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80" windowHeight="8076"/>
  </bookViews>
  <sheets>
    <sheet name="INTRO" sheetId="6" r:id="rId1"/>
    <sheet name="Gebouw synthesefiche" sheetId="1" r:id="rId2"/>
    <sheet name="Voorbeeld energiebalans" sheetId="3" r:id="rId3"/>
    <sheet name="Blanco energiebalans" sheetId="8" r:id="rId4"/>
    <sheet name="Gemiddelden van de sectoren" sheetId="7" r:id="rId5"/>
  </sheets>
  <definedNames>
    <definedName name="sectoren">'Gemiddelden van de sectoren'!$A$2:$A$23</definedName>
  </definedNames>
  <calcPr calcId="145621"/>
</workbook>
</file>

<file path=xl/calcChain.xml><?xml version="1.0" encoding="utf-8"?>
<calcChain xmlns="http://schemas.openxmlformats.org/spreadsheetml/2006/main">
  <c r="H50" i="8" l="1"/>
  <c r="G50" i="8"/>
  <c r="F50" i="8"/>
  <c r="E50" i="8"/>
  <c r="D50" i="8"/>
  <c r="C50" i="8"/>
  <c r="B50" i="8"/>
  <c r="H49" i="8"/>
  <c r="G49" i="8"/>
  <c r="F49" i="8"/>
  <c r="E49" i="8"/>
  <c r="D49" i="8"/>
  <c r="C49" i="8"/>
  <c r="B49" i="8"/>
  <c r="G46" i="8"/>
  <c r="C46" i="8"/>
  <c r="G42" i="8"/>
  <c r="E42" i="8"/>
  <c r="C42" i="8"/>
  <c r="G40" i="8"/>
  <c r="G38" i="8"/>
  <c r="F38" i="8"/>
  <c r="L38" i="8" s="1"/>
  <c r="E38" i="8"/>
  <c r="D38" i="8"/>
  <c r="K38" i="8" s="1"/>
  <c r="C38" i="8"/>
  <c r="J38" i="8" s="1"/>
  <c r="B38" i="8"/>
  <c r="I38" i="8" s="1"/>
  <c r="G37" i="8"/>
  <c r="F37" i="8"/>
  <c r="E37" i="8"/>
  <c r="L37" i="8" s="1"/>
  <c r="D37" i="8"/>
  <c r="C37" i="8"/>
  <c r="L36" i="8"/>
  <c r="K36" i="8"/>
  <c r="J36" i="8"/>
  <c r="I36" i="8"/>
  <c r="L35" i="8"/>
  <c r="K35" i="8"/>
  <c r="J35" i="8"/>
  <c r="I35" i="8"/>
  <c r="H37" i="8"/>
  <c r="H33" i="8"/>
  <c r="G33" i="8"/>
  <c r="F33" i="8"/>
  <c r="E33" i="8"/>
  <c r="D33" i="8"/>
  <c r="C33" i="8"/>
  <c r="J33" i="8" s="1"/>
  <c r="B33" i="8"/>
  <c r="I33" i="8" s="1"/>
  <c r="L32" i="8"/>
  <c r="K32" i="8"/>
  <c r="J32" i="8"/>
  <c r="I32" i="8"/>
  <c r="L31" i="8"/>
  <c r="K31" i="8"/>
  <c r="J31" i="8"/>
  <c r="I31" i="8"/>
  <c r="H27" i="8"/>
  <c r="H46" i="8" s="1"/>
  <c r="G27" i="8"/>
  <c r="G43" i="8" s="1"/>
  <c r="F27" i="8"/>
  <c r="F40" i="8" s="1"/>
  <c r="E27" i="8"/>
  <c r="E43" i="8" s="1"/>
  <c r="D27" i="8"/>
  <c r="D46" i="8" s="1"/>
  <c r="C27" i="8"/>
  <c r="C43" i="8" s="1"/>
  <c r="B27" i="8"/>
  <c r="B40" i="8" s="1"/>
  <c r="H25" i="8"/>
  <c r="H29" i="8" s="1"/>
  <c r="G25" i="8"/>
  <c r="G29" i="8" s="1"/>
  <c r="F25" i="8"/>
  <c r="E25" i="8"/>
  <c r="D25" i="8"/>
  <c r="C25" i="8"/>
  <c r="B25" i="8"/>
  <c r="I25" i="8" s="1"/>
  <c r="L24" i="8"/>
  <c r="K24" i="8"/>
  <c r="J24" i="8"/>
  <c r="I24" i="8"/>
  <c r="H23" i="8"/>
  <c r="G23" i="8"/>
  <c r="F23" i="8"/>
  <c r="E23" i="8"/>
  <c r="L23" i="8" s="1"/>
  <c r="D23" i="8"/>
  <c r="K23" i="8" s="1"/>
  <c r="C23" i="8"/>
  <c r="B23" i="8"/>
  <c r="I23" i="8" s="1"/>
  <c r="L22" i="8"/>
  <c r="K22" i="8"/>
  <c r="J22" i="8"/>
  <c r="I22" i="8"/>
  <c r="H20" i="8"/>
  <c r="F20" i="8"/>
  <c r="E20" i="8"/>
  <c r="D20" i="8"/>
  <c r="C20" i="8"/>
  <c r="C29" i="8" s="1"/>
  <c r="B20" i="8"/>
  <c r="L19" i="8"/>
  <c r="K19" i="8"/>
  <c r="J19" i="8"/>
  <c r="I19" i="8"/>
  <c r="H18" i="8"/>
  <c r="G18" i="8"/>
  <c r="F18" i="8"/>
  <c r="E18" i="8"/>
  <c r="L18" i="8" s="1"/>
  <c r="D18" i="8"/>
  <c r="C18" i="8"/>
  <c r="J18" i="8" s="1"/>
  <c r="B18" i="8"/>
  <c r="I18" i="8" s="1"/>
  <c r="L17" i="8"/>
  <c r="K17" i="8"/>
  <c r="J17" i="8"/>
  <c r="I17" i="8"/>
  <c r="H15" i="8"/>
  <c r="H42" i="8" s="1"/>
  <c r="G15" i="8"/>
  <c r="F15" i="8"/>
  <c r="F42" i="8" s="1"/>
  <c r="E15" i="8"/>
  <c r="D15" i="8"/>
  <c r="D42" i="8" s="1"/>
  <c r="K42" i="8" s="1"/>
  <c r="C15" i="8"/>
  <c r="B15" i="8"/>
  <c r="B42" i="8" s="1"/>
  <c r="L14" i="8"/>
  <c r="K14" i="8"/>
  <c r="J14" i="8"/>
  <c r="I14" i="8"/>
  <c r="J37" i="8" l="1"/>
  <c r="I42" i="8"/>
  <c r="L33" i="8"/>
  <c r="B29" i="8"/>
  <c r="F29" i="8"/>
  <c r="L25" i="8"/>
  <c r="E46" i="8"/>
  <c r="K46" i="8" s="1"/>
  <c r="G28" i="8"/>
  <c r="G41" i="8" s="1"/>
  <c r="J25" i="8"/>
  <c r="C40" i="8"/>
  <c r="I40" i="8" s="1"/>
  <c r="E29" i="8"/>
  <c r="L29" i="8" s="1"/>
  <c r="J20" i="8"/>
  <c r="K20" i="8"/>
  <c r="J27" i="8"/>
  <c r="E40" i="8"/>
  <c r="L40" i="8" s="1"/>
  <c r="B28" i="8"/>
  <c r="B41" i="8" s="1"/>
  <c r="F28" i="8"/>
  <c r="F44" i="8" s="1"/>
  <c r="D28" i="8"/>
  <c r="D47" i="8" s="1"/>
  <c r="H28" i="8"/>
  <c r="H41" i="8" s="1"/>
  <c r="G47" i="8"/>
  <c r="L42" i="8"/>
  <c r="D41" i="8"/>
  <c r="J46" i="8"/>
  <c r="B45" i="8"/>
  <c r="F45" i="8"/>
  <c r="F41" i="8"/>
  <c r="F47" i="8"/>
  <c r="I29" i="8"/>
  <c r="J42" i="8"/>
  <c r="C28" i="8"/>
  <c r="D29" i="8"/>
  <c r="K29" i="8" s="1"/>
  <c r="B43" i="8"/>
  <c r="I43" i="8" s="1"/>
  <c r="F43" i="8"/>
  <c r="L43" i="8" s="1"/>
  <c r="L20" i="8"/>
  <c r="K27" i="8"/>
  <c r="B37" i="8"/>
  <c r="I37" i="8" s="1"/>
  <c r="D40" i="8"/>
  <c r="H40" i="8"/>
  <c r="B46" i="8"/>
  <c r="I46" i="8" s="1"/>
  <c r="F46" i="8"/>
  <c r="L46" i="8" s="1"/>
  <c r="K18" i="8"/>
  <c r="I20" i="8"/>
  <c r="J23" i="8"/>
  <c r="K25" i="8"/>
  <c r="L27" i="8"/>
  <c r="E28" i="8"/>
  <c r="K33" i="8"/>
  <c r="K37" i="8"/>
  <c r="H38" i="8"/>
  <c r="D43" i="8"/>
  <c r="K43" i="8" s="1"/>
  <c r="H43" i="8"/>
  <c r="I27" i="8"/>
  <c r="C50" i="3"/>
  <c r="D50" i="3"/>
  <c r="E50" i="3"/>
  <c r="F50" i="3"/>
  <c r="G50" i="3"/>
  <c r="H50" i="3"/>
  <c r="B50" i="3"/>
  <c r="C49" i="3"/>
  <c r="D49" i="3"/>
  <c r="E49" i="3"/>
  <c r="F49" i="3"/>
  <c r="G49" i="3"/>
  <c r="H49" i="3"/>
  <c r="B49" i="3"/>
  <c r="G45" i="8" l="1"/>
  <c r="G44" i="8"/>
  <c r="D45" i="8"/>
  <c r="K40" i="8"/>
  <c r="H45" i="8"/>
  <c r="D44" i="8"/>
  <c r="K44" i="8" s="1"/>
  <c r="H44" i="8"/>
  <c r="B47" i="8"/>
  <c r="B44" i="8"/>
  <c r="I44" i="8" s="1"/>
  <c r="I28" i="8"/>
  <c r="H47" i="8"/>
  <c r="K28" i="8"/>
  <c r="J40" i="8"/>
  <c r="J29" i="8"/>
  <c r="E47" i="8"/>
  <c r="L47" i="8" s="1"/>
  <c r="E44" i="8"/>
  <c r="L44" i="8" s="1"/>
  <c r="E45" i="8"/>
  <c r="L45" i="8" s="1"/>
  <c r="E41" i="8"/>
  <c r="L41" i="8" s="1"/>
  <c r="L28" i="8"/>
  <c r="C45" i="8"/>
  <c r="J45" i="8" s="1"/>
  <c r="C41" i="8"/>
  <c r="J41" i="8" s="1"/>
  <c r="J28" i="8"/>
  <c r="C47" i="8"/>
  <c r="J47" i="8" s="1"/>
  <c r="C44" i="8"/>
  <c r="J44" i="8" s="1"/>
  <c r="J43" i="8"/>
  <c r="I41" i="8"/>
  <c r="I47" i="8" l="1"/>
  <c r="K45" i="8"/>
  <c r="K47" i="8"/>
  <c r="K41" i="8"/>
  <c r="I45" i="8"/>
  <c r="G38" i="3" l="1"/>
  <c r="F38" i="3"/>
  <c r="E38" i="3"/>
  <c r="D38" i="3"/>
  <c r="C38" i="3"/>
  <c r="B38" i="3"/>
  <c r="G37" i="3"/>
  <c r="F37" i="3"/>
  <c r="E37" i="3"/>
  <c r="D37" i="3"/>
  <c r="C37" i="3"/>
  <c r="L36" i="3"/>
  <c r="K36" i="3"/>
  <c r="J36" i="3"/>
  <c r="I36" i="3"/>
  <c r="L35" i="3"/>
  <c r="K35" i="3"/>
  <c r="J35" i="3"/>
  <c r="I35" i="3"/>
  <c r="H33" i="3"/>
  <c r="H35" i="3" s="1"/>
  <c r="G33" i="3"/>
  <c r="F33" i="3"/>
  <c r="E33" i="3"/>
  <c r="D33" i="3"/>
  <c r="C33" i="3"/>
  <c r="B33" i="3"/>
  <c r="L32" i="3"/>
  <c r="K32" i="3"/>
  <c r="J32" i="3"/>
  <c r="I32" i="3"/>
  <c r="L31" i="3"/>
  <c r="K31" i="3"/>
  <c r="J31" i="3"/>
  <c r="I31" i="3"/>
  <c r="H27" i="3"/>
  <c r="G27" i="3"/>
  <c r="G46" i="3" s="1"/>
  <c r="F27" i="3"/>
  <c r="F46" i="3" s="1"/>
  <c r="E27" i="3"/>
  <c r="D27" i="3"/>
  <c r="C27" i="3"/>
  <c r="C46" i="3" s="1"/>
  <c r="B27" i="3"/>
  <c r="B46" i="3" s="1"/>
  <c r="H25" i="3"/>
  <c r="G25" i="3"/>
  <c r="G29" i="3" s="1"/>
  <c r="F25" i="3"/>
  <c r="E25" i="3"/>
  <c r="D25" i="3"/>
  <c r="C25" i="3"/>
  <c r="B25" i="3"/>
  <c r="L24" i="3"/>
  <c r="K24" i="3"/>
  <c r="J24" i="3"/>
  <c r="I24" i="3"/>
  <c r="H23" i="3"/>
  <c r="G23" i="3"/>
  <c r="F23" i="3"/>
  <c r="E23" i="3"/>
  <c r="D23" i="3"/>
  <c r="C23" i="3"/>
  <c r="B23" i="3"/>
  <c r="L22" i="3"/>
  <c r="K22" i="3"/>
  <c r="J22" i="3"/>
  <c r="I22" i="3"/>
  <c r="H20" i="3"/>
  <c r="H29" i="3" s="1"/>
  <c r="F20" i="3"/>
  <c r="E20" i="3"/>
  <c r="D20" i="3"/>
  <c r="C20" i="3"/>
  <c r="B20" i="3"/>
  <c r="L19" i="3"/>
  <c r="K19" i="3"/>
  <c r="J19" i="3"/>
  <c r="I19" i="3"/>
  <c r="H18" i="3"/>
  <c r="G18" i="3"/>
  <c r="F18" i="3"/>
  <c r="E18" i="3"/>
  <c r="D18" i="3"/>
  <c r="C18" i="3"/>
  <c r="B18" i="3"/>
  <c r="L17" i="3"/>
  <c r="K17" i="3"/>
  <c r="J17" i="3"/>
  <c r="I17" i="3"/>
  <c r="H15" i="3"/>
  <c r="H42" i="3" s="1"/>
  <c r="G15" i="3"/>
  <c r="G42" i="3" s="1"/>
  <c r="F15" i="3"/>
  <c r="F42" i="3" s="1"/>
  <c r="E15" i="3"/>
  <c r="E42" i="3" s="1"/>
  <c r="D15" i="3"/>
  <c r="D42" i="3" s="1"/>
  <c r="C15" i="3"/>
  <c r="C42" i="3" s="1"/>
  <c r="B15" i="3"/>
  <c r="L14" i="3"/>
  <c r="K14" i="3"/>
  <c r="J14" i="3"/>
  <c r="I14" i="3"/>
  <c r="B42" i="3" l="1"/>
  <c r="I42" i="3" s="1"/>
  <c r="B37" i="3"/>
  <c r="I37" i="3" s="1"/>
  <c r="L42" i="3"/>
  <c r="C29" i="3"/>
  <c r="J29" i="3" s="1"/>
  <c r="J25" i="3"/>
  <c r="C28" i="3"/>
  <c r="C41" i="3" s="1"/>
  <c r="G28" i="3"/>
  <c r="G41" i="3" s="1"/>
  <c r="B29" i="3"/>
  <c r="I29" i="3" s="1"/>
  <c r="F29" i="3"/>
  <c r="L37" i="3"/>
  <c r="B40" i="3"/>
  <c r="F40" i="3"/>
  <c r="E28" i="3"/>
  <c r="E45" i="3" s="1"/>
  <c r="D29" i="3"/>
  <c r="K37" i="3"/>
  <c r="J42" i="3"/>
  <c r="L20" i="3"/>
  <c r="K25" i="3"/>
  <c r="D43" i="3"/>
  <c r="H43" i="3"/>
  <c r="I33" i="3"/>
  <c r="L33" i="3"/>
  <c r="L38" i="3"/>
  <c r="D40" i="3"/>
  <c r="D46" i="3"/>
  <c r="J46" i="3" s="1"/>
  <c r="E40" i="3"/>
  <c r="J20" i="3"/>
  <c r="I25" i="3"/>
  <c r="L25" i="3"/>
  <c r="B43" i="3"/>
  <c r="F43" i="3"/>
  <c r="E29" i="3"/>
  <c r="K33" i="3"/>
  <c r="J38" i="3"/>
  <c r="H40" i="3"/>
  <c r="H46" i="3"/>
  <c r="E44" i="3"/>
  <c r="E41" i="3"/>
  <c r="I46" i="3"/>
  <c r="K42" i="3"/>
  <c r="C47" i="3"/>
  <c r="G47" i="3"/>
  <c r="H38" i="3"/>
  <c r="H37" i="3"/>
  <c r="L18" i="3"/>
  <c r="K20" i="3"/>
  <c r="L23" i="3"/>
  <c r="I27" i="3"/>
  <c r="B28" i="3"/>
  <c r="F28" i="3"/>
  <c r="I38" i="3"/>
  <c r="E43" i="3"/>
  <c r="I18" i="3"/>
  <c r="I23" i="3"/>
  <c r="J27" i="3"/>
  <c r="C40" i="3"/>
  <c r="G40" i="3"/>
  <c r="E46" i="3"/>
  <c r="L46" i="3" s="1"/>
  <c r="J18" i="3"/>
  <c r="I20" i="3"/>
  <c r="J23" i="3"/>
  <c r="K27" i="3"/>
  <c r="D28" i="3"/>
  <c r="H28" i="3"/>
  <c r="J33" i="3"/>
  <c r="J37" i="3"/>
  <c r="K38" i="3"/>
  <c r="C43" i="3"/>
  <c r="G43" i="3"/>
  <c r="K18" i="3"/>
  <c r="K23" i="3"/>
  <c r="L27" i="3"/>
  <c r="C45" i="3" l="1"/>
  <c r="K29" i="3"/>
  <c r="J43" i="3"/>
  <c r="G45" i="3"/>
  <c r="L28" i="3"/>
  <c r="C44" i="3"/>
  <c r="E47" i="3"/>
  <c r="J40" i="3"/>
  <c r="L43" i="3"/>
  <c r="K40" i="3"/>
  <c r="G44" i="3"/>
  <c r="L29" i="3"/>
  <c r="I43" i="3"/>
  <c r="L40" i="3"/>
  <c r="K46" i="3"/>
  <c r="I40" i="3"/>
  <c r="D47" i="3"/>
  <c r="K47" i="3" s="1"/>
  <c r="D44" i="3"/>
  <c r="D45" i="3"/>
  <c r="D41" i="3"/>
  <c r="K41" i="3" s="1"/>
  <c r="K28" i="3"/>
  <c r="F45" i="3"/>
  <c r="L45" i="3" s="1"/>
  <c r="F41" i="3"/>
  <c r="L41" i="3" s="1"/>
  <c r="F47" i="3"/>
  <c r="L47" i="3" s="1"/>
  <c r="F44" i="3"/>
  <c r="B45" i="3"/>
  <c r="B41" i="3"/>
  <c r="I41" i="3" s="1"/>
  <c r="I28" i="3"/>
  <c r="B47" i="3"/>
  <c r="I47" i="3" s="1"/>
  <c r="B44" i="3"/>
  <c r="H47" i="3"/>
  <c r="H44" i="3"/>
  <c r="H45" i="3"/>
  <c r="H41" i="3"/>
  <c r="J28" i="3"/>
  <c r="K43" i="3"/>
  <c r="L44" i="3"/>
  <c r="K45" i="3" l="1"/>
  <c r="I45" i="3"/>
  <c r="I44" i="3"/>
  <c r="K44" i="3"/>
  <c r="J41" i="3"/>
  <c r="J44" i="3"/>
  <c r="J47" i="3"/>
  <c r="J45" i="3"/>
</calcChain>
</file>

<file path=xl/sharedStrings.xml><?xml version="1.0" encoding="utf-8"?>
<sst xmlns="http://schemas.openxmlformats.org/spreadsheetml/2006/main" count="199" uniqueCount="124">
  <si>
    <t>Surface chauffée totale (m²)</t>
  </si>
  <si>
    <t>jean lapierre</t>
  </si>
  <si>
    <t>jean.lapierre@groupe.com</t>
  </si>
  <si>
    <t xml:space="preserve">Remeha prémix  </t>
  </si>
  <si>
    <t>Combustible 1 (préciser)</t>
  </si>
  <si>
    <t>Coût combu TVAC [€]</t>
  </si>
  <si>
    <t>Combustible 2 (préciser)</t>
  </si>
  <si>
    <t>% ECS (si connue)</t>
  </si>
  <si>
    <t xml:space="preserve"> 2014/2013</t>
  </si>
  <si>
    <t xml:space="preserve"> 2015/2014</t>
  </si>
  <si>
    <t>2016/2015</t>
  </si>
  <si>
    <t>2017/2016</t>
  </si>
  <si>
    <t>Electricité</t>
  </si>
  <si>
    <t>Combustible TOTAL</t>
  </si>
  <si>
    <t>Indicateurs</t>
  </si>
  <si>
    <t>Eau</t>
  </si>
  <si>
    <t>m² eau / m²</t>
  </si>
  <si>
    <t>Gsm</t>
  </si>
  <si>
    <t>E-mail</t>
  </si>
  <si>
    <t>Type</t>
  </si>
  <si>
    <t>DJ normaux</t>
  </si>
  <si>
    <t>DJ période</t>
  </si>
  <si>
    <t>Consommation combustible [kWh/an]</t>
  </si>
  <si>
    <t>Consommation combustible normalisée [kWh/an]</t>
  </si>
  <si>
    <t>Prix combustibleTVAC [€/kWh]</t>
  </si>
  <si>
    <t>Prix combustible TVAC [€/kWh]</t>
  </si>
  <si>
    <t>Coût combustible TVAC [€]</t>
  </si>
  <si>
    <t>Coût électricité [€/kWh]</t>
  </si>
  <si>
    <t>Prix électricité (€)</t>
  </si>
  <si>
    <t>Prix eau [€/m³]</t>
  </si>
  <si>
    <t xml:space="preserve">Consommation tot normalisée (combustible + élec) (kWh/m²)
</t>
  </si>
  <si>
    <t>Adres</t>
  </si>
  <si>
    <t>Postcode</t>
  </si>
  <si>
    <t>Gemeente</t>
  </si>
  <si>
    <t>Bewoner (publiek / privé)</t>
  </si>
  <si>
    <t>Gasleverancier</t>
  </si>
  <si>
    <t>Electriciteitleverancier</t>
  </si>
  <si>
    <t>Aantal ketels</t>
  </si>
  <si>
    <t>Aantal ketelruimten</t>
  </si>
  <si>
    <t>Brandstoftype</t>
  </si>
  <si>
    <t>Brussel</t>
  </si>
  <si>
    <t>Ter info</t>
  </si>
  <si>
    <t>Woning</t>
  </si>
  <si>
    <t>Privé</t>
  </si>
  <si>
    <t>gas</t>
  </si>
  <si>
    <t>woningen</t>
  </si>
  <si>
    <t>Poortlaan, 3</t>
  </si>
  <si>
    <t>Telefoonnummer</t>
  </si>
  <si>
    <t>026005050</t>
  </si>
  <si>
    <t>Jaar</t>
  </si>
  <si>
    <t>Ketel 1</t>
  </si>
  <si>
    <t>Ketel 2</t>
  </si>
  <si>
    <t>Efficiëntie</t>
  </si>
  <si>
    <t>Vermogen</t>
  </si>
  <si>
    <t>Handmatige regeling</t>
  </si>
  <si>
    <t>Automatische regeling</t>
  </si>
  <si>
    <t>Isolatie van hydraulische systemen</t>
  </si>
  <si>
    <t>Brandstof</t>
  </si>
  <si>
    <t>Thermostatisch werkende kleppen</t>
  </si>
  <si>
    <t xml:space="preserve">CO2 emissies /jaar (kg CO2) als brandstof = gas 
</t>
  </si>
  <si>
    <t xml:space="preserve">CO2 emissies /jaar (kg CO2) als brandstof = stookolie </t>
  </si>
  <si>
    <t>Oppervlakte van accommodatie (m²)</t>
  </si>
  <si>
    <t>EPB oppervlakte (m²)</t>
  </si>
  <si>
    <t>Bouwjaar / bouwperiode</t>
  </si>
  <si>
    <t>Renovatiejaren</t>
  </si>
  <si>
    <t>Gebouwen aangesloten op de gemeenschappelijke verwarming</t>
  </si>
  <si>
    <t>Contactpersoon</t>
  </si>
  <si>
    <t>Oppervlakte van de gemeenschappelijke ruimten (m²)</t>
  </si>
  <si>
    <t>Totale verwarmde oppervlakte (m²)</t>
  </si>
  <si>
    <t>Oppervlakte volgens kadaster (m²)</t>
  </si>
  <si>
    <t>Aantal eenheden verbonden aan de activiteit (bv.: aantal woningen, bedden, medewerkers, leerlingen, klanten, bewoners, …)</t>
  </si>
  <si>
    <t>Autoregeling : buitensonde</t>
  </si>
  <si>
    <t>Autoregeling : thermostaat</t>
  </si>
  <si>
    <t>Autoregeling : andere</t>
  </si>
  <si>
    <t>Aantal meters</t>
  </si>
  <si>
    <t xml:space="preserve"> Tweetarieven-meter</t>
  </si>
  <si>
    <t>EPB verwarming: conform</t>
  </si>
  <si>
    <t>ja</t>
  </si>
  <si>
    <t>neen</t>
  </si>
  <si>
    <t>SWW</t>
  </si>
  <si>
    <t>SWW gecentraliseerd</t>
  </si>
  <si>
    <t>SWW gedecentraliseerd</t>
  </si>
  <si>
    <t xml:space="preserve">Totale brandstofverbruik [kWu/jaar]
</t>
  </si>
  <si>
    <t>Bestemming</t>
  </si>
  <si>
    <t>Waterkosten [€/jaar]</t>
  </si>
  <si>
    <t>Verbruik [m³/jaar]</t>
  </si>
  <si>
    <t xml:space="preserve">Totale genormaliseerd brandstofverbruik [kWu/jaar]
</t>
  </si>
  <si>
    <t xml:space="preserve">Electriciteitverbruik[kWu/jaar]
</t>
  </si>
  <si>
    <t>Sector</t>
  </si>
  <si>
    <t>Specifiek brandstofverbruik van referentie (kWu/m²/jaar)</t>
  </si>
  <si>
    <t>Specifiek electriciteitsverbruik van referentie (kWu/m²/jaar)</t>
  </si>
  <si>
    <t>Sociale collectieve huisvesting (OVM)</t>
  </si>
  <si>
    <t>Huisvestingen (alle soorten)</t>
  </si>
  <si>
    <t>Restaurant HS</t>
  </si>
  <si>
    <t>Groot- en detailwinkels LS&lt; 5000 m²</t>
  </si>
  <si>
    <t>Groot- en detailwinkels HS &lt; 5000 m²</t>
  </si>
  <si>
    <t>Groot- en detailwinkels HS &gt; 5000 m²</t>
  </si>
  <si>
    <t>Winkels HS (alle oppervlakken)</t>
  </si>
  <si>
    <t>Supermarkten HS</t>
  </si>
  <si>
    <t>Hotel HS</t>
  </si>
  <si>
    <t>Openbare kantoren HS de 2 à 10000 m²</t>
  </si>
  <si>
    <t>Openbare kantoren HS &gt; 10000 m²</t>
  </si>
  <si>
    <t>Openbare kantoren HS</t>
  </si>
  <si>
    <t>Private kantoren HS van 2 tot 10000 m²</t>
  </si>
  <si>
    <t>Private kantoren HS &gt; 10000 m²</t>
  </si>
  <si>
    <t>Private kantoren HS</t>
  </si>
  <si>
    <t>Gemeenschapsonderwijs</t>
  </si>
  <si>
    <t>Formeel onderwijs</t>
  </si>
  <si>
    <t>Vrij of privé onderwijs</t>
  </si>
  <si>
    <t>Onderwijs</t>
  </si>
  <si>
    <t>Ziekenhuizen</t>
  </si>
  <si>
    <t>Bejaardentehuizen</t>
  </si>
  <si>
    <t>Zawembaden (per m² van wateroppervlak)</t>
  </si>
  <si>
    <t>Specifiek brandstofverbruik - referentie passieve standaard [kWu/m²/jaar]</t>
  </si>
  <si>
    <t>Specifiek brandstofverbruik - referentie laag energieverbruik standaard [kWu/m²/jaar]</t>
  </si>
  <si>
    <t>Specifiek brandstofverbruik - referentie zeer laag energieverbruik standaard [kWu/m²/jaar]</t>
  </si>
  <si>
    <t>Selecteer uw sector in de keuzelijst:</t>
  </si>
  <si>
    <t xml:space="preserve">Consommation totale brute (combustible + élec) [kWh/m²/jaar]
</t>
  </si>
  <si>
    <t xml:space="preserve">Verbruik per eenheden gebonden aan de activiteit [kWu/eh/jaar]
</t>
  </si>
  <si>
    <t xml:space="preserve">Specifiek electriciteitsverbruik [kWu/m²/jaar]
</t>
  </si>
  <si>
    <t xml:space="preserve">Genormaliseerd specifiek brandstofverbruik [kWu/m²/jaar]
</t>
  </si>
  <si>
    <t xml:space="preserve">Specifiek brandstofverbruik [kWu/m²/jaar]
</t>
  </si>
  <si>
    <t>Specifiek brandstofverbruik van referentie [kWu/m²/jaar]</t>
  </si>
  <si>
    <t>Specifiek electriciteitsverbruik van referentie [kWu/m²/jaar]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</si>
</sst>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_ &quot;€&quot;\ * #,##0.000_ ;_ &quot;€&quot;\ * \-#,##0.000_ ;_ &quot;€&quot;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9" fontId="8" fillId="0" borderId="0" xfId="2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3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center" vertical="center"/>
    </xf>
    <xf numFmtId="4" fontId="8" fillId="0" borderId="5" xfId="3" applyNumberFormat="1" applyFont="1" applyFill="1" applyBorder="1" applyAlignment="1">
      <alignment horizontal="center"/>
    </xf>
    <xf numFmtId="9" fontId="8" fillId="0" borderId="5" xfId="2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4" fontId="8" fillId="0" borderId="5" xfId="1" applyFont="1" applyFill="1" applyBorder="1" applyAlignment="1">
      <alignment horizontal="center"/>
    </xf>
    <xf numFmtId="4" fontId="8" fillId="0" borderId="6" xfId="3" applyNumberFormat="1" applyFont="1" applyFill="1" applyBorder="1" applyAlignment="1">
      <alignment horizontal="center"/>
    </xf>
    <xf numFmtId="9" fontId="8" fillId="0" borderId="6" xfId="2" applyFont="1" applyFill="1" applyBorder="1" applyAlignment="1">
      <alignment horizontal="center"/>
    </xf>
    <xf numFmtId="4" fontId="8" fillId="0" borderId="4" xfId="3" applyNumberFormat="1" applyFont="1" applyFill="1" applyBorder="1" applyAlignment="1">
      <alignment horizontal="center"/>
    </xf>
    <xf numFmtId="9" fontId="8" fillId="0" borderId="4" xfId="2" applyFont="1" applyFill="1" applyBorder="1" applyAlignment="1">
      <alignment horizontal="center"/>
    </xf>
    <xf numFmtId="44" fontId="8" fillId="0" borderId="6" xfId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44" fontId="5" fillId="0" borderId="6" xfId="0" applyNumberFormat="1" applyFont="1" applyFill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9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4" fontId="8" fillId="0" borderId="5" xfId="3" applyNumberFormat="1" applyFont="1" applyFill="1" applyBorder="1" applyAlignment="1" applyProtection="1">
      <alignment horizontal="center"/>
      <protection locked="0"/>
    </xf>
    <xf numFmtId="164" fontId="8" fillId="0" borderId="5" xfId="1" applyNumberFormat="1" applyFont="1" applyFill="1" applyBorder="1" applyAlignment="1" applyProtection="1">
      <alignment horizontal="right" vertical="center"/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4" fontId="8" fillId="0" borderId="0" xfId="3" applyNumberFormat="1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4" fontId="5" fillId="0" borderId="8" xfId="0" applyNumberFormat="1" applyFont="1" applyFill="1" applyBorder="1" applyAlignment="1" applyProtection="1">
      <alignment horizontal="center"/>
      <protection locked="0"/>
    </xf>
    <xf numFmtId="44" fontId="5" fillId="0" borderId="5" xfId="1" applyFont="1" applyFill="1" applyBorder="1" applyAlignment="1" applyProtection="1">
      <alignment horizontal="center"/>
      <protection locked="0"/>
    </xf>
    <xf numFmtId="44" fontId="5" fillId="0" borderId="6" xfId="0" applyNumberFormat="1" applyFont="1" applyFill="1" applyBorder="1" applyAlignment="1" applyProtection="1">
      <alignment horizontal="center"/>
      <protection locked="0"/>
    </xf>
    <xf numFmtId="4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5" xfId="0" quotePrefix="1" applyNumberFormat="1" applyFont="1" applyBorder="1" applyAlignment="1" applyProtection="1">
      <alignment horizontal="center" vertical="center"/>
      <protection locked="0"/>
    </xf>
    <xf numFmtId="2" fontId="5" fillId="0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right" wrapText="1"/>
    </xf>
    <xf numFmtId="0" fontId="0" fillId="0" borderId="9" xfId="0" applyBorder="1"/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left" vertical="top"/>
    </xf>
  </cellXfs>
  <cellStyles count="4">
    <cellStyle name="Monétaire" xfId="1" builtinId="4"/>
    <cellStyle name="Normal" xfId="0" builtinId="0"/>
    <cellStyle name="Normal 2" xfId="3"/>
    <cellStyle name="Pourcentage" xfId="2" builtinId="5"/>
  </cellStyles>
  <dxfs count="8"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colors>
    <mruColors>
      <color rgb="FFFF505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39931636452416E-2"/>
          <c:y val="4.042570750758144E-2"/>
          <c:w val="0.58989567234328266"/>
          <c:h val="0.83943368620122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'Voorbeeld energiebalans'!$A$27</c:f>
              <c:strCache>
                <c:ptCount val="1"/>
                <c:pt idx="0">
                  <c:v>Totale brandstofverbruik [kWu/jaar]
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'Voorbeeld energiebalans'!$B$10:$H$11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'Voorbeeld energiebalans'!$B$27:$H$27</c:f>
              <c:numCache>
                <c:formatCode>#,##0.00</c:formatCode>
                <c:ptCount val="7"/>
                <c:pt idx="0">
                  <c:v>6828125.5954387709</c:v>
                </c:pt>
                <c:pt idx="1">
                  <c:v>6958264.910057893</c:v>
                </c:pt>
                <c:pt idx="2">
                  <c:v>3295516.3131419485</c:v>
                </c:pt>
                <c:pt idx="3">
                  <c:v>4707691.75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'Voorbeeld energiebalans'!$A$28</c:f>
              <c:strCache>
                <c:ptCount val="1"/>
                <c:pt idx="0">
                  <c:v>Totale genormaliseerd brandstofverbruik [kWu/jaar]
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'Voorbeeld energiebalans'!$B$10:$H$11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'Voorbeeld energiebalans'!$B$28:$H$28</c:f>
              <c:numCache>
                <c:formatCode>#,##0.00</c:formatCode>
                <c:ptCount val="7"/>
                <c:pt idx="0">
                  <c:v>8087034.4828698495</c:v>
                </c:pt>
                <c:pt idx="1">
                  <c:v>8555044.2580509149</c:v>
                </c:pt>
                <c:pt idx="2">
                  <c:v>4801013.3664733013</c:v>
                </c:pt>
                <c:pt idx="3">
                  <c:v>6858315.6232164465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'Voorbeeld energiebalans'!$A$31</c:f>
              <c:strCache>
                <c:ptCount val="1"/>
                <c:pt idx="0">
                  <c:v>Electriciteitverbruik[kWu/jaar]
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'Voorbeeld energiebalans'!$B$31:$H$31</c:f>
              <c:numCache>
                <c:formatCode>#,##0.00</c:formatCode>
                <c:ptCount val="7"/>
                <c:pt idx="0">
                  <c:v>900000</c:v>
                </c:pt>
                <c:pt idx="1">
                  <c:v>900000</c:v>
                </c:pt>
                <c:pt idx="2">
                  <c:v>800000</c:v>
                </c:pt>
                <c:pt idx="3">
                  <c:v>700000</c:v>
                </c:pt>
                <c:pt idx="4">
                  <c:v>600000</c:v>
                </c:pt>
                <c:pt idx="5">
                  <c:v>600000</c:v>
                </c:pt>
                <c:pt idx="6">
                  <c:v>600000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25"/>
        <c:axId val="112208512"/>
        <c:axId val="112226688"/>
      </c:barChart>
      <c:catAx>
        <c:axId val="112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226688"/>
        <c:crosses val="autoZero"/>
        <c:auto val="1"/>
        <c:lblAlgn val="ctr"/>
        <c:lblOffset val="100"/>
        <c:noMultiLvlLbl val="0"/>
      </c:catAx>
      <c:valAx>
        <c:axId val="11222668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2208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1"/>
          <c:order val="0"/>
          <c:tx>
            <c:strRef>
              <c:f>'Blanco energiebalans'!$A$46</c:f>
              <c:strCache>
                <c:ptCount val="1"/>
                <c:pt idx="0">
                  <c:v>CO2 emissies /jaar (kg CO2) als brandstof = gas 
</c:v>
                </c:pt>
              </c:strCache>
            </c:strRef>
          </c:tx>
          <c:spPr>
            <a:solidFill>
              <a:schemeClr val="accent5">
                <a:alpha val="75000"/>
              </a:schemeClr>
            </a:solidFill>
            <a:effectLst>
              <a:glow rad="139700">
                <a:schemeClr val="accent5">
                  <a:alpha val="40000"/>
                </a:schemeClr>
              </a:glow>
            </a:effectLst>
          </c:spPr>
          <c:invertIfNegative val="0"/>
          <c:xVal>
            <c:numRef>
              <c:f>'Blanco energiebalans'!$B$11:$H$11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xVal>
          <c:yVal>
            <c:numRef>
              <c:f>'Blanco energiebalans'!$B$46:$H$46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bubbleSize>
            <c:numLit>
              <c:formatCode>General</c:formatCode>
              <c:ptCount val="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</c:numLit>
          </c:bubbleSize>
          <c:bubble3D val="0"/>
        </c:ser>
        <c:ser>
          <c:idx val="0"/>
          <c:order val="1"/>
          <c:tx>
            <c:strRef>
              <c:f>'Blanco energiebalans'!$A$47</c:f>
              <c:strCache>
                <c:ptCount val="1"/>
                <c:pt idx="0">
                  <c:v>CO2 emissies /jaar (kg CO2) als brandstof = stookolie 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92D050"/>
              </a:solidFill>
            </a:ln>
          </c:spPr>
          <c:invertIfNegative val="0"/>
          <c:xVal>
            <c:numRef>
              <c:f>'Blanco energiebalans'!$B$11:$H$11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xVal>
          <c:yVal>
            <c:numRef>
              <c:f>'Blanco energiebalans'!$B$47:$H$47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bubbleSize>
            <c:numLit>
              <c:formatCode>General</c:formatCode>
              <c:ptCount val="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</c:numLit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sizeRepresents val="w"/>
        <c:axId val="114635904"/>
        <c:axId val="114637440"/>
      </c:bubbleChart>
      <c:valAx>
        <c:axId val="11463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637440"/>
        <c:crosses val="autoZero"/>
        <c:crossBetween val="midCat"/>
      </c:valAx>
      <c:valAx>
        <c:axId val="11463744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4635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'Voorbeeld energiebalans'!$A$40</c:f>
              <c:strCache>
                <c:ptCount val="1"/>
                <c:pt idx="0">
                  <c:v>Specifiek brandstofverbruik [kWu/m²/jaar]
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'Voorbeeld energiebalans'!$B$11:$H$11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'Voorbeeld energiebalans'!$B$40:$H$40</c:f>
              <c:numCache>
                <c:formatCode>0</c:formatCode>
                <c:ptCount val="7"/>
                <c:pt idx="0">
                  <c:v>456.8753589221721</c:v>
                </c:pt>
                <c:pt idx="1">
                  <c:v>465.58308481933699</c:v>
                </c:pt>
                <c:pt idx="2">
                  <c:v>220.50563911805867</c:v>
                </c:pt>
                <c:pt idx="3">
                  <c:v>314.99542999223166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'Voorbeeld energiebalans'!$A$41</c:f>
              <c:strCache>
                <c:ptCount val="1"/>
                <c:pt idx="0">
                  <c:v>Genormaliseerd specifiek brandstofverbruik [kWu/m²/jaar]
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'Voorbeeld energiebalans'!$B$11:$H$11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'Voorbeeld energiebalans'!$B$41:$H$41</c:f>
              <c:numCache>
                <c:formatCode>0</c:formatCode>
                <c:ptCount val="7"/>
                <c:pt idx="0">
                  <c:v>541.10996207294011</c:v>
                </c:pt>
                <c:pt idx="1">
                  <c:v>572.42487141757317</c:v>
                </c:pt>
                <c:pt idx="2">
                  <c:v>321.23965418311622</c:v>
                </c:pt>
                <c:pt idx="3">
                  <c:v>458.89539788952936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'Voorbeeld energiebalans'!$A$42</c:f>
              <c:strCache>
                <c:ptCount val="1"/>
                <c:pt idx="0">
                  <c:v>Specifiek electriciteitsverbruik [kWu/m²/jaar]
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'Voorbeeld energiebalans'!$B$42:$H$42</c:f>
              <c:numCache>
                <c:formatCode>0</c:formatCode>
                <c:ptCount val="7"/>
                <c:pt idx="0">
                  <c:v>60.219721691210665</c:v>
                </c:pt>
                <c:pt idx="1">
                  <c:v>60.219721691210665</c:v>
                </c:pt>
                <c:pt idx="2">
                  <c:v>53.528641503298367</c:v>
                </c:pt>
                <c:pt idx="3">
                  <c:v>46.837561315386068</c:v>
                </c:pt>
                <c:pt idx="4">
                  <c:v>40.146481127473777</c:v>
                </c:pt>
                <c:pt idx="5">
                  <c:v>40.146481127473777</c:v>
                </c:pt>
                <c:pt idx="6">
                  <c:v>40.146481127473777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25"/>
        <c:axId val="113862144"/>
        <c:axId val="113864064"/>
      </c:barChart>
      <c:lineChart>
        <c:grouping val="standard"/>
        <c:varyColors val="0"/>
        <c:ser>
          <c:idx val="3"/>
          <c:order val="3"/>
          <c:tx>
            <c:strRef>
              <c:f>'Voorbeeld energiebalans'!$A$49</c:f>
              <c:strCache>
                <c:ptCount val="1"/>
                <c:pt idx="0">
                  <c:v>Specifiek brandstofverbruik van referentie [kWu/m²/jaar]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'Voorbeeld energiebalans'!$B$49:$H$49</c:f>
              <c:numCache>
                <c:formatCode>#,##0</c:formatCode>
                <c:ptCount val="7"/>
                <c:pt idx="0">
                  <c:v>175</c:v>
                </c:pt>
                <c:pt idx="1">
                  <c:v>175</c:v>
                </c:pt>
                <c:pt idx="2">
                  <c:v>175</c:v>
                </c:pt>
                <c:pt idx="3">
                  <c:v>175</c:v>
                </c:pt>
                <c:pt idx="4">
                  <c:v>175</c:v>
                </c:pt>
                <c:pt idx="5">
                  <c:v>175</c:v>
                </c:pt>
                <c:pt idx="6">
                  <c:v>175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'Voorbeeld energiebalans'!$A$50</c:f>
              <c:strCache>
                <c:ptCount val="1"/>
                <c:pt idx="0">
                  <c:v>Specifiek electriciteitsverbruik van referentie [kWu/m²/jaar]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val>
            <c:numRef>
              <c:f>'Voorbeeld energiebalans'!$B$50:$H$50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'Voorbeeld energiebalans'!$A$51</c:f>
              <c:strCache>
                <c:ptCount val="1"/>
                <c:pt idx="0">
                  <c:v>Specifiek brandstofverbruik - referentie laag energieverbruik standaard [kWu/m²/jaar]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val>
            <c:numRef>
              <c:f>'Voorbeeld energiebalans'!$B$51:$H$51</c:f>
              <c:numCache>
                <c:formatCode>#,##0</c:formatCode>
                <c:ptCount val="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'Voorbeeld energiebalans'!$A$54</c:f>
              <c:strCache>
                <c:ptCount val="1"/>
                <c:pt idx="0">
                  <c:v>Specifiek brandstofverbruik - referentie zeer laag energieverbruik standaard [kWu/m²/jaar]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val>
            <c:numRef>
              <c:f>'Voorbeeld energiebalans'!$B$54:$H$54</c:f>
              <c:numCache>
                <c:formatCode>#,##0</c:formatCode>
                <c:ptCount val="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'Voorbeeld energiebalans'!$A$57</c:f>
              <c:strCache>
                <c:ptCount val="1"/>
                <c:pt idx="0">
                  <c:v>Specifiek brandstofverbruik - referentie passieve standaard [kWu/m²/jaar]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val>
            <c:numRef>
              <c:f>'Voorbeeld energiebalans'!$B$57:$H$57</c:f>
              <c:numCache>
                <c:formatCode>#,##0</c:formatCode>
                <c:ptCount val="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62144"/>
        <c:axId val="113864064"/>
      </c:lineChart>
      <c:catAx>
        <c:axId val="11386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64064"/>
        <c:crosses val="autoZero"/>
        <c:auto val="1"/>
        <c:lblAlgn val="ctr"/>
        <c:lblOffset val="100"/>
        <c:noMultiLvlLbl val="0"/>
      </c:catAx>
      <c:valAx>
        <c:axId val="1138640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86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57814328836317"/>
          <c:y val="3.7131125603932787E-2"/>
          <c:w val="0.3370295077927678"/>
          <c:h val="0.925737748792134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'Voorbeeld energiebalans'!$A$45</c:f>
              <c:strCache>
                <c:ptCount val="1"/>
                <c:pt idx="0">
                  <c:v>Verbruik per eenheden gebonden aan de activiteit [kWu/eh/jaar]
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'Voorbeeld energiebalans'!$B$11:$H$11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'Voorbeeld energiebalans'!$B$45:$H$45</c:f>
              <c:numCache>
                <c:formatCode>#,##0</c:formatCode>
                <c:ptCount val="7"/>
                <c:pt idx="0">
                  <c:v>199711.87739710775</c:v>
                </c:pt>
                <c:pt idx="1">
                  <c:v>190112.09462335365</c:v>
                </c:pt>
                <c:pt idx="2">
                  <c:v>106689.18592162892</c:v>
                </c:pt>
                <c:pt idx="3">
                  <c:v>152407.01384925438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25"/>
        <c:axId val="113871872"/>
        <c:axId val="113885952"/>
      </c:barChart>
      <c:catAx>
        <c:axId val="11387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85952"/>
        <c:crosses val="autoZero"/>
        <c:auto val="1"/>
        <c:lblAlgn val="ctr"/>
        <c:lblOffset val="100"/>
        <c:noMultiLvlLbl val="0"/>
      </c:catAx>
      <c:valAx>
        <c:axId val="113885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3871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'Voorbeeld energiebalans'!$A$35</c:f>
              <c:strCache>
                <c:ptCount val="1"/>
                <c:pt idx="0">
                  <c:v>Verbruik [m³/jaar]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'Voorbeeld energiebalans'!$B$11:$H$11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'Voorbeeld energiebalans'!$B$35:$H$35</c:f>
              <c:numCache>
                <c:formatCode>#,##0.00</c:formatCode>
                <c:ptCount val="7"/>
                <c:pt idx="0">
                  <c:v>75000</c:v>
                </c:pt>
                <c:pt idx="1">
                  <c:v>100000</c:v>
                </c:pt>
                <c:pt idx="2">
                  <c:v>92369</c:v>
                </c:pt>
                <c:pt idx="3">
                  <c:v>100326</c:v>
                </c:pt>
                <c:pt idx="4">
                  <c:v>74236</c:v>
                </c:pt>
                <c:pt idx="5">
                  <c:v>75321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29216"/>
        <c:axId val="113939200"/>
      </c:barChart>
      <c:lineChart>
        <c:grouping val="standard"/>
        <c:varyColors val="0"/>
        <c:ser>
          <c:idx val="0"/>
          <c:order val="1"/>
          <c:tx>
            <c:strRef>
              <c:f>'Voorbeeld energiebalans'!$A$38</c:f>
              <c:strCache>
                <c:ptCount val="1"/>
                <c:pt idx="0">
                  <c:v>Waterkosten [€/jaar]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'Voorbeeld energiebalans'!$B$11:$H$11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'Voorbeeld energiebalans'!$B$38:$H$38</c:f>
              <c:numCache>
                <c:formatCode>_("€"* #,##0.00_);_("€"* \(#,##0.00\);_("€"* "-"??_);_(@_)</c:formatCode>
                <c:ptCount val="7"/>
                <c:pt idx="0">
                  <c:v>345000</c:v>
                </c:pt>
                <c:pt idx="1">
                  <c:v>459999.99999999994</c:v>
                </c:pt>
                <c:pt idx="2">
                  <c:v>434134.3</c:v>
                </c:pt>
                <c:pt idx="3">
                  <c:v>481564.8</c:v>
                </c:pt>
                <c:pt idx="4">
                  <c:v>363756.4</c:v>
                </c:pt>
                <c:pt idx="5">
                  <c:v>376605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58912"/>
        <c:axId val="113940736"/>
      </c:lineChart>
      <c:catAx>
        <c:axId val="11392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939200"/>
        <c:crosses val="autoZero"/>
        <c:auto val="1"/>
        <c:lblAlgn val="ctr"/>
        <c:lblOffset val="100"/>
        <c:noMultiLvlLbl val="0"/>
      </c:catAx>
      <c:valAx>
        <c:axId val="11393920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3929216"/>
        <c:crosses val="autoZero"/>
        <c:crossBetween val="between"/>
      </c:valAx>
      <c:valAx>
        <c:axId val="113940736"/>
        <c:scaling>
          <c:orientation val="minMax"/>
        </c:scaling>
        <c:delete val="0"/>
        <c:axPos val="r"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crossAx val="113958912"/>
        <c:crosses val="max"/>
        <c:crossBetween val="between"/>
      </c:valAx>
      <c:catAx>
        <c:axId val="11395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9407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1"/>
          <c:order val="0"/>
          <c:tx>
            <c:strRef>
              <c:f>'Voorbeeld energiebalans'!$A$46</c:f>
              <c:strCache>
                <c:ptCount val="1"/>
                <c:pt idx="0">
                  <c:v>CO2 emissies /jaar (kg CO2) als brandstof = gas 
</c:v>
                </c:pt>
              </c:strCache>
            </c:strRef>
          </c:tx>
          <c:spPr>
            <a:solidFill>
              <a:schemeClr val="accent5">
                <a:alpha val="75000"/>
              </a:schemeClr>
            </a:solidFill>
            <a:effectLst>
              <a:glow rad="139700">
                <a:schemeClr val="accent5">
                  <a:alpha val="40000"/>
                </a:schemeClr>
              </a:glow>
            </a:effectLst>
          </c:spPr>
          <c:invertIfNegative val="0"/>
          <c:xVal>
            <c:numRef>
              <c:f>'Voorbeeld energiebalans'!$B$11:$H$11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xVal>
          <c:yVal>
            <c:numRef>
              <c:f>'Voorbeeld energiebalans'!$B$46:$H$46</c:f>
              <c:numCache>
                <c:formatCode>#,##0.00</c:formatCode>
                <c:ptCount val="7"/>
                <c:pt idx="0">
                  <c:v>1481703.2542102132</c:v>
                </c:pt>
                <c:pt idx="1">
                  <c:v>1509943.4854825628</c:v>
                </c:pt>
                <c:pt idx="2">
                  <c:v>715127.03995180281</c:v>
                </c:pt>
                <c:pt idx="3">
                  <c:v>1021569.1097499999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bubbleSize>
            <c:numLit>
              <c:formatCode>General</c:formatCode>
              <c:ptCount val="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</c:numLit>
          </c:bubbleSize>
          <c:bubble3D val="0"/>
        </c:ser>
        <c:ser>
          <c:idx val="0"/>
          <c:order val="1"/>
          <c:tx>
            <c:strRef>
              <c:f>'Voorbeeld energiebalans'!$A$47</c:f>
              <c:strCache>
                <c:ptCount val="1"/>
                <c:pt idx="0">
                  <c:v>CO2 emissies /jaar (kg CO2) als brandstof = stookolie 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92D050"/>
              </a:solidFill>
            </a:ln>
          </c:spPr>
          <c:invertIfNegative val="0"/>
          <c:xVal>
            <c:numRef>
              <c:f>'Voorbeeld energiebalans'!$B$11:$H$11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xVal>
          <c:yVal>
            <c:numRef>
              <c:f>'Voorbeeld energiebalans'!$B$47:$H$47</c:f>
              <c:numCache>
                <c:formatCode>#,##0.00</c:formatCode>
                <c:ptCount val="7"/>
                <c:pt idx="0">
                  <c:v>2474632.5517581739</c:v>
                </c:pt>
                <c:pt idx="1">
                  <c:v>2617843.5429635802</c:v>
                </c:pt>
                <c:pt idx="2">
                  <c:v>1469110.0901408303</c:v>
                </c:pt>
                <c:pt idx="3">
                  <c:v>2098644.5807042327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bubbleSize>
            <c:numLit>
              <c:formatCode>General</c:formatCode>
              <c:ptCount val="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</c:numLit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sizeRepresents val="w"/>
        <c:axId val="114043136"/>
        <c:axId val="114049024"/>
      </c:bubbleChart>
      <c:valAx>
        <c:axId val="11404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049024"/>
        <c:crosses val="autoZero"/>
        <c:crossBetween val="midCat"/>
      </c:valAx>
      <c:valAx>
        <c:axId val="11404902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40431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39931636452416E-2"/>
          <c:y val="4.042570750758144E-2"/>
          <c:w val="0.58989567234328266"/>
          <c:h val="0.83943368620122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'Blanco energiebalans'!$A$27</c:f>
              <c:strCache>
                <c:ptCount val="1"/>
                <c:pt idx="0">
                  <c:v>Totale brandstofverbruik [kWu/jaar]
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'Blanco energiebalans'!$B$10:$H$11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'Blanco energiebalans'!$B$27:$H$27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'Blanco energiebalans'!$A$28</c:f>
              <c:strCache>
                <c:ptCount val="1"/>
                <c:pt idx="0">
                  <c:v>Totale genormaliseerd brandstofverbruik [kWu/jaar]
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'Blanco energiebalans'!$B$10:$H$11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'Blanco energiebalans'!$B$28:$H$28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'Blanco energiebalans'!$A$31</c:f>
              <c:strCache>
                <c:ptCount val="1"/>
                <c:pt idx="0">
                  <c:v>Electriciteitverbruik[kWu/jaar]
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'Blanco energiebalans'!$B$31:$H$31</c:f>
              <c:numCache>
                <c:formatCode>#,##0.00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25"/>
        <c:axId val="112342144"/>
        <c:axId val="112343680"/>
      </c:barChart>
      <c:catAx>
        <c:axId val="11234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343680"/>
        <c:crosses val="autoZero"/>
        <c:auto val="1"/>
        <c:lblAlgn val="ctr"/>
        <c:lblOffset val="100"/>
        <c:noMultiLvlLbl val="0"/>
      </c:catAx>
      <c:valAx>
        <c:axId val="11234368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234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'Blanco energiebalans'!$A$40</c:f>
              <c:strCache>
                <c:ptCount val="1"/>
                <c:pt idx="0">
                  <c:v>Specifiek brandstofverbruik [kWu/m²/jaar]
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'Blanco energiebalans'!$B$11:$H$11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'Blanco energiebalans'!$B$40:$H$40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'Blanco energiebalans'!$A$41</c:f>
              <c:strCache>
                <c:ptCount val="1"/>
                <c:pt idx="0">
                  <c:v>Genormaliseerd specifiek brandstofverbruik [kWu/m²/jaar]
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'Blanco energiebalans'!$B$11:$H$11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'Blanco energiebalans'!$B$41:$H$41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'Blanco energiebalans'!$A$42</c:f>
              <c:strCache>
                <c:ptCount val="1"/>
                <c:pt idx="0">
                  <c:v>Specifiek electriciteitsverbruik [kWu/m²/jaar]
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'Blanco energiebalans'!$B$42:$H$42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25"/>
        <c:axId val="112275456"/>
        <c:axId val="112277376"/>
      </c:barChart>
      <c:lineChart>
        <c:grouping val="standard"/>
        <c:varyColors val="0"/>
        <c:ser>
          <c:idx val="3"/>
          <c:order val="3"/>
          <c:tx>
            <c:strRef>
              <c:f>'Blanco energiebalans'!$A$49</c:f>
              <c:strCache>
                <c:ptCount val="1"/>
                <c:pt idx="0">
                  <c:v>Specifiek brandstofverbruik van referentie [kWu/m²/jaar]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'Blanco energiebalans'!$B$49:$H$49</c:f>
              <c:numCache>
                <c:formatCode>#,##0</c:formatCode>
                <c:ptCount val="7"/>
                <c:pt idx="0">
                  <c:v>175</c:v>
                </c:pt>
                <c:pt idx="1">
                  <c:v>175</c:v>
                </c:pt>
                <c:pt idx="2">
                  <c:v>175</c:v>
                </c:pt>
                <c:pt idx="3">
                  <c:v>175</c:v>
                </c:pt>
                <c:pt idx="4">
                  <c:v>175</c:v>
                </c:pt>
                <c:pt idx="5">
                  <c:v>175</c:v>
                </c:pt>
                <c:pt idx="6">
                  <c:v>175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'Blanco energiebalans'!$A$50</c:f>
              <c:strCache>
                <c:ptCount val="1"/>
                <c:pt idx="0">
                  <c:v>Specifiek electriciteitsverbruik van referentie [kWu/m²/jaar]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val>
            <c:numRef>
              <c:f>'Blanco energiebalans'!$B$50:$H$50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'Blanco energiebalans'!$A$51</c:f>
              <c:strCache>
                <c:ptCount val="1"/>
                <c:pt idx="0">
                  <c:v>Specifiek brandstofverbruik - referentie laag energieverbruik standaard [kWu/m²/jaar]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val>
            <c:numRef>
              <c:f>'Blanco energiebalans'!$B$51:$H$51</c:f>
              <c:numCache>
                <c:formatCode>#,##0</c:formatCode>
                <c:ptCount val="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'Blanco energiebalans'!$A$54</c:f>
              <c:strCache>
                <c:ptCount val="1"/>
                <c:pt idx="0">
                  <c:v>Specifiek brandstofverbruik - referentie zeer laag energieverbruik standaard [kWu/m²/jaar]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val>
            <c:numRef>
              <c:f>'Blanco energiebalans'!$B$54:$H$54</c:f>
              <c:numCache>
                <c:formatCode>#,##0</c:formatCode>
                <c:ptCount val="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'Blanco energiebalans'!$A$57</c:f>
              <c:strCache>
                <c:ptCount val="1"/>
                <c:pt idx="0">
                  <c:v>Specifiek brandstofverbruik - referentie passieve standaard [kWu/m²/jaar]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val>
            <c:numRef>
              <c:f>'Blanco energiebalans'!$B$57:$H$57</c:f>
              <c:numCache>
                <c:formatCode>#,##0</c:formatCode>
                <c:ptCount val="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5456"/>
        <c:axId val="112277376"/>
      </c:lineChart>
      <c:catAx>
        <c:axId val="11227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277376"/>
        <c:crosses val="autoZero"/>
        <c:auto val="1"/>
        <c:lblAlgn val="ctr"/>
        <c:lblOffset val="100"/>
        <c:noMultiLvlLbl val="0"/>
      </c:catAx>
      <c:valAx>
        <c:axId val="1122773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275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57814328836317"/>
          <c:y val="3.7131125603932787E-2"/>
          <c:w val="0.3370295077927678"/>
          <c:h val="0.925737748792134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'Blanco energiebalans'!$A$45</c:f>
              <c:strCache>
                <c:ptCount val="1"/>
                <c:pt idx="0">
                  <c:v>Verbruik per eenheden gebonden aan de activiteit [kWu/eh/jaar]
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'Blanco energiebalans'!$B$11:$H$11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'Blanco energiebalans'!$B$45:$H$45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25"/>
        <c:axId val="112289280"/>
        <c:axId val="112290816"/>
      </c:barChart>
      <c:catAx>
        <c:axId val="1122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290816"/>
        <c:crosses val="autoZero"/>
        <c:auto val="1"/>
        <c:lblAlgn val="ctr"/>
        <c:lblOffset val="100"/>
        <c:noMultiLvlLbl val="0"/>
      </c:catAx>
      <c:valAx>
        <c:axId val="112290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289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'Blanco energiebalans'!$A$35</c:f>
              <c:strCache>
                <c:ptCount val="1"/>
                <c:pt idx="0">
                  <c:v>Verbruik [m³/jaar]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'Blanco energiebalans'!$B$11:$H$11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'Blanco energiebalans'!$B$35:$H$35</c:f>
              <c:numCache>
                <c:formatCode>#,##0.00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94080"/>
        <c:axId val="112495616"/>
      </c:barChart>
      <c:lineChart>
        <c:grouping val="standard"/>
        <c:varyColors val="0"/>
        <c:ser>
          <c:idx val="0"/>
          <c:order val="1"/>
          <c:tx>
            <c:strRef>
              <c:f>'Blanco energiebalans'!$A$38</c:f>
              <c:strCache>
                <c:ptCount val="1"/>
                <c:pt idx="0">
                  <c:v>Waterkosten [€/jaar]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'Blanco energiebalans'!$B$11:$H$11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'Blanco energiebalans'!$B$38:$H$38</c:f>
              <c:numCache>
                <c:formatCode>_("€"* #,##0.00_);_("€"* \(#,##0.00\);_("€"*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07136"/>
        <c:axId val="112505600"/>
      </c:lineChart>
      <c:catAx>
        <c:axId val="11249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495616"/>
        <c:crosses val="autoZero"/>
        <c:auto val="1"/>
        <c:lblAlgn val="ctr"/>
        <c:lblOffset val="100"/>
        <c:noMultiLvlLbl val="0"/>
      </c:catAx>
      <c:valAx>
        <c:axId val="11249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2494080"/>
        <c:crosses val="autoZero"/>
        <c:crossBetween val="between"/>
      </c:valAx>
      <c:valAx>
        <c:axId val="112505600"/>
        <c:scaling>
          <c:orientation val="minMax"/>
        </c:scaling>
        <c:delete val="0"/>
        <c:axPos val="r"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crossAx val="112507136"/>
        <c:crosses val="max"/>
        <c:crossBetween val="between"/>
      </c:valAx>
      <c:catAx>
        <c:axId val="112507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5056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environnement.brussels/thematiques/energie/economiser-votre-energie/plan-local-daction-pour-la-gestion-energetique-plage/-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3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5</xdr:row>
      <xdr:rowOff>76200</xdr:rowOff>
    </xdr:from>
    <xdr:to>
      <xdr:col>11</xdr:col>
      <xdr:colOff>44564</xdr:colOff>
      <xdr:row>23</xdr:row>
      <xdr:rowOff>105218</xdr:rowOff>
    </xdr:to>
    <xdr:sp macro="" textlink="">
      <xdr:nvSpPr>
        <xdr:cNvPr id="8" name="Rectangle à coins arrondis 7">
          <a:hlinkClick xmlns:r="http://schemas.openxmlformats.org/officeDocument/2006/relationships" r:id="rId1"/>
        </xdr:cNvPr>
        <xdr:cNvSpPr/>
      </xdr:nvSpPr>
      <xdr:spPr>
        <a:xfrm>
          <a:off x="297180" y="990600"/>
          <a:ext cx="8464664" cy="3320858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Deze tool past in de </a:t>
          </a: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PLAGE-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methodologie en is bestemd voor iedereen die een PLAGE in zijn organisatie wil invoeren of die initiatieven voor rationeel energieverbruik (REG) wil nemen.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Situatie van de tool in de PLAGE-methodologie (6 stappen):  </a:t>
          </a:r>
        </a:p>
      </xdr:txBody>
    </xdr:sp>
    <xdr:clientData/>
  </xdr:twoCellAnchor>
  <xdr:twoCellAnchor>
    <xdr:from>
      <xdr:col>3</xdr:col>
      <xdr:colOff>579120</xdr:colOff>
      <xdr:row>0</xdr:row>
      <xdr:rowOff>0</xdr:rowOff>
    </xdr:from>
    <xdr:to>
      <xdr:col>7</xdr:col>
      <xdr:colOff>27109</xdr:colOff>
      <xdr:row>5</xdr:row>
      <xdr:rowOff>64052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6560" y="0"/>
          <a:ext cx="2617909" cy="978452"/>
        </a:xfrm>
        <a:prstGeom prst="rect">
          <a:avLst/>
        </a:prstGeom>
      </xdr:spPr>
    </xdr:pic>
    <xdr:clientData/>
  </xdr:twoCellAnchor>
  <xdr:twoCellAnchor>
    <xdr:from>
      <xdr:col>0</xdr:col>
      <xdr:colOff>297180</xdr:colOff>
      <xdr:row>25</xdr:row>
      <xdr:rowOff>22860</xdr:rowOff>
    </xdr:from>
    <xdr:to>
      <xdr:col>11</xdr:col>
      <xdr:colOff>44564</xdr:colOff>
      <xdr:row>38</xdr:row>
      <xdr:rowOff>68580</xdr:rowOff>
    </xdr:to>
    <xdr:sp macro="" textlink="">
      <xdr:nvSpPr>
        <xdr:cNvPr id="10" name="Rectangle à coins arrondis 9"/>
        <xdr:cNvSpPr/>
      </xdr:nvSpPr>
      <xdr:spPr>
        <a:xfrm>
          <a:off x="297180" y="4594860"/>
          <a:ext cx="8464664" cy="2423160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Doelstellingen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Deze tool biedt u de mogelijkheid uw energieboekhouding op te maken  waardoor u uw verbruik op gezette tijden kan volgen en snel de impact van de ondernomen energiebesparende acties kan evalueren, zelfs corrigeren of uw inspanningen kan heroriënteren.</a:t>
          </a:r>
        </a:p>
        <a:p>
          <a:pPr algn="ctr"/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Hij zal u toelaten de beschrijving van uw gebouw, de follow-up en visualisering van uw energieverbruik door de jaren heen uit te voeren, </a:t>
          </a:r>
          <a:r>
            <a:rPr lang="nl-N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alsook een vergelijking van uw energieverbruik met het gemiddelde van uw sector en </a:t>
          </a:r>
          <a:endParaRPr lang="fr-BE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nl-N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referentiestandaarden passieve/ lage energie.</a:t>
          </a:r>
          <a:endParaRPr lang="fr-BE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Deze tool wil een bron van inspiratie zijn en kan dus als zodanig worden gebruikt of aangepast aan ieders smaak, in functie van wat het meest efficiënt is voor iedereen.</a:t>
          </a:r>
        </a:p>
      </xdr:txBody>
    </xdr:sp>
    <xdr:clientData/>
  </xdr:twoCellAnchor>
  <xdr:twoCellAnchor>
    <xdr:from>
      <xdr:col>0</xdr:col>
      <xdr:colOff>365760</xdr:colOff>
      <xdr:row>39</xdr:row>
      <xdr:rowOff>144780</xdr:rowOff>
    </xdr:from>
    <xdr:to>
      <xdr:col>11</xdr:col>
      <xdr:colOff>113144</xdr:colOff>
      <xdr:row>61</xdr:row>
      <xdr:rowOff>100818</xdr:rowOff>
    </xdr:to>
    <xdr:sp macro="" textlink="">
      <xdr:nvSpPr>
        <xdr:cNvPr id="12" name="Rectangle à coins arrondis 11"/>
        <xdr:cNvSpPr/>
      </xdr:nvSpPr>
      <xdr:spPr>
        <a:xfrm>
          <a:off x="365760" y="7277100"/>
          <a:ext cx="8464664" cy="3979398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Gebruik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Tab [Synthesefiche gebouw]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Deze fiche laat u toe allerlei informatie over uw gebouw in te voeren, zoals de locatie van het gebouw, de gas- en elektriciteitsleveranciers, de gegevens van de referentiepersonen, de oppervlaktegegevens, de technische gegevens en informatie over de verwarmingsketels.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Tabs </a:t>
          </a:r>
          <a:r>
            <a:rPr lang="fr-BE" sz="1100" b="1" i="0" baseline="0">
              <a:effectLst/>
              <a:latin typeface="+mn-lt"/>
              <a:ea typeface="+mn-ea"/>
              <a:cs typeface="+mn-cs"/>
            </a:rPr>
            <a:t>[</a:t>
          </a: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Energiebalans]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 beschikt over een "voorbeeld"-tab waarin de gegevens  reeds zijn ingevuld en een "lege" tab waarin u uw eigen gegevens kan invullen. Deze Excel-bladen voeren automatische berekeningen uit op de gegevens die u invoert.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 lijnen met een groene titel komen overeen met de lijnen die u manueel moet invullen.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 lijnen met een blauwe  titel komen overeen met de lijnen die automatisch worden berekend. De jaarlijks in te vullen gegevens gaan over het water-, brandstof- en elektriciteitsverbruik en hun respectievelijke prijs.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 kolommen I tot L maken de berekening van het verminderde verbruik/de verminderde kostprijs  van jaar tot jaar mogelijk.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 lijnen 40 tot 47 laten de berekening toe van diverse verbruiksindicatoren.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Onderaan de pagina maken een reeks grafieken de visualisering,  van jaar tot jaar, van de evolutie van het verbruik en de CO2-uitstoot mogelijk.  De tweede grafiek geeft, onder andere, de </a:t>
          </a:r>
          <a:r>
            <a:rPr kumimoji="0" lang="nl-N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vergelijking van uw energieverbruik met het gemiddelde van uw sector en referentiestandaarden passieve/ lage energie.</a:t>
          </a:r>
          <a:endParaRPr kumimoji="0" lang="fr-B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47625</xdr:colOff>
      <xdr:row>10</xdr:row>
      <xdr:rowOff>57150</xdr:rowOff>
    </xdr:from>
    <xdr:to>
      <xdr:col>10</xdr:col>
      <xdr:colOff>307921</xdr:colOff>
      <xdr:row>23</xdr:row>
      <xdr:rowOff>28650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9625" y="1962150"/>
          <a:ext cx="7118296" cy="24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2887755</xdr:colOff>
      <xdr:row>8</xdr:row>
      <xdr:rowOff>4233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2821080" cy="1152524"/>
        </a:xfrm>
        <a:prstGeom prst="rect">
          <a:avLst/>
        </a:prstGeom>
      </xdr:spPr>
    </xdr:pic>
    <xdr:clientData/>
  </xdr:twoCellAnchor>
  <xdr:twoCellAnchor>
    <xdr:from>
      <xdr:col>0</xdr:col>
      <xdr:colOff>85724</xdr:colOff>
      <xdr:row>7</xdr:row>
      <xdr:rowOff>66675</xdr:rowOff>
    </xdr:from>
    <xdr:to>
      <xdr:col>1</xdr:col>
      <xdr:colOff>2638426</xdr:colOff>
      <xdr:row>11</xdr:row>
      <xdr:rowOff>136796</xdr:rowOff>
    </xdr:to>
    <xdr:sp macro="" textlink="">
      <xdr:nvSpPr>
        <xdr:cNvPr id="4" name="Rectangle à coins arrondis 3"/>
        <xdr:cNvSpPr/>
      </xdr:nvSpPr>
      <xdr:spPr>
        <a:xfrm>
          <a:off x="85724" y="1133475"/>
          <a:ext cx="5505452" cy="679721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800" b="1"/>
            <a:t>Beschrijving</a:t>
          </a:r>
          <a:r>
            <a:rPr lang="fr-BE" sz="1800" b="1" baseline="0"/>
            <a:t> van het gebouw</a:t>
          </a:r>
          <a:r>
            <a:rPr lang="fr-BE" sz="1800" b="1"/>
            <a:t> / EPB</a:t>
          </a:r>
          <a:r>
            <a:rPr lang="fr-BE" sz="1800" b="1" baseline="0"/>
            <a:t> eenheid</a:t>
          </a:r>
          <a:endParaRPr lang="fr-BE" sz="1800" b="1"/>
        </a:p>
      </xdr:txBody>
    </xdr:sp>
    <xdr:clientData/>
  </xdr:twoCellAnchor>
  <xdr:twoCellAnchor>
    <xdr:from>
      <xdr:col>1</xdr:col>
      <xdr:colOff>228600</xdr:colOff>
      <xdr:row>1</xdr:row>
      <xdr:rowOff>9525</xdr:rowOff>
    </xdr:from>
    <xdr:to>
      <xdr:col>2</xdr:col>
      <xdr:colOff>2025811</xdr:colOff>
      <xdr:row>4</xdr:row>
      <xdr:rowOff>35959</xdr:rowOff>
    </xdr:to>
    <xdr:grpSp>
      <xdr:nvGrpSpPr>
        <xdr:cNvPr id="5" name="Groupe 4"/>
        <xdr:cNvGrpSpPr/>
      </xdr:nvGrpSpPr>
      <xdr:grpSpPr>
        <a:xfrm>
          <a:off x="3268133" y="153458"/>
          <a:ext cx="4218678" cy="458234"/>
          <a:chOff x="10823426" y="2243147"/>
          <a:chExt cx="3204000" cy="483634"/>
        </a:xfrm>
      </xdr:grpSpPr>
      <xdr:sp macro="" textlink="">
        <xdr:nvSpPr>
          <xdr:cNvPr id="6" name="Rectangle à coins arrondis 5"/>
          <xdr:cNvSpPr/>
        </xdr:nvSpPr>
        <xdr:spPr>
          <a:xfrm>
            <a:off x="10823426" y="2243147"/>
            <a:ext cx="3204000" cy="216000"/>
          </a:xfrm>
          <a:prstGeom prst="roundRect">
            <a:avLst>
              <a:gd name="adj" fmla="val 50000"/>
            </a:avLst>
          </a:prstGeom>
          <a:pattFill prst="pct50">
            <a:fgClr>
              <a:schemeClr val="bg1"/>
            </a:fgClr>
            <a:bgClr>
              <a:srgbClr val="92D050"/>
            </a:bgClr>
          </a:patt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BE" sz="1050" b="1">
                <a:solidFill>
                  <a:sysClr val="windowText" lastClr="000000"/>
                </a:solidFill>
              </a:rPr>
              <a:t>In</a:t>
            </a:r>
            <a:r>
              <a:rPr lang="fr-BE" sz="1050" b="1" baseline="0">
                <a:solidFill>
                  <a:sysClr val="windowText" lastClr="000000"/>
                </a:solidFill>
              </a:rPr>
              <a:t> te vullen</a:t>
            </a:r>
            <a:endParaRPr lang="fr-BE" sz="105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Rectangle à coins arrondis 6"/>
          <xdr:cNvSpPr/>
        </xdr:nvSpPr>
        <xdr:spPr>
          <a:xfrm>
            <a:off x="10823703" y="2510781"/>
            <a:ext cx="3203447" cy="216000"/>
          </a:xfrm>
          <a:prstGeom prst="roundRect">
            <a:avLst>
              <a:gd name="adj" fmla="val 50000"/>
            </a:avLst>
          </a:prstGeom>
          <a:pattFill prst="pct50">
            <a:fgClr>
              <a:schemeClr val="bg1"/>
            </a:fgClr>
            <a:bgClr>
              <a:srgbClr val="0070C0"/>
            </a:bgClr>
          </a:patt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BE" sz="1050" b="1">
                <a:solidFill>
                  <a:sysClr val="windowText" lastClr="000000"/>
                </a:solidFill>
              </a:rPr>
              <a:t>Automatische</a:t>
            </a:r>
            <a:r>
              <a:rPr lang="fr-BE" sz="1050" b="1" baseline="0">
                <a:solidFill>
                  <a:sysClr val="windowText" lastClr="000000"/>
                </a:solidFill>
              </a:rPr>
              <a:t> berekening</a:t>
            </a:r>
            <a:endParaRPr lang="fr-BE" sz="105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</xdr:col>
      <xdr:colOff>49976</xdr:colOff>
      <xdr:row>7</xdr:row>
      <xdr:rowOff>73818</xdr:rowOff>
    </xdr:from>
    <xdr:to>
      <xdr:col>4</xdr:col>
      <xdr:colOff>47625</xdr:colOff>
      <xdr:row>11</xdr:row>
      <xdr:rowOff>143939</xdr:rowOff>
    </xdr:to>
    <xdr:sp macro="" textlink="">
      <xdr:nvSpPr>
        <xdr:cNvPr id="8" name="Rectangle à coins arrondis 7"/>
        <xdr:cNvSpPr/>
      </xdr:nvSpPr>
      <xdr:spPr>
        <a:xfrm>
          <a:off x="5360164" y="1157287"/>
          <a:ext cx="5593586" cy="689246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800" b="1"/>
            <a:t>Oppervlaktes en technische gegevens</a:t>
          </a:r>
          <a:endParaRPr lang="fr-BE" sz="1800" b="1" baseline="0"/>
        </a:p>
      </xdr:txBody>
    </xdr:sp>
    <xdr:clientData/>
  </xdr:twoCellAnchor>
  <xdr:twoCellAnchor>
    <xdr:from>
      <xdr:col>0</xdr:col>
      <xdr:colOff>85724</xdr:colOff>
      <xdr:row>24</xdr:row>
      <xdr:rowOff>14223</xdr:rowOff>
    </xdr:from>
    <xdr:to>
      <xdr:col>1</xdr:col>
      <xdr:colOff>2352676</xdr:colOff>
      <xdr:row>28</xdr:row>
      <xdr:rowOff>84344</xdr:rowOff>
    </xdr:to>
    <xdr:sp macro="" textlink="">
      <xdr:nvSpPr>
        <xdr:cNvPr id="9" name="Rectangle à coins arrondis 8"/>
        <xdr:cNvSpPr/>
      </xdr:nvSpPr>
      <xdr:spPr>
        <a:xfrm>
          <a:off x="85724" y="4181411"/>
          <a:ext cx="5219702" cy="689246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800" b="1"/>
            <a:t>Contact</a:t>
          </a:r>
          <a:r>
            <a:rPr lang="fr-BE" sz="1800" b="1" baseline="0"/>
            <a:t> / referentiepersonen / VTI</a:t>
          </a:r>
        </a:p>
      </xdr:txBody>
    </xdr:sp>
    <xdr:clientData/>
  </xdr:twoCellAnchor>
  <xdr:twoCellAnchor>
    <xdr:from>
      <xdr:col>2</xdr:col>
      <xdr:colOff>53929</xdr:colOff>
      <xdr:row>24</xdr:row>
      <xdr:rowOff>11582</xdr:rowOff>
    </xdr:from>
    <xdr:to>
      <xdr:col>5</xdr:col>
      <xdr:colOff>31750</xdr:colOff>
      <xdr:row>28</xdr:row>
      <xdr:rowOff>81703</xdr:rowOff>
    </xdr:to>
    <xdr:sp macro="" textlink="">
      <xdr:nvSpPr>
        <xdr:cNvPr id="10" name="Rectangle à coins arrondis 9"/>
        <xdr:cNvSpPr/>
      </xdr:nvSpPr>
      <xdr:spPr>
        <a:xfrm>
          <a:off x="5356179" y="4033249"/>
          <a:ext cx="7259154" cy="662787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800" b="1"/>
            <a:t>Referenties van de ketels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2821080</xdr:colOff>
      <xdr:row>6</xdr:row>
      <xdr:rowOff>56091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821080" cy="1077171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5</xdr:row>
      <xdr:rowOff>160867</xdr:rowOff>
    </xdr:from>
    <xdr:to>
      <xdr:col>1</xdr:col>
      <xdr:colOff>581026</xdr:colOff>
      <xdr:row>9</xdr:row>
      <xdr:rowOff>61267</xdr:rowOff>
    </xdr:to>
    <xdr:sp macro="" textlink="">
      <xdr:nvSpPr>
        <xdr:cNvPr id="3" name="Rectangle à coins arrondis 2"/>
        <xdr:cNvSpPr/>
      </xdr:nvSpPr>
      <xdr:spPr>
        <a:xfrm>
          <a:off x="19049" y="1075267"/>
          <a:ext cx="4257677" cy="631920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800" b="1"/>
            <a:t>Energiebalans</a:t>
          </a:r>
        </a:p>
      </xdr:txBody>
    </xdr:sp>
    <xdr:clientData/>
  </xdr:twoCellAnchor>
  <xdr:twoCellAnchor>
    <xdr:from>
      <xdr:col>1</xdr:col>
      <xdr:colOff>0</xdr:colOff>
      <xdr:row>0</xdr:row>
      <xdr:rowOff>167217</xdr:rowOff>
    </xdr:from>
    <xdr:to>
      <xdr:col>4</xdr:col>
      <xdr:colOff>98586</xdr:colOff>
      <xdr:row>3</xdr:row>
      <xdr:rowOff>66651</xdr:rowOff>
    </xdr:to>
    <xdr:grpSp>
      <xdr:nvGrpSpPr>
        <xdr:cNvPr id="4" name="Groupe 3"/>
        <xdr:cNvGrpSpPr/>
      </xdr:nvGrpSpPr>
      <xdr:grpSpPr>
        <a:xfrm>
          <a:off x="3611880" y="167217"/>
          <a:ext cx="3497106" cy="448074"/>
          <a:chOff x="10823426" y="2243147"/>
          <a:chExt cx="3204000" cy="483634"/>
        </a:xfrm>
      </xdr:grpSpPr>
      <xdr:sp macro="" textlink="">
        <xdr:nvSpPr>
          <xdr:cNvPr id="5" name="Rectangle à coins arrondis 4"/>
          <xdr:cNvSpPr/>
        </xdr:nvSpPr>
        <xdr:spPr>
          <a:xfrm>
            <a:off x="10823426" y="2243147"/>
            <a:ext cx="3204000" cy="216000"/>
          </a:xfrm>
          <a:prstGeom prst="roundRect">
            <a:avLst>
              <a:gd name="adj" fmla="val 50000"/>
            </a:avLst>
          </a:prstGeom>
          <a:pattFill prst="pct50">
            <a:fgClr>
              <a:schemeClr val="bg1"/>
            </a:fgClr>
            <a:bgClr>
              <a:srgbClr val="92D050"/>
            </a:bgClr>
          </a:patt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BE" sz="1050" b="1">
                <a:solidFill>
                  <a:sysClr val="windowText" lastClr="000000"/>
                </a:solidFill>
              </a:rPr>
              <a:t>In</a:t>
            </a:r>
            <a:r>
              <a:rPr lang="fr-BE" sz="1050" b="1" baseline="0">
                <a:solidFill>
                  <a:sysClr val="windowText" lastClr="000000"/>
                </a:solidFill>
              </a:rPr>
              <a:t> te vullen</a:t>
            </a:r>
            <a:endParaRPr lang="fr-BE" sz="105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6" name="Rectangle à coins arrondis 5"/>
          <xdr:cNvSpPr/>
        </xdr:nvSpPr>
        <xdr:spPr>
          <a:xfrm>
            <a:off x="10823703" y="2510781"/>
            <a:ext cx="3203447" cy="216000"/>
          </a:xfrm>
          <a:prstGeom prst="roundRect">
            <a:avLst>
              <a:gd name="adj" fmla="val 50000"/>
            </a:avLst>
          </a:prstGeom>
          <a:pattFill prst="pct50">
            <a:fgClr>
              <a:schemeClr val="bg1"/>
            </a:fgClr>
            <a:bgClr>
              <a:srgbClr val="0070C0"/>
            </a:bgClr>
          </a:patt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BE" sz="1050" b="1">
                <a:solidFill>
                  <a:sysClr val="windowText" lastClr="000000"/>
                </a:solidFill>
              </a:rPr>
              <a:t>Automatische</a:t>
            </a:r>
            <a:r>
              <a:rPr lang="fr-BE" sz="1050" b="1" baseline="0">
                <a:solidFill>
                  <a:sysClr val="windowText" lastClr="000000"/>
                </a:solidFill>
              </a:rPr>
              <a:t> berekening</a:t>
            </a:r>
            <a:endParaRPr lang="fr-BE" sz="105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3600000</xdr:colOff>
      <xdr:row>11</xdr:row>
      <xdr:rowOff>180000</xdr:rowOff>
    </xdr:to>
    <xdr:sp macro="" textlink="">
      <xdr:nvSpPr>
        <xdr:cNvPr id="7" name="Rectangle à coins arrondis 6"/>
        <xdr:cNvSpPr/>
      </xdr:nvSpPr>
      <xdr:spPr>
        <a:xfrm>
          <a:off x="0" y="201930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% SWW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3600000</xdr:colOff>
      <xdr:row>12</xdr:row>
      <xdr:rowOff>180000</xdr:rowOff>
    </xdr:to>
    <xdr:sp macro="" textlink="">
      <xdr:nvSpPr>
        <xdr:cNvPr id="8" name="Rectangle à coins arrondis 7"/>
        <xdr:cNvSpPr/>
      </xdr:nvSpPr>
      <xdr:spPr>
        <a:xfrm>
          <a:off x="0" y="224790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Normale</a:t>
          </a:r>
          <a:r>
            <a:rPr lang="fr-BE" sz="1050" b="0" baseline="0">
              <a:solidFill>
                <a:sysClr val="windowText" lastClr="000000"/>
              </a:solidFill>
            </a:rPr>
            <a:t> GD</a:t>
          </a:r>
          <a:endParaRPr lang="fr-BE" sz="105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0</xdr:col>
      <xdr:colOff>3600000</xdr:colOff>
      <xdr:row>13</xdr:row>
      <xdr:rowOff>199050</xdr:rowOff>
    </xdr:to>
    <xdr:sp macro="" textlink="">
      <xdr:nvSpPr>
        <xdr:cNvPr id="9" name="Rectangle à coins arrondis 8"/>
        <xdr:cNvSpPr/>
      </xdr:nvSpPr>
      <xdr:spPr>
        <a:xfrm>
          <a:off x="0" y="249555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GD</a:t>
          </a:r>
          <a:r>
            <a:rPr lang="fr-BE" sz="1050" b="0" baseline="0">
              <a:solidFill>
                <a:sysClr val="windowText" lastClr="000000"/>
              </a:solidFill>
            </a:rPr>
            <a:t> van de periode</a:t>
          </a:r>
          <a:endParaRPr lang="fr-BE" sz="105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14</xdr:row>
      <xdr:rowOff>19050</xdr:rowOff>
    </xdr:from>
    <xdr:to>
      <xdr:col>0</xdr:col>
      <xdr:colOff>3600000</xdr:colOff>
      <xdr:row>14</xdr:row>
      <xdr:rowOff>199050</xdr:rowOff>
    </xdr:to>
    <xdr:sp macro="" textlink="">
      <xdr:nvSpPr>
        <xdr:cNvPr id="10" name="Rectangle à coins arrondis 9"/>
        <xdr:cNvSpPr/>
      </xdr:nvSpPr>
      <xdr:spPr>
        <a:xfrm>
          <a:off x="0" y="272415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Totale verwarmde oppervlakte (m²)</a:t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0</xdr:col>
      <xdr:colOff>3600000</xdr:colOff>
      <xdr:row>15</xdr:row>
      <xdr:rowOff>199050</xdr:rowOff>
    </xdr:to>
    <xdr:sp macro="" textlink="">
      <xdr:nvSpPr>
        <xdr:cNvPr id="11" name="Rectangle à coins arrondis 10"/>
        <xdr:cNvSpPr/>
      </xdr:nvSpPr>
      <xdr:spPr>
        <a:xfrm>
          <a:off x="0" y="295275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200" b="1">
              <a:solidFill>
                <a:sysClr val="windowText" lastClr="000000"/>
              </a:solidFill>
            </a:rPr>
            <a:t>Brandstof 1 (aangeven)</a:t>
          </a:r>
        </a:p>
      </xdr:txBody>
    </xdr:sp>
    <xdr:clientData/>
  </xdr:twoCellAnchor>
  <xdr:twoCellAnchor>
    <xdr:from>
      <xdr:col>0</xdr:col>
      <xdr:colOff>0</xdr:colOff>
      <xdr:row>16</xdr:row>
      <xdr:rowOff>19050</xdr:rowOff>
    </xdr:from>
    <xdr:to>
      <xdr:col>0</xdr:col>
      <xdr:colOff>3600000</xdr:colOff>
      <xdr:row>16</xdr:row>
      <xdr:rowOff>199050</xdr:rowOff>
    </xdr:to>
    <xdr:sp macro="" textlink="">
      <xdr:nvSpPr>
        <xdr:cNvPr id="12" name="Rectangle à coins arrondis 11"/>
        <xdr:cNvSpPr/>
      </xdr:nvSpPr>
      <xdr:spPr>
        <a:xfrm>
          <a:off x="0" y="318135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Brandstof</a:t>
          </a:r>
          <a:r>
            <a:rPr lang="fr-BE" sz="1050" b="0" baseline="0">
              <a:solidFill>
                <a:sysClr val="windowText" lastClr="000000"/>
              </a:solidFill>
            </a:rPr>
            <a:t>verbruik</a:t>
          </a:r>
          <a:r>
            <a:rPr lang="fr-BE" sz="1050" b="0">
              <a:solidFill>
                <a:sysClr val="windowText" lastClr="000000"/>
              </a:solidFill>
            </a:rPr>
            <a:t> [kWu/jaar]</a:t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3600000</xdr:colOff>
      <xdr:row>17</xdr:row>
      <xdr:rowOff>199050</xdr:rowOff>
    </xdr:to>
    <xdr:sp macro="" textlink="">
      <xdr:nvSpPr>
        <xdr:cNvPr id="13" name="Rectangle à coins arrondis 12"/>
        <xdr:cNvSpPr/>
      </xdr:nvSpPr>
      <xdr:spPr>
        <a:xfrm>
          <a:off x="0" y="340995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Genormaliseerd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brandstofverbruik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[kWu/jaar]</a:t>
          </a:r>
        </a:p>
      </xdr:txBody>
    </xdr:sp>
    <xdr:clientData/>
  </xdr:twoCellAnchor>
  <xdr:twoCellAnchor>
    <xdr:from>
      <xdr:col>0</xdr:col>
      <xdr:colOff>0</xdr:colOff>
      <xdr:row>18</xdr:row>
      <xdr:rowOff>19049</xdr:rowOff>
    </xdr:from>
    <xdr:to>
      <xdr:col>0</xdr:col>
      <xdr:colOff>3600000</xdr:colOff>
      <xdr:row>18</xdr:row>
      <xdr:rowOff>211666</xdr:rowOff>
    </xdr:to>
    <xdr:sp macro="" textlink="">
      <xdr:nvSpPr>
        <xdr:cNvPr id="15" name="Rectangle à coins arrondis 14"/>
        <xdr:cNvSpPr/>
      </xdr:nvSpPr>
      <xdr:spPr>
        <a:xfrm>
          <a:off x="0" y="3676649"/>
          <a:ext cx="3600000" cy="192617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Brandstof</a:t>
          </a:r>
          <a:r>
            <a:rPr lang="fr-BE" sz="1050" b="0" baseline="0">
              <a:solidFill>
                <a:sysClr val="windowText" lastClr="000000"/>
              </a:solidFill>
            </a:rPr>
            <a:t>prijs incl BTW</a:t>
          </a:r>
          <a:r>
            <a:rPr lang="fr-BE" sz="1050" b="0">
              <a:solidFill>
                <a:sysClr val="windowText" lastClr="000000"/>
              </a:solidFill>
            </a:rPr>
            <a:t> [€/kWu]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0</xdr:col>
      <xdr:colOff>3600000</xdr:colOff>
      <xdr:row>19</xdr:row>
      <xdr:rowOff>199050</xdr:rowOff>
    </xdr:to>
    <xdr:sp macro="" textlink="">
      <xdr:nvSpPr>
        <xdr:cNvPr id="16" name="Rectangle à coins arrondis 15"/>
        <xdr:cNvSpPr/>
      </xdr:nvSpPr>
      <xdr:spPr>
        <a:xfrm>
          <a:off x="0" y="414147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Brandstof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kosten incl BTW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[€]</a:t>
          </a:r>
        </a:p>
      </xdr:txBody>
    </xdr:sp>
    <xdr:clientData/>
  </xdr:twoCellAnchor>
  <xdr:twoCellAnchor>
    <xdr:from>
      <xdr:col>0</xdr:col>
      <xdr:colOff>0</xdr:colOff>
      <xdr:row>20</xdr:row>
      <xdr:rowOff>19050</xdr:rowOff>
    </xdr:from>
    <xdr:to>
      <xdr:col>0</xdr:col>
      <xdr:colOff>3600000</xdr:colOff>
      <xdr:row>20</xdr:row>
      <xdr:rowOff>199050</xdr:rowOff>
    </xdr:to>
    <xdr:sp macro="" textlink="">
      <xdr:nvSpPr>
        <xdr:cNvPr id="17" name="Rectangle à coins arrondis 16"/>
        <xdr:cNvSpPr/>
      </xdr:nvSpPr>
      <xdr:spPr>
        <a:xfrm>
          <a:off x="0" y="439293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200" b="1">
              <a:solidFill>
                <a:sysClr val="windowText" lastClr="000000"/>
              </a:solidFill>
            </a:rPr>
            <a:t>Brandstof 2 (aangeven)</a:t>
          </a:r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0</xdr:col>
      <xdr:colOff>3600000</xdr:colOff>
      <xdr:row>21</xdr:row>
      <xdr:rowOff>199050</xdr:rowOff>
    </xdr:to>
    <xdr:sp macro="" textlink="">
      <xdr:nvSpPr>
        <xdr:cNvPr id="18" name="Rectangle à coins arrondis 17"/>
        <xdr:cNvSpPr/>
      </xdr:nvSpPr>
      <xdr:spPr>
        <a:xfrm>
          <a:off x="0" y="464439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Brandstofverbruik [kWu/jaar]</a:t>
          </a:r>
        </a:p>
      </xdr:txBody>
    </xdr:sp>
    <xdr:clientData/>
  </xdr:twoCellAnchor>
  <xdr:twoCellAnchor>
    <xdr:from>
      <xdr:col>0</xdr:col>
      <xdr:colOff>0</xdr:colOff>
      <xdr:row>22</xdr:row>
      <xdr:rowOff>19049</xdr:rowOff>
    </xdr:from>
    <xdr:to>
      <xdr:col>0</xdr:col>
      <xdr:colOff>3600000</xdr:colOff>
      <xdr:row>22</xdr:row>
      <xdr:rowOff>220132</xdr:rowOff>
    </xdr:to>
    <xdr:sp macro="" textlink="">
      <xdr:nvSpPr>
        <xdr:cNvPr id="19" name="Rectangle à coins arrondis 18"/>
        <xdr:cNvSpPr/>
      </xdr:nvSpPr>
      <xdr:spPr>
        <a:xfrm>
          <a:off x="0" y="4692649"/>
          <a:ext cx="3600000" cy="201083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Genormaliseerd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brandstofverbruik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[kWu/jaar]</a:t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0</xdr:col>
      <xdr:colOff>3600000</xdr:colOff>
      <xdr:row>23</xdr:row>
      <xdr:rowOff>228600</xdr:rowOff>
    </xdr:to>
    <xdr:sp macro="" textlink="">
      <xdr:nvSpPr>
        <xdr:cNvPr id="21" name="Rectangle à coins arrondis 20"/>
        <xdr:cNvSpPr/>
      </xdr:nvSpPr>
      <xdr:spPr>
        <a:xfrm>
          <a:off x="0" y="4946650"/>
          <a:ext cx="3600000" cy="20955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Brandstof</a:t>
          </a:r>
          <a:r>
            <a:rPr lang="fr-BE" sz="1050" b="0" baseline="0">
              <a:solidFill>
                <a:sysClr val="windowText" lastClr="000000"/>
              </a:solidFill>
            </a:rPr>
            <a:t>prijs incl BTW</a:t>
          </a:r>
          <a:r>
            <a:rPr lang="fr-BE" sz="1050" b="0">
              <a:solidFill>
                <a:sysClr val="windowText" lastClr="000000"/>
              </a:solidFill>
            </a:rPr>
            <a:t> [€/kWu]</a:t>
          </a:r>
        </a:p>
      </xdr:txBody>
    </xdr:sp>
    <xdr:clientData/>
  </xdr:twoCellAnchor>
  <xdr:twoCellAnchor>
    <xdr:from>
      <xdr:col>0</xdr:col>
      <xdr:colOff>0</xdr:colOff>
      <xdr:row>24</xdr:row>
      <xdr:rowOff>19049</xdr:rowOff>
    </xdr:from>
    <xdr:to>
      <xdr:col>0</xdr:col>
      <xdr:colOff>3600000</xdr:colOff>
      <xdr:row>24</xdr:row>
      <xdr:rowOff>203200</xdr:rowOff>
    </xdr:to>
    <xdr:sp macro="" textlink="">
      <xdr:nvSpPr>
        <xdr:cNvPr id="22" name="Rectangle à coins arrondis 21"/>
        <xdr:cNvSpPr/>
      </xdr:nvSpPr>
      <xdr:spPr>
        <a:xfrm>
          <a:off x="0" y="5200649"/>
          <a:ext cx="3600000" cy="184151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Brandstof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kosten incl BTW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[€]</a:t>
          </a:r>
        </a:p>
      </xdr:txBody>
    </xdr:sp>
    <xdr:clientData/>
  </xdr:twoCellAnchor>
  <xdr:twoCellAnchor>
    <xdr:from>
      <xdr:col>0</xdr:col>
      <xdr:colOff>0</xdr:colOff>
      <xdr:row>29</xdr:row>
      <xdr:rowOff>52915</xdr:rowOff>
    </xdr:from>
    <xdr:to>
      <xdr:col>0</xdr:col>
      <xdr:colOff>3600000</xdr:colOff>
      <xdr:row>29</xdr:row>
      <xdr:rowOff>232915</xdr:rowOff>
    </xdr:to>
    <xdr:sp macro="" textlink="">
      <xdr:nvSpPr>
        <xdr:cNvPr id="23" name="Rectangle à coins arrondis 22"/>
        <xdr:cNvSpPr/>
      </xdr:nvSpPr>
      <xdr:spPr>
        <a:xfrm>
          <a:off x="0" y="694139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Electriciteit</a:t>
          </a:r>
        </a:p>
      </xdr:txBody>
    </xdr:sp>
    <xdr:clientData/>
  </xdr:twoCellAnchor>
  <xdr:twoCellAnchor>
    <xdr:from>
      <xdr:col>0</xdr:col>
      <xdr:colOff>7620</xdr:colOff>
      <xdr:row>30</xdr:row>
      <xdr:rowOff>37675</xdr:rowOff>
    </xdr:from>
    <xdr:to>
      <xdr:col>0</xdr:col>
      <xdr:colOff>3607620</xdr:colOff>
      <xdr:row>30</xdr:row>
      <xdr:rowOff>217675</xdr:rowOff>
    </xdr:to>
    <xdr:sp macro="" textlink="">
      <xdr:nvSpPr>
        <xdr:cNvPr id="24" name="Rectangle à coins arrondis 23"/>
        <xdr:cNvSpPr/>
      </xdr:nvSpPr>
      <xdr:spPr>
        <a:xfrm>
          <a:off x="7620" y="667469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Electriciteit</a:t>
          </a:r>
          <a:r>
            <a:rPr lang="fr-BE" sz="1050" b="0" baseline="0">
              <a:solidFill>
                <a:sysClr val="windowText" lastClr="000000"/>
              </a:solidFill>
            </a:rPr>
            <a:t>sverbruik</a:t>
          </a:r>
          <a:r>
            <a:rPr lang="fr-BE" sz="1050" b="0">
              <a:solidFill>
                <a:sysClr val="windowText" lastClr="000000"/>
              </a:solidFill>
            </a:rPr>
            <a:t>[kWu/jaar]</a:t>
          </a:r>
        </a:p>
      </xdr:txBody>
    </xdr:sp>
    <xdr:clientData/>
  </xdr:twoCellAnchor>
  <xdr:twoCellAnchor>
    <xdr:from>
      <xdr:col>0</xdr:col>
      <xdr:colOff>0</xdr:colOff>
      <xdr:row>31</xdr:row>
      <xdr:rowOff>52915</xdr:rowOff>
    </xdr:from>
    <xdr:to>
      <xdr:col>0</xdr:col>
      <xdr:colOff>3600000</xdr:colOff>
      <xdr:row>31</xdr:row>
      <xdr:rowOff>232915</xdr:rowOff>
    </xdr:to>
    <xdr:sp macro="" textlink="">
      <xdr:nvSpPr>
        <xdr:cNvPr id="25" name="Rectangle à coins arrondis 24"/>
        <xdr:cNvSpPr/>
      </xdr:nvSpPr>
      <xdr:spPr>
        <a:xfrm>
          <a:off x="0" y="744431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Electriciteit</a:t>
          </a:r>
          <a:r>
            <a:rPr lang="fr-BE" sz="1050" b="0" baseline="0">
              <a:solidFill>
                <a:sysClr val="windowText" lastClr="000000"/>
              </a:solidFill>
            </a:rPr>
            <a:t>sprijs </a:t>
          </a:r>
          <a:r>
            <a:rPr lang="fr-BE" sz="1050" b="0">
              <a:solidFill>
                <a:sysClr val="windowText" lastClr="000000"/>
              </a:solidFill>
            </a:rPr>
            <a:t>[€/kWu]</a:t>
          </a:r>
        </a:p>
      </xdr:txBody>
    </xdr:sp>
    <xdr:clientData/>
  </xdr:twoCellAnchor>
  <xdr:twoCellAnchor>
    <xdr:from>
      <xdr:col>0</xdr:col>
      <xdr:colOff>0</xdr:colOff>
      <xdr:row>32</xdr:row>
      <xdr:rowOff>52915</xdr:rowOff>
    </xdr:from>
    <xdr:to>
      <xdr:col>0</xdr:col>
      <xdr:colOff>3600000</xdr:colOff>
      <xdr:row>32</xdr:row>
      <xdr:rowOff>232915</xdr:rowOff>
    </xdr:to>
    <xdr:sp macro="" textlink="">
      <xdr:nvSpPr>
        <xdr:cNvPr id="26" name="Rectangle à coins arrondis 25"/>
        <xdr:cNvSpPr/>
      </xdr:nvSpPr>
      <xdr:spPr>
        <a:xfrm>
          <a:off x="0" y="769577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Electriciteit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skosten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[€/jaar]</a:t>
          </a:r>
        </a:p>
      </xdr:txBody>
    </xdr:sp>
    <xdr:clientData/>
  </xdr:twoCellAnchor>
  <xdr:twoCellAnchor>
    <xdr:from>
      <xdr:col>0</xdr:col>
      <xdr:colOff>0</xdr:colOff>
      <xdr:row>25</xdr:row>
      <xdr:rowOff>8467</xdr:rowOff>
    </xdr:from>
    <xdr:to>
      <xdr:col>0</xdr:col>
      <xdr:colOff>3600000</xdr:colOff>
      <xdr:row>25</xdr:row>
      <xdr:rowOff>198120</xdr:rowOff>
    </xdr:to>
    <xdr:sp macro="" textlink="">
      <xdr:nvSpPr>
        <xdr:cNvPr id="27" name="Rectangle à coins arrondis 26"/>
        <xdr:cNvSpPr/>
      </xdr:nvSpPr>
      <xdr:spPr>
        <a:xfrm>
          <a:off x="0" y="5388187"/>
          <a:ext cx="3600000" cy="189653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Totaal</a:t>
          </a:r>
          <a:r>
            <a:rPr lang="fr-BE" sz="12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brandstof</a:t>
          </a:r>
          <a:endParaRPr lang="fr-BE" sz="12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</xdr:colOff>
      <xdr:row>25</xdr:row>
      <xdr:rowOff>251035</xdr:rowOff>
    </xdr:from>
    <xdr:to>
      <xdr:col>1</xdr:col>
      <xdr:colOff>3360</xdr:colOff>
      <xdr:row>26</xdr:row>
      <xdr:rowOff>179575</xdr:rowOff>
    </xdr:to>
    <xdr:sp macro="" textlink="">
      <xdr:nvSpPr>
        <xdr:cNvPr id="28" name="Rectangle à coins arrondis 27"/>
        <xdr:cNvSpPr/>
      </xdr:nvSpPr>
      <xdr:spPr>
        <a:xfrm>
          <a:off x="15240" y="563075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Totale brandstof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verbruik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[kWu/jaar]</a:t>
          </a:r>
        </a:p>
      </xdr:txBody>
    </xdr:sp>
    <xdr:clientData/>
  </xdr:twoCellAnchor>
  <xdr:twoCellAnchor>
    <xdr:from>
      <xdr:col>0</xdr:col>
      <xdr:colOff>0</xdr:colOff>
      <xdr:row>27</xdr:row>
      <xdr:rowOff>30055</xdr:rowOff>
    </xdr:from>
    <xdr:to>
      <xdr:col>0</xdr:col>
      <xdr:colOff>3600000</xdr:colOff>
      <xdr:row>27</xdr:row>
      <xdr:rowOff>210055</xdr:rowOff>
    </xdr:to>
    <xdr:sp macro="" textlink="">
      <xdr:nvSpPr>
        <xdr:cNvPr id="29" name="Rectangle à coins arrondis 28"/>
        <xdr:cNvSpPr/>
      </xdr:nvSpPr>
      <xdr:spPr>
        <a:xfrm>
          <a:off x="0" y="591269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Totale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genormaliseerd brandstofverbruik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[kWu/jaar]</a:t>
          </a:r>
        </a:p>
      </xdr:txBody>
    </xdr:sp>
    <xdr:clientData/>
  </xdr:twoCellAnchor>
  <xdr:twoCellAnchor>
    <xdr:from>
      <xdr:col>0</xdr:col>
      <xdr:colOff>0</xdr:colOff>
      <xdr:row>28</xdr:row>
      <xdr:rowOff>52915</xdr:rowOff>
    </xdr:from>
    <xdr:to>
      <xdr:col>0</xdr:col>
      <xdr:colOff>3602117</xdr:colOff>
      <xdr:row>28</xdr:row>
      <xdr:rowOff>232915</xdr:rowOff>
    </xdr:to>
    <xdr:sp macro="" textlink="">
      <xdr:nvSpPr>
        <xdr:cNvPr id="30" name="Rectangle à coins arrondis 29"/>
        <xdr:cNvSpPr/>
      </xdr:nvSpPr>
      <xdr:spPr>
        <a:xfrm>
          <a:off x="0" y="6187015"/>
          <a:ext cx="3602117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Totale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brandstofkosten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incl BTW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[€]</a:t>
          </a:r>
        </a:p>
      </xdr:txBody>
    </xdr:sp>
    <xdr:clientData/>
  </xdr:twoCellAnchor>
  <xdr:twoCellAnchor>
    <xdr:from>
      <xdr:col>0</xdr:col>
      <xdr:colOff>8465</xdr:colOff>
      <xdr:row>38</xdr:row>
      <xdr:rowOff>65615</xdr:rowOff>
    </xdr:from>
    <xdr:to>
      <xdr:col>1</xdr:col>
      <xdr:colOff>8465</xdr:colOff>
      <xdr:row>38</xdr:row>
      <xdr:rowOff>245533</xdr:rowOff>
    </xdr:to>
    <xdr:sp macro="" textlink="">
      <xdr:nvSpPr>
        <xdr:cNvPr id="31" name="Rectangle à coins arrondis 30"/>
        <xdr:cNvSpPr/>
      </xdr:nvSpPr>
      <xdr:spPr>
        <a:xfrm>
          <a:off x="8465" y="8803215"/>
          <a:ext cx="3615267" cy="179918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Indicatoren</a:t>
          </a:r>
        </a:p>
      </xdr:txBody>
    </xdr:sp>
    <xdr:clientData/>
  </xdr:twoCellAnchor>
  <xdr:twoCellAnchor>
    <xdr:from>
      <xdr:col>0</xdr:col>
      <xdr:colOff>7620</xdr:colOff>
      <xdr:row>39</xdr:row>
      <xdr:rowOff>26246</xdr:rowOff>
    </xdr:from>
    <xdr:to>
      <xdr:col>0</xdr:col>
      <xdr:colOff>3607620</xdr:colOff>
      <xdr:row>39</xdr:row>
      <xdr:rowOff>246037</xdr:rowOff>
    </xdr:to>
    <xdr:sp macro="" textlink="">
      <xdr:nvSpPr>
        <xdr:cNvPr id="32" name="Rectangle à coins arrondis 31"/>
        <xdr:cNvSpPr/>
      </xdr:nvSpPr>
      <xdr:spPr>
        <a:xfrm>
          <a:off x="7620" y="8926406"/>
          <a:ext cx="3600000" cy="219791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Specifiek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brandstofverbruik [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kWu/m²/jaar]</a:t>
          </a:r>
        </a:p>
      </xdr:txBody>
    </xdr:sp>
    <xdr:clientData/>
  </xdr:twoCellAnchor>
  <xdr:twoCellAnchor>
    <xdr:from>
      <xdr:col>0</xdr:col>
      <xdr:colOff>7620</xdr:colOff>
      <xdr:row>41</xdr:row>
      <xdr:rowOff>23282</xdr:rowOff>
    </xdr:from>
    <xdr:to>
      <xdr:col>0</xdr:col>
      <xdr:colOff>3604233</xdr:colOff>
      <xdr:row>41</xdr:row>
      <xdr:rowOff>213866</xdr:rowOff>
    </xdr:to>
    <xdr:sp macro="" textlink="">
      <xdr:nvSpPr>
        <xdr:cNvPr id="33" name="Rectangle à coins arrondis 32"/>
        <xdr:cNvSpPr/>
      </xdr:nvSpPr>
      <xdr:spPr>
        <a:xfrm>
          <a:off x="7620" y="9426362"/>
          <a:ext cx="3596613" cy="190584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Specifiek electriciteitsverbruik 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[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kWu/m²/jaar]</a:t>
          </a:r>
        </a:p>
      </xdr:txBody>
    </xdr:sp>
    <xdr:clientData/>
  </xdr:twoCellAnchor>
  <xdr:twoCellAnchor>
    <xdr:from>
      <xdr:col>0</xdr:col>
      <xdr:colOff>0</xdr:colOff>
      <xdr:row>41</xdr:row>
      <xdr:rowOff>251881</xdr:rowOff>
    </xdr:from>
    <xdr:to>
      <xdr:col>0</xdr:col>
      <xdr:colOff>3600000</xdr:colOff>
      <xdr:row>42</xdr:row>
      <xdr:rowOff>188464</xdr:rowOff>
    </xdr:to>
    <xdr:sp macro="" textlink="">
      <xdr:nvSpPr>
        <xdr:cNvPr id="34" name="Rectangle à coins arrondis 33"/>
        <xdr:cNvSpPr/>
      </xdr:nvSpPr>
      <xdr:spPr>
        <a:xfrm>
          <a:off x="0" y="9751481"/>
          <a:ext cx="3600000" cy="190583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Totale brutoverbruik (brandstof + electriciteit) [kWu/m²/jaar]</a:t>
          </a:r>
        </a:p>
      </xdr:txBody>
    </xdr:sp>
    <xdr:clientData/>
  </xdr:twoCellAnchor>
  <xdr:twoCellAnchor>
    <xdr:from>
      <xdr:col>0</xdr:col>
      <xdr:colOff>21166</xdr:colOff>
      <xdr:row>59</xdr:row>
      <xdr:rowOff>0</xdr:rowOff>
    </xdr:from>
    <xdr:to>
      <xdr:col>1</xdr:col>
      <xdr:colOff>583143</xdr:colOff>
      <xdr:row>61</xdr:row>
      <xdr:rowOff>175566</xdr:rowOff>
    </xdr:to>
    <xdr:sp macro="" textlink="">
      <xdr:nvSpPr>
        <xdr:cNvPr id="35" name="Rectangle à coins arrondis 34"/>
        <xdr:cNvSpPr/>
      </xdr:nvSpPr>
      <xdr:spPr>
        <a:xfrm>
          <a:off x="21166" y="11666220"/>
          <a:ext cx="4257677" cy="678486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Evolutie</a:t>
          </a:r>
          <a:r>
            <a:rPr lang="fr-BE" sz="1200" b="1" baseline="0"/>
            <a:t> van de absolute en genormaliseerde energieverbruiken </a:t>
          </a:r>
          <a:endParaRPr lang="fr-BE" sz="1200" b="1"/>
        </a:p>
      </xdr:txBody>
    </xdr:sp>
    <xdr:clientData/>
  </xdr:twoCellAnchor>
  <xdr:twoCellAnchor>
    <xdr:from>
      <xdr:col>0</xdr:col>
      <xdr:colOff>280458</xdr:colOff>
      <xdr:row>62</xdr:row>
      <xdr:rowOff>57150</xdr:rowOff>
    </xdr:from>
    <xdr:to>
      <xdr:col>7</xdr:col>
      <xdr:colOff>613833</xdr:colOff>
      <xdr:row>73</xdr:row>
      <xdr:rowOff>122766</xdr:rowOff>
    </xdr:to>
    <xdr:graphicFrame macro="">
      <xdr:nvGraphicFramePr>
        <xdr:cNvPr id="36" name="Graphique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21166</xdr:colOff>
      <xdr:row>74</xdr:row>
      <xdr:rowOff>0</xdr:rowOff>
    </xdr:from>
    <xdr:to>
      <xdr:col>1</xdr:col>
      <xdr:colOff>583143</xdr:colOff>
      <xdr:row>76</xdr:row>
      <xdr:rowOff>175566</xdr:rowOff>
    </xdr:to>
    <xdr:sp macro="" textlink="">
      <xdr:nvSpPr>
        <xdr:cNvPr id="37" name="Rectangle à coins arrondis 36"/>
        <xdr:cNvSpPr/>
      </xdr:nvSpPr>
      <xdr:spPr>
        <a:xfrm>
          <a:off x="21166" y="15438120"/>
          <a:ext cx="4257677" cy="678486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Evolutie</a:t>
          </a:r>
          <a:r>
            <a:rPr lang="fr-BE" sz="1200" b="1" baseline="0"/>
            <a:t> van de absolute en genormaliseerde specifiek energieverbuiken </a:t>
          </a:r>
          <a:r>
            <a:rPr lang="fr-BE" sz="1200" b="1"/>
            <a:t> </a:t>
          </a:r>
        </a:p>
      </xdr:txBody>
    </xdr:sp>
    <xdr:clientData/>
  </xdr:twoCellAnchor>
  <xdr:twoCellAnchor>
    <xdr:from>
      <xdr:col>0</xdr:col>
      <xdr:colOff>222250</xdr:colOff>
      <xdr:row>76</xdr:row>
      <xdr:rowOff>232833</xdr:rowOff>
    </xdr:from>
    <xdr:to>
      <xdr:col>7</xdr:col>
      <xdr:colOff>555625</xdr:colOff>
      <xdr:row>88</xdr:row>
      <xdr:rowOff>55033</xdr:rowOff>
    </xdr:to>
    <xdr:graphicFrame macro="">
      <xdr:nvGraphicFramePr>
        <xdr:cNvPr id="38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236220</xdr:rowOff>
    </xdr:from>
    <xdr:to>
      <xdr:col>1</xdr:col>
      <xdr:colOff>0</xdr:colOff>
      <xdr:row>44</xdr:row>
      <xdr:rowOff>187960</xdr:rowOff>
    </xdr:to>
    <xdr:sp macro="" textlink="">
      <xdr:nvSpPr>
        <xdr:cNvPr id="40" name="Rectangle à coins arrondis 39"/>
        <xdr:cNvSpPr/>
      </xdr:nvSpPr>
      <xdr:spPr>
        <a:xfrm>
          <a:off x="0" y="10142220"/>
          <a:ext cx="3611880" cy="2032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Verbruik per eenheden gebonden aan de activiteit [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kWu/eh/j]</a:t>
          </a:r>
        </a:p>
      </xdr:txBody>
    </xdr:sp>
    <xdr:clientData/>
  </xdr:twoCellAnchor>
  <xdr:twoCellAnchor>
    <xdr:from>
      <xdr:col>0</xdr:col>
      <xdr:colOff>31749</xdr:colOff>
      <xdr:row>88</xdr:row>
      <xdr:rowOff>63499</xdr:rowOff>
    </xdr:from>
    <xdr:to>
      <xdr:col>1</xdr:col>
      <xdr:colOff>593726</xdr:colOff>
      <xdr:row>90</xdr:row>
      <xdr:rowOff>239066</xdr:rowOff>
    </xdr:to>
    <xdr:sp macro="" textlink="">
      <xdr:nvSpPr>
        <xdr:cNvPr id="41" name="Rectangle à coins arrondis 40"/>
        <xdr:cNvSpPr/>
      </xdr:nvSpPr>
      <xdr:spPr>
        <a:xfrm>
          <a:off x="31749" y="19022059"/>
          <a:ext cx="4257677" cy="678487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Evolutie</a:t>
          </a:r>
          <a:r>
            <a:rPr lang="fr-BE" sz="1200" b="1" baseline="0"/>
            <a:t> van de verbruik per eenheden verbonden aan de activiteit </a:t>
          </a:r>
          <a:endParaRPr lang="fr-BE" sz="1200" b="1"/>
        </a:p>
      </xdr:txBody>
    </xdr:sp>
    <xdr:clientData/>
  </xdr:twoCellAnchor>
  <xdr:twoCellAnchor>
    <xdr:from>
      <xdr:col>0</xdr:col>
      <xdr:colOff>232833</xdr:colOff>
      <xdr:row>91</xdr:row>
      <xdr:rowOff>52916</xdr:rowOff>
    </xdr:from>
    <xdr:to>
      <xdr:col>7</xdr:col>
      <xdr:colOff>566208</xdr:colOff>
      <xdr:row>102</xdr:row>
      <xdr:rowOff>118533</xdr:rowOff>
    </xdr:to>
    <xdr:graphicFrame macro="">
      <xdr:nvGraphicFramePr>
        <xdr:cNvPr id="42" name="Graphique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</xdr:row>
      <xdr:rowOff>52915</xdr:rowOff>
    </xdr:from>
    <xdr:to>
      <xdr:col>0</xdr:col>
      <xdr:colOff>3600000</xdr:colOff>
      <xdr:row>33</xdr:row>
      <xdr:rowOff>232915</xdr:rowOff>
    </xdr:to>
    <xdr:sp macro="" textlink="">
      <xdr:nvSpPr>
        <xdr:cNvPr id="43" name="Rectangle à coins arrondis 42"/>
        <xdr:cNvSpPr/>
      </xdr:nvSpPr>
      <xdr:spPr>
        <a:xfrm>
          <a:off x="0" y="794723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Water</a:t>
          </a:r>
        </a:p>
      </xdr:txBody>
    </xdr:sp>
    <xdr:clientData/>
  </xdr:twoCellAnchor>
  <xdr:twoCellAnchor>
    <xdr:from>
      <xdr:col>0</xdr:col>
      <xdr:colOff>22860</xdr:colOff>
      <xdr:row>34</xdr:row>
      <xdr:rowOff>45295</xdr:rowOff>
    </xdr:from>
    <xdr:to>
      <xdr:col>1</xdr:col>
      <xdr:colOff>10980</xdr:colOff>
      <xdr:row>34</xdr:row>
      <xdr:rowOff>225295</xdr:rowOff>
    </xdr:to>
    <xdr:sp macro="" textlink="">
      <xdr:nvSpPr>
        <xdr:cNvPr id="44" name="Rectangle à coins arrondis 43"/>
        <xdr:cNvSpPr/>
      </xdr:nvSpPr>
      <xdr:spPr>
        <a:xfrm>
          <a:off x="22860" y="768815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Verbruik [m³/jaar]</a:t>
          </a:r>
        </a:p>
      </xdr:txBody>
    </xdr:sp>
    <xdr:clientData/>
  </xdr:twoCellAnchor>
  <xdr:twoCellAnchor>
    <xdr:from>
      <xdr:col>0</xdr:col>
      <xdr:colOff>4239</xdr:colOff>
      <xdr:row>36</xdr:row>
      <xdr:rowOff>46547</xdr:rowOff>
    </xdr:from>
    <xdr:to>
      <xdr:col>0</xdr:col>
      <xdr:colOff>3606800</xdr:colOff>
      <xdr:row>37</xdr:row>
      <xdr:rowOff>16933</xdr:rowOff>
    </xdr:to>
    <xdr:sp macro="" textlink="">
      <xdr:nvSpPr>
        <xdr:cNvPr id="45" name="Rectangle à coins arrondis 44"/>
        <xdr:cNvSpPr/>
      </xdr:nvSpPr>
      <xdr:spPr>
        <a:xfrm>
          <a:off x="4239" y="8276147"/>
          <a:ext cx="3602561" cy="224386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Specifiek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verbruik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[m³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water/ m²]</a:t>
          </a:r>
        </a:p>
      </xdr:txBody>
    </xdr:sp>
    <xdr:clientData/>
  </xdr:twoCellAnchor>
  <xdr:twoCellAnchor>
    <xdr:from>
      <xdr:col>0</xdr:col>
      <xdr:colOff>0</xdr:colOff>
      <xdr:row>35</xdr:row>
      <xdr:rowOff>33868</xdr:rowOff>
    </xdr:from>
    <xdr:to>
      <xdr:col>0</xdr:col>
      <xdr:colOff>3589867</xdr:colOff>
      <xdr:row>35</xdr:row>
      <xdr:rowOff>228600</xdr:rowOff>
    </xdr:to>
    <xdr:sp macro="" textlink="">
      <xdr:nvSpPr>
        <xdr:cNvPr id="46" name="Rectangle à coins arrondis 45"/>
        <xdr:cNvSpPr/>
      </xdr:nvSpPr>
      <xdr:spPr>
        <a:xfrm>
          <a:off x="0" y="8009468"/>
          <a:ext cx="3589867" cy="194732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Waterprijs [€/m³]</a:t>
          </a:r>
        </a:p>
      </xdr:txBody>
    </xdr:sp>
    <xdr:clientData/>
  </xdr:twoCellAnchor>
  <xdr:twoCellAnchor>
    <xdr:from>
      <xdr:col>0</xdr:col>
      <xdr:colOff>0</xdr:colOff>
      <xdr:row>37</xdr:row>
      <xdr:rowOff>57127</xdr:rowOff>
    </xdr:from>
    <xdr:to>
      <xdr:col>0</xdr:col>
      <xdr:colOff>3611870</xdr:colOff>
      <xdr:row>38</xdr:row>
      <xdr:rowOff>16934</xdr:rowOff>
    </xdr:to>
    <xdr:sp macro="" textlink="">
      <xdr:nvSpPr>
        <xdr:cNvPr id="47" name="Rectangle à coins arrondis 46"/>
        <xdr:cNvSpPr/>
      </xdr:nvSpPr>
      <xdr:spPr>
        <a:xfrm>
          <a:off x="0" y="8454367"/>
          <a:ext cx="3611870" cy="211267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                   		 Waterkosten [€/jaar]	</a:t>
          </a:r>
        </a:p>
      </xdr:txBody>
    </xdr:sp>
    <xdr:clientData/>
  </xdr:twoCellAnchor>
  <xdr:twoCellAnchor>
    <xdr:from>
      <xdr:col>0</xdr:col>
      <xdr:colOff>0</xdr:colOff>
      <xdr:row>118</xdr:row>
      <xdr:rowOff>243301</xdr:rowOff>
    </xdr:from>
    <xdr:to>
      <xdr:col>1</xdr:col>
      <xdr:colOff>561977</xdr:colOff>
      <xdr:row>121</xdr:row>
      <xdr:rowOff>175451</xdr:rowOff>
    </xdr:to>
    <xdr:sp macro="" textlink="">
      <xdr:nvSpPr>
        <xdr:cNvPr id="48" name="Rectangle à coins arrondis 47"/>
        <xdr:cNvSpPr/>
      </xdr:nvSpPr>
      <xdr:spPr>
        <a:xfrm>
          <a:off x="0" y="26745661"/>
          <a:ext cx="4257677" cy="686530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Evolutie</a:t>
          </a:r>
          <a:r>
            <a:rPr lang="fr-BE" sz="1200" b="1" baseline="0"/>
            <a:t> van het waterverbruik</a:t>
          </a:r>
          <a:endParaRPr lang="fr-BE" sz="1200" b="1"/>
        </a:p>
      </xdr:txBody>
    </xdr:sp>
    <xdr:clientData/>
  </xdr:twoCellAnchor>
  <xdr:twoCellAnchor>
    <xdr:from>
      <xdr:col>0</xdr:col>
      <xdr:colOff>201084</xdr:colOff>
      <xdr:row>121</xdr:row>
      <xdr:rowOff>232718</xdr:rowOff>
    </xdr:from>
    <xdr:to>
      <xdr:col>7</xdr:col>
      <xdr:colOff>534459</xdr:colOff>
      <xdr:row>133</xdr:row>
      <xdr:rowOff>54918</xdr:rowOff>
    </xdr:to>
    <xdr:graphicFrame macro="">
      <xdr:nvGraphicFramePr>
        <xdr:cNvPr id="49" name="Graphique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44</xdr:row>
      <xdr:rowOff>237067</xdr:rowOff>
    </xdr:from>
    <xdr:to>
      <xdr:col>0</xdr:col>
      <xdr:colOff>3609340</xdr:colOff>
      <xdr:row>45</xdr:row>
      <xdr:rowOff>194734</xdr:rowOff>
    </xdr:to>
    <xdr:sp macro="" textlink="">
      <xdr:nvSpPr>
        <xdr:cNvPr id="50" name="Rectangle à coins arrondis 49"/>
        <xdr:cNvSpPr/>
      </xdr:nvSpPr>
      <xdr:spPr>
        <a:xfrm>
          <a:off x="0" y="10394527"/>
          <a:ext cx="3609340" cy="209127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CO2</a:t>
          </a:r>
          <a:r>
            <a:rPr lang="fr-BE" sz="10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emissies </a:t>
          </a:r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/jaar (kg CO2) als brandstof = gas </a:t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561977</xdr:colOff>
      <xdr:row>105</xdr:row>
      <xdr:rowOff>175567</xdr:rowOff>
    </xdr:to>
    <xdr:sp macro="" textlink="">
      <xdr:nvSpPr>
        <xdr:cNvPr id="51" name="Rectangle à coins arrondis 50"/>
        <xdr:cNvSpPr/>
      </xdr:nvSpPr>
      <xdr:spPr>
        <a:xfrm>
          <a:off x="0" y="22730460"/>
          <a:ext cx="4257677" cy="678487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 baseline="0"/>
            <a:t>Evolutie van de CO2-emissie</a:t>
          </a:r>
          <a:endParaRPr lang="fr-BE" sz="1200" b="1"/>
        </a:p>
      </xdr:txBody>
    </xdr:sp>
    <xdr:clientData/>
  </xdr:twoCellAnchor>
  <xdr:twoCellAnchor>
    <xdr:from>
      <xdr:col>0</xdr:col>
      <xdr:colOff>201084</xdr:colOff>
      <xdr:row>105</xdr:row>
      <xdr:rowOff>232834</xdr:rowOff>
    </xdr:from>
    <xdr:to>
      <xdr:col>7</xdr:col>
      <xdr:colOff>467784</xdr:colOff>
      <xdr:row>117</xdr:row>
      <xdr:rowOff>55034</xdr:rowOff>
    </xdr:to>
    <xdr:graphicFrame macro="">
      <xdr:nvGraphicFramePr>
        <xdr:cNvPr id="52" name="Graphique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30480</xdr:colOff>
      <xdr:row>40</xdr:row>
      <xdr:rowOff>27093</xdr:rowOff>
    </xdr:from>
    <xdr:to>
      <xdr:col>1</xdr:col>
      <xdr:colOff>15213</xdr:colOff>
      <xdr:row>40</xdr:row>
      <xdr:rowOff>226142</xdr:rowOff>
    </xdr:to>
    <xdr:sp macro="" textlink="">
      <xdr:nvSpPr>
        <xdr:cNvPr id="53" name="Rectangle à coins arrondis 52"/>
        <xdr:cNvSpPr/>
      </xdr:nvSpPr>
      <xdr:spPr>
        <a:xfrm>
          <a:off x="30480" y="9178713"/>
          <a:ext cx="3596613" cy="199049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fr-B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Genormaliseerd</a:t>
          </a:r>
          <a:r>
            <a:rPr lang="fr-B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</a:t>
          </a:r>
          <a:r>
            <a:rPr lang="fr-B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pecifiek</a:t>
          </a:r>
          <a:r>
            <a:rPr lang="fr-B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brandstofverbruik </a:t>
          </a:r>
          <a:r>
            <a:rPr lang="fr-BE" sz="105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kWu/m²/jaar]</a:t>
          </a:r>
        </a:p>
      </xdr:txBody>
    </xdr:sp>
    <xdr:clientData/>
  </xdr:twoCellAnchor>
  <xdr:twoCellAnchor>
    <xdr:from>
      <xdr:col>0</xdr:col>
      <xdr:colOff>0</xdr:colOff>
      <xdr:row>42</xdr:row>
      <xdr:rowOff>230294</xdr:rowOff>
    </xdr:from>
    <xdr:to>
      <xdr:col>0</xdr:col>
      <xdr:colOff>3603413</xdr:colOff>
      <xdr:row>43</xdr:row>
      <xdr:rowOff>196427</xdr:rowOff>
    </xdr:to>
    <xdr:sp macro="" textlink="">
      <xdr:nvSpPr>
        <xdr:cNvPr id="54" name="Rectangle à coins arrondis 53"/>
        <xdr:cNvSpPr/>
      </xdr:nvSpPr>
      <xdr:spPr>
        <a:xfrm>
          <a:off x="0" y="9884834"/>
          <a:ext cx="3603413" cy="217593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 genormaliseerd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verbruik 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(brandstof + elec) [kWu/m²/jaar]</a:t>
          </a:r>
        </a:p>
      </xdr:txBody>
    </xdr:sp>
    <xdr:clientData/>
  </xdr:twoCellAnchor>
  <xdr:twoCellAnchor>
    <xdr:from>
      <xdr:col>0</xdr:col>
      <xdr:colOff>845</xdr:colOff>
      <xdr:row>46</xdr:row>
      <xdr:rowOff>15240</xdr:rowOff>
    </xdr:from>
    <xdr:to>
      <xdr:col>0</xdr:col>
      <xdr:colOff>3603413</xdr:colOff>
      <xdr:row>46</xdr:row>
      <xdr:rowOff>232833</xdr:rowOff>
    </xdr:to>
    <xdr:sp macro="" textlink="">
      <xdr:nvSpPr>
        <xdr:cNvPr id="55" name="Rectangle à coins arrondis 54"/>
        <xdr:cNvSpPr/>
      </xdr:nvSpPr>
      <xdr:spPr>
        <a:xfrm>
          <a:off x="845" y="10675620"/>
          <a:ext cx="3602568" cy="217593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CO2 emissies /jaar (kg CO2) als brandstof = stookolie </a:t>
          </a:r>
        </a:p>
      </xdr:txBody>
    </xdr:sp>
    <xdr:clientData/>
  </xdr:twoCellAnchor>
  <xdr:twoCellAnchor>
    <xdr:from>
      <xdr:col>0</xdr:col>
      <xdr:colOff>15240</xdr:colOff>
      <xdr:row>47</xdr:row>
      <xdr:rowOff>7620</xdr:rowOff>
    </xdr:from>
    <xdr:to>
      <xdr:col>0</xdr:col>
      <xdr:colOff>3596640</xdr:colOff>
      <xdr:row>47</xdr:row>
      <xdr:rowOff>220980</xdr:rowOff>
    </xdr:to>
    <xdr:sp macro="" textlink="">
      <xdr:nvSpPr>
        <xdr:cNvPr id="56" name="Rectangle à coins arrondis 55"/>
        <xdr:cNvSpPr/>
      </xdr:nvSpPr>
      <xdr:spPr>
        <a:xfrm>
          <a:off x="15240" y="10949940"/>
          <a:ext cx="3581400" cy="213360"/>
        </a:xfrm>
        <a:prstGeom prst="roundRect">
          <a:avLst>
            <a:gd name="adj" fmla="val 50000"/>
          </a:avLst>
        </a:prstGeom>
        <a:pattFill prst="pct50">
          <a:fgClr>
            <a:sysClr val="window" lastClr="FFFFFF"/>
          </a:fgClr>
          <a:bgClr>
            <a:srgbClr val="92D050"/>
          </a:bgClr>
        </a:pattFill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Selecteer uw sector in de keuzelijst:</a:t>
          </a:r>
        </a:p>
      </xdr:txBody>
    </xdr:sp>
    <xdr:clientData/>
  </xdr:twoCellAnchor>
  <xdr:twoCellAnchor>
    <xdr:from>
      <xdr:col>0</xdr:col>
      <xdr:colOff>7620</xdr:colOff>
      <xdr:row>48</xdr:row>
      <xdr:rowOff>7620</xdr:rowOff>
    </xdr:from>
    <xdr:to>
      <xdr:col>0</xdr:col>
      <xdr:colOff>3610188</xdr:colOff>
      <xdr:row>48</xdr:row>
      <xdr:rowOff>225213</xdr:rowOff>
    </xdr:to>
    <xdr:sp macro="" textlink="">
      <xdr:nvSpPr>
        <xdr:cNvPr id="57" name="Rectangle à coins arrondis 56"/>
        <xdr:cNvSpPr/>
      </xdr:nvSpPr>
      <xdr:spPr>
        <a:xfrm>
          <a:off x="7620" y="11231880"/>
          <a:ext cx="3602568" cy="217593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Specifiek brandstofverbruik van referentie [kWu/m²/jaar]</a:t>
          </a:r>
        </a:p>
      </xdr:txBody>
    </xdr:sp>
    <xdr:clientData/>
  </xdr:twoCellAnchor>
  <xdr:twoCellAnchor>
    <xdr:from>
      <xdr:col>0</xdr:col>
      <xdr:colOff>0</xdr:colOff>
      <xdr:row>49</xdr:row>
      <xdr:rowOff>30480</xdr:rowOff>
    </xdr:from>
    <xdr:to>
      <xdr:col>0</xdr:col>
      <xdr:colOff>3602568</xdr:colOff>
      <xdr:row>49</xdr:row>
      <xdr:rowOff>248073</xdr:rowOff>
    </xdr:to>
    <xdr:sp macro="" textlink="">
      <xdr:nvSpPr>
        <xdr:cNvPr id="59" name="Rectangle à coins arrondis 58"/>
        <xdr:cNvSpPr/>
      </xdr:nvSpPr>
      <xdr:spPr>
        <a:xfrm>
          <a:off x="0" y="11506200"/>
          <a:ext cx="3602568" cy="217593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Specifiek electriciteitsverbruik van referentie [kWu/m²/jaar]</a:t>
          </a:r>
        </a:p>
      </xdr:txBody>
    </xdr:sp>
    <xdr:clientData/>
  </xdr:twoCellAnchor>
  <xdr:twoCellAnchor>
    <xdr:from>
      <xdr:col>0</xdr:col>
      <xdr:colOff>0</xdr:colOff>
      <xdr:row>50</xdr:row>
      <xdr:rowOff>38100</xdr:rowOff>
    </xdr:from>
    <xdr:to>
      <xdr:col>1</xdr:col>
      <xdr:colOff>60960</xdr:colOff>
      <xdr:row>52</xdr:row>
      <xdr:rowOff>160020</xdr:rowOff>
    </xdr:to>
    <xdr:sp macro="" textlink="">
      <xdr:nvSpPr>
        <xdr:cNvPr id="60" name="Rectangle à coins arrondis 59"/>
        <xdr:cNvSpPr/>
      </xdr:nvSpPr>
      <xdr:spPr>
        <a:xfrm>
          <a:off x="0" y="11765280"/>
          <a:ext cx="3672840" cy="62484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Specifiek brandstofverbruik - referentie laag energieverbruik standaard [kWu/m²/jaar]</a:t>
          </a:r>
        </a:p>
      </xdr:txBody>
    </xdr:sp>
    <xdr:clientData/>
  </xdr:twoCellAnchor>
  <xdr:twoCellAnchor>
    <xdr:from>
      <xdr:col>0</xdr:col>
      <xdr:colOff>0</xdr:colOff>
      <xdr:row>52</xdr:row>
      <xdr:rowOff>213360</xdr:rowOff>
    </xdr:from>
    <xdr:to>
      <xdr:col>1</xdr:col>
      <xdr:colOff>60960</xdr:colOff>
      <xdr:row>55</xdr:row>
      <xdr:rowOff>83820</xdr:rowOff>
    </xdr:to>
    <xdr:sp macro="" textlink="">
      <xdr:nvSpPr>
        <xdr:cNvPr id="61" name="Rectangle à coins arrondis 60"/>
        <xdr:cNvSpPr/>
      </xdr:nvSpPr>
      <xdr:spPr>
        <a:xfrm>
          <a:off x="0" y="12443460"/>
          <a:ext cx="3672840" cy="62484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Specifiek brandstofverbruik - referentie zeer laag energieverbruik standaard [kWu/m²/jaar]</a:t>
          </a:r>
        </a:p>
      </xdr:txBody>
    </xdr:sp>
    <xdr:clientData/>
  </xdr:twoCellAnchor>
  <xdr:twoCellAnchor>
    <xdr:from>
      <xdr:col>0</xdr:col>
      <xdr:colOff>0</xdr:colOff>
      <xdr:row>55</xdr:row>
      <xdr:rowOff>137160</xdr:rowOff>
    </xdr:from>
    <xdr:to>
      <xdr:col>1</xdr:col>
      <xdr:colOff>60960</xdr:colOff>
      <xdr:row>58</xdr:row>
      <xdr:rowOff>0</xdr:rowOff>
    </xdr:to>
    <xdr:sp macro="" textlink="">
      <xdr:nvSpPr>
        <xdr:cNvPr id="62" name="Rectangle à coins arrondis 61"/>
        <xdr:cNvSpPr/>
      </xdr:nvSpPr>
      <xdr:spPr>
        <a:xfrm>
          <a:off x="0" y="13121640"/>
          <a:ext cx="3672840" cy="62484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Specifiek brandstofverbruik - referentie passieve standaard [kWu/m²/jaar]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2821080</xdr:colOff>
      <xdr:row>6</xdr:row>
      <xdr:rowOff>56091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821080" cy="1077171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5</xdr:row>
      <xdr:rowOff>160867</xdr:rowOff>
    </xdr:from>
    <xdr:to>
      <xdr:col>1</xdr:col>
      <xdr:colOff>581026</xdr:colOff>
      <xdr:row>9</xdr:row>
      <xdr:rowOff>61267</xdr:rowOff>
    </xdr:to>
    <xdr:sp macro="" textlink="">
      <xdr:nvSpPr>
        <xdr:cNvPr id="3" name="Rectangle à coins arrondis 2"/>
        <xdr:cNvSpPr/>
      </xdr:nvSpPr>
      <xdr:spPr>
        <a:xfrm>
          <a:off x="19049" y="1075267"/>
          <a:ext cx="4173857" cy="631920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800" b="1"/>
            <a:t>Energiebalans</a:t>
          </a:r>
        </a:p>
      </xdr:txBody>
    </xdr:sp>
    <xdr:clientData/>
  </xdr:twoCellAnchor>
  <xdr:twoCellAnchor>
    <xdr:from>
      <xdr:col>1</xdr:col>
      <xdr:colOff>0</xdr:colOff>
      <xdr:row>0</xdr:row>
      <xdr:rowOff>167217</xdr:rowOff>
    </xdr:from>
    <xdr:to>
      <xdr:col>4</xdr:col>
      <xdr:colOff>98586</xdr:colOff>
      <xdr:row>3</xdr:row>
      <xdr:rowOff>66651</xdr:rowOff>
    </xdr:to>
    <xdr:grpSp>
      <xdr:nvGrpSpPr>
        <xdr:cNvPr id="4" name="Groupe 3"/>
        <xdr:cNvGrpSpPr/>
      </xdr:nvGrpSpPr>
      <xdr:grpSpPr>
        <a:xfrm>
          <a:off x="3514725" y="167217"/>
          <a:ext cx="3403761" cy="470934"/>
          <a:chOff x="10823426" y="2243147"/>
          <a:chExt cx="3204000" cy="483634"/>
        </a:xfrm>
      </xdr:grpSpPr>
      <xdr:sp macro="" textlink="">
        <xdr:nvSpPr>
          <xdr:cNvPr id="5" name="Rectangle à coins arrondis 4"/>
          <xdr:cNvSpPr/>
        </xdr:nvSpPr>
        <xdr:spPr>
          <a:xfrm>
            <a:off x="10823426" y="2243147"/>
            <a:ext cx="3204000" cy="216000"/>
          </a:xfrm>
          <a:prstGeom prst="roundRect">
            <a:avLst>
              <a:gd name="adj" fmla="val 50000"/>
            </a:avLst>
          </a:prstGeom>
          <a:pattFill prst="pct50">
            <a:fgClr>
              <a:schemeClr val="bg1"/>
            </a:fgClr>
            <a:bgClr>
              <a:srgbClr val="92D050"/>
            </a:bgClr>
          </a:patt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BE" sz="1050" b="1">
                <a:solidFill>
                  <a:sysClr val="windowText" lastClr="000000"/>
                </a:solidFill>
              </a:rPr>
              <a:t>In</a:t>
            </a:r>
            <a:r>
              <a:rPr lang="fr-BE" sz="1050" b="1" baseline="0">
                <a:solidFill>
                  <a:sysClr val="windowText" lastClr="000000"/>
                </a:solidFill>
              </a:rPr>
              <a:t> te vullen</a:t>
            </a:r>
            <a:endParaRPr lang="fr-BE" sz="105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6" name="Rectangle à coins arrondis 5"/>
          <xdr:cNvSpPr/>
        </xdr:nvSpPr>
        <xdr:spPr>
          <a:xfrm>
            <a:off x="10823703" y="2510781"/>
            <a:ext cx="3203447" cy="216000"/>
          </a:xfrm>
          <a:prstGeom prst="roundRect">
            <a:avLst>
              <a:gd name="adj" fmla="val 50000"/>
            </a:avLst>
          </a:prstGeom>
          <a:pattFill prst="pct50">
            <a:fgClr>
              <a:schemeClr val="bg1"/>
            </a:fgClr>
            <a:bgClr>
              <a:srgbClr val="0070C0"/>
            </a:bgClr>
          </a:patt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BE" sz="1050" b="1">
                <a:solidFill>
                  <a:sysClr val="windowText" lastClr="000000"/>
                </a:solidFill>
              </a:rPr>
              <a:t>Automatische</a:t>
            </a:r>
            <a:r>
              <a:rPr lang="fr-BE" sz="1050" b="1" baseline="0">
                <a:solidFill>
                  <a:sysClr val="windowText" lastClr="000000"/>
                </a:solidFill>
              </a:rPr>
              <a:t> berekening</a:t>
            </a:r>
            <a:endParaRPr lang="fr-BE" sz="105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3600000</xdr:colOff>
      <xdr:row>11</xdr:row>
      <xdr:rowOff>180000</xdr:rowOff>
    </xdr:to>
    <xdr:sp macro="" textlink="">
      <xdr:nvSpPr>
        <xdr:cNvPr id="7" name="Rectangle à coins arrondis 6"/>
        <xdr:cNvSpPr/>
      </xdr:nvSpPr>
      <xdr:spPr>
        <a:xfrm>
          <a:off x="0" y="201930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% SWW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3600000</xdr:colOff>
      <xdr:row>12</xdr:row>
      <xdr:rowOff>180000</xdr:rowOff>
    </xdr:to>
    <xdr:sp macro="" textlink="">
      <xdr:nvSpPr>
        <xdr:cNvPr id="8" name="Rectangle à coins arrondis 7"/>
        <xdr:cNvSpPr/>
      </xdr:nvSpPr>
      <xdr:spPr>
        <a:xfrm>
          <a:off x="0" y="224790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Normale</a:t>
          </a:r>
          <a:r>
            <a:rPr lang="fr-BE" sz="1050" b="0" baseline="0">
              <a:solidFill>
                <a:sysClr val="windowText" lastClr="000000"/>
              </a:solidFill>
            </a:rPr>
            <a:t> GD</a:t>
          </a:r>
          <a:endParaRPr lang="fr-BE" sz="105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0</xdr:col>
      <xdr:colOff>3600000</xdr:colOff>
      <xdr:row>13</xdr:row>
      <xdr:rowOff>199050</xdr:rowOff>
    </xdr:to>
    <xdr:sp macro="" textlink="">
      <xdr:nvSpPr>
        <xdr:cNvPr id="9" name="Rectangle à coins arrondis 8"/>
        <xdr:cNvSpPr/>
      </xdr:nvSpPr>
      <xdr:spPr>
        <a:xfrm>
          <a:off x="0" y="249555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GD</a:t>
          </a:r>
          <a:r>
            <a:rPr lang="fr-BE" sz="1050" b="0" baseline="0">
              <a:solidFill>
                <a:sysClr val="windowText" lastClr="000000"/>
              </a:solidFill>
            </a:rPr>
            <a:t> van de periode</a:t>
          </a:r>
          <a:endParaRPr lang="fr-BE" sz="105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14</xdr:row>
      <xdr:rowOff>19050</xdr:rowOff>
    </xdr:from>
    <xdr:to>
      <xdr:col>0</xdr:col>
      <xdr:colOff>3600000</xdr:colOff>
      <xdr:row>14</xdr:row>
      <xdr:rowOff>199050</xdr:rowOff>
    </xdr:to>
    <xdr:sp macro="" textlink="">
      <xdr:nvSpPr>
        <xdr:cNvPr id="10" name="Rectangle à coins arrondis 9"/>
        <xdr:cNvSpPr/>
      </xdr:nvSpPr>
      <xdr:spPr>
        <a:xfrm>
          <a:off x="0" y="272415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Totale verwarmde oppervlakte (m²)</a:t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0</xdr:col>
      <xdr:colOff>3600000</xdr:colOff>
      <xdr:row>15</xdr:row>
      <xdr:rowOff>199050</xdr:rowOff>
    </xdr:to>
    <xdr:sp macro="" textlink="">
      <xdr:nvSpPr>
        <xdr:cNvPr id="11" name="Rectangle à coins arrondis 10"/>
        <xdr:cNvSpPr/>
      </xdr:nvSpPr>
      <xdr:spPr>
        <a:xfrm>
          <a:off x="0" y="295275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200" b="1">
              <a:solidFill>
                <a:sysClr val="windowText" lastClr="000000"/>
              </a:solidFill>
            </a:rPr>
            <a:t>Brandstof 1 (aangeven)</a:t>
          </a:r>
        </a:p>
      </xdr:txBody>
    </xdr:sp>
    <xdr:clientData/>
  </xdr:twoCellAnchor>
  <xdr:twoCellAnchor>
    <xdr:from>
      <xdr:col>0</xdr:col>
      <xdr:colOff>0</xdr:colOff>
      <xdr:row>16</xdr:row>
      <xdr:rowOff>19050</xdr:rowOff>
    </xdr:from>
    <xdr:to>
      <xdr:col>0</xdr:col>
      <xdr:colOff>3600000</xdr:colOff>
      <xdr:row>16</xdr:row>
      <xdr:rowOff>199050</xdr:rowOff>
    </xdr:to>
    <xdr:sp macro="" textlink="">
      <xdr:nvSpPr>
        <xdr:cNvPr id="12" name="Rectangle à coins arrondis 11"/>
        <xdr:cNvSpPr/>
      </xdr:nvSpPr>
      <xdr:spPr>
        <a:xfrm>
          <a:off x="0" y="318135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Brandstof</a:t>
          </a:r>
          <a:r>
            <a:rPr lang="fr-BE" sz="1050" b="0" baseline="0">
              <a:solidFill>
                <a:sysClr val="windowText" lastClr="000000"/>
              </a:solidFill>
            </a:rPr>
            <a:t>verbruik</a:t>
          </a:r>
          <a:r>
            <a:rPr lang="fr-BE" sz="1050" b="0">
              <a:solidFill>
                <a:sysClr val="windowText" lastClr="000000"/>
              </a:solidFill>
            </a:rPr>
            <a:t> [kWu/jaar]</a:t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3600000</xdr:colOff>
      <xdr:row>17</xdr:row>
      <xdr:rowOff>199050</xdr:rowOff>
    </xdr:to>
    <xdr:sp macro="" textlink="">
      <xdr:nvSpPr>
        <xdr:cNvPr id="13" name="Rectangle à coins arrondis 12"/>
        <xdr:cNvSpPr/>
      </xdr:nvSpPr>
      <xdr:spPr>
        <a:xfrm>
          <a:off x="0" y="340995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Genormaliseerd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brandstofverbruik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[kWu/jaar]</a:t>
          </a:r>
        </a:p>
      </xdr:txBody>
    </xdr:sp>
    <xdr:clientData/>
  </xdr:twoCellAnchor>
  <xdr:twoCellAnchor>
    <xdr:from>
      <xdr:col>0</xdr:col>
      <xdr:colOff>0</xdr:colOff>
      <xdr:row>18</xdr:row>
      <xdr:rowOff>19049</xdr:rowOff>
    </xdr:from>
    <xdr:to>
      <xdr:col>0</xdr:col>
      <xdr:colOff>3600000</xdr:colOff>
      <xdr:row>18</xdr:row>
      <xdr:rowOff>211666</xdr:rowOff>
    </xdr:to>
    <xdr:sp macro="" textlink="">
      <xdr:nvSpPr>
        <xdr:cNvPr id="14" name="Rectangle à coins arrondis 13"/>
        <xdr:cNvSpPr/>
      </xdr:nvSpPr>
      <xdr:spPr>
        <a:xfrm>
          <a:off x="0" y="3638549"/>
          <a:ext cx="3600000" cy="192617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Brandstof</a:t>
          </a:r>
          <a:r>
            <a:rPr lang="fr-BE" sz="1050" b="0" baseline="0">
              <a:solidFill>
                <a:sysClr val="windowText" lastClr="000000"/>
              </a:solidFill>
            </a:rPr>
            <a:t>prijs incl BTW</a:t>
          </a:r>
          <a:r>
            <a:rPr lang="fr-BE" sz="1050" b="0">
              <a:solidFill>
                <a:sysClr val="windowText" lastClr="000000"/>
              </a:solidFill>
            </a:rPr>
            <a:t> [€/kWu]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0</xdr:col>
      <xdr:colOff>3600000</xdr:colOff>
      <xdr:row>19</xdr:row>
      <xdr:rowOff>199050</xdr:rowOff>
    </xdr:to>
    <xdr:sp macro="" textlink="">
      <xdr:nvSpPr>
        <xdr:cNvPr id="15" name="Rectangle à coins arrondis 14"/>
        <xdr:cNvSpPr/>
      </xdr:nvSpPr>
      <xdr:spPr>
        <a:xfrm>
          <a:off x="0" y="389001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Brandstof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kosten incl BTW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[€]</a:t>
          </a:r>
        </a:p>
      </xdr:txBody>
    </xdr:sp>
    <xdr:clientData/>
  </xdr:twoCellAnchor>
  <xdr:twoCellAnchor>
    <xdr:from>
      <xdr:col>0</xdr:col>
      <xdr:colOff>0</xdr:colOff>
      <xdr:row>20</xdr:row>
      <xdr:rowOff>19050</xdr:rowOff>
    </xdr:from>
    <xdr:to>
      <xdr:col>0</xdr:col>
      <xdr:colOff>3600000</xdr:colOff>
      <xdr:row>20</xdr:row>
      <xdr:rowOff>199050</xdr:rowOff>
    </xdr:to>
    <xdr:sp macro="" textlink="">
      <xdr:nvSpPr>
        <xdr:cNvPr id="16" name="Rectangle à coins arrondis 15"/>
        <xdr:cNvSpPr/>
      </xdr:nvSpPr>
      <xdr:spPr>
        <a:xfrm>
          <a:off x="0" y="414147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200" b="1">
              <a:solidFill>
                <a:sysClr val="windowText" lastClr="000000"/>
              </a:solidFill>
            </a:rPr>
            <a:t>Brandstof 2 (aangeven)</a:t>
          </a:r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0</xdr:col>
      <xdr:colOff>3600000</xdr:colOff>
      <xdr:row>21</xdr:row>
      <xdr:rowOff>199050</xdr:rowOff>
    </xdr:to>
    <xdr:sp macro="" textlink="">
      <xdr:nvSpPr>
        <xdr:cNvPr id="17" name="Rectangle à coins arrondis 16"/>
        <xdr:cNvSpPr/>
      </xdr:nvSpPr>
      <xdr:spPr>
        <a:xfrm>
          <a:off x="0" y="4392930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Brandstofverbruik [kWu/jaar]</a:t>
          </a:r>
        </a:p>
      </xdr:txBody>
    </xdr:sp>
    <xdr:clientData/>
  </xdr:twoCellAnchor>
  <xdr:twoCellAnchor>
    <xdr:from>
      <xdr:col>0</xdr:col>
      <xdr:colOff>0</xdr:colOff>
      <xdr:row>22</xdr:row>
      <xdr:rowOff>19049</xdr:rowOff>
    </xdr:from>
    <xdr:to>
      <xdr:col>0</xdr:col>
      <xdr:colOff>3600000</xdr:colOff>
      <xdr:row>22</xdr:row>
      <xdr:rowOff>220132</xdr:rowOff>
    </xdr:to>
    <xdr:sp macro="" textlink="">
      <xdr:nvSpPr>
        <xdr:cNvPr id="18" name="Rectangle à coins arrondis 17"/>
        <xdr:cNvSpPr/>
      </xdr:nvSpPr>
      <xdr:spPr>
        <a:xfrm>
          <a:off x="0" y="4644389"/>
          <a:ext cx="3600000" cy="201083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Genormaliseerd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brandstofverbruik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[kWu/jaar]</a:t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0</xdr:col>
      <xdr:colOff>3600000</xdr:colOff>
      <xdr:row>23</xdr:row>
      <xdr:rowOff>228600</xdr:rowOff>
    </xdr:to>
    <xdr:sp macro="" textlink="">
      <xdr:nvSpPr>
        <xdr:cNvPr id="19" name="Rectangle à coins arrondis 18"/>
        <xdr:cNvSpPr/>
      </xdr:nvSpPr>
      <xdr:spPr>
        <a:xfrm>
          <a:off x="0" y="4895850"/>
          <a:ext cx="3600000" cy="20955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Brandstof</a:t>
          </a:r>
          <a:r>
            <a:rPr lang="fr-BE" sz="1050" b="0" baseline="0">
              <a:solidFill>
                <a:sysClr val="windowText" lastClr="000000"/>
              </a:solidFill>
            </a:rPr>
            <a:t>prijs incl BTW</a:t>
          </a:r>
          <a:r>
            <a:rPr lang="fr-BE" sz="1050" b="0">
              <a:solidFill>
                <a:sysClr val="windowText" lastClr="000000"/>
              </a:solidFill>
            </a:rPr>
            <a:t> [€/kWu]</a:t>
          </a:r>
        </a:p>
      </xdr:txBody>
    </xdr:sp>
    <xdr:clientData/>
  </xdr:twoCellAnchor>
  <xdr:twoCellAnchor>
    <xdr:from>
      <xdr:col>0</xdr:col>
      <xdr:colOff>0</xdr:colOff>
      <xdr:row>24</xdr:row>
      <xdr:rowOff>19049</xdr:rowOff>
    </xdr:from>
    <xdr:to>
      <xdr:col>0</xdr:col>
      <xdr:colOff>3600000</xdr:colOff>
      <xdr:row>24</xdr:row>
      <xdr:rowOff>203200</xdr:rowOff>
    </xdr:to>
    <xdr:sp macro="" textlink="">
      <xdr:nvSpPr>
        <xdr:cNvPr id="20" name="Rectangle à coins arrondis 19"/>
        <xdr:cNvSpPr/>
      </xdr:nvSpPr>
      <xdr:spPr>
        <a:xfrm>
          <a:off x="0" y="5147309"/>
          <a:ext cx="3600000" cy="184151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Brandstof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kosten incl BTW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[€]</a:t>
          </a:r>
        </a:p>
      </xdr:txBody>
    </xdr:sp>
    <xdr:clientData/>
  </xdr:twoCellAnchor>
  <xdr:twoCellAnchor>
    <xdr:from>
      <xdr:col>0</xdr:col>
      <xdr:colOff>0</xdr:colOff>
      <xdr:row>29</xdr:row>
      <xdr:rowOff>52915</xdr:rowOff>
    </xdr:from>
    <xdr:to>
      <xdr:col>0</xdr:col>
      <xdr:colOff>3600000</xdr:colOff>
      <xdr:row>29</xdr:row>
      <xdr:rowOff>232915</xdr:rowOff>
    </xdr:to>
    <xdr:sp macro="" textlink="">
      <xdr:nvSpPr>
        <xdr:cNvPr id="21" name="Rectangle à coins arrondis 20"/>
        <xdr:cNvSpPr/>
      </xdr:nvSpPr>
      <xdr:spPr>
        <a:xfrm>
          <a:off x="0" y="643847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Electriciteit</a:t>
          </a:r>
        </a:p>
      </xdr:txBody>
    </xdr:sp>
    <xdr:clientData/>
  </xdr:twoCellAnchor>
  <xdr:twoCellAnchor>
    <xdr:from>
      <xdr:col>0</xdr:col>
      <xdr:colOff>7620</xdr:colOff>
      <xdr:row>30</xdr:row>
      <xdr:rowOff>37675</xdr:rowOff>
    </xdr:from>
    <xdr:to>
      <xdr:col>0</xdr:col>
      <xdr:colOff>3607620</xdr:colOff>
      <xdr:row>30</xdr:row>
      <xdr:rowOff>217675</xdr:rowOff>
    </xdr:to>
    <xdr:sp macro="" textlink="">
      <xdr:nvSpPr>
        <xdr:cNvPr id="22" name="Rectangle à coins arrondis 21"/>
        <xdr:cNvSpPr/>
      </xdr:nvSpPr>
      <xdr:spPr>
        <a:xfrm>
          <a:off x="7620" y="667469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Electriciteit</a:t>
          </a:r>
          <a:r>
            <a:rPr lang="fr-BE" sz="1050" b="0" baseline="0">
              <a:solidFill>
                <a:sysClr val="windowText" lastClr="000000"/>
              </a:solidFill>
            </a:rPr>
            <a:t>sverbruik</a:t>
          </a:r>
          <a:r>
            <a:rPr lang="fr-BE" sz="1050" b="0">
              <a:solidFill>
                <a:sysClr val="windowText" lastClr="000000"/>
              </a:solidFill>
            </a:rPr>
            <a:t>[kWu/jaar]</a:t>
          </a:r>
        </a:p>
      </xdr:txBody>
    </xdr:sp>
    <xdr:clientData/>
  </xdr:twoCellAnchor>
  <xdr:twoCellAnchor>
    <xdr:from>
      <xdr:col>0</xdr:col>
      <xdr:colOff>0</xdr:colOff>
      <xdr:row>31</xdr:row>
      <xdr:rowOff>52915</xdr:rowOff>
    </xdr:from>
    <xdr:to>
      <xdr:col>0</xdr:col>
      <xdr:colOff>3600000</xdr:colOff>
      <xdr:row>31</xdr:row>
      <xdr:rowOff>232915</xdr:rowOff>
    </xdr:to>
    <xdr:sp macro="" textlink="">
      <xdr:nvSpPr>
        <xdr:cNvPr id="23" name="Rectangle à coins arrondis 22"/>
        <xdr:cNvSpPr/>
      </xdr:nvSpPr>
      <xdr:spPr>
        <a:xfrm>
          <a:off x="0" y="694139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BE" sz="1050" b="0">
              <a:solidFill>
                <a:sysClr val="windowText" lastClr="000000"/>
              </a:solidFill>
            </a:rPr>
            <a:t>Electriciteit</a:t>
          </a:r>
          <a:r>
            <a:rPr lang="fr-BE" sz="1050" b="0" baseline="0">
              <a:solidFill>
                <a:sysClr val="windowText" lastClr="000000"/>
              </a:solidFill>
            </a:rPr>
            <a:t>sprijs </a:t>
          </a:r>
          <a:r>
            <a:rPr lang="fr-BE" sz="1050" b="0">
              <a:solidFill>
                <a:sysClr val="windowText" lastClr="000000"/>
              </a:solidFill>
            </a:rPr>
            <a:t>[€/kWu]</a:t>
          </a:r>
        </a:p>
      </xdr:txBody>
    </xdr:sp>
    <xdr:clientData/>
  </xdr:twoCellAnchor>
  <xdr:twoCellAnchor>
    <xdr:from>
      <xdr:col>0</xdr:col>
      <xdr:colOff>0</xdr:colOff>
      <xdr:row>32</xdr:row>
      <xdr:rowOff>52915</xdr:rowOff>
    </xdr:from>
    <xdr:to>
      <xdr:col>0</xdr:col>
      <xdr:colOff>3600000</xdr:colOff>
      <xdr:row>32</xdr:row>
      <xdr:rowOff>232915</xdr:rowOff>
    </xdr:to>
    <xdr:sp macro="" textlink="">
      <xdr:nvSpPr>
        <xdr:cNvPr id="24" name="Rectangle à coins arrondis 23"/>
        <xdr:cNvSpPr/>
      </xdr:nvSpPr>
      <xdr:spPr>
        <a:xfrm>
          <a:off x="0" y="719285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Electriciteit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skosten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[€/jaar]</a:t>
          </a:r>
        </a:p>
      </xdr:txBody>
    </xdr:sp>
    <xdr:clientData/>
  </xdr:twoCellAnchor>
  <xdr:twoCellAnchor>
    <xdr:from>
      <xdr:col>0</xdr:col>
      <xdr:colOff>0</xdr:colOff>
      <xdr:row>25</xdr:row>
      <xdr:rowOff>8467</xdr:rowOff>
    </xdr:from>
    <xdr:to>
      <xdr:col>0</xdr:col>
      <xdr:colOff>3600000</xdr:colOff>
      <xdr:row>25</xdr:row>
      <xdr:rowOff>198120</xdr:rowOff>
    </xdr:to>
    <xdr:sp macro="" textlink="">
      <xdr:nvSpPr>
        <xdr:cNvPr id="25" name="Rectangle à coins arrondis 24"/>
        <xdr:cNvSpPr/>
      </xdr:nvSpPr>
      <xdr:spPr>
        <a:xfrm>
          <a:off x="0" y="5388187"/>
          <a:ext cx="3600000" cy="189653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Totaal</a:t>
          </a:r>
          <a:r>
            <a:rPr lang="fr-BE" sz="12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brandstof</a:t>
          </a:r>
          <a:endParaRPr lang="fr-BE" sz="12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</xdr:colOff>
      <xdr:row>25</xdr:row>
      <xdr:rowOff>251035</xdr:rowOff>
    </xdr:from>
    <xdr:to>
      <xdr:col>1</xdr:col>
      <xdr:colOff>3360</xdr:colOff>
      <xdr:row>26</xdr:row>
      <xdr:rowOff>179575</xdr:rowOff>
    </xdr:to>
    <xdr:sp macro="" textlink="">
      <xdr:nvSpPr>
        <xdr:cNvPr id="26" name="Rectangle à coins arrondis 25"/>
        <xdr:cNvSpPr/>
      </xdr:nvSpPr>
      <xdr:spPr>
        <a:xfrm>
          <a:off x="15240" y="563075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Totale brandstof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verbruik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[kWu/jaar]</a:t>
          </a:r>
        </a:p>
      </xdr:txBody>
    </xdr:sp>
    <xdr:clientData/>
  </xdr:twoCellAnchor>
  <xdr:twoCellAnchor>
    <xdr:from>
      <xdr:col>0</xdr:col>
      <xdr:colOff>0</xdr:colOff>
      <xdr:row>27</xdr:row>
      <xdr:rowOff>30055</xdr:rowOff>
    </xdr:from>
    <xdr:to>
      <xdr:col>0</xdr:col>
      <xdr:colOff>3600000</xdr:colOff>
      <xdr:row>27</xdr:row>
      <xdr:rowOff>210055</xdr:rowOff>
    </xdr:to>
    <xdr:sp macro="" textlink="">
      <xdr:nvSpPr>
        <xdr:cNvPr id="27" name="Rectangle à coins arrondis 26"/>
        <xdr:cNvSpPr/>
      </xdr:nvSpPr>
      <xdr:spPr>
        <a:xfrm>
          <a:off x="0" y="591269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Totale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genormaliseerd brandstofverbruik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[kWu/jaar]</a:t>
          </a:r>
        </a:p>
      </xdr:txBody>
    </xdr:sp>
    <xdr:clientData/>
  </xdr:twoCellAnchor>
  <xdr:twoCellAnchor>
    <xdr:from>
      <xdr:col>0</xdr:col>
      <xdr:colOff>0</xdr:colOff>
      <xdr:row>28</xdr:row>
      <xdr:rowOff>52915</xdr:rowOff>
    </xdr:from>
    <xdr:to>
      <xdr:col>0</xdr:col>
      <xdr:colOff>3602117</xdr:colOff>
      <xdr:row>28</xdr:row>
      <xdr:rowOff>232915</xdr:rowOff>
    </xdr:to>
    <xdr:sp macro="" textlink="">
      <xdr:nvSpPr>
        <xdr:cNvPr id="28" name="Rectangle à coins arrondis 27"/>
        <xdr:cNvSpPr/>
      </xdr:nvSpPr>
      <xdr:spPr>
        <a:xfrm>
          <a:off x="0" y="6187015"/>
          <a:ext cx="3602117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Totale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brandstofkosten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incl BTW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[€]</a:t>
          </a:r>
        </a:p>
      </xdr:txBody>
    </xdr:sp>
    <xdr:clientData/>
  </xdr:twoCellAnchor>
  <xdr:twoCellAnchor>
    <xdr:from>
      <xdr:col>0</xdr:col>
      <xdr:colOff>8465</xdr:colOff>
      <xdr:row>38</xdr:row>
      <xdr:rowOff>65615</xdr:rowOff>
    </xdr:from>
    <xdr:to>
      <xdr:col>1</xdr:col>
      <xdr:colOff>8465</xdr:colOff>
      <xdr:row>38</xdr:row>
      <xdr:rowOff>245533</xdr:rowOff>
    </xdr:to>
    <xdr:sp macro="" textlink="">
      <xdr:nvSpPr>
        <xdr:cNvPr id="29" name="Rectangle à coins arrondis 28"/>
        <xdr:cNvSpPr/>
      </xdr:nvSpPr>
      <xdr:spPr>
        <a:xfrm>
          <a:off x="8465" y="8714315"/>
          <a:ext cx="3611880" cy="179918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Indicatoren</a:t>
          </a:r>
        </a:p>
      </xdr:txBody>
    </xdr:sp>
    <xdr:clientData/>
  </xdr:twoCellAnchor>
  <xdr:twoCellAnchor>
    <xdr:from>
      <xdr:col>0</xdr:col>
      <xdr:colOff>7620</xdr:colOff>
      <xdr:row>39</xdr:row>
      <xdr:rowOff>26246</xdr:rowOff>
    </xdr:from>
    <xdr:to>
      <xdr:col>0</xdr:col>
      <xdr:colOff>3607620</xdr:colOff>
      <xdr:row>39</xdr:row>
      <xdr:rowOff>246037</xdr:rowOff>
    </xdr:to>
    <xdr:sp macro="" textlink="">
      <xdr:nvSpPr>
        <xdr:cNvPr id="30" name="Rectangle à coins arrondis 29"/>
        <xdr:cNvSpPr/>
      </xdr:nvSpPr>
      <xdr:spPr>
        <a:xfrm>
          <a:off x="7620" y="8926406"/>
          <a:ext cx="3600000" cy="219791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Specifiek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brandstofverbruik [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kWu/m²/jaar]</a:t>
          </a:r>
        </a:p>
      </xdr:txBody>
    </xdr:sp>
    <xdr:clientData/>
  </xdr:twoCellAnchor>
  <xdr:twoCellAnchor>
    <xdr:from>
      <xdr:col>0</xdr:col>
      <xdr:colOff>7620</xdr:colOff>
      <xdr:row>41</xdr:row>
      <xdr:rowOff>23282</xdr:rowOff>
    </xdr:from>
    <xdr:to>
      <xdr:col>0</xdr:col>
      <xdr:colOff>3604233</xdr:colOff>
      <xdr:row>41</xdr:row>
      <xdr:rowOff>213866</xdr:rowOff>
    </xdr:to>
    <xdr:sp macro="" textlink="">
      <xdr:nvSpPr>
        <xdr:cNvPr id="31" name="Rectangle à coins arrondis 30"/>
        <xdr:cNvSpPr/>
      </xdr:nvSpPr>
      <xdr:spPr>
        <a:xfrm>
          <a:off x="7620" y="9426362"/>
          <a:ext cx="3596613" cy="190584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Specifiek electriciteitsverbruik 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[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kWu/m²/jaar]</a:t>
          </a:r>
        </a:p>
      </xdr:txBody>
    </xdr:sp>
    <xdr:clientData/>
  </xdr:twoCellAnchor>
  <xdr:twoCellAnchor>
    <xdr:from>
      <xdr:col>0</xdr:col>
      <xdr:colOff>0</xdr:colOff>
      <xdr:row>41</xdr:row>
      <xdr:rowOff>251881</xdr:rowOff>
    </xdr:from>
    <xdr:to>
      <xdr:col>0</xdr:col>
      <xdr:colOff>3600000</xdr:colOff>
      <xdr:row>42</xdr:row>
      <xdr:rowOff>188464</xdr:rowOff>
    </xdr:to>
    <xdr:sp macro="" textlink="">
      <xdr:nvSpPr>
        <xdr:cNvPr id="32" name="Rectangle à coins arrondis 31"/>
        <xdr:cNvSpPr/>
      </xdr:nvSpPr>
      <xdr:spPr>
        <a:xfrm>
          <a:off x="0" y="9654961"/>
          <a:ext cx="3600000" cy="188043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Totale brutoverbruik (brandstof + electriciteit) [kWu/m²/jaar]</a:t>
          </a:r>
        </a:p>
      </xdr:txBody>
    </xdr:sp>
    <xdr:clientData/>
  </xdr:twoCellAnchor>
  <xdr:twoCellAnchor>
    <xdr:from>
      <xdr:col>0</xdr:col>
      <xdr:colOff>21166</xdr:colOff>
      <xdr:row>59</xdr:row>
      <xdr:rowOff>0</xdr:rowOff>
    </xdr:from>
    <xdr:to>
      <xdr:col>1</xdr:col>
      <xdr:colOff>583143</xdr:colOff>
      <xdr:row>61</xdr:row>
      <xdr:rowOff>175566</xdr:rowOff>
    </xdr:to>
    <xdr:sp macro="" textlink="">
      <xdr:nvSpPr>
        <xdr:cNvPr id="33" name="Rectangle à coins arrondis 32"/>
        <xdr:cNvSpPr/>
      </xdr:nvSpPr>
      <xdr:spPr>
        <a:xfrm>
          <a:off x="21166" y="13990320"/>
          <a:ext cx="4173857" cy="678486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Evolutie</a:t>
          </a:r>
          <a:r>
            <a:rPr lang="fr-BE" sz="1200" b="1" baseline="0"/>
            <a:t> van de absolute en genormaliseerde energieverbruiken </a:t>
          </a:r>
          <a:endParaRPr lang="fr-BE" sz="1200" b="1"/>
        </a:p>
      </xdr:txBody>
    </xdr:sp>
    <xdr:clientData/>
  </xdr:twoCellAnchor>
  <xdr:twoCellAnchor>
    <xdr:from>
      <xdr:col>0</xdr:col>
      <xdr:colOff>280458</xdr:colOff>
      <xdr:row>62</xdr:row>
      <xdr:rowOff>57150</xdr:rowOff>
    </xdr:from>
    <xdr:to>
      <xdr:col>7</xdr:col>
      <xdr:colOff>613833</xdr:colOff>
      <xdr:row>73</xdr:row>
      <xdr:rowOff>122766</xdr:rowOff>
    </xdr:to>
    <xdr:graphicFrame macro="">
      <xdr:nvGraphicFramePr>
        <xdr:cNvPr id="34" name="Graphique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21166</xdr:colOff>
      <xdr:row>74</xdr:row>
      <xdr:rowOff>0</xdr:rowOff>
    </xdr:from>
    <xdr:to>
      <xdr:col>1</xdr:col>
      <xdr:colOff>583143</xdr:colOff>
      <xdr:row>76</xdr:row>
      <xdr:rowOff>175566</xdr:rowOff>
    </xdr:to>
    <xdr:sp macro="" textlink="">
      <xdr:nvSpPr>
        <xdr:cNvPr id="35" name="Rectangle à coins arrondis 34"/>
        <xdr:cNvSpPr/>
      </xdr:nvSpPr>
      <xdr:spPr>
        <a:xfrm>
          <a:off x="21166" y="17762220"/>
          <a:ext cx="4173857" cy="678486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Evolutie</a:t>
          </a:r>
          <a:r>
            <a:rPr lang="fr-BE" sz="1200" b="1" baseline="0"/>
            <a:t> van de absolute en genormaliseerde specifiek energieverbuiken </a:t>
          </a:r>
          <a:r>
            <a:rPr lang="fr-BE" sz="1200" b="1"/>
            <a:t> </a:t>
          </a:r>
        </a:p>
      </xdr:txBody>
    </xdr:sp>
    <xdr:clientData/>
  </xdr:twoCellAnchor>
  <xdr:twoCellAnchor>
    <xdr:from>
      <xdr:col>0</xdr:col>
      <xdr:colOff>222250</xdr:colOff>
      <xdr:row>76</xdr:row>
      <xdr:rowOff>232833</xdr:rowOff>
    </xdr:from>
    <xdr:to>
      <xdr:col>7</xdr:col>
      <xdr:colOff>555625</xdr:colOff>
      <xdr:row>88</xdr:row>
      <xdr:rowOff>55033</xdr:rowOff>
    </xdr:to>
    <xdr:graphicFrame macro="">
      <xdr:nvGraphicFramePr>
        <xdr:cNvPr id="36" name="Graphique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236220</xdr:rowOff>
    </xdr:from>
    <xdr:to>
      <xdr:col>1</xdr:col>
      <xdr:colOff>0</xdr:colOff>
      <xdr:row>44</xdr:row>
      <xdr:rowOff>187960</xdr:rowOff>
    </xdr:to>
    <xdr:sp macro="" textlink="">
      <xdr:nvSpPr>
        <xdr:cNvPr id="37" name="Rectangle à coins arrondis 36"/>
        <xdr:cNvSpPr/>
      </xdr:nvSpPr>
      <xdr:spPr>
        <a:xfrm>
          <a:off x="0" y="10142220"/>
          <a:ext cx="3611880" cy="2032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Verbruik per eenheden gebonden aan de activiteit [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kWu/eh/j]</a:t>
          </a:r>
        </a:p>
      </xdr:txBody>
    </xdr:sp>
    <xdr:clientData/>
  </xdr:twoCellAnchor>
  <xdr:twoCellAnchor>
    <xdr:from>
      <xdr:col>0</xdr:col>
      <xdr:colOff>31749</xdr:colOff>
      <xdr:row>88</xdr:row>
      <xdr:rowOff>63499</xdr:rowOff>
    </xdr:from>
    <xdr:to>
      <xdr:col>1</xdr:col>
      <xdr:colOff>593726</xdr:colOff>
      <xdr:row>90</xdr:row>
      <xdr:rowOff>239066</xdr:rowOff>
    </xdr:to>
    <xdr:sp macro="" textlink="">
      <xdr:nvSpPr>
        <xdr:cNvPr id="38" name="Rectangle à coins arrondis 37"/>
        <xdr:cNvSpPr/>
      </xdr:nvSpPr>
      <xdr:spPr>
        <a:xfrm>
          <a:off x="31749" y="21346159"/>
          <a:ext cx="4173857" cy="678487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Evolutie</a:t>
          </a:r>
          <a:r>
            <a:rPr lang="fr-BE" sz="1200" b="1" baseline="0"/>
            <a:t> van de verbruik per eenheden verbonden aan de activiteit </a:t>
          </a:r>
          <a:endParaRPr lang="fr-BE" sz="1200" b="1"/>
        </a:p>
      </xdr:txBody>
    </xdr:sp>
    <xdr:clientData/>
  </xdr:twoCellAnchor>
  <xdr:twoCellAnchor>
    <xdr:from>
      <xdr:col>0</xdr:col>
      <xdr:colOff>232833</xdr:colOff>
      <xdr:row>91</xdr:row>
      <xdr:rowOff>52916</xdr:rowOff>
    </xdr:from>
    <xdr:to>
      <xdr:col>7</xdr:col>
      <xdr:colOff>566208</xdr:colOff>
      <xdr:row>102</xdr:row>
      <xdr:rowOff>118533</xdr:rowOff>
    </xdr:to>
    <xdr:graphicFrame macro="">
      <xdr:nvGraphicFramePr>
        <xdr:cNvPr id="39" name="Graphique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</xdr:row>
      <xdr:rowOff>52915</xdr:rowOff>
    </xdr:from>
    <xdr:to>
      <xdr:col>0</xdr:col>
      <xdr:colOff>3600000</xdr:colOff>
      <xdr:row>33</xdr:row>
      <xdr:rowOff>232915</xdr:rowOff>
    </xdr:to>
    <xdr:sp macro="" textlink="">
      <xdr:nvSpPr>
        <xdr:cNvPr id="40" name="Rectangle à coins arrondis 39"/>
        <xdr:cNvSpPr/>
      </xdr:nvSpPr>
      <xdr:spPr>
        <a:xfrm>
          <a:off x="0" y="744431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Water</a:t>
          </a:r>
        </a:p>
      </xdr:txBody>
    </xdr:sp>
    <xdr:clientData/>
  </xdr:twoCellAnchor>
  <xdr:twoCellAnchor>
    <xdr:from>
      <xdr:col>0</xdr:col>
      <xdr:colOff>22860</xdr:colOff>
      <xdr:row>34</xdr:row>
      <xdr:rowOff>45295</xdr:rowOff>
    </xdr:from>
    <xdr:to>
      <xdr:col>1</xdr:col>
      <xdr:colOff>10980</xdr:colOff>
      <xdr:row>34</xdr:row>
      <xdr:rowOff>225295</xdr:rowOff>
    </xdr:to>
    <xdr:sp macro="" textlink="">
      <xdr:nvSpPr>
        <xdr:cNvPr id="41" name="Rectangle à coins arrondis 40"/>
        <xdr:cNvSpPr/>
      </xdr:nvSpPr>
      <xdr:spPr>
        <a:xfrm>
          <a:off x="22860" y="7688155"/>
          <a:ext cx="3600000" cy="18000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Verbruik [m³/jaar]</a:t>
          </a:r>
        </a:p>
      </xdr:txBody>
    </xdr:sp>
    <xdr:clientData/>
  </xdr:twoCellAnchor>
  <xdr:twoCellAnchor>
    <xdr:from>
      <xdr:col>0</xdr:col>
      <xdr:colOff>4239</xdr:colOff>
      <xdr:row>36</xdr:row>
      <xdr:rowOff>46547</xdr:rowOff>
    </xdr:from>
    <xdr:to>
      <xdr:col>0</xdr:col>
      <xdr:colOff>3606800</xdr:colOff>
      <xdr:row>37</xdr:row>
      <xdr:rowOff>16933</xdr:rowOff>
    </xdr:to>
    <xdr:sp macro="" textlink="">
      <xdr:nvSpPr>
        <xdr:cNvPr id="42" name="Rectangle à coins arrondis 41"/>
        <xdr:cNvSpPr/>
      </xdr:nvSpPr>
      <xdr:spPr>
        <a:xfrm>
          <a:off x="4239" y="8192327"/>
          <a:ext cx="3602561" cy="221846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Specifiek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verbruik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[m³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water/ m²]</a:t>
          </a:r>
        </a:p>
      </xdr:txBody>
    </xdr:sp>
    <xdr:clientData/>
  </xdr:twoCellAnchor>
  <xdr:twoCellAnchor>
    <xdr:from>
      <xdr:col>0</xdr:col>
      <xdr:colOff>0</xdr:colOff>
      <xdr:row>35</xdr:row>
      <xdr:rowOff>33868</xdr:rowOff>
    </xdr:from>
    <xdr:to>
      <xdr:col>0</xdr:col>
      <xdr:colOff>3589867</xdr:colOff>
      <xdr:row>35</xdr:row>
      <xdr:rowOff>228600</xdr:rowOff>
    </xdr:to>
    <xdr:sp macro="" textlink="">
      <xdr:nvSpPr>
        <xdr:cNvPr id="43" name="Rectangle à coins arrondis 42"/>
        <xdr:cNvSpPr/>
      </xdr:nvSpPr>
      <xdr:spPr>
        <a:xfrm>
          <a:off x="0" y="7928188"/>
          <a:ext cx="3589867" cy="194732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92D05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Waterprijs [€/m³]</a:t>
          </a:r>
        </a:p>
      </xdr:txBody>
    </xdr:sp>
    <xdr:clientData/>
  </xdr:twoCellAnchor>
  <xdr:twoCellAnchor>
    <xdr:from>
      <xdr:col>0</xdr:col>
      <xdr:colOff>0</xdr:colOff>
      <xdr:row>37</xdr:row>
      <xdr:rowOff>57127</xdr:rowOff>
    </xdr:from>
    <xdr:to>
      <xdr:col>0</xdr:col>
      <xdr:colOff>3611870</xdr:colOff>
      <xdr:row>38</xdr:row>
      <xdr:rowOff>16934</xdr:rowOff>
    </xdr:to>
    <xdr:sp macro="" textlink="">
      <xdr:nvSpPr>
        <xdr:cNvPr id="44" name="Rectangle à coins arrondis 43"/>
        <xdr:cNvSpPr/>
      </xdr:nvSpPr>
      <xdr:spPr>
        <a:xfrm>
          <a:off x="0" y="8454367"/>
          <a:ext cx="3611870" cy="211267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                   		 Waterkosten [€/jaar]	</a:t>
          </a:r>
        </a:p>
      </xdr:txBody>
    </xdr:sp>
    <xdr:clientData/>
  </xdr:twoCellAnchor>
  <xdr:twoCellAnchor>
    <xdr:from>
      <xdr:col>0</xdr:col>
      <xdr:colOff>0</xdr:colOff>
      <xdr:row>118</xdr:row>
      <xdr:rowOff>243301</xdr:rowOff>
    </xdr:from>
    <xdr:to>
      <xdr:col>1</xdr:col>
      <xdr:colOff>561977</xdr:colOff>
      <xdr:row>121</xdr:row>
      <xdr:rowOff>175451</xdr:rowOff>
    </xdr:to>
    <xdr:sp macro="" textlink="">
      <xdr:nvSpPr>
        <xdr:cNvPr id="45" name="Rectangle à coins arrondis 44"/>
        <xdr:cNvSpPr/>
      </xdr:nvSpPr>
      <xdr:spPr>
        <a:xfrm>
          <a:off x="0" y="29069761"/>
          <a:ext cx="4173857" cy="686530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Evolutie</a:t>
          </a:r>
          <a:r>
            <a:rPr lang="fr-BE" sz="1200" b="1" baseline="0"/>
            <a:t> van het waterverbruik</a:t>
          </a:r>
          <a:endParaRPr lang="fr-BE" sz="1200" b="1"/>
        </a:p>
      </xdr:txBody>
    </xdr:sp>
    <xdr:clientData/>
  </xdr:twoCellAnchor>
  <xdr:twoCellAnchor>
    <xdr:from>
      <xdr:col>0</xdr:col>
      <xdr:colOff>201084</xdr:colOff>
      <xdr:row>121</xdr:row>
      <xdr:rowOff>232718</xdr:rowOff>
    </xdr:from>
    <xdr:to>
      <xdr:col>7</xdr:col>
      <xdr:colOff>534459</xdr:colOff>
      <xdr:row>133</xdr:row>
      <xdr:rowOff>54918</xdr:rowOff>
    </xdr:to>
    <xdr:graphicFrame macro="">
      <xdr:nvGraphicFramePr>
        <xdr:cNvPr id="46" name="Graphique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44</xdr:row>
      <xdr:rowOff>237067</xdr:rowOff>
    </xdr:from>
    <xdr:to>
      <xdr:col>0</xdr:col>
      <xdr:colOff>3609340</xdr:colOff>
      <xdr:row>45</xdr:row>
      <xdr:rowOff>194734</xdr:rowOff>
    </xdr:to>
    <xdr:sp macro="" textlink="">
      <xdr:nvSpPr>
        <xdr:cNvPr id="47" name="Rectangle à coins arrondis 46"/>
        <xdr:cNvSpPr/>
      </xdr:nvSpPr>
      <xdr:spPr>
        <a:xfrm>
          <a:off x="0" y="10394527"/>
          <a:ext cx="3609340" cy="209127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CO2</a:t>
          </a:r>
          <a:r>
            <a:rPr lang="fr-BE" sz="10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emissies </a:t>
          </a:r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/jaar (kg CO2) als brandstof = gas </a:t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561977</xdr:colOff>
      <xdr:row>105</xdr:row>
      <xdr:rowOff>175567</xdr:rowOff>
    </xdr:to>
    <xdr:sp macro="" textlink="">
      <xdr:nvSpPr>
        <xdr:cNvPr id="48" name="Rectangle à coins arrondis 47"/>
        <xdr:cNvSpPr/>
      </xdr:nvSpPr>
      <xdr:spPr>
        <a:xfrm>
          <a:off x="0" y="25054560"/>
          <a:ext cx="4173857" cy="678487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 baseline="0"/>
            <a:t>Evolutie van de CO2-emissie</a:t>
          </a:r>
          <a:endParaRPr lang="fr-BE" sz="1200" b="1"/>
        </a:p>
      </xdr:txBody>
    </xdr:sp>
    <xdr:clientData/>
  </xdr:twoCellAnchor>
  <xdr:twoCellAnchor>
    <xdr:from>
      <xdr:col>0</xdr:col>
      <xdr:colOff>201084</xdr:colOff>
      <xdr:row>105</xdr:row>
      <xdr:rowOff>232834</xdr:rowOff>
    </xdr:from>
    <xdr:to>
      <xdr:col>7</xdr:col>
      <xdr:colOff>467784</xdr:colOff>
      <xdr:row>117</xdr:row>
      <xdr:rowOff>55034</xdr:rowOff>
    </xdr:to>
    <xdr:graphicFrame macro="">
      <xdr:nvGraphicFramePr>
        <xdr:cNvPr id="49" name="Graphique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30480</xdr:colOff>
      <xdr:row>40</xdr:row>
      <xdr:rowOff>27093</xdr:rowOff>
    </xdr:from>
    <xdr:to>
      <xdr:col>1</xdr:col>
      <xdr:colOff>15213</xdr:colOff>
      <xdr:row>40</xdr:row>
      <xdr:rowOff>226142</xdr:rowOff>
    </xdr:to>
    <xdr:sp macro="" textlink="">
      <xdr:nvSpPr>
        <xdr:cNvPr id="50" name="Rectangle à coins arrondis 49"/>
        <xdr:cNvSpPr/>
      </xdr:nvSpPr>
      <xdr:spPr>
        <a:xfrm>
          <a:off x="30480" y="9178713"/>
          <a:ext cx="3596613" cy="199049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fr-B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Genormaliseerd</a:t>
          </a:r>
          <a:r>
            <a:rPr lang="fr-B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</a:t>
          </a:r>
          <a:r>
            <a:rPr lang="fr-BE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pecifiek</a:t>
          </a:r>
          <a:r>
            <a:rPr lang="fr-BE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brandstofverbruik </a:t>
          </a:r>
          <a:r>
            <a:rPr lang="fr-BE" sz="105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kWu/m²/jaar]</a:t>
          </a:r>
        </a:p>
      </xdr:txBody>
    </xdr:sp>
    <xdr:clientData/>
  </xdr:twoCellAnchor>
  <xdr:twoCellAnchor>
    <xdr:from>
      <xdr:col>0</xdr:col>
      <xdr:colOff>0</xdr:colOff>
      <xdr:row>42</xdr:row>
      <xdr:rowOff>230294</xdr:rowOff>
    </xdr:from>
    <xdr:to>
      <xdr:col>0</xdr:col>
      <xdr:colOff>3603413</xdr:colOff>
      <xdr:row>43</xdr:row>
      <xdr:rowOff>196427</xdr:rowOff>
    </xdr:to>
    <xdr:sp macro="" textlink="">
      <xdr:nvSpPr>
        <xdr:cNvPr id="51" name="Rectangle à coins arrondis 50"/>
        <xdr:cNvSpPr/>
      </xdr:nvSpPr>
      <xdr:spPr>
        <a:xfrm>
          <a:off x="0" y="9884834"/>
          <a:ext cx="3603413" cy="217593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Tot genormaliseerd</a:t>
          </a:r>
          <a:r>
            <a:rPr lang="fr-BE" sz="10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verbruik </a:t>
          </a:r>
          <a:r>
            <a:rPr lang="fr-BE" sz="10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(brandstof + elec) [kWu/m²/jaar]</a:t>
          </a:r>
        </a:p>
      </xdr:txBody>
    </xdr:sp>
    <xdr:clientData/>
  </xdr:twoCellAnchor>
  <xdr:twoCellAnchor>
    <xdr:from>
      <xdr:col>0</xdr:col>
      <xdr:colOff>845</xdr:colOff>
      <xdr:row>46</xdr:row>
      <xdr:rowOff>15240</xdr:rowOff>
    </xdr:from>
    <xdr:to>
      <xdr:col>0</xdr:col>
      <xdr:colOff>3603413</xdr:colOff>
      <xdr:row>46</xdr:row>
      <xdr:rowOff>232833</xdr:rowOff>
    </xdr:to>
    <xdr:sp macro="" textlink="">
      <xdr:nvSpPr>
        <xdr:cNvPr id="52" name="Rectangle à coins arrondis 51"/>
        <xdr:cNvSpPr/>
      </xdr:nvSpPr>
      <xdr:spPr>
        <a:xfrm>
          <a:off x="845" y="10675620"/>
          <a:ext cx="3602568" cy="217593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CO2 emissies /jaar (kg CO2) als brandstof = stookolie </a:t>
          </a:r>
        </a:p>
      </xdr:txBody>
    </xdr:sp>
    <xdr:clientData/>
  </xdr:twoCellAnchor>
  <xdr:twoCellAnchor>
    <xdr:from>
      <xdr:col>0</xdr:col>
      <xdr:colOff>15240</xdr:colOff>
      <xdr:row>47</xdr:row>
      <xdr:rowOff>7620</xdr:rowOff>
    </xdr:from>
    <xdr:to>
      <xdr:col>0</xdr:col>
      <xdr:colOff>3596640</xdr:colOff>
      <xdr:row>47</xdr:row>
      <xdr:rowOff>220980</xdr:rowOff>
    </xdr:to>
    <xdr:sp macro="" textlink="">
      <xdr:nvSpPr>
        <xdr:cNvPr id="53" name="Rectangle à coins arrondis 52"/>
        <xdr:cNvSpPr/>
      </xdr:nvSpPr>
      <xdr:spPr>
        <a:xfrm>
          <a:off x="15240" y="10949940"/>
          <a:ext cx="3581400" cy="213360"/>
        </a:xfrm>
        <a:prstGeom prst="roundRect">
          <a:avLst>
            <a:gd name="adj" fmla="val 50000"/>
          </a:avLst>
        </a:prstGeom>
        <a:pattFill prst="pct50">
          <a:fgClr>
            <a:sysClr val="window" lastClr="FFFFFF"/>
          </a:fgClr>
          <a:bgClr>
            <a:srgbClr val="92D050"/>
          </a:bgClr>
        </a:pattFill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Selecteer uw sector in de keuzelijst:</a:t>
          </a:r>
        </a:p>
      </xdr:txBody>
    </xdr:sp>
    <xdr:clientData/>
  </xdr:twoCellAnchor>
  <xdr:twoCellAnchor>
    <xdr:from>
      <xdr:col>0</xdr:col>
      <xdr:colOff>7620</xdr:colOff>
      <xdr:row>48</xdr:row>
      <xdr:rowOff>7620</xdr:rowOff>
    </xdr:from>
    <xdr:to>
      <xdr:col>0</xdr:col>
      <xdr:colOff>3610188</xdr:colOff>
      <xdr:row>48</xdr:row>
      <xdr:rowOff>225213</xdr:rowOff>
    </xdr:to>
    <xdr:sp macro="" textlink="">
      <xdr:nvSpPr>
        <xdr:cNvPr id="54" name="Rectangle à coins arrondis 53"/>
        <xdr:cNvSpPr/>
      </xdr:nvSpPr>
      <xdr:spPr>
        <a:xfrm>
          <a:off x="7620" y="11231880"/>
          <a:ext cx="3602568" cy="217593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Specifiek brandstofverbruik van referentie [kWu/m²/jaar]</a:t>
          </a:r>
        </a:p>
      </xdr:txBody>
    </xdr:sp>
    <xdr:clientData/>
  </xdr:twoCellAnchor>
  <xdr:twoCellAnchor>
    <xdr:from>
      <xdr:col>0</xdr:col>
      <xdr:colOff>0</xdr:colOff>
      <xdr:row>49</xdr:row>
      <xdr:rowOff>30480</xdr:rowOff>
    </xdr:from>
    <xdr:to>
      <xdr:col>0</xdr:col>
      <xdr:colOff>3602568</xdr:colOff>
      <xdr:row>49</xdr:row>
      <xdr:rowOff>248073</xdr:rowOff>
    </xdr:to>
    <xdr:sp macro="" textlink="">
      <xdr:nvSpPr>
        <xdr:cNvPr id="55" name="Rectangle à coins arrondis 54"/>
        <xdr:cNvSpPr/>
      </xdr:nvSpPr>
      <xdr:spPr>
        <a:xfrm>
          <a:off x="0" y="11506200"/>
          <a:ext cx="3602568" cy="217593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Specifiek electriciteitsverbruik van referentie [kWu/m²/jaar]</a:t>
          </a:r>
        </a:p>
      </xdr:txBody>
    </xdr:sp>
    <xdr:clientData/>
  </xdr:twoCellAnchor>
  <xdr:twoCellAnchor>
    <xdr:from>
      <xdr:col>0</xdr:col>
      <xdr:colOff>0</xdr:colOff>
      <xdr:row>50</xdr:row>
      <xdr:rowOff>38100</xdr:rowOff>
    </xdr:from>
    <xdr:to>
      <xdr:col>1</xdr:col>
      <xdr:colOff>60960</xdr:colOff>
      <xdr:row>52</xdr:row>
      <xdr:rowOff>160020</xdr:rowOff>
    </xdr:to>
    <xdr:sp macro="" textlink="">
      <xdr:nvSpPr>
        <xdr:cNvPr id="56" name="Rectangle à coins arrondis 55"/>
        <xdr:cNvSpPr/>
      </xdr:nvSpPr>
      <xdr:spPr>
        <a:xfrm>
          <a:off x="0" y="11765280"/>
          <a:ext cx="3672840" cy="62484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Specifiek brandstofverbruik - referentie laag energieverbruik standaard [kWu/m²/jaar]</a:t>
          </a:r>
        </a:p>
      </xdr:txBody>
    </xdr:sp>
    <xdr:clientData/>
  </xdr:twoCellAnchor>
  <xdr:twoCellAnchor>
    <xdr:from>
      <xdr:col>0</xdr:col>
      <xdr:colOff>0</xdr:colOff>
      <xdr:row>52</xdr:row>
      <xdr:rowOff>213360</xdr:rowOff>
    </xdr:from>
    <xdr:to>
      <xdr:col>1</xdr:col>
      <xdr:colOff>60960</xdr:colOff>
      <xdr:row>55</xdr:row>
      <xdr:rowOff>83820</xdr:rowOff>
    </xdr:to>
    <xdr:sp macro="" textlink="">
      <xdr:nvSpPr>
        <xdr:cNvPr id="57" name="Rectangle à coins arrondis 56"/>
        <xdr:cNvSpPr/>
      </xdr:nvSpPr>
      <xdr:spPr>
        <a:xfrm>
          <a:off x="0" y="12443460"/>
          <a:ext cx="3672840" cy="62484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Specifiek brandstofverbruik - referentie zeer laag energieverbruik standaard [kWu/m²/jaar]</a:t>
          </a:r>
        </a:p>
      </xdr:txBody>
    </xdr:sp>
    <xdr:clientData/>
  </xdr:twoCellAnchor>
  <xdr:twoCellAnchor>
    <xdr:from>
      <xdr:col>0</xdr:col>
      <xdr:colOff>0</xdr:colOff>
      <xdr:row>55</xdr:row>
      <xdr:rowOff>137160</xdr:rowOff>
    </xdr:from>
    <xdr:to>
      <xdr:col>1</xdr:col>
      <xdr:colOff>60960</xdr:colOff>
      <xdr:row>58</xdr:row>
      <xdr:rowOff>0</xdr:rowOff>
    </xdr:to>
    <xdr:sp macro="" textlink="">
      <xdr:nvSpPr>
        <xdr:cNvPr id="58" name="Rectangle à coins arrondis 57"/>
        <xdr:cNvSpPr/>
      </xdr:nvSpPr>
      <xdr:spPr>
        <a:xfrm>
          <a:off x="0" y="13121640"/>
          <a:ext cx="3672840" cy="617220"/>
        </a:xfrm>
        <a:prstGeom prst="roundRect">
          <a:avLst>
            <a:gd name="adj" fmla="val 50000"/>
          </a:avLst>
        </a:prstGeom>
        <a:pattFill prst="pct50">
          <a:fgClr>
            <a:schemeClr val="bg1"/>
          </a:fgClr>
          <a:bgClr>
            <a:srgbClr val="0070C0"/>
          </a:bgClr>
        </a:patt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r"/>
          <a:r>
            <a:rPr lang="fr-BE" sz="10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Specifiek brandstofverbruik - referentie passieve standaard [kWu/m²/jaar]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an.lapierre@groupe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showGridLines="0" tabSelected="1" topLeftCell="A26" zoomScale="80" zoomScaleNormal="80" workbookViewId="0">
      <selection activeCell="M10" sqref="M1:M1048576"/>
    </sheetView>
  </sheetViews>
  <sheetFormatPr baseColWidth="10" defaultColWidth="0" defaultRowHeight="14.4" x14ac:dyDescent="0.3"/>
  <cols>
    <col min="1" max="11" width="11.44140625" customWidth="1"/>
    <col min="12" max="12" width="3.5546875" customWidth="1"/>
    <col min="13" max="13" width="11.44140625" hidden="1" customWidth="1"/>
    <col min="14" max="16384" width="11.44140625" hidden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48"/>
  <sheetViews>
    <sheetView showGridLines="0" zoomScale="90" zoomScaleNormal="90" workbookViewId="0">
      <selection activeCell="B21" sqref="B21"/>
    </sheetView>
  </sheetViews>
  <sheetFormatPr baseColWidth="10" defaultColWidth="11.44140625" defaultRowHeight="11.4" x14ac:dyDescent="0.2"/>
  <cols>
    <col min="1" max="1" width="44.33203125" style="2" customWidth="1"/>
    <col min="2" max="2" width="35.33203125" style="5" customWidth="1"/>
    <col min="3" max="3" width="48.5546875" style="2" customWidth="1"/>
    <col min="4" max="4" width="35.33203125" style="5" customWidth="1"/>
    <col min="5" max="5" width="25.44140625" style="1" customWidth="1"/>
    <col min="6" max="16384" width="11.44140625" style="1"/>
  </cols>
  <sheetData>
    <row r="7" spans="1:5" ht="12" x14ac:dyDescent="0.2">
      <c r="A7" s="1"/>
      <c r="C7" s="1"/>
    </row>
    <row r="8" spans="1:5" ht="12" x14ac:dyDescent="0.2">
      <c r="A8" s="1"/>
      <c r="C8" s="1"/>
    </row>
    <row r="9" spans="1:5" ht="12" x14ac:dyDescent="0.2">
      <c r="A9" s="1"/>
      <c r="C9" s="1"/>
    </row>
    <row r="10" spans="1:5" ht="12" x14ac:dyDescent="0.2">
      <c r="A10" s="1"/>
      <c r="C10" s="1"/>
    </row>
    <row r="11" spans="1:5" ht="12" x14ac:dyDescent="0.2">
      <c r="A11" s="1"/>
      <c r="C11" s="1"/>
    </row>
    <row r="12" spans="1:5" ht="12" x14ac:dyDescent="0.2">
      <c r="A12" s="1"/>
      <c r="C12" s="1"/>
    </row>
    <row r="13" spans="1:5" ht="12" x14ac:dyDescent="0.2">
      <c r="A13" s="1"/>
      <c r="C13" s="1"/>
    </row>
    <row r="14" spans="1:5" ht="12" x14ac:dyDescent="0.25">
      <c r="A14" s="6" t="s">
        <v>63</v>
      </c>
      <c r="B14" s="38">
        <v>1956</v>
      </c>
      <c r="C14" s="6" t="s">
        <v>61</v>
      </c>
      <c r="D14" s="38">
        <v>867</v>
      </c>
      <c r="E14" s="44"/>
    </row>
    <row r="15" spans="1:5" ht="12" x14ac:dyDescent="0.25">
      <c r="A15" s="7" t="s">
        <v>64</v>
      </c>
      <c r="B15" s="39">
        <v>1987</v>
      </c>
      <c r="C15" s="7" t="s">
        <v>67</v>
      </c>
      <c r="D15" s="39">
        <v>85</v>
      </c>
      <c r="E15" s="44"/>
    </row>
    <row r="16" spans="1:5" ht="24" x14ac:dyDescent="0.25">
      <c r="A16" s="7" t="s">
        <v>65</v>
      </c>
      <c r="B16" s="42">
        <v>1</v>
      </c>
      <c r="C16" s="7" t="s">
        <v>68</v>
      </c>
      <c r="D16" s="40">
        <v>14945.27</v>
      </c>
      <c r="E16" s="44"/>
    </row>
    <row r="17" spans="1:5" ht="12" x14ac:dyDescent="0.25">
      <c r="A17" s="7" t="s">
        <v>31</v>
      </c>
      <c r="B17" s="39" t="s">
        <v>46</v>
      </c>
      <c r="C17" s="7" t="s">
        <v>69</v>
      </c>
      <c r="D17" s="39">
        <v>910</v>
      </c>
      <c r="E17" s="44"/>
    </row>
    <row r="18" spans="1:5" ht="12" x14ac:dyDescent="0.25">
      <c r="A18" s="7" t="s">
        <v>32</v>
      </c>
      <c r="B18" s="38">
        <v>9999</v>
      </c>
      <c r="C18" s="7" t="s">
        <v>62</v>
      </c>
      <c r="D18" s="38">
        <v>14945.27</v>
      </c>
      <c r="E18" s="44"/>
    </row>
    <row r="19" spans="1:5" ht="36" x14ac:dyDescent="0.25">
      <c r="A19" s="7" t="s">
        <v>33</v>
      </c>
      <c r="B19" s="39" t="s">
        <v>40</v>
      </c>
      <c r="C19" s="7" t="s">
        <v>70</v>
      </c>
      <c r="D19" s="40">
        <v>45</v>
      </c>
      <c r="E19" s="41" t="s">
        <v>45</v>
      </c>
    </row>
    <row r="20" spans="1:5" ht="12" x14ac:dyDescent="0.25">
      <c r="A20" s="7" t="s">
        <v>34</v>
      </c>
      <c r="B20" s="42" t="s">
        <v>43</v>
      </c>
      <c r="C20" s="7" t="s">
        <v>38</v>
      </c>
      <c r="D20" s="39">
        <v>1</v>
      </c>
      <c r="E20" s="44"/>
    </row>
    <row r="21" spans="1:5" ht="12" x14ac:dyDescent="0.25">
      <c r="A21" s="7" t="s">
        <v>83</v>
      </c>
      <c r="B21" s="39" t="s">
        <v>42</v>
      </c>
      <c r="C21" s="7" t="s">
        <v>37</v>
      </c>
      <c r="D21" s="38">
        <v>2</v>
      </c>
      <c r="E21" s="44"/>
    </row>
    <row r="22" spans="1:5" ht="12" x14ac:dyDescent="0.2">
      <c r="A22" s="7" t="s">
        <v>35</v>
      </c>
      <c r="B22" s="38" t="s">
        <v>41</v>
      </c>
      <c r="C22" s="8" t="s">
        <v>39</v>
      </c>
      <c r="D22" s="39" t="s">
        <v>44</v>
      </c>
      <c r="E22" s="44"/>
    </row>
    <row r="23" spans="1:5" ht="12" x14ac:dyDescent="0.2">
      <c r="A23" s="8" t="s">
        <v>36</v>
      </c>
      <c r="B23" s="39" t="s">
        <v>41</v>
      </c>
    </row>
    <row r="24" spans="1:5" ht="12" x14ac:dyDescent="0.2">
      <c r="A24" s="1"/>
      <c r="D24" s="9"/>
    </row>
    <row r="25" spans="1:5" ht="12" x14ac:dyDescent="0.2">
      <c r="A25" s="1"/>
    </row>
    <row r="26" spans="1:5" ht="12" x14ac:dyDescent="0.2">
      <c r="A26" s="1"/>
    </row>
    <row r="27" spans="1:5" ht="12" x14ac:dyDescent="0.2">
      <c r="A27" s="1"/>
      <c r="C27" s="4"/>
    </row>
    <row r="28" spans="1:5" ht="12" x14ac:dyDescent="0.2">
      <c r="A28" s="1"/>
      <c r="C28" s="1"/>
    </row>
    <row r="29" spans="1:5" ht="12" x14ac:dyDescent="0.2">
      <c r="A29" s="1"/>
      <c r="C29" s="1"/>
    </row>
    <row r="30" spans="1:5" ht="12" x14ac:dyDescent="0.2">
      <c r="A30" s="6" t="s">
        <v>66</v>
      </c>
      <c r="B30" s="38" t="s">
        <v>1</v>
      </c>
      <c r="C30" s="1"/>
      <c r="D30" s="41" t="s">
        <v>50</v>
      </c>
      <c r="E30" s="41" t="s">
        <v>51</v>
      </c>
    </row>
    <row r="31" spans="1:5" ht="12" x14ac:dyDescent="0.25">
      <c r="A31" s="7" t="s">
        <v>47</v>
      </c>
      <c r="B31" s="55" t="s">
        <v>48</v>
      </c>
      <c r="C31" s="6" t="s">
        <v>49</v>
      </c>
      <c r="D31" s="38">
        <v>1987</v>
      </c>
      <c r="E31" s="38">
        <v>1987</v>
      </c>
    </row>
    <row r="32" spans="1:5" ht="12" x14ac:dyDescent="0.25">
      <c r="A32" s="7" t="s">
        <v>17</v>
      </c>
      <c r="B32" s="55">
        <v>470060708</v>
      </c>
      <c r="C32" s="7" t="s">
        <v>19</v>
      </c>
      <c r="D32" s="39" t="s">
        <v>3</v>
      </c>
      <c r="E32" s="39" t="s">
        <v>3</v>
      </c>
    </row>
    <row r="33" spans="1:5" ht="12" x14ac:dyDescent="0.25">
      <c r="A33" s="7" t="s">
        <v>18</v>
      </c>
      <c r="B33" s="39" t="s">
        <v>2</v>
      </c>
      <c r="C33" s="7" t="s">
        <v>52</v>
      </c>
      <c r="D33" s="42">
        <v>0.9</v>
      </c>
      <c r="E33" s="42">
        <v>0.9</v>
      </c>
    </row>
    <row r="34" spans="1:5" ht="12" x14ac:dyDescent="0.25">
      <c r="A34" s="1"/>
      <c r="C34" s="7" t="s">
        <v>53</v>
      </c>
      <c r="D34" s="39">
        <v>200</v>
      </c>
      <c r="E34" s="39">
        <v>200</v>
      </c>
    </row>
    <row r="35" spans="1:5" ht="12" x14ac:dyDescent="0.25">
      <c r="C35" s="6" t="s">
        <v>54</v>
      </c>
      <c r="D35" s="39" t="s">
        <v>77</v>
      </c>
      <c r="E35" s="39" t="s">
        <v>77</v>
      </c>
    </row>
    <row r="36" spans="1:5" ht="12" x14ac:dyDescent="0.25">
      <c r="C36" s="7" t="s">
        <v>55</v>
      </c>
      <c r="D36" s="39" t="s">
        <v>78</v>
      </c>
      <c r="E36" s="39" t="s">
        <v>78</v>
      </c>
    </row>
    <row r="37" spans="1:5" ht="12" x14ac:dyDescent="0.25">
      <c r="C37" s="7" t="s">
        <v>71</v>
      </c>
      <c r="D37" s="39" t="s">
        <v>77</v>
      </c>
      <c r="E37" s="39" t="s">
        <v>77</v>
      </c>
    </row>
    <row r="38" spans="1:5" ht="12" x14ac:dyDescent="0.25">
      <c r="C38" s="7" t="s">
        <v>72</v>
      </c>
      <c r="D38" s="39" t="s">
        <v>78</v>
      </c>
      <c r="E38" s="39" t="s">
        <v>78</v>
      </c>
    </row>
    <row r="39" spans="1:5" ht="12" x14ac:dyDescent="0.25">
      <c r="A39" s="3"/>
      <c r="C39" s="6" t="s">
        <v>73</v>
      </c>
      <c r="D39" s="39"/>
      <c r="E39" s="39"/>
    </row>
    <row r="40" spans="1:5" ht="12" x14ac:dyDescent="0.25">
      <c r="C40" s="7" t="s">
        <v>56</v>
      </c>
      <c r="D40" s="39" t="s">
        <v>77</v>
      </c>
      <c r="E40" s="39" t="s">
        <v>77</v>
      </c>
    </row>
    <row r="41" spans="1:5" ht="12" x14ac:dyDescent="0.25">
      <c r="C41" s="7" t="s">
        <v>74</v>
      </c>
      <c r="D41" s="39">
        <v>1</v>
      </c>
      <c r="E41" s="39">
        <v>1</v>
      </c>
    </row>
    <row r="42" spans="1:5" ht="12" x14ac:dyDescent="0.25">
      <c r="C42" s="7" t="s">
        <v>75</v>
      </c>
      <c r="D42" s="39" t="s">
        <v>77</v>
      </c>
      <c r="E42" s="39" t="s">
        <v>77</v>
      </c>
    </row>
    <row r="43" spans="1:5" ht="12" x14ac:dyDescent="0.25">
      <c r="C43" s="6" t="s">
        <v>79</v>
      </c>
      <c r="D43" s="39" t="s">
        <v>77</v>
      </c>
      <c r="E43" s="39" t="s">
        <v>77</v>
      </c>
    </row>
    <row r="44" spans="1:5" ht="12" x14ac:dyDescent="0.25">
      <c r="C44" s="7" t="s">
        <v>80</v>
      </c>
      <c r="D44" s="39" t="s">
        <v>77</v>
      </c>
      <c r="E44" s="39" t="s">
        <v>77</v>
      </c>
    </row>
    <row r="45" spans="1:5" ht="12" x14ac:dyDescent="0.25">
      <c r="C45" s="7" t="s">
        <v>81</v>
      </c>
      <c r="D45" s="39" t="s">
        <v>78</v>
      </c>
      <c r="E45" s="39" t="s">
        <v>78</v>
      </c>
    </row>
    <row r="46" spans="1:5" ht="12" x14ac:dyDescent="0.25">
      <c r="C46" s="7" t="s">
        <v>57</v>
      </c>
      <c r="D46" s="39" t="s">
        <v>44</v>
      </c>
      <c r="E46" s="39" t="s">
        <v>44</v>
      </c>
    </row>
    <row r="47" spans="1:5" ht="12" x14ac:dyDescent="0.25">
      <c r="C47" s="6" t="s">
        <v>58</v>
      </c>
      <c r="D47" s="39" t="s">
        <v>77</v>
      </c>
      <c r="E47" s="39" t="s">
        <v>77</v>
      </c>
    </row>
    <row r="48" spans="1:5" ht="12" x14ac:dyDescent="0.25">
      <c r="C48" s="7" t="s">
        <v>76</v>
      </c>
      <c r="D48" s="43" t="s">
        <v>77</v>
      </c>
      <c r="E48" s="43" t="s">
        <v>77</v>
      </c>
    </row>
  </sheetData>
  <sheetProtection selectLockedCells="1"/>
  <hyperlinks>
    <hyperlink ref="B33" r:id="rId1"/>
  </hyperlinks>
  <pageMargins left="0.7" right="0.7" top="0.75" bottom="0.75" header="0.3" footer="0.3"/>
  <pageSetup paperSize="9" orientation="portrait" r:id="rId2"/>
  <ignoredErrors>
    <ignoredError sqref="B31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O147"/>
  <sheetViews>
    <sheetView showGridLines="0" topLeftCell="A100" zoomScaleNormal="100" workbookViewId="0">
      <selection activeCell="B122" sqref="B122"/>
    </sheetView>
  </sheetViews>
  <sheetFormatPr baseColWidth="10" defaultColWidth="0" defaultRowHeight="14.4" x14ac:dyDescent="0.3"/>
  <cols>
    <col min="1" max="1" width="52.6640625" style="11" customWidth="1"/>
    <col min="2" max="2" width="18.5546875" style="11" customWidth="1"/>
    <col min="3" max="3" width="16.33203125" style="11" bestFit="1" customWidth="1"/>
    <col min="4" max="4" width="14.6640625" style="11" bestFit="1" customWidth="1"/>
    <col min="5" max="5" width="16.33203125" style="11" bestFit="1" customWidth="1"/>
    <col min="6" max="7" width="13.44140625" style="11" customWidth="1"/>
    <col min="8" max="8" width="11.88671875" style="11" customWidth="1"/>
    <col min="9" max="10" width="11" style="11" bestFit="1" customWidth="1"/>
    <col min="11" max="12" width="10.44140625" style="11" bestFit="1" customWidth="1"/>
    <col min="13" max="13" width="11.44140625" style="11" customWidth="1"/>
    <col min="14" max="14" width="11.44140625" style="11" hidden="1" customWidth="1"/>
    <col min="15" max="15" width="12.5546875" style="11" hidden="1" customWidth="1"/>
    <col min="16" max="16384" width="11.44140625" style="11" hidden="1"/>
  </cols>
  <sheetData>
    <row r="11" spans="1:13" ht="15" x14ac:dyDescent="0.25">
      <c r="A11" s="12"/>
      <c r="B11" s="19">
        <v>2013</v>
      </c>
      <c r="C11" s="19">
        <v>2014</v>
      </c>
      <c r="D11" s="19">
        <v>2015</v>
      </c>
      <c r="E11" s="19">
        <v>2016</v>
      </c>
      <c r="F11" s="19">
        <v>2017</v>
      </c>
      <c r="G11" s="19">
        <v>2018</v>
      </c>
      <c r="H11" s="19">
        <v>2019</v>
      </c>
      <c r="I11" s="19" t="s">
        <v>8</v>
      </c>
      <c r="J11" s="19" t="s">
        <v>9</v>
      </c>
      <c r="K11" s="19" t="s">
        <v>10</v>
      </c>
      <c r="L11" s="19" t="s">
        <v>11</v>
      </c>
      <c r="M11" s="13"/>
    </row>
    <row r="12" spans="1:13" ht="18" customHeight="1" x14ac:dyDescent="0.25">
      <c r="A12" s="14" t="s">
        <v>7</v>
      </c>
      <c r="B12" s="45">
        <v>0.3</v>
      </c>
      <c r="C12" s="45">
        <v>0.3</v>
      </c>
      <c r="D12" s="45">
        <v>0.3</v>
      </c>
      <c r="E12" s="45">
        <v>0.3</v>
      </c>
      <c r="F12" s="45">
        <v>0.3</v>
      </c>
      <c r="G12" s="45">
        <v>0.3</v>
      </c>
      <c r="H12" s="45">
        <v>0.3</v>
      </c>
      <c r="I12" s="21"/>
      <c r="J12" s="22"/>
      <c r="K12" s="22"/>
      <c r="L12" s="22"/>
      <c r="M12" s="10"/>
    </row>
    <row r="13" spans="1:13" ht="18" customHeight="1" x14ac:dyDescent="0.25">
      <c r="A13" s="14" t="s">
        <v>20</v>
      </c>
      <c r="B13" s="45">
        <v>1913.4</v>
      </c>
      <c r="C13" s="45">
        <v>1913.4</v>
      </c>
      <c r="D13" s="45">
        <v>1913.4</v>
      </c>
      <c r="E13" s="45">
        <v>1913.4</v>
      </c>
      <c r="F13" s="45">
        <v>1913.4</v>
      </c>
      <c r="G13" s="45">
        <v>1913.4</v>
      </c>
      <c r="H13" s="45">
        <v>1913.4</v>
      </c>
      <c r="I13" s="21"/>
      <c r="J13" s="22"/>
      <c r="K13" s="22"/>
      <c r="L13" s="22"/>
      <c r="M13" s="17"/>
    </row>
    <row r="14" spans="1:13" ht="18" customHeight="1" x14ac:dyDescent="0.3">
      <c r="A14" s="14" t="s">
        <v>21</v>
      </c>
      <c r="B14" s="45">
        <v>1514.5</v>
      </c>
      <c r="C14" s="45">
        <v>1441</v>
      </c>
      <c r="D14" s="45">
        <v>1157.8</v>
      </c>
      <c r="E14" s="45">
        <v>1157.8</v>
      </c>
      <c r="F14" s="45">
        <v>1157.8</v>
      </c>
      <c r="G14" s="45">
        <v>1157.8</v>
      </c>
      <c r="H14" s="45">
        <v>1157.8</v>
      </c>
      <c r="I14" s="21">
        <f>IF(B14="-",0,(C14-B14)/B14)</f>
        <v>-4.8530868273357543E-2</v>
      </c>
      <c r="J14" s="21">
        <f>IF(C14="-",0,(D14-C14)/C14)</f>
        <v>-0.19653018736988206</v>
      </c>
      <c r="K14" s="21">
        <f>IF(D14="-",0,(E14-D14)/C14)</f>
        <v>0</v>
      </c>
      <c r="L14" s="21">
        <f>IF(E14="-",0,(F14-E14)/E14)</f>
        <v>0</v>
      </c>
      <c r="M14" s="16"/>
    </row>
    <row r="15" spans="1:13" ht="18" customHeight="1" x14ac:dyDescent="0.3">
      <c r="A15" s="14" t="s">
        <v>0</v>
      </c>
      <c r="B15" s="20">
        <f>'Gebouw synthesefiche'!$D$16</f>
        <v>14945.27</v>
      </c>
      <c r="C15" s="20">
        <f>'Gebouw synthesefiche'!$D$16</f>
        <v>14945.27</v>
      </c>
      <c r="D15" s="20">
        <f>'Gebouw synthesefiche'!$D$16</f>
        <v>14945.27</v>
      </c>
      <c r="E15" s="20">
        <f>'Gebouw synthesefiche'!$D$16</f>
        <v>14945.27</v>
      </c>
      <c r="F15" s="20">
        <f>'Gebouw synthesefiche'!$D$16</f>
        <v>14945.27</v>
      </c>
      <c r="G15" s="20">
        <f>'Gebouw synthesefiche'!$D$16</f>
        <v>14945.27</v>
      </c>
      <c r="H15" s="20">
        <f>'Gebouw synthesefiche'!$D$16</f>
        <v>14945.27</v>
      </c>
      <c r="I15" s="21"/>
      <c r="J15" s="22"/>
      <c r="K15" s="21"/>
      <c r="L15" s="21"/>
      <c r="M15" s="17"/>
    </row>
    <row r="16" spans="1:13" ht="18" customHeight="1" x14ac:dyDescent="0.3">
      <c r="A16" s="18" t="s">
        <v>4</v>
      </c>
      <c r="B16" s="20"/>
      <c r="C16" s="20"/>
      <c r="D16" s="20"/>
      <c r="E16" s="20"/>
      <c r="F16" s="20"/>
      <c r="G16" s="20"/>
      <c r="H16" s="20"/>
      <c r="I16" s="21"/>
      <c r="J16" s="21"/>
      <c r="K16" s="21"/>
      <c r="L16" s="21"/>
      <c r="M16" s="16"/>
    </row>
    <row r="17" spans="1:15" ht="18" customHeight="1" x14ac:dyDescent="0.25">
      <c r="A17" s="14" t="s">
        <v>22</v>
      </c>
      <c r="B17" s="45">
        <v>3433231.9977750098</v>
      </c>
      <c r="C17" s="45">
        <v>3394275.5658818986</v>
      </c>
      <c r="D17" s="45">
        <v>1607568.9332399748</v>
      </c>
      <c r="E17" s="45">
        <v>2296435</v>
      </c>
      <c r="F17" s="45">
        <v>0</v>
      </c>
      <c r="G17" s="45">
        <v>0</v>
      </c>
      <c r="H17" s="45">
        <v>0</v>
      </c>
      <c r="I17" s="21">
        <f>IF(B17="-",0,(C17-B17)/B17)</f>
        <v>-1.1346868466319165E-2</v>
      </c>
      <c r="J17" s="21">
        <f>IF(C17="-",0,(D17-C17)/C17)</f>
        <v>-0.52638820801743091</v>
      </c>
      <c r="K17" s="21">
        <f t="shared" ref="K17:K25" si="0">IF(D17="-",0,(E17-D17)/C17)</f>
        <v>0.20294936383017106</v>
      </c>
      <c r="L17" s="21">
        <f t="shared" ref="L17:L25" si="1">IF(E17="-",0,(F17-E17)/E17)</f>
        <v>-1</v>
      </c>
      <c r="M17" s="16"/>
      <c r="O17" s="32"/>
    </row>
    <row r="18" spans="1:15" ht="18" customHeight="1" x14ac:dyDescent="0.3">
      <c r="A18" s="14" t="s">
        <v>23</v>
      </c>
      <c r="B18" s="20">
        <f>(B17-B12*B17)*B13/B14+B12*B17</f>
        <v>4066220.6875991868</v>
      </c>
      <c r="C18" s="20">
        <f>(C17-C12*C17)*C13/C14+C12*C17</f>
        <v>4173192.3210004456</v>
      </c>
      <c r="D18" s="20">
        <f t="shared" ref="D18:H18" si="2">(D17-D12*D17)*D13/D14+D12*D17</f>
        <v>2341957.7397430739</v>
      </c>
      <c r="E18" s="20">
        <f t="shared" si="2"/>
        <v>3345519.8162031444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1">
        <f>IF(B18="-",0,(C18-B18)/B18)</f>
        <v>2.630738506827527E-2</v>
      </c>
      <c r="J18" s="21">
        <f t="shared" ref="J18:J20" si="3">IF(C18="-",0,(D18-C18)/C18)</f>
        <v>-0.43880905561006284</v>
      </c>
      <c r="K18" s="21">
        <f t="shared" si="0"/>
        <v>0.24047827161233848</v>
      </c>
      <c r="L18" s="21">
        <f t="shared" si="1"/>
        <v>-1</v>
      </c>
      <c r="M18" s="16"/>
    </row>
    <row r="19" spans="1:15" ht="20.100000000000001" customHeight="1" x14ac:dyDescent="0.3">
      <c r="A19" s="14" t="s">
        <v>24</v>
      </c>
      <c r="B19" s="46">
        <v>4.1687444333333303E-2</v>
      </c>
      <c r="C19" s="47">
        <v>4.6401624500000002E-2</v>
      </c>
      <c r="D19" s="47">
        <v>4.5892154000000004E-2</v>
      </c>
      <c r="E19" s="47">
        <v>4.6809997080000006E-2</v>
      </c>
      <c r="F19" s="47">
        <v>4.7746197021600004E-2</v>
      </c>
      <c r="G19" s="47">
        <v>4.8701120962032003E-2</v>
      </c>
      <c r="H19" s="47">
        <v>4.9675143381272643E-2</v>
      </c>
      <c r="I19" s="21">
        <f>IF(B19="-",0,(C19-B19)/B19)</f>
        <v>0.11308393311357873</v>
      </c>
      <c r="J19" s="21">
        <f>IF(C19="-",0,(D19-C19)/C19)</f>
        <v>-1.0979583268684865E-2</v>
      </c>
      <c r="K19" s="21">
        <f t="shared" si="0"/>
        <v>1.9780408334626326E-2</v>
      </c>
      <c r="L19" s="21">
        <f t="shared" si="1"/>
        <v>1.9999999999999955E-2</v>
      </c>
      <c r="M19" s="16"/>
    </row>
    <row r="20" spans="1:15" ht="20.100000000000001" customHeight="1" x14ac:dyDescent="0.3">
      <c r="A20" s="14" t="s">
        <v>5</v>
      </c>
      <c r="B20" s="23">
        <f>B17*B19</f>
        <v>143122.66779066442</v>
      </c>
      <c r="C20" s="23">
        <f>C17*C19</f>
        <v>157499.90025757687</v>
      </c>
      <c r="D20" s="23">
        <f>D17*D19</f>
        <v>73774.801049864647</v>
      </c>
      <c r="E20" s="23">
        <f>E17*E19</f>
        <v>107496.11564440982</v>
      </c>
      <c r="F20" s="23">
        <f>F17*F19</f>
        <v>0</v>
      </c>
      <c r="G20" s="23">
        <v>0</v>
      </c>
      <c r="H20" s="23">
        <f>H17*H19</f>
        <v>0</v>
      </c>
      <c r="I20" s="21">
        <f>IF(B20="-",0,(C20-B20)/B20)</f>
        <v>0.10045391613256559</v>
      </c>
      <c r="J20" s="21">
        <f t="shared" si="3"/>
        <v>-0.53158826812453452</v>
      </c>
      <c r="K20" s="21">
        <f t="shared" si="0"/>
        <v>0.21410372031599387</v>
      </c>
      <c r="L20" s="21">
        <f t="shared" si="1"/>
        <v>-1</v>
      </c>
      <c r="M20" s="16"/>
    </row>
    <row r="21" spans="1:15" ht="20.100000000000001" customHeight="1" x14ac:dyDescent="0.3">
      <c r="A21" s="18" t="s">
        <v>6</v>
      </c>
      <c r="B21" s="45"/>
      <c r="C21" s="45"/>
      <c r="D21" s="45"/>
      <c r="E21" s="45"/>
      <c r="F21" s="45"/>
      <c r="G21" s="45"/>
      <c r="H21" s="45"/>
      <c r="I21" s="21"/>
      <c r="J21" s="21"/>
      <c r="K21" s="21"/>
      <c r="L21" s="21"/>
      <c r="M21" s="16"/>
    </row>
    <row r="22" spans="1:15" ht="20.100000000000001" customHeight="1" x14ac:dyDescent="0.25">
      <c r="A22" s="14" t="s">
        <v>22</v>
      </c>
      <c r="B22" s="45">
        <v>3394893.5976637611</v>
      </c>
      <c r="C22" s="45">
        <v>3563989.3441759939</v>
      </c>
      <c r="D22" s="45">
        <v>1687947.3799019735</v>
      </c>
      <c r="E22" s="45">
        <v>2411256.75</v>
      </c>
      <c r="F22" s="45">
        <v>0</v>
      </c>
      <c r="G22" s="45">
        <v>0</v>
      </c>
      <c r="H22" s="45">
        <v>0</v>
      </c>
      <c r="I22" s="21">
        <f>IF(B22="-",0,(C22-B22)/B22)</f>
        <v>4.9808850159132584E-2</v>
      </c>
      <c r="J22" s="21">
        <f>IF(C22="-",0,(D22-C22)/C22)</f>
        <v>-0.52638820801743091</v>
      </c>
      <c r="K22" s="21">
        <f t="shared" si="0"/>
        <v>0.20294936383017104</v>
      </c>
      <c r="L22" s="21">
        <f t="shared" si="1"/>
        <v>-1</v>
      </c>
      <c r="M22" s="16"/>
    </row>
    <row r="23" spans="1:15" ht="20.100000000000001" customHeight="1" x14ac:dyDescent="0.3">
      <c r="A23" s="14" t="s">
        <v>23</v>
      </c>
      <c r="B23" s="20">
        <f t="shared" ref="B23:H23" si="4">(B22-B12*B22)*B13/B14+B12*B22</f>
        <v>4020813.7952706628</v>
      </c>
      <c r="C23" s="20">
        <f t="shared" si="4"/>
        <v>4381851.9370504692</v>
      </c>
      <c r="D23" s="20">
        <f t="shared" si="4"/>
        <v>2459055.6267302274</v>
      </c>
      <c r="E23" s="20">
        <f t="shared" si="4"/>
        <v>3512795.8070133016</v>
      </c>
      <c r="F23" s="20">
        <f t="shared" si="4"/>
        <v>0</v>
      </c>
      <c r="G23" s="20">
        <f t="shared" si="4"/>
        <v>0</v>
      </c>
      <c r="H23" s="20">
        <f t="shared" si="4"/>
        <v>0</v>
      </c>
      <c r="I23" s="21">
        <f>IF(B23="-",0,(C23-B23)/B23)</f>
        <v>8.9792305777617598E-2</v>
      </c>
      <c r="J23" s="21">
        <f t="shared" ref="J23" si="5">IF(C23="-",0,(D23-C23)/C23)</f>
        <v>-0.43880905561006306</v>
      </c>
      <c r="K23" s="21">
        <f t="shared" si="0"/>
        <v>0.24047827161233848</v>
      </c>
      <c r="L23" s="21">
        <f t="shared" si="1"/>
        <v>-1</v>
      </c>
      <c r="M23" s="16"/>
    </row>
    <row r="24" spans="1:15" ht="20.100000000000001" customHeight="1" x14ac:dyDescent="0.3">
      <c r="A24" s="14" t="s">
        <v>25</v>
      </c>
      <c r="B24" s="47">
        <v>4.168744433333333E-2</v>
      </c>
      <c r="C24" s="47">
        <v>4.6401624499999988E-2</v>
      </c>
      <c r="D24" s="47">
        <v>4.5892154000000004E-2</v>
      </c>
      <c r="E24" s="47">
        <v>4.6809997080000006E-2</v>
      </c>
      <c r="F24" s="47">
        <v>4.7746197021600004E-2</v>
      </c>
      <c r="G24" s="47">
        <v>4.8701120962032003E-2</v>
      </c>
      <c r="H24" s="47">
        <v>4.9675143381272643E-2</v>
      </c>
      <c r="I24" s="21">
        <f>IF(B24="-",0,(C24-B24)/B24)</f>
        <v>0.11308393311357764</v>
      </c>
      <c r="J24" s="21">
        <f>IF(C24="-",0,(D24-C24)/C24)</f>
        <v>-1.0979583268684569E-2</v>
      </c>
      <c r="K24" s="21">
        <f t="shared" si="0"/>
        <v>1.9780408334626333E-2</v>
      </c>
      <c r="L24" s="21">
        <f t="shared" si="1"/>
        <v>1.9999999999999955E-2</v>
      </c>
      <c r="M24" s="16"/>
    </row>
    <row r="25" spans="1:15" ht="20.100000000000001" customHeight="1" x14ac:dyDescent="0.3">
      <c r="A25" s="14" t="s">
        <v>5</v>
      </c>
      <c r="B25" s="24">
        <f t="shared" ref="B25:H25" si="6">B22*B24</f>
        <v>141524.43787019775</v>
      </c>
      <c r="C25" s="24">
        <f t="shared" si="6"/>
        <v>165374.89527045569</v>
      </c>
      <c r="D25" s="24">
        <f t="shared" si="6"/>
        <v>77463.541102357878</v>
      </c>
      <c r="E25" s="24">
        <f t="shared" si="6"/>
        <v>112870.9214266303</v>
      </c>
      <c r="F25" s="24">
        <f t="shared" si="6"/>
        <v>0</v>
      </c>
      <c r="G25" s="24">
        <f t="shared" si="6"/>
        <v>0</v>
      </c>
      <c r="H25" s="24">
        <f t="shared" si="6"/>
        <v>0</v>
      </c>
      <c r="I25" s="25">
        <f>IF(B25="-",0,(C25-B25)/B25)</f>
        <v>0.16852536395256981</v>
      </c>
      <c r="J25" s="25">
        <f t="shared" ref="J25" si="7">IF(C25="-",0,(D25-C25)/C25)</f>
        <v>-0.53158826812453452</v>
      </c>
      <c r="K25" s="25">
        <f t="shared" si="0"/>
        <v>0.2141037203159939</v>
      </c>
      <c r="L25" s="25">
        <f t="shared" si="1"/>
        <v>-1</v>
      </c>
      <c r="M25" s="16"/>
    </row>
    <row r="26" spans="1:15" ht="20.100000000000001" customHeight="1" x14ac:dyDescent="0.25">
      <c r="A26" s="14" t="s">
        <v>13</v>
      </c>
      <c r="B26" s="48"/>
      <c r="C26" s="48"/>
      <c r="D26" s="48"/>
      <c r="E26" s="48"/>
      <c r="F26" s="48"/>
      <c r="G26" s="48"/>
      <c r="H26" s="48"/>
      <c r="I26" s="15"/>
      <c r="J26" s="15"/>
      <c r="K26" s="15"/>
      <c r="L26" s="15"/>
      <c r="M26" s="16"/>
    </row>
    <row r="27" spans="1:15" ht="20.100000000000001" customHeight="1" x14ac:dyDescent="0.3">
      <c r="A27" s="57" t="s">
        <v>82</v>
      </c>
      <c r="B27" s="26">
        <f t="shared" ref="B27:H28" si="8">B17+B22</f>
        <v>6828125.5954387709</v>
      </c>
      <c r="C27" s="26">
        <f t="shared" si="8"/>
        <v>6958264.910057893</v>
      </c>
      <c r="D27" s="26">
        <f t="shared" si="8"/>
        <v>3295516.3131419485</v>
      </c>
      <c r="E27" s="26">
        <f t="shared" si="8"/>
        <v>4707691.75</v>
      </c>
      <c r="F27" s="26">
        <f t="shared" si="8"/>
        <v>0</v>
      </c>
      <c r="G27" s="26">
        <f t="shared" si="8"/>
        <v>0</v>
      </c>
      <c r="H27" s="26">
        <f t="shared" si="8"/>
        <v>0</v>
      </c>
      <c r="I27" s="27">
        <f>IF(B27="-",0,(C27-B27)/B27)</f>
        <v>1.9059302996133509E-2</v>
      </c>
      <c r="J27" s="27">
        <f t="shared" ref="J27:J29" si="9">IF(C27="-",0,(D27-C27)/C27)</f>
        <v>-0.52638820801743091</v>
      </c>
      <c r="K27" s="27">
        <f t="shared" ref="K27:K29" si="10">IF(D27="-",0,(E27-D27)/C27)</f>
        <v>0.20294936383017101</v>
      </c>
      <c r="L27" s="27">
        <f t="shared" ref="L27:L29" si="11">IF(E27="-",0,(F27-E27)/E27)</f>
        <v>-1</v>
      </c>
      <c r="M27" s="16"/>
    </row>
    <row r="28" spans="1:15" ht="20.100000000000001" customHeight="1" x14ac:dyDescent="0.3">
      <c r="A28" s="57" t="s">
        <v>86</v>
      </c>
      <c r="B28" s="20">
        <f t="shared" si="8"/>
        <v>8087034.4828698495</v>
      </c>
      <c r="C28" s="20">
        <f t="shared" si="8"/>
        <v>8555044.2580509149</v>
      </c>
      <c r="D28" s="20">
        <f t="shared" si="8"/>
        <v>4801013.3664733013</v>
      </c>
      <c r="E28" s="20">
        <f t="shared" si="8"/>
        <v>6858315.6232164465</v>
      </c>
      <c r="F28" s="20">
        <f t="shared" si="8"/>
        <v>0</v>
      </c>
      <c r="G28" s="20">
        <f t="shared" si="8"/>
        <v>0</v>
      </c>
      <c r="H28" s="20">
        <f t="shared" si="8"/>
        <v>0</v>
      </c>
      <c r="I28" s="21">
        <f>IF(B28="-",0,(C28-B28)/B28)</f>
        <v>5.7871618597944013E-2</v>
      </c>
      <c r="J28" s="21">
        <f t="shared" si="9"/>
        <v>-0.43880905561006295</v>
      </c>
      <c r="K28" s="21">
        <f t="shared" si="10"/>
        <v>0.24047827161233853</v>
      </c>
      <c r="L28" s="21">
        <f t="shared" si="11"/>
        <v>-1</v>
      </c>
      <c r="M28" s="16"/>
    </row>
    <row r="29" spans="1:15" ht="20.100000000000001" customHeight="1" x14ac:dyDescent="0.3">
      <c r="A29" s="14" t="s">
        <v>26</v>
      </c>
      <c r="B29" s="28">
        <f t="shared" ref="B29:H29" si="12">B20+B25</f>
        <v>284647.10566086217</v>
      </c>
      <c r="C29" s="28">
        <f t="shared" si="12"/>
        <v>322874.79552803258</v>
      </c>
      <c r="D29" s="28">
        <f t="shared" si="12"/>
        <v>151238.34215222253</v>
      </c>
      <c r="E29" s="28">
        <f t="shared" si="12"/>
        <v>220367.03707104013</v>
      </c>
      <c r="F29" s="28">
        <f t="shared" si="12"/>
        <v>0</v>
      </c>
      <c r="G29" s="28">
        <f t="shared" si="12"/>
        <v>0</v>
      </c>
      <c r="H29" s="28">
        <f t="shared" si="12"/>
        <v>0</v>
      </c>
      <c r="I29" s="25">
        <f t="shared" ref="I29" si="13">IF(B29="-",0,(C29-B29)/B29)</f>
        <v>0.13429853705491784</v>
      </c>
      <c r="J29" s="25">
        <f t="shared" si="9"/>
        <v>-0.53158826812453452</v>
      </c>
      <c r="K29" s="25">
        <f t="shared" si="10"/>
        <v>0.2141037203159939</v>
      </c>
      <c r="L29" s="25">
        <f t="shared" si="11"/>
        <v>-1</v>
      </c>
      <c r="M29" s="16"/>
    </row>
    <row r="30" spans="1:15" ht="20.100000000000001" customHeight="1" x14ac:dyDescent="0.3">
      <c r="A30" s="14" t="s">
        <v>12</v>
      </c>
      <c r="B30" s="49"/>
      <c r="C30" s="49"/>
      <c r="D30" s="49"/>
      <c r="E30" s="49"/>
      <c r="F30" s="49"/>
      <c r="G30" s="49"/>
      <c r="H30" s="49"/>
      <c r="I30" s="10"/>
      <c r="J30" s="10"/>
      <c r="K30" s="10"/>
      <c r="L30" s="10"/>
      <c r="M30" s="10"/>
    </row>
    <row r="31" spans="1:15" ht="20.100000000000001" customHeight="1" x14ac:dyDescent="0.3">
      <c r="A31" s="57" t="s">
        <v>87</v>
      </c>
      <c r="B31" s="50">
        <v>900000</v>
      </c>
      <c r="C31" s="50">
        <v>900000</v>
      </c>
      <c r="D31" s="50">
        <v>800000</v>
      </c>
      <c r="E31" s="50">
        <v>700000</v>
      </c>
      <c r="F31" s="50">
        <v>600000</v>
      </c>
      <c r="G31" s="50">
        <v>600000</v>
      </c>
      <c r="H31" s="50">
        <v>600000</v>
      </c>
      <c r="I31" s="25">
        <f>IF(B31="-",0,(C31-B31)/B31)</f>
        <v>0</v>
      </c>
      <c r="J31" s="25">
        <f t="shared" ref="J31:J33" si="14">IF(C31="-",0,(D31-C31)/C31)</f>
        <v>-0.1111111111111111</v>
      </c>
      <c r="K31" s="25">
        <f t="shared" ref="K31:K33" si="15">IF(D31="-",0,(E31-D31)/C31)</f>
        <v>-0.1111111111111111</v>
      </c>
      <c r="L31" s="25">
        <f t="shared" ref="L31:L33" si="16">IF(E31="-",0,(F31-E31)/E31)</f>
        <v>-0.14285714285714285</v>
      </c>
      <c r="M31" s="10"/>
    </row>
    <row r="32" spans="1:15" ht="20.100000000000001" customHeight="1" x14ac:dyDescent="0.3">
      <c r="A32" s="14" t="s">
        <v>27</v>
      </c>
      <c r="B32" s="51">
        <v>0.12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25">
        <f t="shared" ref="I32:I33" si="17">IF(B32="-",0,(C32-B32)/B32)</f>
        <v>-1</v>
      </c>
      <c r="J32" s="25" t="e">
        <f t="shared" si="14"/>
        <v>#DIV/0!</v>
      </c>
      <c r="K32" s="25" t="e">
        <f t="shared" si="15"/>
        <v>#DIV/0!</v>
      </c>
      <c r="L32" s="25" t="e">
        <f t="shared" si="16"/>
        <v>#DIV/0!</v>
      </c>
      <c r="M32" s="10"/>
    </row>
    <row r="33" spans="1:13" ht="20.100000000000001" customHeight="1" x14ac:dyDescent="0.3">
      <c r="A33" s="14" t="s">
        <v>28</v>
      </c>
      <c r="B33" s="37">
        <f>B32*B31</f>
        <v>108000</v>
      </c>
      <c r="C33" s="37">
        <f t="shared" ref="C33:H33" si="18">C32*C31</f>
        <v>0</v>
      </c>
      <c r="D33" s="37">
        <f t="shared" si="18"/>
        <v>0</v>
      </c>
      <c r="E33" s="37">
        <f t="shared" si="18"/>
        <v>0</v>
      </c>
      <c r="F33" s="37">
        <f t="shared" si="18"/>
        <v>0</v>
      </c>
      <c r="G33" s="37">
        <f t="shared" si="18"/>
        <v>0</v>
      </c>
      <c r="H33" s="37">
        <f t="shared" si="18"/>
        <v>0</v>
      </c>
      <c r="I33" s="25">
        <f t="shared" si="17"/>
        <v>-1</v>
      </c>
      <c r="J33" s="25" t="e">
        <f t="shared" si="14"/>
        <v>#DIV/0!</v>
      </c>
      <c r="K33" s="25" t="e">
        <f t="shared" si="15"/>
        <v>#DIV/0!</v>
      </c>
      <c r="L33" s="25" t="e">
        <f t="shared" si="16"/>
        <v>#DIV/0!</v>
      </c>
      <c r="M33" s="10"/>
    </row>
    <row r="34" spans="1:13" ht="20.100000000000001" customHeight="1" x14ac:dyDescent="0.3">
      <c r="A34" s="14" t="s">
        <v>15</v>
      </c>
      <c r="B34" s="52"/>
      <c r="C34" s="52"/>
      <c r="D34" s="52"/>
      <c r="E34" s="52"/>
      <c r="F34" s="52"/>
      <c r="G34" s="52"/>
      <c r="H34" s="52"/>
      <c r="I34" s="25"/>
      <c r="J34" s="25"/>
      <c r="K34" s="25"/>
      <c r="L34" s="25"/>
      <c r="M34" s="10"/>
    </row>
    <row r="35" spans="1:13" ht="20.100000000000001" customHeight="1" x14ac:dyDescent="0.3">
      <c r="A35" s="14" t="s">
        <v>85</v>
      </c>
      <c r="B35" s="53">
        <v>75000</v>
      </c>
      <c r="C35" s="53">
        <v>100000</v>
      </c>
      <c r="D35" s="53">
        <v>92369</v>
      </c>
      <c r="E35" s="53">
        <v>100326</v>
      </c>
      <c r="F35" s="53">
        <v>74236</v>
      </c>
      <c r="G35" s="53">
        <v>75321</v>
      </c>
      <c r="H35" s="53">
        <f t="shared" ref="H35" si="19">H34*H33</f>
        <v>0</v>
      </c>
      <c r="I35" s="25">
        <f t="shared" ref="I35:J38" si="20">IF(B35="-",0,(C35-B35)/B35)</f>
        <v>0.33333333333333331</v>
      </c>
      <c r="J35" s="25">
        <f t="shared" si="20"/>
        <v>-7.6310000000000003E-2</v>
      </c>
      <c r="K35" s="25">
        <f t="shared" ref="K35:K38" si="21">IF(D35="-",0,(E35-D35)/C35)</f>
        <v>7.9570000000000002E-2</v>
      </c>
      <c r="L35" s="25">
        <f t="shared" ref="L35:L38" si="22">IF(E35="-",0,(F35-E35)/E35)</f>
        <v>-0.26005222973107667</v>
      </c>
      <c r="M35" s="10"/>
    </row>
    <row r="36" spans="1:13" ht="20.100000000000001" customHeight="1" x14ac:dyDescent="0.3">
      <c r="A36" s="14" t="s">
        <v>29</v>
      </c>
      <c r="B36" s="52">
        <v>4.5999999999999996</v>
      </c>
      <c r="C36" s="52">
        <v>4.5999999999999996</v>
      </c>
      <c r="D36" s="52">
        <v>4.7</v>
      </c>
      <c r="E36" s="52">
        <v>4.8</v>
      </c>
      <c r="F36" s="52">
        <v>4.9000000000000004</v>
      </c>
      <c r="G36" s="52">
        <v>5</v>
      </c>
      <c r="H36" s="52">
        <v>5.5</v>
      </c>
      <c r="I36" s="25">
        <f t="shared" si="20"/>
        <v>0</v>
      </c>
      <c r="J36" s="25">
        <f t="shared" si="20"/>
        <v>2.1739130434782726E-2</v>
      </c>
      <c r="K36" s="25">
        <f t="shared" si="21"/>
        <v>2.1739130434782532E-2</v>
      </c>
      <c r="L36" s="25">
        <f>IF(E36="-",0,(F36-E36)/E36)</f>
        <v>2.0833333333333447E-2</v>
      </c>
      <c r="M36" s="10"/>
    </row>
    <row r="37" spans="1:13" ht="20.100000000000001" customHeight="1" x14ac:dyDescent="0.3">
      <c r="A37" s="14" t="s">
        <v>16</v>
      </c>
      <c r="B37" s="56">
        <f>B35/B15</f>
        <v>5.0183101409342221</v>
      </c>
      <c r="C37" s="56">
        <f>C35/'Gebouw synthesefiche'!$D$18</f>
        <v>6.6910801879122959</v>
      </c>
      <c r="D37" s="56">
        <f>D35/'Gebouw synthesefiche'!$D$18</f>
        <v>6.1804838587727087</v>
      </c>
      <c r="E37" s="56">
        <f>E35/'Gebouw synthesefiche'!$D$18</f>
        <v>6.7128931093248898</v>
      </c>
      <c r="F37" s="56">
        <f>F35/'Gebouw synthesefiche'!$D$18</f>
        <v>4.9671902882985721</v>
      </c>
      <c r="G37" s="56">
        <f>G35/'Gebouw synthesefiche'!$D$18</f>
        <v>5.0397885083374208</v>
      </c>
      <c r="H37" s="56">
        <f>H35/'Gebouw synthesefiche'!$D$18</f>
        <v>0</v>
      </c>
      <c r="I37" s="25">
        <f t="shared" si="20"/>
        <v>0.33333333333333326</v>
      </c>
      <c r="J37" s="25">
        <f t="shared" si="20"/>
        <v>-7.6309999999999989E-2</v>
      </c>
      <c r="K37" s="25">
        <f t="shared" si="21"/>
        <v>7.956999999999996E-2</v>
      </c>
      <c r="L37" s="25">
        <f t="shared" si="22"/>
        <v>-0.26005222973107667</v>
      </c>
      <c r="M37" s="10"/>
    </row>
    <row r="38" spans="1:13" ht="20.100000000000001" customHeight="1" x14ac:dyDescent="0.3">
      <c r="A38" s="14" t="s">
        <v>84</v>
      </c>
      <c r="B38" s="37">
        <f>B36*B35</f>
        <v>345000</v>
      </c>
      <c r="C38" s="37">
        <f t="shared" ref="C38:H38" si="23">C36*C35</f>
        <v>459999.99999999994</v>
      </c>
      <c r="D38" s="37">
        <f t="shared" si="23"/>
        <v>434134.3</v>
      </c>
      <c r="E38" s="37">
        <f t="shared" si="23"/>
        <v>481564.8</v>
      </c>
      <c r="F38" s="37">
        <f t="shared" si="23"/>
        <v>363756.4</v>
      </c>
      <c r="G38" s="37">
        <f t="shared" si="23"/>
        <v>376605</v>
      </c>
      <c r="H38" s="37">
        <f t="shared" si="23"/>
        <v>0</v>
      </c>
      <c r="I38" s="25">
        <f t="shared" si="20"/>
        <v>0.33333333333333315</v>
      </c>
      <c r="J38" s="25">
        <f t="shared" si="20"/>
        <v>-5.6229782608695558E-2</v>
      </c>
      <c r="K38" s="25">
        <f t="shared" si="21"/>
        <v>0.10310978260869566</v>
      </c>
      <c r="L38" s="25">
        <f t="shared" si="22"/>
        <v>-0.2446366511838074</v>
      </c>
      <c r="M38" s="10"/>
    </row>
    <row r="39" spans="1:13" ht="20.100000000000001" customHeight="1" x14ac:dyDescent="0.3">
      <c r="A39" s="14" t="s">
        <v>14</v>
      </c>
      <c r="B39" s="54"/>
      <c r="C39" s="54"/>
      <c r="D39" s="54"/>
      <c r="E39" s="54"/>
      <c r="F39" s="54"/>
      <c r="G39" s="54"/>
      <c r="H39" s="54"/>
      <c r="I39" s="25"/>
      <c r="J39" s="25"/>
      <c r="K39" s="25"/>
      <c r="L39" s="25"/>
      <c r="M39" s="10"/>
    </row>
    <row r="40" spans="1:13" ht="20.100000000000001" customHeight="1" x14ac:dyDescent="0.3">
      <c r="A40" s="57" t="s">
        <v>121</v>
      </c>
      <c r="B40" s="29">
        <f t="shared" ref="B40:H40" si="24">B27/B15</f>
        <v>456.8753589221721</v>
      </c>
      <c r="C40" s="29">
        <f t="shared" si="24"/>
        <v>465.58308481933699</v>
      </c>
      <c r="D40" s="29">
        <f t="shared" si="24"/>
        <v>220.50563911805867</v>
      </c>
      <c r="E40" s="29">
        <f t="shared" si="24"/>
        <v>314.99542999223166</v>
      </c>
      <c r="F40" s="29">
        <f t="shared" si="24"/>
        <v>0</v>
      </c>
      <c r="G40" s="29">
        <f t="shared" si="24"/>
        <v>0</v>
      </c>
      <c r="H40" s="29">
        <f t="shared" si="24"/>
        <v>0</v>
      </c>
      <c r="I40" s="25">
        <f t="shared" ref="I40:J47" si="25">IF(B40="-",0,(C40-B40)/B40)</f>
        <v>1.9059302996133433E-2</v>
      </c>
      <c r="J40" s="25">
        <f t="shared" si="25"/>
        <v>-0.52638820801743091</v>
      </c>
      <c r="K40" s="25">
        <f t="shared" ref="K40:K47" si="26">IF(D40="-",0,(E40-D40)/C40)</f>
        <v>0.20294936383017101</v>
      </c>
      <c r="L40" s="25">
        <f t="shared" ref="L40:L47" si="27">IF(E40="-",0,(F40-E40)/E40)</f>
        <v>-1</v>
      </c>
      <c r="M40" s="10"/>
    </row>
    <row r="41" spans="1:13" ht="20.100000000000001" customHeight="1" x14ac:dyDescent="0.3">
      <c r="A41" s="57" t="s">
        <v>120</v>
      </c>
      <c r="B41" s="30">
        <f t="shared" ref="B41:H41" si="28">B28/B15</f>
        <v>541.10996207294011</v>
      </c>
      <c r="C41" s="30">
        <f t="shared" si="28"/>
        <v>572.42487141757317</v>
      </c>
      <c r="D41" s="30">
        <f t="shared" si="28"/>
        <v>321.23965418311622</v>
      </c>
      <c r="E41" s="30">
        <f t="shared" si="28"/>
        <v>458.89539788952936</v>
      </c>
      <c r="F41" s="30">
        <f t="shared" si="28"/>
        <v>0</v>
      </c>
      <c r="G41" s="30">
        <f t="shared" si="28"/>
        <v>0</v>
      </c>
      <c r="H41" s="30">
        <f t="shared" si="28"/>
        <v>0</v>
      </c>
      <c r="I41" s="25">
        <f t="shared" si="25"/>
        <v>5.7871618597943875E-2</v>
      </c>
      <c r="J41" s="25">
        <f t="shared" si="25"/>
        <v>-0.43880905561006289</v>
      </c>
      <c r="K41" s="25">
        <f t="shared" si="26"/>
        <v>0.24047827161233859</v>
      </c>
      <c r="L41" s="25">
        <f t="shared" si="27"/>
        <v>-1</v>
      </c>
      <c r="M41" s="10"/>
    </row>
    <row r="42" spans="1:13" ht="20.100000000000001" customHeight="1" x14ac:dyDescent="0.3">
      <c r="A42" s="57" t="s">
        <v>119</v>
      </c>
      <c r="B42" s="30">
        <f t="shared" ref="B42:H42" si="29">B31/B15</f>
        <v>60.219721691210665</v>
      </c>
      <c r="C42" s="30">
        <f t="shared" si="29"/>
        <v>60.219721691210665</v>
      </c>
      <c r="D42" s="30">
        <f t="shared" si="29"/>
        <v>53.528641503298367</v>
      </c>
      <c r="E42" s="30">
        <f t="shared" si="29"/>
        <v>46.837561315386068</v>
      </c>
      <c r="F42" s="30">
        <f t="shared" si="29"/>
        <v>40.146481127473777</v>
      </c>
      <c r="G42" s="30">
        <f t="shared" si="29"/>
        <v>40.146481127473777</v>
      </c>
      <c r="H42" s="30">
        <f t="shared" si="29"/>
        <v>40.146481127473777</v>
      </c>
      <c r="I42" s="25">
        <f t="shared" si="25"/>
        <v>0</v>
      </c>
      <c r="J42" s="25">
        <f t="shared" si="25"/>
        <v>-0.11111111111111115</v>
      </c>
      <c r="K42" s="25">
        <f t="shared" si="26"/>
        <v>-0.11111111111111115</v>
      </c>
      <c r="L42" s="25">
        <f t="shared" si="27"/>
        <v>-0.14285714285714277</v>
      </c>
      <c r="M42" s="10"/>
    </row>
    <row r="43" spans="1:13" ht="20.100000000000001" customHeight="1" x14ac:dyDescent="0.3">
      <c r="A43" s="36" t="s">
        <v>117</v>
      </c>
      <c r="B43" s="30">
        <f t="shared" ref="B43:H43" si="30">(B27+B31)/B15</f>
        <v>517.09508061338272</v>
      </c>
      <c r="C43" s="30">
        <f t="shared" si="30"/>
        <v>525.80280651054773</v>
      </c>
      <c r="D43" s="30">
        <f t="shared" si="30"/>
        <v>274.03428062135703</v>
      </c>
      <c r="E43" s="30">
        <f t="shared" si="30"/>
        <v>361.8329913076177</v>
      </c>
      <c r="F43" s="30">
        <f t="shared" si="30"/>
        <v>40.146481127473777</v>
      </c>
      <c r="G43" s="30">
        <f t="shared" si="30"/>
        <v>40.146481127473777</v>
      </c>
      <c r="H43" s="30">
        <f t="shared" si="30"/>
        <v>40.146481127473777</v>
      </c>
      <c r="I43" s="25">
        <f t="shared" si="25"/>
        <v>1.6839699745036879E-2</v>
      </c>
      <c r="J43" s="25">
        <f t="shared" si="25"/>
        <v>-0.47882689626560632</v>
      </c>
      <c r="K43" s="25">
        <f t="shared" si="26"/>
        <v>0.16698030059772878</v>
      </c>
      <c r="L43" s="25">
        <f t="shared" si="27"/>
        <v>-0.88904693023599213</v>
      </c>
      <c r="M43" s="10"/>
    </row>
    <row r="44" spans="1:13" ht="20.100000000000001" customHeight="1" x14ac:dyDescent="0.3">
      <c r="A44" s="36" t="s">
        <v>30</v>
      </c>
      <c r="B44" s="31">
        <f t="shared" ref="B44:H44" si="31">(B28+B31)/B15</f>
        <v>601.32968376415067</v>
      </c>
      <c r="C44" s="31">
        <f t="shared" si="31"/>
        <v>632.64459310878385</v>
      </c>
      <c r="D44" s="31">
        <f t="shared" si="31"/>
        <v>374.76829568641455</v>
      </c>
      <c r="E44" s="31">
        <f t="shared" si="31"/>
        <v>505.7329592049154</v>
      </c>
      <c r="F44" s="31">
        <f t="shared" si="31"/>
        <v>40.146481127473777</v>
      </c>
      <c r="G44" s="31">
        <f t="shared" si="31"/>
        <v>40.146481127473777</v>
      </c>
      <c r="H44" s="31">
        <f t="shared" si="31"/>
        <v>40.146481127473777</v>
      </c>
      <c r="I44" s="25">
        <f t="shared" si="25"/>
        <v>5.207610764965212E-2</v>
      </c>
      <c r="J44" s="25">
        <f t="shared" si="25"/>
        <v>-0.40761637771245002</v>
      </c>
      <c r="K44" s="25">
        <f t="shared" si="26"/>
        <v>0.20701143255638535</v>
      </c>
      <c r="L44" s="25">
        <f t="shared" si="27"/>
        <v>-0.92061723406243912</v>
      </c>
      <c r="M44" s="10"/>
    </row>
    <row r="45" spans="1:13" ht="20.100000000000001" customHeight="1" x14ac:dyDescent="0.3">
      <c r="A45" s="57" t="s">
        <v>118</v>
      </c>
      <c r="B45" s="34">
        <f>(B28+B31)/'Gebouw synthesefiche'!$D$19</f>
        <v>199711.87739710775</v>
      </c>
      <c r="C45" s="34">
        <f>C28/'Gebouw synthesefiche'!$D$19</f>
        <v>190112.09462335365</v>
      </c>
      <c r="D45" s="34">
        <f>D28/'Gebouw synthesefiche'!$D$19</f>
        <v>106689.18592162892</v>
      </c>
      <c r="E45" s="34">
        <f>E28/'Gebouw synthesefiche'!$D$19</f>
        <v>152407.01384925438</v>
      </c>
      <c r="F45" s="33">
        <f>F28/'Gebouw synthesefiche'!$D$19</f>
        <v>0</v>
      </c>
      <c r="G45" s="33">
        <f>G28/'Gebouw synthesefiche'!$D$19</f>
        <v>0</v>
      </c>
      <c r="H45" s="33">
        <f>H28/'Gebouw synthesefiche'!$D$19</f>
        <v>0</v>
      </c>
      <c r="I45" s="25">
        <f t="shared" si="25"/>
        <v>-4.8068161487791007E-2</v>
      </c>
      <c r="J45" s="25">
        <f t="shared" si="25"/>
        <v>-0.43880905561006289</v>
      </c>
      <c r="K45" s="25">
        <f t="shared" si="26"/>
        <v>0.24047827161233862</v>
      </c>
      <c r="L45" s="25">
        <f t="shared" si="27"/>
        <v>-1</v>
      </c>
      <c r="M45" s="10"/>
    </row>
    <row r="46" spans="1:13" ht="20.100000000000001" customHeight="1" x14ac:dyDescent="0.3">
      <c r="A46" s="57" t="s">
        <v>59</v>
      </c>
      <c r="B46" s="35">
        <f>B27*217/1000</f>
        <v>1481703.2542102132</v>
      </c>
      <c r="C46" s="35">
        <f>C27*217/1000</f>
        <v>1509943.4854825628</v>
      </c>
      <c r="D46" s="35">
        <f t="shared" ref="D46:H46" si="32">D27*217/1000</f>
        <v>715127.03995180281</v>
      </c>
      <c r="E46" s="35">
        <f t="shared" si="32"/>
        <v>1021569.1097499999</v>
      </c>
      <c r="F46" s="35">
        <f t="shared" si="32"/>
        <v>0</v>
      </c>
      <c r="G46" s="35">
        <f t="shared" si="32"/>
        <v>0</v>
      </c>
      <c r="H46" s="35">
        <f t="shared" si="32"/>
        <v>0</v>
      </c>
      <c r="I46" s="25">
        <f t="shared" si="25"/>
        <v>1.9059302996133586E-2</v>
      </c>
      <c r="J46" s="25">
        <f t="shared" si="25"/>
        <v>-0.52638820801743091</v>
      </c>
      <c r="K46" s="25">
        <f t="shared" si="26"/>
        <v>0.20294936383017098</v>
      </c>
      <c r="L46" s="25">
        <f t="shared" si="27"/>
        <v>-1</v>
      </c>
      <c r="M46" s="10"/>
    </row>
    <row r="47" spans="1:13" ht="22.2" customHeight="1" x14ac:dyDescent="0.3">
      <c r="A47" s="14" t="s">
        <v>60</v>
      </c>
      <c r="B47" s="35">
        <f>B28*306/1000</f>
        <v>2474632.5517581739</v>
      </c>
      <c r="C47" s="35">
        <f>C28*306/1000</f>
        <v>2617843.5429635802</v>
      </c>
      <c r="D47" s="35">
        <f t="shared" ref="D47:H47" si="33">D28*306/1000</f>
        <v>1469110.0901408303</v>
      </c>
      <c r="E47" s="35">
        <f t="shared" si="33"/>
        <v>2098644.5807042327</v>
      </c>
      <c r="F47" s="35">
        <f t="shared" si="33"/>
        <v>0</v>
      </c>
      <c r="G47" s="35">
        <f t="shared" si="33"/>
        <v>0</v>
      </c>
      <c r="H47" s="35">
        <f t="shared" si="33"/>
        <v>0</v>
      </c>
      <c r="I47" s="25">
        <f t="shared" si="25"/>
        <v>5.7871618597944173E-2</v>
      </c>
      <c r="J47" s="25">
        <f t="shared" si="25"/>
        <v>-0.438809055610063</v>
      </c>
      <c r="K47" s="25">
        <f t="shared" si="26"/>
        <v>0.24047827161233851</v>
      </c>
      <c r="L47" s="25">
        <f t="shared" si="27"/>
        <v>-1</v>
      </c>
      <c r="M47" s="10"/>
    </row>
    <row r="48" spans="1:13" ht="22.2" customHeight="1" x14ac:dyDescent="0.3">
      <c r="A48" s="14" t="s">
        <v>116</v>
      </c>
      <c r="B48" s="66" t="s">
        <v>91</v>
      </c>
      <c r="C48" s="35"/>
      <c r="D48" s="35"/>
      <c r="E48" s="35"/>
      <c r="F48" s="35"/>
      <c r="G48" s="35"/>
      <c r="H48" s="35"/>
      <c r="I48" s="15"/>
      <c r="J48" s="15"/>
      <c r="K48" s="15"/>
      <c r="L48" s="15"/>
      <c r="M48" s="10"/>
    </row>
    <row r="49" spans="1:13" ht="20.100000000000001" customHeight="1" x14ac:dyDescent="0.3">
      <c r="A49" s="14" t="s">
        <v>122</v>
      </c>
      <c r="B49" s="34">
        <f>IF($B$48="","",VLOOKUP($B$48,'Gemiddelden van de sectoren'!$A$2:$C$23,2,0))</f>
        <v>175</v>
      </c>
      <c r="C49" s="34">
        <f>IF($B$48="","",VLOOKUP($B$48,'Gemiddelden van de sectoren'!$A$2:$C$23,2,0))</f>
        <v>175</v>
      </c>
      <c r="D49" s="34">
        <f>IF($B$48="","",VLOOKUP($B$48,'Gemiddelden van de sectoren'!$A$2:$C$23,2,0))</f>
        <v>175</v>
      </c>
      <c r="E49" s="34">
        <f>IF($B$48="","",VLOOKUP($B$48,'Gemiddelden van de sectoren'!$A$2:$C$23,2,0))</f>
        <v>175</v>
      </c>
      <c r="F49" s="34">
        <f>IF($B$48="","",VLOOKUP($B$48,'Gemiddelden van de sectoren'!$A$2:$C$23,2,0))</f>
        <v>175</v>
      </c>
      <c r="G49" s="34">
        <f>IF($B$48="","",VLOOKUP($B$48,'Gemiddelden van de sectoren'!$A$2:$C$23,2,0))</f>
        <v>175</v>
      </c>
      <c r="H49" s="34">
        <f>IF($B$48="","",VLOOKUP($B$48,'Gemiddelden van de sectoren'!$A$2:$C$23,2,0))</f>
        <v>175</v>
      </c>
      <c r="I49" s="15"/>
      <c r="J49" s="15"/>
      <c r="K49" s="15"/>
      <c r="L49" s="15"/>
      <c r="M49" s="10"/>
    </row>
    <row r="50" spans="1:13" ht="20.100000000000001" customHeight="1" x14ac:dyDescent="0.3">
      <c r="A50" s="14" t="s">
        <v>123</v>
      </c>
      <c r="B50" s="34">
        <f>IF($B$48="","",VLOOKUP($B$48,'Gemiddelden van de sectoren'!$A$2:$C$23,3,0))</f>
        <v>0</v>
      </c>
      <c r="C50" s="34">
        <f>IF($B$48="","",VLOOKUP($B$48,'Gemiddelden van de sectoren'!$A$2:$C$23,3,0))</f>
        <v>0</v>
      </c>
      <c r="D50" s="34">
        <f>IF($B$48="","",VLOOKUP($B$48,'Gemiddelden van de sectoren'!$A$2:$C$23,3,0))</f>
        <v>0</v>
      </c>
      <c r="E50" s="34">
        <f>IF($B$48="","",VLOOKUP($B$48,'Gemiddelden van de sectoren'!$A$2:$C$23,3,0))</f>
        <v>0</v>
      </c>
      <c r="F50" s="34">
        <f>IF($B$48="","",VLOOKUP($B$48,'Gemiddelden van de sectoren'!$A$2:$C$23,3,0))</f>
        <v>0</v>
      </c>
      <c r="G50" s="34">
        <f>IF($B$48="","",VLOOKUP($B$48,'Gemiddelden van de sectoren'!$A$2:$C$23,3,0))</f>
        <v>0</v>
      </c>
      <c r="H50" s="34">
        <f>IF($B$48="","",VLOOKUP($B$48,'Gemiddelden van de sectoren'!$A$2:$C$23,3,0))</f>
        <v>0</v>
      </c>
      <c r="I50" s="15"/>
      <c r="J50" s="15"/>
      <c r="K50" s="15"/>
      <c r="L50" s="15"/>
      <c r="M50" s="10"/>
    </row>
    <row r="51" spans="1:13" ht="20.100000000000001" customHeight="1" x14ac:dyDescent="0.3">
      <c r="A51" s="14" t="s">
        <v>114</v>
      </c>
      <c r="B51" s="34">
        <v>60</v>
      </c>
      <c r="C51" s="34">
        <v>60</v>
      </c>
      <c r="D51" s="34">
        <v>60</v>
      </c>
      <c r="E51" s="34">
        <v>60</v>
      </c>
      <c r="F51" s="34">
        <v>60</v>
      </c>
      <c r="G51" s="34">
        <v>60</v>
      </c>
      <c r="H51" s="34">
        <v>60</v>
      </c>
      <c r="I51" s="15"/>
      <c r="J51" s="15"/>
      <c r="K51" s="15"/>
      <c r="L51" s="15"/>
      <c r="M51" s="10"/>
    </row>
    <row r="52" spans="1:13" ht="20.100000000000001" customHeight="1" x14ac:dyDescent="0.3">
      <c r="A52" s="14"/>
      <c r="B52" s="34"/>
      <c r="C52" s="34"/>
      <c r="D52" s="34"/>
      <c r="E52" s="34"/>
      <c r="F52" s="34"/>
      <c r="G52" s="34"/>
      <c r="H52" s="34"/>
      <c r="I52" s="15"/>
      <c r="J52" s="15"/>
      <c r="K52" s="15"/>
      <c r="L52" s="15"/>
      <c r="M52" s="10"/>
    </row>
    <row r="53" spans="1:13" ht="20.100000000000001" customHeight="1" x14ac:dyDescent="0.3">
      <c r="A53" s="14"/>
      <c r="B53" s="34"/>
      <c r="C53" s="34"/>
      <c r="D53" s="34"/>
      <c r="E53" s="34"/>
      <c r="F53" s="34"/>
      <c r="G53" s="34"/>
      <c r="H53" s="34"/>
      <c r="I53" s="15"/>
      <c r="J53" s="15"/>
      <c r="K53" s="15"/>
      <c r="L53" s="15"/>
      <c r="M53" s="10"/>
    </row>
    <row r="54" spans="1:13" ht="20.100000000000001" customHeight="1" x14ac:dyDescent="0.3">
      <c r="A54" s="14" t="s">
        <v>115</v>
      </c>
      <c r="B54" s="34">
        <v>30</v>
      </c>
      <c r="C54" s="34">
        <v>30</v>
      </c>
      <c r="D54" s="34">
        <v>30</v>
      </c>
      <c r="E54" s="34">
        <v>30</v>
      </c>
      <c r="F54" s="34">
        <v>30</v>
      </c>
      <c r="G54" s="34">
        <v>30</v>
      </c>
      <c r="H54" s="34">
        <v>30</v>
      </c>
      <c r="I54" s="15"/>
      <c r="J54" s="15"/>
      <c r="K54" s="15"/>
      <c r="L54" s="15"/>
      <c r="M54" s="10"/>
    </row>
    <row r="55" spans="1:13" ht="20.100000000000001" customHeight="1" x14ac:dyDescent="0.3">
      <c r="A55" s="14"/>
      <c r="B55" s="34"/>
      <c r="C55" s="34"/>
      <c r="D55" s="34"/>
      <c r="E55" s="34"/>
      <c r="F55" s="34"/>
      <c r="G55" s="34"/>
      <c r="H55" s="34"/>
      <c r="I55" s="15"/>
      <c r="J55" s="15"/>
      <c r="K55" s="15"/>
      <c r="L55" s="15"/>
      <c r="M55" s="10"/>
    </row>
    <row r="56" spans="1:13" ht="20.100000000000001" customHeight="1" x14ac:dyDescent="0.3">
      <c r="A56" s="14"/>
      <c r="B56" s="34"/>
      <c r="C56" s="34"/>
      <c r="D56" s="34"/>
      <c r="E56" s="34"/>
      <c r="F56" s="34"/>
      <c r="G56" s="34"/>
      <c r="H56" s="34"/>
      <c r="I56" s="15"/>
      <c r="J56" s="15"/>
      <c r="K56" s="15"/>
      <c r="L56" s="15"/>
      <c r="M56" s="10"/>
    </row>
    <row r="57" spans="1:13" ht="20.100000000000001" customHeight="1" x14ac:dyDescent="0.3">
      <c r="A57" s="14" t="s">
        <v>113</v>
      </c>
      <c r="B57" s="34">
        <v>15</v>
      </c>
      <c r="C57" s="34">
        <v>15</v>
      </c>
      <c r="D57" s="34">
        <v>15</v>
      </c>
      <c r="E57" s="34">
        <v>15</v>
      </c>
      <c r="F57" s="34">
        <v>15</v>
      </c>
      <c r="G57" s="34">
        <v>15</v>
      </c>
      <c r="H57" s="34">
        <v>15</v>
      </c>
      <c r="I57" s="15"/>
      <c r="J57" s="15"/>
      <c r="K57" s="15"/>
      <c r="L57" s="15"/>
      <c r="M57" s="10"/>
    </row>
    <row r="58" spans="1:13" ht="20.100000000000001" customHeight="1" x14ac:dyDescent="0.3">
      <c r="A58" s="14"/>
      <c r="B58" s="35"/>
      <c r="C58" s="35"/>
      <c r="D58" s="35"/>
      <c r="E58" s="35"/>
      <c r="F58" s="35"/>
      <c r="G58" s="35"/>
      <c r="H58" s="35"/>
      <c r="I58" s="15"/>
      <c r="J58" s="15"/>
      <c r="K58" s="15"/>
      <c r="L58" s="15"/>
      <c r="M58" s="10"/>
    </row>
    <row r="59" spans="1:13" ht="20.100000000000001" customHeight="1" x14ac:dyDescent="0.3">
      <c r="A59" s="14"/>
      <c r="B59" s="33"/>
      <c r="C59" s="33"/>
      <c r="D59" s="33"/>
      <c r="E59" s="33"/>
      <c r="F59" s="33"/>
      <c r="G59" s="33"/>
      <c r="H59" s="33"/>
    </row>
    <row r="60" spans="1:13" ht="20.100000000000001" customHeight="1" x14ac:dyDescent="0.3">
      <c r="A60" s="14"/>
    </row>
    <row r="61" spans="1:13" ht="20.100000000000001" customHeight="1" x14ac:dyDescent="0.3">
      <c r="A61" s="14"/>
    </row>
    <row r="62" spans="1:13" ht="20.100000000000001" customHeight="1" x14ac:dyDescent="0.3">
      <c r="A62" s="14"/>
    </row>
    <row r="63" spans="1:13" ht="20.100000000000001" customHeight="1" x14ac:dyDescent="0.3">
      <c r="A63" s="14"/>
    </row>
    <row r="64" spans="1:13" ht="20.100000000000001" customHeight="1" x14ac:dyDescent="0.3">
      <c r="A64" s="14"/>
    </row>
    <row r="65" spans="1:1" ht="20.100000000000001" customHeight="1" x14ac:dyDescent="0.3">
      <c r="A65" s="14"/>
    </row>
    <row r="66" spans="1:1" ht="20.100000000000001" customHeight="1" x14ac:dyDescent="0.3">
      <c r="A66" s="14"/>
    </row>
    <row r="67" spans="1:1" ht="20.100000000000001" customHeight="1" x14ac:dyDescent="0.3"/>
    <row r="68" spans="1:1" ht="20.100000000000001" customHeight="1" x14ac:dyDescent="0.3"/>
    <row r="69" spans="1:1" ht="20.100000000000001" customHeight="1" x14ac:dyDescent="0.3"/>
    <row r="70" spans="1:1" ht="20.100000000000001" customHeight="1" x14ac:dyDescent="0.3"/>
    <row r="71" spans="1:1" ht="20.100000000000001" customHeight="1" x14ac:dyDescent="0.3"/>
    <row r="72" spans="1:1" ht="20.100000000000001" customHeight="1" x14ac:dyDescent="0.3"/>
    <row r="73" spans="1:1" ht="20.100000000000001" customHeight="1" x14ac:dyDescent="0.3"/>
    <row r="74" spans="1:1" ht="20.100000000000001" customHeight="1" x14ac:dyDescent="0.3"/>
    <row r="75" spans="1:1" ht="20.100000000000001" customHeight="1" x14ac:dyDescent="0.3"/>
    <row r="76" spans="1:1" ht="20.100000000000001" customHeight="1" x14ac:dyDescent="0.3"/>
    <row r="77" spans="1:1" ht="20.100000000000001" customHeight="1" x14ac:dyDescent="0.3"/>
    <row r="78" spans="1:1" ht="20.100000000000001" customHeight="1" x14ac:dyDescent="0.3"/>
    <row r="79" spans="1:1" ht="20.100000000000001" customHeight="1" x14ac:dyDescent="0.3"/>
    <row r="80" spans="1:1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</sheetData>
  <sheetProtection selectLockedCells="1"/>
  <conditionalFormatting sqref="B20:H20 B12:H13 B18:H18 B22:H23 B25:H29">
    <cfRule type="cellIs" dxfId="7" priority="1" operator="equal">
      <formula>4</formula>
    </cfRule>
    <cfRule type="cellIs" dxfId="6" priority="2" operator="equal">
      <formula>3</formula>
    </cfRule>
    <cfRule type="cellIs" dxfId="5" priority="3" operator="equal">
      <formula>2</formula>
    </cfRule>
    <cfRule type="cellIs" dxfId="4" priority="4" operator="equal">
      <formula>1</formula>
    </cfRule>
  </conditionalFormatting>
  <dataValidations count="1">
    <dataValidation type="list" allowBlank="1" showInputMessage="1" showErrorMessage="1" sqref="B48">
      <formula1>sectoren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O147"/>
  <sheetViews>
    <sheetView showGridLines="0" zoomScaleNormal="100" workbookViewId="0">
      <selection activeCell="H134" sqref="H133:H134"/>
    </sheetView>
  </sheetViews>
  <sheetFormatPr baseColWidth="10" defaultColWidth="0" defaultRowHeight="14.4" x14ac:dyDescent="0.3"/>
  <cols>
    <col min="1" max="1" width="52.6640625" style="11" customWidth="1"/>
    <col min="2" max="2" width="18.5546875" style="11" customWidth="1"/>
    <col min="3" max="3" width="16.33203125" style="11" bestFit="1" customWidth="1"/>
    <col min="4" max="4" width="14.6640625" style="11" bestFit="1" customWidth="1"/>
    <col min="5" max="5" width="16.33203125" style="11" bestFit="1" customWidth="1"/>
    <col min="6" max="7" width="13.44140625" style="11" customWidth="1"/>
    <col min="8" max="8" width="11.88671875" style="11" customWidth="1"/>
    <col min="9" max="10" width="11" style="11" bestFit="1" customWidth="1"/>
    <col min="11" max="12" width="10.44140625" style="11" bestFit="1" customWidth="1"/>
    <col min="13" max="13" width="11.44140625" style="11" customWidth="1"/>
    <col min="14" max="14" width="11.44140625" style="11" hidden="1" customWidth="1"/>
    <col min="15" max="15" width="12.5546875" style="11" hidden="1" customWidth="1"/>
    <col min="16" max="16384" width="11.44140625" style="11" hidden="1"/>
  </cols>
  <sheetData>
    <row r="11" spans="1:13" ht="15" x14ac:dyDescent="0.25">
      <c r="A11" s="12"/>
      <c r="B11" s="19">
        <v>2013</v>
      </c>
      <c r="C11" s="19">
        <v>2014</v>
      </c>
      <c r="D11" s="19">
        <v>2015</v>
      </c>
      <c r="E11" s="19">
        <v>2016</v>
      </c>
      <c r="F11" s="19">
        <v>2017</v>
      </c>
      <c r="G11" s="19">
        <v>2018</v>
      </c>
      <c r="H11" s="19">
        <v>2019</v>
      </c>
      <c r="I11" s="19" t="s">
        <v>8</v>
      </c>
      <c r="J11" s="19" t="s">
        <v>9</v>
      </c>
      <c r="K11" s="19" t="s">
        <v>10</v>
      </c>
      <c r="L11" s="19" t="s">
        <v>11</v>
      </c>
      <c r="M11" s="13"/>
    </row>
    <row r="12" spans="1:13" ht="18" customHeight="1" x14ac:dyDescent="0.25">
      <c r="A12" s="14" t="s">
        <v>7</v>
      </c>
      <c r="B12" s="45"/>
      <c r="C12" s="45"/>
      <c r="D12" s="45"/>
      <c r="E12" s="45"/>
      <c r="F12" s="45"/>
      <c r="G12" s="45"/>
      <c r="H12" s="45"/>
      <c r="I12" s="21"/>
      <c r="J12" s="22"/>
      <c r="K12" s="22"/>
      <c r="L12" s="22"/>
      <c r="M12" s="10"/>
    </row>
    <row r="13" spans="1:13" ht="18" customHeight="1" x14ac:dyDescent="0.25">
      <c r="A13" s="14" t="s">
        <v>20</v>
      </c>
      <c r="B13" s="45"/>
      <c r="C13" s="45"/>
      <c r="D13" s="45"/>
      <c r="E13" s="45"/>
      <c r="F13" s="45"/>
      <c r="G13" s="45"/>
      <c r="H13" s="45"/>
      <c r="I13" s="21"/>
      <c r="J13" s="22"/>
      <c r="K13" s="22"/>
      <c r="L13" s="22"/>
      <c r="M13" s="17"/>
    </row>
    <row r="14" spans="1:13" ht="18" customHeight="1" x14ac:dyDescent="0.3">
      <c r="A14" s="14" t="s">
        <v>21</v>
      </c>
      <c r="B14" s="45"/>
      <c r="C14" s="45"/>
      <c r="D14" s="45"/>
      <c r="E14" s="45"/>
      <c r="F14" s="45"/>
      <c r="G14" s="45"/>
      <c r="H14" s="45"/>
      <c r="I14" s="21" t="e">
        <f>IF(B14="-",0,(C14-B14)/B14)</f>
        <v>#DIV/0!</v>
      </c>
      <c r="J14" s="21" t="e">
        <f>IF(C14="-",0,(D14-C14)/C14)</f>
        <v>#DIV/0!</v>
      </c>
      <c r="K14" s="21" t="e">
        <f>IF(D14="-",0,(E14-D14)/C14)</f>
        <v>#DIV/0!</v>
      </c>
      <c r="L14" s="21" t="e">
        <f>IF(E14="-",0,(F14-E14)/E14)</f>
        <v>#DIV/0!</v>
      </c>
      <c r="M14" s="16"/>
    </row>
    <row r="15" spans="1:13" ht="18" customHeight="1" x14ac:dyDescent="0.3">
      <c r="A15" s="14" t="s">
        <v>0</v>
      </c>
      <c r="B15" s="20">
        <f>'Gebouw synthesefiche'!$D$16</f>
        <v>14945.27</v>
      </c>
      <c r="C15" s="20">
        <f>'Gebouw synthesefiche'!$D$16</f>
        <v>14945.27</v>
      </c>
      <c r="D15" s="20">
        <f>'Gebouw synthesefiche'!$D$16</f>
        <v>14945.27</v>
      </c>
      <c r="E15" s="20">
        <f>'Gebouw synthesefiche'!$D$16</f>
        <v>14945.27</v>
      </c>
      <c r="F15" s="20">
        <f>'Gebouw synthesefiche'!$D$16</f>
        <v>14945.27</v>
      </c>
      <c r="G15" s="20">
        <f>'Gebouw synthesefiche'!$D$16</f>
        <v>14945.27</v>
      </c>
      <c r="H15" s="20">
        <f>'Gebouw synthesefiche'!$D$16</f>
        <v>14945.27</v>
      </c>
      <c r="I15" s="21"/>
      <c r="J15" s="22"/>
      <c r="K15" s="21"/>
      <c r="L15" s="21"/>
      <c r="M15" s="17"/>
    </row>
    <row r="16" spans="1:13" ht="18" customHeight="1" x14ac:dyDescent="0.3">
      <c r="A16" s="18" t="s">
        <v>4</v>
      </c>
      <c r="B16" s="20"/>
      <c r="C16" s="20"/>
      <c r="D16" s="20"/>
      <c r="E16" s="20"/>
      <c r="F16" s="20"/>
      <c r="G16" s="20"/>
      <c r="H16" s="20"/>
      <c r="I16" s="21"/>
      <c r="J16" s="21"/>
      <c r="K16" s="21"/>
      <c r="L16" s="21"/>
      <c r="M16" s="16"/>
    </row>
    <row r="17" spans="1:15" ht="18" customHeight="1" x14ac:dyDescent="0.25">
      <c r="A17" s="14" t="s">
        <v>22</v>
      </c>
      <c r="B17" s="45"/>
      <c r="C17" s="45"/>
      <c r="D17" s="45"/>
      <c r="E17" s="45"/>
      <c r="F17" s="45"/>
      <c r="G17" s="45"/>
      <c r="H17" s="45"/>
      <c r="I17" s="21" t="e">
        <f>IF(B17="-",0,(C17-B17)/B17)</f>
        <v>#DIV/0!</v>
      </c>
      <c r="J17" s="21" t="e">
        <f>IF(C17="-",0,(D17-C17)/C17)</f>
        <v>#DIV/0!</v>
      </c>
      <c r="K17" s="21" t="e">
        <f t="shared" ref="K17:K25" si="0">IF(D17="-",0,(E17-D17)/C17)</f>
        <v>#DIV/0!</v>
      </c>
      <c r="L17" s="21" t="e">
        <f t="shared" ref="L17:L25" si="1">IF(E17="-",0,(F17-E17)/E17)</f>
        <v>#DIV/0!</v>
      </c>
      <c r="M17" s="16"/>
      <c r="O17" s="32"/>
    </row>
    <row r="18" spans="1:15" ht="18" customHeight="1" x14ac:dyDescent="0.3">
      <c r="A18" s="14" t="s">
        <v>23</v>
      </c>
      <c r="B18" s="20" t="e">
        <f>(B17-B12*B17)*B13/B14+B12*B17</f>
        <v>#DIV/0!</v>
      </c>
      <c r="C18" s="20" t="e">
        <f>(C17-C12*C17)*C13/C14+C12*C17</f>
        <v>#DIV/0!</v>
      </c>
      <c r="D18" s="20" t="e">
        <f t="shared" ref="D18:H18" si="2">(D17-D12*D17)*D13/D14+D12*D17</f>
        <v>#DIV/0!</v>
      </c>
      <c r="E18" s="20" t="e">
        <f t="shared" si="2"/>
        <v>#DIV/0!</v>
      </c>
      <c r="F18" s="20" t="e">
        <f t="shared" si="2"/>
        <v>#DIV/0!</v>
      </c>
      <c r="G18" s="20" t="e">
        <f t="shared" si="2"/>
        <v>#DIV/0!</v>
      </c>
      <c r="H18" s="20" t="e">
        <f t="shared" si="2"/>
        <v>#DIV/0!</v>
      </c>
      <c r="I18" s="21" t="e">
        <f>IF(B18="-",0,(C18-B18)/B18)</f>
        <v>#DIV/0!</v>
      </c>
      <c r="J18" s="21" t="e">
        <f t="shared" ref="J18:J20" si="3">IF(C18="-",0,(D18-C18)/C18)</f>
        <v>#DIV/0!</v>
      </c>
      <c r="K18" s="21" t="e">
        <f t="shared" si="0"/>
        <v>#DIV/0!</v>
      </c>
      <c r="L18" s="21" t="e">
        <f t="shared" si="1"/>
        <v>#DIV/0!</v>
      </c>
      <c r="M18" s="16"/>
    </row>
    <row r="19" spans="1:15" ht="20.100000000000001" customHeight="1" x14ac:dyDescent="0.3">
      <c r="A19" s="14" t="s">
        <v>24</v>
      </c>
      <c r="B19" s="46"/>
      <c r="C19" s="47"/>
      <c r="D19" s="47"/>
      <c r="E19" s="47"/>
      <c r="F19" s="47"/>
      <c r="G19" s="47"/>
      <c r="H19" s="47"/>
      <c r="I19" s="21" t="e">
        <f>IF(B19="-",0,(C19-B19)/B19)</f>
        <v>#DIV/0!</v>
      </c>
      <c r="J19" s="21" t="e">
        <f>IF(C19="-",0,(D19-C19)/C19)</f>
        <v>#DIV/0!</v>
      </c>
      <c r="K19" s="21" t="e">
        <f t="shared" si="0"/>
        <v>#DIV/0!</v>
      </c>
      <c r="L19" s="21" t="e">
        <f t="shared" si="1"/>
        <v>#DIV/0!</v>
      </c>
      <c r="M19" s="16"/>
    </row>
    <row r="20" spans="1:15" ht="20.100000000000001" customHeight="1" x14ac:dyDescent="0.3">
      <c r="A20" s="14" t="s">
        <v>5</v>
      </c>
      <c r="B20" s="23">
        <f>B17*B19</f>
        <v>0</v>
      </c>
      <c r="C20" s="23">
        <f>C17*C19</f>
        <v>0</v>
      </c>
      <c r="D20" s="23">
        <f>D17*D19</f>
        <v>0</v>
      </c>
      <c r="E20" s="23">
        <f>E17*E19</f>
        <v>0</v>
      </c>
      <c r="F20" s="23">
        <f>F17*F19</f>
        <v>0</v>
      </c>
      <c r="G20" s="23">
        <v>0</v>
      </c>
      <c r="H20" s="23">
        <f>H17*H19</f>
        <v>0</v>
      </c>
      <c r="I20" s="21" t="e">
        <f>IF(B20="-",0,(C20-B20)/B20)</f>
        <v>#DIV/0!</v>
      </c>
      <c r="J20" s="21" t="e">
        <f t="shared" si="3"/>
        <v>#DIV/0!</v>
      </c>
      <c r="K20" s="21" t="e">
        <f t="shared" si="0"/>
        <v>#DIV/0!</v>
      </c>
      <c r="L20" s="21" t="e">
        <f t="shared" si="1"/>
        <v>#DIV/0!</v>
      </c>
      <c r="M20" s="16"/>
    </row>
    <row r="21" spans="1:15" ht="20.100000000000001" customHeight="1" x14ac:dyDescent="0.3">
      <c r="A21" s="18" t="s">
        <v>6</v>
      </c>
      <c r="B21" s="45"/>
      <c r="C21" s="45"/>
      <c r="D21" s="45"/>
      <c r="E21" s="45"/>
      <c r="F21" s="45"/>
      <c r="G21" s="45"/>
      <c r="H21" s="45"/>
      <c r="I21" s="21"/>
      <c r="J21" s="21"/>
      <c r="K21" s="21"/>
      <c r="L21" s="21"/>
      <c r="M21" s="16"/>
    </row>
    <row r="22" spans="1:15" ht="20.100000000000001" customHeight="1" x14ac:dyDescent="0.25">
      <c r="A22" s="14" t="s">
        <v>22</v>
      </c>
      <c r="B22" s="45"/>
      <c r="C22" s="45"/>
      <c r="D22" s="45"/>
      <c r="E22" s="45"/>
      <c r="F22" s="45"/>
      <c r="G22" s="45"/>
      <c r="H22" s="45"/>
      <c r="I22" s="21" t="e">
        <f>IF(B22="-",0,(C22-B22)/B22)</f>
        <v>#DIV/0!</v>
      </c>
      <c r="J22" s="21" t="e">
        <f>IF(C22="-",0,(D22-C22)/C22)</f>
        <v>#DIV/0!</v>
      </c>
      <c r="K22" s="21" t="e">
        <f t="shared" si="0"/>
        <v>#DIV/0!</v>
      </c>
      <c r="L22" s="21" t="e">
        <f t="shared" si="1"/>
        <v>#DIV/0!</v>
      </c>
      <c r="M22" s="16"/>
    </row>
    <row r="23" spans="1:15" ht="20.100000000000001" customHeight="1" x14ac:dyDescent="0.3">
      <c r="A23" s="14" t="s">
        <v>23</v>
      </c>
      <c r="B23" s="20" t="e">
        <f t="shared" ref="B23:H23" si="4">(B22-B12*B22)*B13/B14+B12*B22</f>
        <v>#DIV/0!</v>
      </c>
      <c r="C23" s="20" t="e">
        <f t="shared" si="4"/>
        <v>#DIV/0!</v>
      </c>
      <c r="D23" s="20" t="e">
        <f t="shared" si="4"/>
        <v>#DIV/0!</v>
      </c>
      <c r="E23" s="20" t="e">
        <f t="shared" si="4"/>
        <v>#DIV/0!</v>
      </c>
      <c r="F23" s="20" t="e">
        <f t="shared" si="4"/>
        <v>#DIV/0!</v>
      </c>
      <c r="G23" s="20" t="e">
        <f t="shared" si="4"/>
        <v>#DIV/0!</v>
      </c>
      <c r="H23" s="20" t="e">
        <f t="shared" si="4"/>
        <v>#DIV/0!</v>
      </c>
      <c r="I23" s="21" t="e">
        <f>IF(B23="-",0,(C23-B23)/B23)</f>
        <v>#DIV/0!</v>
      </c>
      <c r="J23" s="21" t="e">
        <f t="shared" ref="J23" si="5">IF(C23="-",0,(D23-C23)/C23)</f>
        <v>#DIV/0!</v>
      </c>
      <c r="K23" s="21" t="e">
        <f t="shared" si="0"/>
        <v>#DIV/0!</v>
      </c>
      <c r="L23" s="21" t="e">
        <f t="shared" si="1"/>
        <v>#DIV/0!</v>
      </c>
      <c r="M23" s="16"/>
    </row>
    <row r="24" spans="1:15" ht="20.100000000000001" customHeight="1" x14ac:dyDescent="0.3">
      <c r="A24" s="14" t="s">
        <v>25</v>
      </c>
      <c r="B24" s="47"/>
      <c r="C24" s="47"/>
      <c r="D24" s="47"/>
      <c r="E24" s="47"/>
      <c r="F24" s="47"/>
      <c r="G24" s="47"/>
      <c r="H24" s="47"/>
      <c r="I24" s="21" t="e">
        <f>IF(B24="-",0,(C24-B24)/B24)</f>
        <v>#DIV/0!</v>
      </c>
      <c r="J24" s="21" t="e">
        <f>IF(C24="-",0,(D24-C24)/C24)</f>
        <v>#DIV/0!</v>
      </c>
      <c r="K24" s="21" t="e">
        <f t="shared" si="0"/>
        <v>#DIV/0!</v>
      </c>
      <c r="L24" s="21" t="e">
        <f t="shared" si="1"/>
        <v>#DIV/0!</v>
      </c>
      <c r="M24" s="16"/>
    </row>
    <row r="25" spans="1:15" ht="20.100000000000001" customHeight="1" x14ac:dyDescent="0.3">
      <c r="A25" s="14" t="s">
        <v>5</v>
      </c>
      <c r="B25" s="24">
        <f t="shared" ref="B25:H25" si="6">B22*B24</f>
        <v>0</v>
      </c>
      <c r="C25" s="24">
        <f t="shared" si="6"/>
        <v>0</v>
      </c>
      <c r="D25" s="24">
        <f t="shared" si="6"/>
        <v>0</v>
      </c>
      <c r="E25" s="24">
        <f t="shared" si="6"/>
        <v>0</v>
      </c>
      <c r="F25" s="24">
        <f t="shared" si="6"/>
        <v>0</v>
      </c>
      <c r="G25" s="24">
        <f t="shared" si="6"/>
        <v>0</v>
      </c>
      <c r="H25" s="24">
        <f t="shared" si="6"/>
        <v>0</v>
      </c>
      <c r="I25" s="25" t="e">
        <f>IF(B25="-",0,(C25-B25)/B25)</f>
        <v>#DIV/0!</v>
      </c>
      <c r="J25" s="25" t="e">
        <f t="shared" ref="J25" si="7">IF(C25="-",0,(D25-C25)/C25)</f>
        <v>#DIV/0!</v>
      </c>
      <c r="K25" s="25" t="e">
        <f t="shared" si="0"/>
        <v>#DIV/0!</v>
      </c>
      <c r="L25" s="25" t="e">
        <f t="shared" si="1"/>
        <v>#DIV/0!</v>
      </c>
      <c r="M25" s="16"/>
    </row>
    <row r="26" spans="1:15" ht="20.100000000000001" customHeight="1" x14ac:dyDescent="0.25">
      <c r="A26" s="14" t="s">
        <v>13</v>
      </c>
      <c r="B26" s="48"/>
      <c r="C26" s="48"/>
      <c r="D26" s="48"/>
      <c r="E26" s="48"/>
      <c r="F26" s="48"/>
      <c r="G26" s="48"/>
      <c r="H26" s="48"/>
      <c r="I26" s="15"/>
      <c r="J26" s="15"/>
      <c r="K26" s="15"/>
      <c r="L26" s="15"/>
      <c r="M26" s="16"/>
    </row>
    <row r="27" spans="1:15" ht="20.100000000000001" customHeight="1" x14ac:dyDescent="0.3">
      <c r="A27" s="57" t="s">
        <v>82</v>
      </c>
      <c r="B27" s="26">
        <f t="shared" ref="B27:H28" si="8">B17+B22</f>
        <v>0</v>
      </c>
      <c r="C27" s="26">
        <f t="shared" si="8"/>
        <v>0</v>
      </c>
      <c r="D27" s="26">
        <f t="shared" si="8"/>
        <v>0</v>
      </c>
      <c r="E27" s="26">
        <f t="shared" si="8"/>
        <v>0</v>
      </c>
      <c r="F27" s="26">
        <f t="shared" si="8"/>
        <v>0</v>
      </c>
      <c r="G27" s="26">
        <f t="shared" si="8"/>
        <v>0</v>
      </c>
      <c r="H27" s="26">
        <f t="shared" si="8"/>
        <v>0</v>
      </c>
      <c r="I27" s="27" t="e">
        <f>IF(B27="-",0,(C27-B27)/B27)</f>
        <v>#DIV/0!</v>
      </c>
      <c r="J27" s="27" t="e">
        <f t="shared" ref="J27:J29" si="9">IF(C27="-",0,(D27-C27)/C27)</f>
        <v>#DIV/0!</v>
      </c>
      <c r="K27" s="27" t="e">
        <f t="shared" ref="K27:K29" si="10">IF(D27="-",0,(E27-D27)/C27)</f>
        <v>#DIV/0!</v>
      </c>
      <c r="L27" s="27" t="e">
        <f t="shared" ref="L27:L29" si="11">IF(E27="-",0,(F27-E27)/E27)</f>
        <v>#DIV/0!</v>
      </c>
      <c r="M27" s="16"/>
    </row>
    <row r="28" spans="1:15" ht="20.100000000000001" customHeight="1" x14ac:dyDescent="0.3">
      <c r="A28" s="57" t="s">
        <v>86</v>
      </c>
      <c r="B28" s="20" t="e">
        <f t="shared" si="8"/>
        <v>#DIV/0!</v>
      </c>
      <c r="C28" s="20" t="e">
        <f t="shared" si="8"/>
        <v>#DIV/0!</v>
      </c>
      <c r="D28" s="20" t="e">
        <f t="shared" si="8"/>
        <v>#DIV/0!</v>
      </c>
      <c r="E28" s="20" t="e">
        <f t="shared" si="8"/>
        <v>#DIV/0!</v>
      </c>
      <c r="F28" s="20" t="e">
        <f t="shared" si="8"/>
        <v>#DIV/0!</v>
      </c>
      <c r="G28" s="20" t="e">
        <f t="shared" si="8"/>
        <v>#DIV/0!</v>
      </c>
      <c r="H28" s="20" t="e">
        <f t="shared" si="8"/>
        <v>#DIV/0!</v>
      </c>
      <c r="I28" s="21" t="e">
        <f>IF(B28="-",0,(C28-B28)/B28)</f>
        <v>#DIV/0!</v>
      </c>
      <c r="J28" s="21" t="e">
        <f t="shared" si="9"/>
        <v>#DIV/0!</v>
      </c>
      <c r="K28" s="21" t="e">
        <f t="shared" si="10"/>
        <v>#DIV/0!</v>
      </c>
      <c r="L28" s="21" t="e">
        <f t="shared" si="11"/>
        <v>#DIV/0!</v>
      </c>
      <c r="M28" s="16"/>
    </row>
    <row r="29" spans="1:15" ht="20.100000000000001" customHeight="1" x14ac:dyDescent="0.3">
      <c r="A29" s="14" t="s">
        <v>26</v>
      </c>
      <c r="B29" s="28">
        <f t="shared" ref="B29:H29" si="12">B20+B25</f>
        <v>0</v>
      </c>
      <c r="C29" s="28">
        <f t="shared" si="12"/>
        <v>0</v>
      </c>
      <c r="D29" s="28">
        <f t="shared" si="12"/>
        <v>0</v>
      </c>
      <c r="E29" s="28">
        <f t="shared" si="12"/>
        <v>0</v>
      </c>
      <c r="F29" s="28">
        <f t="shared" si="12"/>
        <v>0</v>
      </c>
      <c r="G29" s="28">
        <f t="shared" si="12"/>
        <v>0</v>
      </c>
      <c r="H29" s="28">
        <f t="shared" si="12"/>
        <v>0</v>
      </c>
      <c r="I29" s="25" t="e">
        <f t="shared" ref="I29" si="13">IF(B29="-",0,(C29-B29)/B29)</f>
        <v>#DIV/0!</v>
      </c>
      <c r="J29" s="25" t="e">
        <f t="shared" si="9"/>
        <v>#DIV/0!</v>
      </c>
      <c r="K29" s="25" t="e">
        <f t="shared" si="10"/>
        <v>#DIV/0!</v>
      </c>
      <c r="L29" s="25" t="e">
        <f t="shared" si="11"/>
        <v>#DIV/0!</v>
      </c>
      <c r="M29" s="16"/>
    </row>
    <row r="30" spans="1:15" ht="20.100000000000001" customHeight="1" x14ac:dyDescent="0.3">
      <c r="A30" s="14" t="s">
        <v>12</v>
      </c>
      <c r="B30" s="49"/>
      <c r="C30" s="49"/>
      <c r="D30" s="49"/>
      <c r="E30" s="49"/>
      <c r="F30" s="49"/>
      <c r="G30" s="49"/>
      <c r="H30" s="49"/>
      <c r="I30" s="10"/>
      <c r="J30" s="10"/>
      <c r="K30" s="10"/>
      <c r="L30" s="10"/>
      <c r="M30" s="10"/>
    </row>
    <row r="31" spans="1:15" ht="20.100000000000001" customHeight="1" x14ac:dyDescent="0.3">
      <c r="A31" s="57" t="s">
        <v>87</v>
      </c>
      <c r="B31" s="50"/>
      <c r="C31" s="50"/>
      <c r="D31" s="50"/>
      <c r="E31" s="50"/>
      <c r="F31" s="50"/>
      <c r="G31" s="50"/>
      <c r="H31" s="50"/>
      <c r="I31" s="25" t="e">
        <f>IF(B31="-",0,(C31-B31)/B31)</f>
        <v>#DIV/0!</v>
      </c>
      <c r="J31" s="25" t="e">
        <f t="shared" ref="J31:J33" si="14">IF(C31="-",0,(D31-C31)/C31)</f>
        <v>#DIV/0!</v>
      </c>
      <c r="K31" s="25" t="e">
        <f t="shared" ref="K31:K33" si="15">IF(D31="-",0,(E31-D31)/C31)</f>
        <v>#DIV/0!</v>
      </c>
      <c r="L31" s="25" t="e">
        <f t="shared" ref="L31:L33" si="16">IF(E31="-",0,(F31-E31)/E31)</f>
        <v>#DIV/0!</v>
      </c>
      <c r="M31" s="10"/>
    </row>
    <row r="32" spans="1:15" ht="20.100000000000001" customHeight="1" x14ac:dyDescent="0.3">
      <c r="A32" s="14" t="s">
        <v>27</v>
      </c>
      <c r="B32" s="51"/>
      <c r="C32" s="51"/>
      <c r="D32" s="51"/>
      <c r="E32" s="51"/>
      <c r="F32" s="51"/>
      <c r="G32" s="51"/>
      <c r="H32" s="51"/>
      <c r="I32" s="25" t="e">
        <f t="shared" ref="I32:I33" si="17">IF(B32="-",0,(C32-B32)/B32)</f>
        <v>#DIV/0!</v>
      </c>
      <c r="J32" s="25" t="e">
        <f t="shared" si="14"/>
        <v>#DIV/0!</v>
      </c>
      <c r="K32" s="25" t="e">
        <f t="shared" si="15"/>
        <v>#DIV/0!</v>
      </c>
      <c r="L32" s="25" t="e">
        <f t="shared" si="16"/>
        <v>#DIV/0!</v>
      </c>
      <c r="M32" s="10"/>
    </row>
    <row r="33" spans="1:13" ht="20.100000000000001" customHeight="1" x14ac:dyDescent="0.3">
      <c r="A33" s="14" t="s">
        <v>28</v>
      </c>
      <c r="B33" s="37">
        <f>B32*B31</f>
        <v>0</v>
      </c>
      <c r="C33" s="37">
        <f t="shared" ref="C33:H33" si="18">C32*C31</f>
        <v>0</v>
      </c>
      <c r="D33" s="37">
        <f t="shared" si="18"/>
        <v>0</v>
      </c>
      <c r="E33" s="37">
        <f t="shared" si="18"/>
        <v>0</v>
      </c>
      <c r="F33" s="37">
        <f t="shared" si="18"/>
        <v>0</v>
      </c>
      <c r="G33" s="37">
        <f t="shared" si="18"/>
        <v>0</v>
      </c>
      <c r="H33" s="37">
        <f t="shared" si="18"/>
        <v>0</v>
      </c>
      <c r="I33" s="25" t="e">
        <f t="shared" si="17"/>
        <v>#DIV/0!</v>
      </c>
      <c r="J33" s="25" t="e">
        <f t="shared" si="14"/>
        <v>#DIV/0!</v>
      </c>
      <c r="K33" s="25" t="e">
        <f t="shared" si="15"/>
        <v>#DIV/0!</v>
      </c>
      <c r="L33" s="25" t="e">
        <f t="shared" si="16"/>
        <v>#DIV/0!</v>
      </c>
      <c r="M33" s="10"/>
    </row>
    <row r="34" spans="1:13" ht="20.100000000000001" customHeight="1" x14ac:dyDescent="0.3">
      <c r="A34" s="14" t="s">
        <v>15</v>
      </c>
      <c r="B34" s="52"/>
      <c r="C34" s="52"/>
      <c r="D34" s="52"/>
      <c r="E34" s="52"/>
      <c r="F34" s="52"/>
      <c r="G34" s="52"/>
      <c r="H34" s="52"/>
      <c r="I34" s="25"/>
      <c r="J34" s="25"/>
      <c r="K34" s="25"/>
      <c r="L34" s="25"/>
      <c r="M34" s="10"/>
    </row>
    <row r="35" spans="1:13" ht="20.100000000000001" customHeight="1" x14ac:dyDescent="0.3">
      <c r="A35" s="14" t="s">
        <v>85</v>
      </c>
      <c r="B35" s="53"/>
      <c r="C35" s="53"/>
      <c r="D35" s="53"/>
      <c r="E35" s="53"/>
      <c r="F35" s="53"/>
      <c r="G35" s="53"/>
      <c r="H35" s="53"/>
      <c r="I35" s="25" t="e">
        <f t="shared" ref="I35:J38" si="19">IF(B35="-",0,(C35-B35)/B35)</f>
        <v>#DIV/0!</v>
      </c>
      <c r="J35" s="25" t="e">
        <f t="shared" si="19"/>
        <v>#DIV/0!</v>
      </c>
      <c r="K35" s="25" t="e">
        <f t="shared" ref="K35:K38" si="20">IF(D35="-",0,(E35-D35)/C35)</f>
        <v>#DIV/0!</v>
      </c>
      <c r="L35" s="25" t="e">
        <f t="shared" ref="L35:L38" si="21">IF(E35="-",0,(F35-E35)/E35)</f>
        <v>#DIV/0!</v>
      </c>
      <c r="M35" s="10"/>
    </row>
    <row r="36" spans="1:13" ht="20.100000000000001" customHeight="1" x14ac:dyDescent="0.3">
      <c r="A36" s="14" t="s">
        <v>29</v>
      </c>
      <c r="B36" s="52"/>
      <c r="C36" s="52"/>
      <c r="D36" s="52"/>
      <c r="E36" s="52"/>
      <c r="F36" s="52"/>
      <c r="G36" s="52"/>
      <c r="H36" s="52"/>
      <c r="I36" s="25" t="e">
        <f t="shared" si="19"/>
        <v>#DIV/0!</v>
      </c>
      <c r="J36" s="25" t="e">
        <f t="shared" si="19"/>
        <v>#DIV/0!</v>
      </c>
      <c r="K36" s="25" t="e">
        <f t="shared" si="20"/>
        <v>#DIV/0!</v>
      </c>
      <c r="L36" s="25" t="e">
        <f>IF(E36="-",0,(F36-E36)/E36)</f>
        <v>#DIV/0!</v>
      </c>
      <c r="M36" s="10"/>
    </row>
    <row r="37" spans="1:13" ht="20.100000000000001" customHeight="1" x14ac:dyDescent="0.3">
      <c r="A37" s="14" t="s">
        <v>16</v>
      </c>
      <c r="B37" s="56">
        <f>B35/B15</f>
        <v>0</v>
      </c>
      <c r="C37" s="56">
        <f>C35/'Gebouw synthesefiche'!$D$18</f>
        <v>0</v>
      </c>
      <c r="D37" s="56">
        <f>D35/'Gebouw synthesefiche'!$D$18</f>
        <v>0</v>
      </c>
      <c r="E37" s="56">
        <f>E35/'Gebouw synthesefiche'!$D$18</f>
        <v>0</v>
      </c>
      <c r="F37" s="56">
        <f>F35/'Gebouw synthesefiche'!$D$18</f>
        <v>0</v>
      </c>
      <c r="G37" s="56">
        <f>G35/'Gebouw synthesefiche'!$D$18</f>
        <v>0</v>
      </c>
      <c r="H37" s="56">
        <f>H35/'Gebouw synthesefiche'!$D$18</f>
        <v>0</v>
      </c>
      <c r="I37" s="25" t="e">
        <f t="shared" si="19"/>
        <v>#DIV/0!</v>
      </c>
      <c r="J37" s="25" t="e">
        <f t="shared" si="19"/>
        <v>#DIV/0!</v>
      </c>
      <c r="K37" s="25" t="e">
        <f t="shared" si="20"/>
        <v>#DIV/0!</v>
      </c>
      <c r="L37" s="25" t="e">
        <f t="shared" si="21"/>
        <v>#DIV/0!</v>
      </c>
      <c r="M37" s="10"/>
    </row>
    <row r="38" spans="1:13" ht="20.100000000000001" customHeight="1" x14ac:dyDescent="0.3">
      <c r="A38" s="14" t="s">
        <v>84</v>
      </c>
      <c r="B38" s="37">
        <f>B36*B35</f>
        <v>0</v>
      </c>
      <c r="C38" s="37">
        <f t="shared" ref="C38:H38" si="22">C36*C35</f>
        <v>0</v>
      </c>
      <c r="D38" s="37">
        <f t="shared" si="22"/>
        <v>0</v>
      </c>
      <c r="E38" s="37">
        <f t="shared" si="22"/>
        <v>0</v>
      </c>
      <c r="F38" s="37">
        <f t="shared" si="22"/>
        <v>0</v>
      </c>
      <c r="G38" s="37">
        <f t="shared" si="22"/>
        <v>0</v>
      </c>
      <c r="H38" s="37">
        <f t="shared" si="22"/>
        <v>0</v>
      </c>
      <c r="I38" s="25" t="e">
        <f t="shared" si="19"/>
        <v>#DIV/0!</v>
      </c>
      <c r="J38" s="25" t="e">
        <f t="shared" si="19"/>
        <v>#DIV/0!</v>
      </c>
      <c r="K38" s="25" t="e">
        <f t="shared" si="20"/>
        <v>#DIV/0!</v>
      </c>
      <c r="L38" s="25" t="e">
        <f t="shared" si="21"/>
        <v>#DIV/0!</v>
      </c>
      <c r="M38" s="10"/>
    </row>
    <row r="39" spans="1:13" ht="20.100000000000001" customHeight="1" x14ac:dyDescent="0.3">
      <c r="A39" s="14" t="s">
        <v>14</v>
      </c>
      <c r="B39" s="54"/>
      <c r="C39" s="54"/>
      <c r="D39" s="54"/>
      <c r="E39" s="54"/>
      <c r="F39" s="54"/>
      <c r="G39" s="54"/>
      <c r="H39" s="54"/>
      <c r="I39" s="25"/>
      <c r="J39" s="25"/>
      <c r="K39" s="25"/>
      <c r="L39" s="25"/>
      <c r="M39" s="10"/>
    </row>
    <row r="40" spans="1:13" ht="20.100000000000001" customHeight="1" x14ac:dyDescent="0.3">
      <c r="A40" s="57" t="s">
        <v>121</v>
      </c>
      <c r="B40" s="29">
        <f t="shared" ref="B40:H40" si="23">B27/B15</f>
        <v>0</v>
      </c>
      <c r="C40" s="29">
        <f t="shared" si="23"/>
        <v>0</v>
      </c>
      <c r="D40" s="29">
        <f t="shared" si="23"/>
        <v>0</v>
      </c>
      <c r="E40" s="29">
        <f t="shared" si="23"/>
        <v>0</v>
      </c>
      <c r="F40" s="29">
        <f t="shared" si="23"/>
        <v>0</v>
      </c>
      <c r="G40" s="29">
        <f t="shared" si="23"/>
        <v>0</v>
      </c>
      <c r="H40" s="29">
        <f t="shared" si="23"/>
        <v>0</v>
      </c>
      <c r="I40" s="25" t="e">
        <f t="shared" ref="I40:J47" si="24">IF(B40="-",0,(C40-B40)/B40)</f>
        <v>#DIV/0!</v>
      </c>
      <c r="J40" s="25" t="e">
        <f t="shared" si="24"/>
        <v>#DIV/0!</v>
      </c>
      <c r="K40" s="25" t="e">
        <f t="shared" ref="K40:K47" si="25">IF(D40="-",0,(E40-D40)/C40)</f>
        <v>#DIV/0!</v>
      </c>
      <c r="L40" s="25" t="e">
        <f t="shared" ref="L40:L47" si="26">IF(E40="-",0,(F40-E40)/E40)</f>
        <v>#DIV/0!</v>
      </c>
      <c r="M40" s="10"/>
    </row>
    <row r="41" spans="1:13" ht="20.100000000000001" customHeight="1" x14ac:dyDescent="0.3">
      <c r="A41" s="57" t="s">
        <v>120</v>
      </c>
      <c r="B41" s="30" t="e">
        <f t="shared" ref="B41:H41" si="27">B28/B15</f>
        <v>#DIV/0!</v>
      </c>
      <c r="C41" s="30" t="e">
        <f t="shared" si="27"/>
        <v>#DIV/0!</v>
      </c>
      <c r="D41" s="30" t="e">
        <f t="shared" si="27"/>
        <v>#DIV/0!</v>
      </c>
      <c r="E41" s="30" t="e">
        <f t="shared" si="27"/>
        <v>#DIV/0!</v>
      </c>
      <c r="F41" s="30" t="e">
        <f t="shared" si="27"/>
        <v>#DIV/0!</v>
      </c>
      <c r="G41" s="30" t="e">
        <f t="shared" si="27"/>
        <v>#DIV/0!</v>
      </c>
      <c r="H41" s="30" t="e">
        <f t="shared" si="27"/>
        <v>#DIV/0!</v>
      </c>
      <c r="I41" s="25" t="e">
        <f t="shared" si="24"/>
        <v>#DIV/0!</v>
      </c>
      <c r="J41" s="25" t="e">
        <f t="shared" si="24"/>
        <v>#DIV/0!</v>
      </c>
      <c r="K41" s="25" t="e">
        <f t="shared" si="25"/>
        <v>#DIV/0!</v>
      </c>
      <c r="L41" s="25" t="e">
        <f t="shared" si="26"/>
        <v>#DIV/0!</v>
      </c>
      <c r="M41" s="10"/>
    </row>
    <row r="42" spans="1:13" ht="20.100000000000001" customHeight="1" x14ac:dyDescent="0.3">
      <c r="A42" s="57" t="s">
        <v>119</v>
      </c>
      <c r="B42" s="30">
        <f t="shared" ref="B42:H42" si="28">B31/B15</f>
        <v>0</v>
      </c>
      <c r="C42" s="30">
        <f t="shared" si="28"/>
        <v>0</v>
      </c>
      <c r="D42" s="30">
        <f t="shared" si="28"/>
        <v>0</v>
      </c>
      <c r="E42" s="30">
        <f t="shared" si="28"/>
        <v>0</v>
      </c>
      <c r="F42" s="30">
        <f t="shared" si="28"/>
        <v>0</v>
      </c>
      <c r="G42" s="30">
        <f t="shared" si="28"/>
        <v>0</v>
      </c>
      <c r="H42" s="30">
        <f t="shared" si="28"/>
        <v>0</v>
      </c>
      <c r="I42" s="25" t="e">
        <f t="shared" si="24"/>
        <v>#DIV/0!</v>
      </c>
      <c r="J42" s="25" t="e">
        <f t="shared" si="24"/>
        <v>#DIV/0!</v>
      </c>
      <c r="K42" s="25" t="e">
        <f t="shared" si="25"/>
        <v>#DIV/0!</v>
      </c>
      <c r="L42" s="25" t="e">
        <f t="shared" si="26"/>
        <v>#DIV/0!</v>
      </c>
      <c r="M42" s="10"/>
    </row>
    <row r="43" spans="1:13" ht="20.100000000000001" customHeight="1" x14ac:dyDescent="0.3">
      <c r="A43" s="36" t="s">
        <v>117</v>
      </c>
      <c r="B43" s="30">
        <f t="shared" ref="B43:H43" si="29">(B27+B31)/B15</f>
        <v>0</v>
      </c>
      <c r="C43" s="30">
        <f t="shared" si="29"/>
        <v>0</v>
      </c>
      <c r="D43" s="30">
        <f t="shared" si="29"/>
        <v>0</v>
      </c>
      <c r="E43" s="30">
        <f t="shared" si="29"/>
        <v>0</v>
      </c>
      <c r="F43" s="30">
        <f t="shared" si="29"/>
        <v>0</v>
      </c>
      <c r="G43" s="30">
        <f t="shared" si="29"/>
        <v>0</v>
      </c>
      <c r="H43" s="30">
        <f t="shared" si="29"/>
        <v>0</v>
      </c>
      <c r="I43" s="25" t="e">
        <f t="shared" si="24"/>
        <v>#DIV/0!</v>
      </c>
      <c r="J43" s="25" t="e">
        <f t="shared" si="24"/>
        <v>#DIV/0!</v>
      </c>
      <c r="K43" s="25" t="e">
        <f t="shared" si="25"/>
        <v>#DIV/0!</v>
      </c>
      <c r="L43" s="25" t="e">
        <f t="shared" si="26"/>
        <v>#DIV/0!</v>
      </c>
      <c r="M43" s="10"/>
    </row>
    <row r="44" spans="1:13" ht="20.100000000000001" customHeight="1" x14ac:dyDescent="0.3">
      <c r="A44" s="36" t="s">
        <v>30</v>
      </c>
      <c r="B44" s="31" t="e">
        <f t="shared" ref="B44:H44" si="30">(B28+B31)/B15</f>
        <v>#DIV/0!</v>
      </c>
      <c r="C44" s="31" t="e">
        <f t="shared" si="30"/>
        <v>#DIV/0!</v>
      </c>
      <c r="D44" s="31" t="e">
        <f t="shared" si="30"/>
        <v>#DIV/0!</v>
      </c>
      <c r="E44" s="31" t="e">
        <f t="shared" si="30"/>
        <v>#DIV/0!</v>
      </c>
      <c r="F44" s="31" t="e">
        <f t="shared" si="30"/>
        <v>#DIV/0!</v>
      </c>
      <c r="G44" s="31" t="e">
        <f t="shared" si="30"/>
        <v>#DIV/0!</v>
      </c>
      <c r="H44" s="31" t="e">
        <f t="shared" si="30"/>
        <v>#DIV/0!</v>
      </c>
      <c r="I44" s="25" t="e">
        <f t="shared" si="24"/>
        <v>#DIV/0!</v>
      </c>
      <c r="J44" s="25" t="e">
        <f t="shared" si="24"/>
        <v>#DIV/0!</v>
      </c>
      <c r="K44" s="25" t="e">
        <f t="shared" si="25"/>
        <v>#DIV/0!</v>
      </c>
      <c r="L44" s="25" t="e">
        <f t="shared" si="26"/>
        <v>#DIV/0!</v>
      </c>
      <c r="M44" s="10"/>
    </row>
    <row r="45" spans="1:13" ht="20.100000000000001" customHeight="1" x14ac:dyDescent="0.3">
      <c r="A45" s="57" t="s">
        <v>118</v>
      </c>
      <c r="B45" s="34" t="e">
        <f>(B28+B31)/'Gebouw synthesefiche'!$D$19</f>
        <v>#DIV/0!</v>
      </c>
      <c r="C45" s="34" t="e">
        <f>C28/'Gebouw synthesefiche'!$D$19</f>
        <v>#DIV/0!</v>
      </c>
      <c r="D45" s="34" t="e">
        <f>D28/'Gebouw synthesefiche'!$D$19</f>
        <v>#DIV/0!</v>
      </c>
      <c r="E45" s="34" t="e">
        <f>E28/'Gebouw synthesefiche'!$D$19</f>
        <v>#DIV/0!</v>
      </c>
      <c r="F45" s="33" t="e">
        <f>F28/'Gebouw synthesefiche'!$D$19</f>
        <v>#DIV/0!</v>
      </c>
      <c r="G45" s="33" t="e">
        <f>G28/'Gebouw synthesefiche'!$D$19</f>
        <v>#DIV/0!</v>
      </c>
      <c r="H45" s="33" t="e">
        <f>H28/'Gebouw synthesefiche'!$D$19</f>
        <v>#DIV/0!</v>
      </c>
      <c r="I45" s="25" t="e">
        <f t="shared" si="24"/>
        <v>#DIV/0!</v>
      </c>
      <c r="J45" s="25" t="e">
        <f t="shared" si="24"/>
        <v>#DIV/0!</v>
      </c>
      <c r="K45" s="25" t="e">
        <f t="shared" si="25"/>
        <v>#DIV/0!</v>
      </c>
      <c r="L45" s="25" t="e">
        <f t="shared" si="26"/>
        <v>#DIV/0!</v>
      </c>
      <c r="M45" s="10"/>
    </row>
    <row r="46" spans="1:13" ht="20.100000000000001" customHeight="1" x14ac:dyDescent="0.3">
      <c r="A46" s="57" t="s">
        <v>59</v>
      </c>
      <c r="B46" s="35">
        <f>B27*217/1000</f>
        <v>0</v>
      </c>
      <c r="C46" s="35">
        <f>C27*217/1000</f>
        <v>0</v>
      </c>
      <c r="D46" s="35">
        <f t="shared" ref="D46:H46" si="31">D27*217/1000</f>
        <v>0</v>
      </c>
      <c r="E46" s="35">
        <f t="shared" si="31"/>
        <v>0</v>
      </c>
      <c r="F46" s="35">
        <f t="shared" si="31"/>
        <v>0</v>
      </c>
      <c r="G46" s="35">
        <f t="shared" si="31"/>
        <v>0</v>
      </c>
      <c r="H46" s="35">
        <f t="shared" si="31"/>
        <v>0</v>
      </c>
      <c r="I46" s="25" t="e">
        <f t="shared" si="24"/>
        <v>#DIV/0!</v>
      </c>
      <c r="J46" s="25" t="e">
        <f t="shared" si="24"/>
        <v>#DIV/0!</v>
      </c>
      <c r="K46" s="25" t="e">
        <f t="shared" si="25"/>
        <v>#DIV/0!</v>
      </c>
      <c r="L46" s="25" t="e">
        <f t="shared" si="26"/>
        <v>#DIV/0!</v>
      </c>
      <c r="M46" s="10"/>
    </row>
    <row r="47" spans="1:13" ht="22.2" customHeight="1" x14ac:dyDescent="0.3">
      <c r="A47" s="14" t="s">
        <v>60</v>
      </c>
      <c r="B47" s="35" t="e">
        <f>B28*306/1000</f>
        <v>#DIV/0!</v>
      </c>
      <c r="C47" s="35" t="e">
        <f>C28*306/1000</f>
        <v>#DIV/0!</v>
      </c>
      <c r="D47" s="35" t="e">
        <f t="shared" ref="D47:H47" si="32">D28*306/1000</f>
        <v>#DIV/0!</v>
      </c>
      <c r="E47" s="35" t="e">
        <f t="shared" si="32"/>
        <v>#DIV/0!</v>
      </c>
      <c r="F47" s="35" t="e">
        <f t="shared" si="32"/>
        <v>#DIV/0!</v>
      </c>
      <c r="G47" s="35" t="e">
        <f t="shared" si="32"/>
        <v>#DIV/0!</v>
      </c>
      <c r="H47" s="35" t="e">
        <f t="shared" si="32"/>
        <v>#DIV/0!</v>
      </c>
      <c r="I47" s="25" t="e">
        <f t="shared" si="24"/>
        <v>#DIV/0!</v>
      </c>
      <c r="J47" s="25" t="e">
        <f t="shared" si="24"/>
        <v>#DIV/0!</v>
      </c>
      <c r="K47" s="25" t="e">
        <f t="shared" si="25"/>
        <v>#DIV/0!</v>
      </c>
      <c r="L47" s="25" t="e">
        <f t="shared" si="26"/>
        <v>#DIV/0!</v>
      </c>
      <c r="M47" s="10"/>
    </row>
    <row r="48" spans="1:13" ht="22.2" customHeight="1" x14ac:dyDescent="0.3">
      <c r="A48" s="14" t="s">
        <v>116</v>
      </c>
      <c r="B48" s="66" t="s">
        <v>91</v>
      </c>
      <c r="C48" s="35"/>
      <c r="D48" s="35"/>
      <c r="E48" s="35"/>
      <c r="F48" s="35"/>
      <c r="G48" s="35"/>
      <c r="H48" s="35"/>
      <c r="I48" s="15"/>
      <c r="J48" s="15"/>
      <c r="K48" s="15"/>
      <c r="L48" s="15"/>
      <c r="M48" s="10"/>
    </row>
    <row r="49" spans="1:13" ht="20.100000000000001" customHeight="1" x14ac:dyDescent="0.3">
      <c r="A49" s="14" t="s">
        <v>122</v>
      </c>
      <c r="B49" s="34">
        <f>IF($B$48="","",VLOOKUP($B$48,'Gemiddelden van de sectoren'!$A$2:$C$23,2,0))</f>
        <v>175</v>
      </c>
      <c r="C49" s="34">
        <f>IF($B$48="","",VLOOKUP($B$48,'Gemiddelden van de sectoren'!$A$2:$C$23,2,0))</f>
        <v>175</v>
      </c>
      <c r="D49" s="34">
        <f>IF($B$48="","",VLOOKUP($B$48,'Gemiddelden van de sectoren'!$A$2:$C$23,2,0))</f>
        <v>175</v>
      </c>
      <c r="E49" s="34">
        <f>IF($B$48="","",VLOOKUP($B$48,'Gemiddelden van de sectoren'!$A$2:$C$23,2,0))</f>
        <v>175</v>
      </c>
      <c r="F49" s="34">
        <f>IF($B$48="","",VLOOKUP($B$48,'Gemiddelden van de sectoren'!$A$2:$C$23,2,0))</f>
        <v>175</v>
      </c>
      <c r="G49" s="34">
        <f>IF($B$48="","",VLOOKUP($B$48,'Gemiddelden van de sectoren'!$A$2:$C$23,2,0))</f>
        <v>175</v>
      </c>
      <c r="H49" s="34">
        <f>IF($B$48="","",VLOOKUP($B$48,'Gemiddelden van de sectoren'!$A$2:$C$23,2,0))</f>
        <v>175</v>
      </c>
      <c r="I49" s="15"/>
      <c r="J49" s="15"/>
      <c r="K49" s="15"/>
      <c r="L49" s="15"/>
      <c r="M49" s="10"/>
    </row>
    <row r="50" spans="1:13" ht="20.100000000000001" customHeight="1" x14ac:dyDescent="0.3">
      <c r="A50" s="14" t="s">
        <v>123</v>
      </c>
      <c r="B50" s="34">
        <f>IF($B$48="","",VLOOKUP($B$48,'Gemiddelden van de sectoren'!$A$2:$C$23,3,0))</f>
        <v>0</v>
      </c>
      <c r="C50" s="34">
        <f>IF($B$48="","",VLOOKUP($B$48,'Gemiddelden van de sectoren'!$A$2:$C$23,3,0))</f>
        <v>0</v>
      </c>
      <c r="D50" s="34">
        <f>IF($B$48="","",VLOOKUP($B$48,'Gemiddelden van de sectoren'!$A$2:$C$23,3,0))</f>
        <v>0</v>
      </c>
      <c r="E50" s="34">
        <f>IF($B$48="","",VLOOKUP($B$48,'Gemiddelden van de sectoren'!$A$2:$C$23,3,0))</f>
        <v>0</v>
      </c>
      <c r="F50" s="34">
        <f>IF($B$48="","",VLOOKUP($B$48,'Gemiddelden van de sectoren'!$A$2:$C$23,3,0))</f>
        <v>0</v>
      </c>
      <c r="G50" s="34">
        <f>IF($B$48="","",VLOOKUP($B$48,'Gemiddelden van de sectoren'!$A$2:$C$23,3,0))</f>
        <v>0</v>
      </c>
      <c r="H50" s="34">
        <f>IF($B$48="","",VLOOKUP($B$48,'Gemiddelden van de sectoren'!$A$2:$C$23,3,0))</f>
        <v>0</v>
      </c>
      <c r="I50" s="15"/>
      <c r="J50" s="15"/>
      <c r="K50" s="15"/>
      <c r="L50" s="15"/>
      <c r="M50" s="10"/>
    </row>
    <row r="51" spans="1:13" ht="20.100000000000001" customHeight="1" x14ac:dyDescent="0.3">
      <c r="A51" s="14" t="s">
        <v>114</v>
      </c>
      <c r="B51" s="34">
        <v>60</v>
      </c>
      <c r="C51" s="34">
        <v>60</v>
      </c>
      <c r="D51" s="34">
        <v>60</v>
      </c>
      <c r="E51" s="34">
        <v>60</v>
      </c>
      <c r="F51" s="34">
        <v>60</v>
      </c>
      <c r="G51" s="34">
        <v>60</v>
      </c>
      <c r="H51" s="34">
        <v>60</v>
      </c>
      <c r="I51" s="15"/>
      <c r="J51" s="15"/>
      <c r="K51" s="15"/>
      <c r="L51" s="15"/>
      <c r="M51" s="10"/>
    </row>
    <row r="52" spans="1:13" ht="20.100000000000001" customHeight="1" x14ac:dyDescent="0.3">
      <c r="A52" s="14"/>
      <c r="B52" s="34"/>
      <c r="C52" s="34"/>
      <c r="D52" s="34"/>
      <c r="E52" s="34"/>
      <c r="F52" s="34"/>
      <c r="G52" s="34"/>
      <c r="H52" s="34"/>
      <c r="I52" s="15"/>
      <c r="J52" s="15"/>
      <c r="K52" s="15"/>
      <c r="L52" s="15"/>
      <c r="M52" s="10"/>
    </row>
    <row r="53" spans="1:13" ht="20.100000000000001" customHeight="1" x14ac:dyDescent="0.3">
      <c r="A53" s="14"/>
      <c r="B53" s="34"/>
      <c r="C53" s="34"/>
      <c r="D53" s="34"/>
      <c r="E53" s="34"/>
      <c r="F53" s="34"/>
      <c r="G53" s="34"/>
      <c r="H53" s="34"/>
      <c r="I53" s="15"/>
      <c r="J53" s="15"/>
      <c r="K53" s="15"/>
      <c r="L53" s="15"/>
      <c r="M53" s="10"/>
    </row>
    <row r="54" spans="1:13" ht="20.100000000000001" customHeight="1" x14ac:dyDescent="0.3">
      <c r="A54" s="14" t="s">
        <v>115</v>
      </c>
      <c r="B54" s="34">
        <v>30</v>
      </c>
      <c r="C54" s="34">
        <v>30</v>
      </c>
      <c r="D54" s="34">
        <v>30</v>
      </c>
      <c r="E54" s="34">
        <v>30</v>
      </c>
      <c r="F54" s="34">
        <v>30</v>
      </c>
      <c r="G54" s="34">
        <v>30</v>
      </c>
      <c r="H54" s="34">
        <v>30</v>
      </c>
      <c r="I54" s="15"/>
      <c r="J54" s="15"/>
      <c r="K54" s="15"/>
      <c r="L54" s="15"/>
      <c r="M54" s="10"/>
    </row>
    <row r="55" spans="1:13" ht="20.100000000000001" customHeight="1" x14ac:dyDescent="0.3">
      <c r="A55" s="14"/>
      <c r="B55" s="34"/>
      <c r="C55" s="34"/>
      <c r="D55" s="34"/>
      <c r="E55" s="34"/>
      <c r="F55" s="34"/>
      <c r="G55" s="34"/>
      <c r="H55" s="34"/>
      <c r="I55" s="15"/>
      <c r="J55" s="15"/>
      <c r="K55" s="15"/>
      <c r="L55" s="15"/>
      <c r="M55" s="10"/>
    </row>
    <row r="56" spans="1:13" ht="20.100000000000001" customHeight="1" x14ac:dyDescent="0.3">
      <c r="A56" s="14"/>
      <c r="B56" s="34"/>
      <c r="C56" s="34"/>
      <c r="D56" s="34"/>
      <c r="E56" s="34"/>
      <c r="F56" s="34"/>
      <c r="G56" s="34"/>
      <c r="H56" s="34"/>
      <c r="I56" s="15"/>
      <c r="J56" s="15"/>
      <c r="K56" s="15"/>
      <c r="L56" s="15"/>
      <c r="M56" s="10"/>
    </row>
    <row r="57" spans="1:13" ht="20.100000000000001" customHeight="1" x14ac:dyDescent="0.3">
      <c r="A57" s="14" t="s">
        <v>113</v>
      </c>
      <c r="B57" s="34">
        <v>15</v>
      </c>
      <c r="C57" s="34">
        <v>15</v>
      </c>
      <c r="D57" s="34">
        <v>15</v>
      </c>
      <c r="E57" s="34">
        <v>15</v>
      </c>
      <c r="F57" s="34">
        <v>15</v>
      </c>
      <c r="G57" s="34">
        <v>15</v>
      </c>
      <c r="H57" s="34">
        <v>15</v>
      </c>
      <c r="I57" s="15"/>
      <c r="J57" s="15"/>
      <c r="K57" s="15"/>
      <c r="L57" s="15"/>
      <c r="M57" s="10"/>
    </row>
    <row r="58" spans="1:13" ht="20.100000000000001" customHeight="1" x14ac:dyDescent="0.3">
      <c r="A58" s="14"/>
      <c r="B58" s="35"/>
      <c r="C58" s="35"/>
      <c r="D58" s="35"/>
      <c r="E58" s="35"/>
      <c r="F58" s="35"/>
      <c r="G58" s="35"/>
      <c r="H58" s="35"/>
      <c r="I58" s="15"/>
      <c r="J58" s="15"/>
      <c r="K58" s="15"/>
      <c r="L58" s="15"/>
      <c r="M58" s="10"/>
    </row>
    <row r="59" spans="1:13" ht="20.100000000000001" customHeight="1" x14ac:dyDescent="0.3">
      <c r="A59" s="14"/>
      <c r="B59" s="33"/>
      <c r="C59" s="33"/>
      <c r="D59" s="33"/>
      <c r="E59" s="33"/>
      <c r="F59" s="33"/>
      <c r="G59" s="33"/>
      <c r="H59" s="33"/>
    </row>
    <row r="60" spans="1:13" ht="20.100000000000001" customHeight="1" x14ac:dyDescent="0.3">
      <c r="A60" s="14"/>
    </row>
    <row r="61" spans="1:13" ht="20.100000000000001" customHeight="1" x14ac:dyDescent="0.3">
      <c r="A61" s="14"/>
    </row>
    <row r="62" spans="1:13" ht="20.100000000000001" customHeight="1" x14ac:dyDescent="0.3">
      <c r="A62" s="14"/>
    </row>
    <row r="63" spans="1:13" ht="20.100000000000001" customHeight="1" x14ac:dyDescent="0.3">
      <c r="A63" s="14"/>
    </row>
    <row r="64" spans="1:13" ht="20.100000000000001" customHeight="1" x14ac:dyDescent="0.3">
      <c r="A64" s="14"/>
    </row>
    <row r="65" spans="1:1" ht="20.100000000000001" customHeight="1" x14ac:dyDescent="0.3">
      <c r="A65" s="14"/>
    </row>
    <row r="66" spans="1:1" ht="20.100000000000001" customHeight="1" x14ac:dyDescent="0.3">
      <c r="A66" s="14"/>
    </row>
    <row r="67" spans="1:1" ht="20.100000000000001" customHeight="1" x14ac:dyDescent="0.3"/>
    <row r="68" spans="1:1" ht="20.100000000000001" customHeight="1" x14ac:dyDescent="0.3"/>
    <row r="69" spans="1:1" ht="20.100000000000001" customHeight="1" x14ac:dyDescent="0.3"/>
    <row r="70" spans="1:1" ht="20.100000000000001" customHeight="1" x14ac:dyDescent="0.3"/>
    <row r="71" spans="1:1" ht="20.100000000000001" customHeight="1" x14ac:dyDescent="0.3"/>
    <row r="72" spans="1:1" ht="20.100000000000001" customHeight="1" x14ac:dyDescent="0.3"/>
    <row r="73" spans="1:1" ht="20.100000000000001" customHeight="1" x14ac:dyDescent="0.3"/>
    <row r="74" spans="1:1" ht="20.100000000000001" customHeight="1" x14ac:dyDescent="0.3"/>
    <row r="75" spans="1:1" ht="20.100000000000001" customHeight="1" x14ac:dyDescent="0.3"/>
    <row r="76" spans="1:1" ht="20.100000000000001" customHeight="1" x14ac:dyDescent="0.3"/>
    <row r="77" spans="1:1" ht="20.100000000000001" customHeight="1" x14ac:dyDescent="0.3"/>
    <row r="78" spans="1:1" ht="20.100000000000001" customHeight="1" x14ac:dyDescent="0.3"/>
    <row r="79" spans="1:1" ht="20.100000000000001" customHeight="1" x14ac:dyDescent="0.3"/>
    <row r="80" spans="1:1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</sheetData>
  <sheetProtection selectLockedCells="1"/>
  <conditionalFormatting sqref="B20:H20 B12:H13 B18:H18 B22:H23 B25:H29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dataValidations count="1">
    <dataValidation type="list" allowBlank="1" showInputMessage="1" showErrorMessage="1" sqref="B48">
      <formula1>sectoren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1" sqref="C1"/>
    </sheetView>
  </sheetViews>
  <sheetFormatPr baseColWidth="10" defaultRowHeight="14.4" x14ac:dyDescent="0.3"/>
  <cols>
    <col min="1" max="1" width="35.33203125" customWidth="1"/>
    <col min="2" max="2" width="26.6640625" customWidth="1"/>
    <col min="3" max="3" width="25.33203125" customWidth="1"/>
  </cols>
  <sheetData>
    <row r="1" spans="1:4" ht="49.2" customHeight="1" x14ac:dyDescent="0.3">
      <c r="A1" s="58" t="s">
        <v>88</v>
      </c>
      <c r="B1" s="63" t="s">
        <v>89</v>
      </c>
      <c r="C1" s="63" t="s">
        <v>90</v>
      </c>
      <c r="D1" s="64"/>
    </row>
    <row r="2" spans="1:4" x14ac:dyDescent="0.3">
      <c r="A2" s="60" t="s">
        <v>91</v>
      </c>
      <c r="B2" s="61">
        <v>175</v>
      </c>
      <c r="C2" s="59"/>
    </row>
    <row r="3" spans="1:4" x14ac:dyDescent="0.3">
      <c r="A3" s="60" t="s">
        <v>92</v>
      </c>
      <c r="B3" s="65">
        <v>109</v>
      </c>
      <c r="C3" s="59"/>
    </row>
    <row r="4" spans="1:4" x14ac:dyDescent="0.3">
      <c r="A4" s="62" t="s">
        <v>94</v>
      </c>
      <c r="B4" s="62">
        <v>153</v>
      </c>
      <c r="C4" s="62">
        <v>78</v>
      </c>
    </row>
    <row r="5" spans="1:4" x14ac:dyDescent="0.3">
      <c r="A5" s="62" t="s">
        <v>95</v>
      </c>
      <c r="B5" s="62">
        <v>127</v>
      </c>
      <c r="C5" s="62">
        <v>84</v>
      </c>
    </row>
    <row r="6" spans="1:4" x14ac:dyDescent="0.3">
      <c r="A6" s="62" t="s">
        <v>96</v>
      </c>
      <c r="B6" s="62">
        <v>74</v>
      </c>
      <c r="C6" s="62">
        <v>102</v>
      </c>
    </row>
    <row r="7" spans="1:4" x14ac:dyDescent="0.3">
      <c r="A7" s="62" t="s">
        <v>97</v>
      </c>
      <c r="B7" s="62">
        <v>82</v>
      </c>
      <c r="C7" s="62">
        <v>99</v>
      </c>
    </row>
    <row r="8" spans="1:4" x14ac:dyDescent="0.3">
      <c r="A8" s="62" t="s">
        <v>98</v>
      </c>
      <c r="B8" s="62">
        <v>242</v>
      </c>
      <c r="C8" s="62">
        <v>528</v>
      </c>
    </row>
    <row r="9" spans="1:4" x14ac:dyDescent="0.3">
      <c r="A9" s="62" t="s">
        <v>99</v>
      </c>
      <c r="B9" s="62">
        <v>140</v>
      </c>
      <c r="C9" s="62">
        <v>130</v>
      </c>
    </row>
    <row r="10" spans="1:4" x14ac:dyDescent="0.3">
      <c r="A10" s="62" t="s">
        <v>93</v>
      </c>
      <c r="B10" s="62">
        <v>619</v>
      </c>
      <c r="C10" s="62">
        <v>414</v>
      </c>
    </row>
    <row r="11" spans="1:4" x14ac:dyDescent="0.3">
      <c r="A11" s="62" t="s">
        <v>103</v>
      </c>
      <c r="B11" s="62">
        <v>112</v>
      </c>
      <c r="C11" s="62">
        <v>122</v>
      </c>
    </row>
    <row r="12" spans="1:4" x14ac:dyDescent="0.3">
      <c r="A12" s="62" t="s">
        <v>104</v>
      </c>
      <c r="B12" s="62">
        <v>87</v>
      </c>
      <c r="C12" s="62">
        <v>127</v>
      </c>
    </row>
    <row r="13" spans="1:4" x14ac:dyDescent="0.3">
      <c r="A13" s="62" t="s">
        <v>105</v>
      </c>
      <c r="B13" s="62">
        <v>97</v>
      </c>
      <c r="C13" s="62">
        <v>126</v>
      </c>
    </row>
    <row r="14" spans="1:4" x14ac:dyDescent="0.3">
      <c r="A14" s="62" t="s">
        <v>100</v>
      </c>
      <c r="B14" s="62">
        <v>82</v>
      </c>
      <c r="C14" s="62">
        <v>85</v>
      </c>
    </row>
    <row r="15" spans="1:4" x14ac:dyDescent="0.3">
      <c r="A15" s="62" t="s">
        <v>101</v>
      </c>
      <c r="B15" s="62">
        <v>80</v>
      </c>
      <c r="C15" s="62">
        <v>95</v>
      </c>
    </row>
    <row r="16" spans="1:4" x14ac:dyDescent="0.3">
      <c r="A16" s="62" t="s">
        <v>102</v>
      </c>
      <c r="B16" s="62">
        <v>83</v>
      </c>
      <c r="C16" s="62">
        <v>94</v>
      </c>
    </row>
    <row r="17" spans="1:3" x14ac:dyDescent="0.3">
      <c r="A17" s="62" t="s">
        <v>106</v>
      </c>
      <c r="B17" s="62">
        <v>118</v>
      </c>
      <c r="C17" s="62">
        <v>26</v>
      </c>
    </row>
    <row r="18" spans="1:3" x14ac:dyDescent="0.3">
      <c r="A18" s="62" t="s">
        <v>107</v>
      </c>
      <c r="B18" s="62">
        <v>145</v>
      </c>
      <c r="C18" s="62">
        <v>24</v>
      </c>
    </row>
    <row r="19" spans="1:3" x14ac:dyDescent="0.3">
      <c r="A19" s="62" t="s">
        <v>108</v>
      </c>
      <c r="B19" s="62">
        <v>74</v>
      </c>
      <c r="C19" s="62">
        <v>21</v>
      </c>
    </row>
    <row r="20" spans="1:3" x14ac:dyDescent="0.3">
      <c r="A20" s="62" t="s">
        <v>109</v>
      </c>
      <c r="B20" s="62">
        <v>111</v>
      </c>
      <c r="C20" s="62">
        <v>23</v>
      </c>
    </row>
    <row r="21" spans="1:3" x14ac:dyDescent="0.3">
      <c r="A21" s="62" t="s">
        <v>110</v>
      </c>
      <c r="B21" s="62">
        <v>189</v>
      </c>
      <c r="C21" s="62">
        <v>155</v>
      </c>
    </row>
    <row r="22" spans="1:3" x14ac:dyDescent="0.3">
      <c r="A22" s="62" t="s">
        <v>111</v>
      </c>
      <c r="B22" s="62">
        <v>215</v>
      </c>
      <c r="C22" s="62">
        <v>63</v>
      </c>
    </row>
    <row r="23" spans="1:3" x14ac:dyDescent="0.3">
      <c r="A23" s="62" t="s">
        <v>112</v>
      </c>
      <c r="B23" s="62">
        <v>3615</v>
      </c>
      <c r="C23" s="62">
        <v>1063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INTRO</vt:lpstr>
      <vt:lpstr>Gebouw synthesefiche</vt:lpstr>
      <vt:lpstr>Voorbeeld energiebalans</vt:lpstr>
      <vt:lpstr>Blanco energiebalans</vt:lpstr>
      <vt:lpstr>Gemiddelden van de sectoren</vt:lpstr>
      <vt:lpstr>sectoren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PRIOD Benoit</dc:creator>
  <cp:lastModifiedBy>CATALA Ariane</cp:lastModifiedBy>
  <dcterms:created xsi:type="dcterms:W3CDTF">2016-06-08T15:15:26Z</dcterms:created>
  <dcterms:modified xsi:type="dcterms:W3CDTF">2016-11-21T14:30:10Z</dcterms:modified>
</cp:coreProperties>
</file>