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12_AUTO\01_THEMA\03_NRJ\06_OUTILS\03_CANEVAS &amp; calcuateurs\calculateurs\"/>
    </mc:Choice>
  </mc:AlternateContent>
  <xr:revisionPtr revIDLastSave="0" documentId="13_ncr:1_{245CD15D-0162-404B-ABF7-1C0A24C8FB22}" xr6:coauthVersionLast="47" xr6:coauthVersionMax="47" xr10:uidLastSave="{00000000-0000-0000-0000-000000000000}"/>
  <workbookProtection workbookAlgorithmName="SHA-512" workbookHashValue="uustUZyHqr8luyAzZKWNovnKDdHW1262vN7zBZrtV546g6gOsS99HrIf7Uh5/9YaSmejaP2gDo0uvx81GgBxkg==" workbookSaltValue="En1XTSC8vcG6K9krOaGqKg==" workbookSpinCount="100000" lockStructure="1"/>
  <bookViews>
    <workbookView xWindow="-120" yWindow="-120" windowWidth="29040" windowHeight="15840" activeTab="1" xr2:uid="{00000000-000D-0000-FFFF-FFFF00000000}"/>
  </bookViews>
  <sheets>
    <sheet name="Toelichting" sheetId="11" r:id="rId1"/>
    <sheet name="Resultatenblad" sheetId="1" r:id="rId2"/>
    <sheet name="Berekeningsgegevens" sheetId="6" r:id="rId3"/>
    <sheet name="Omzettingsgegevens"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F24" i="1"/>
  <c r="E24" i="1"/>
  <c r="D24" i="1"/>
  <c r="F23" i="1"/>
  <c r="F14" i="1"/>
  <c r="F15" i="1" s="1"/>
  <c r="D23" i="1"/>
  <c r="D14" i="1"/>
  <c r="D15" i="1" s="1"/>
  <c r="E23" i="1"/>
  <c r="E14" i="1"/>
  <c r="E15" i="1" s="1"/>
  <c r="G18" i="1"/>
  <c r="G12" i="1"/>
  <c r="G10" i="1" l="1"/>
  <c r="G23" i="1" s="1"/>
  <c r="F18" i="6" l="1"/>
  <c r="F19" i="6"/>
  <c r="F27" i="6"/>
  <c r="F35" i="6"/>
  <c r="F20" i="6"/>
  <c r="F28" i="6"/>
  <c r="F36" i="6"/>
  <c r="F21" i="6"/>
  <c r="F29" i="6"/>
  <c r="F37" i="6"/>
  <c r="F22" i="6"/>
  <c r="F30" i="6"/>
  <c r="F38" i="6"/>
  <c r="F23" i="6"/>
  <c r="F31" i="6"/>
  <c r="F39" i="6"/>
  <c r="F24" i="6"/>
  <c r="F32" i="6"/>
  <c r="F26" i="6"/>
  <c r="F34" i="6"/>
  <c r="F25" i="6"/>
  <c r="F33" i="6"/>
  <c r="C14" i="6" l="1"/>
  <c r="G15" i="1"/>
  <c r="C13" i="6"/>
  <c r="C12" i="6" l="1"/>
  <c r="H5" i="9"/>
  <c r="E20" i="1" l="1"/>
  <c r="F20" i="1"/>
  <c r="F17" i="1"/>
  <c r="E17" i="1"/>
  <c r="D20" i="1"/>
  <c r="D17" i="1"/>
  <c r="G20" i="1" l="1"/>
  <c r="F21" i="1"/>
  <c r="F22" i="1" s="1"/>
  <c r="E21" i="1"/>
  <c r="E22" i="1" s="1"/>
  <c r="D21" i="1"/>
  <c r="D22" i="1" s="1"/>
  <c r="G17" i="1"/>
  <c r="G21" i="1" l="1"/>
  <c r="G22" i="1" s="1"/>
  <c r="G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FOKAN Damien</author>
  </authors>
  <commentList>
    <comment ref="I10" authorId="0" shapeId="0" xr:uid="{93B8FF3E-BAA9-4604-9BC1-88BD38487BCE}">
      <text>
        <r>
          <rPr>
            <b/>
            <sz val="9"/>
            <color indexed="81"/>
            <rFont val="Tahoma"/>
            <family val="2"/>
          </rPr>
          <t>FOKAN Damien:</t>
        </r>
        <r>
          <rPr>
            <sz val="9"/>
            <color indexed="81"/>
            <rFont val="Tahoma"/>
            <family val="2"/>
          </rPr>
          <t xml:space="preserve">
A partir de 2018</t>
        </r>
      </text>
    </comment>
  </commentList>
</comments>
</file>

<file path=xl/sharedStrings.xml><?xml version="1.0" encoding="utf-8"?>
<sst xmlns="http://schemas.openxmlformats.org/spreadsheetml/2006/main" count="207" uniqueCount="142">
  <si>
    <r>
      <rPr>
        <b/>
        <sz val="11"/>
        <color theme="1"/>
        <rFont val="Arial"/>
        <family val="2"/>
      </rPr>
      <t>Verbruik (kWh) </t>
    </r>
  </si>
  <si>
    <r>
      <rPr>
        <b/>
        <sz val="11"/>
        <color theme="1"/>
        <rFont val="Calibri"/>
        <family val="2"/>
      </rPr>
      <t>kWh</t>
    </r>
  </si>
  <si>
    <t>  </t>
  </si>
  <si>
    <t>e-audits@environnement.brussels</t>
  </si>
  <si>
    <t>15/15</t>
  </si>
  <si>
    <t>19/19</t>
  </si>
  <si>
    <t>18/18</t>
  </si>
  <si>
    <t>1990-2020</t>
  </si>
  <si>
    <t>1988-1997</t>
  </si>
  <si>
    <t>-</t>
  </si>
  <si>
    <t>Mix</t>
  </si>
  <si>
    <t>Hoe moet u deze rekentool van het specifiek verbruik van uw instelling gebruiken ?</t>
  </si>
  <si>
    <r>
      <t> </t>
    </r>
    <r>
      <rPr>
        <b/>
        <i/>
        <sz val="12"/>
        <color rgb="FF0070C0"/>
        <rFont val="Calibri"/>
        <family val="2"/>
        <scheme val="minor"/>
      </rPr>
      <t xml:space="preserve">Welke vakken moet u invullen? </t>
    </r>
  </si>
  <si>
    <r>
      <t xml:space="preserve">De </t>
    </r>
    <r>
      <rPr>
        <u/>
        <sz val="11"/>
        <color rgb="FF000000"/>
        <rFont val="Calibri"/>
        <family val="2"/>
        <scheme val="minor"/>
      </rPr>
      <t>gele</t>
    </r>
    <r>
      <rPr>
        <sz val="11"/>
        <color rgb="FF000000"/>
        <rFont val="Calibri"/>
        <family val="2"/>
        <scheme val="minor"/>
      </rPr>
      <t xml:space="preserve"> vakken zijn de enige vakken waar u gegevens (aantallen, tekst) moet invullen :</t>
    </r>
  </si>
  <si>
    <r>
      <t xml:space="preserve">De </t>
    </r>
    <r>
      <rPr>
        <u/>
        <sz val="11"/>
        <color rgb="FF000000"/>
        <rFont val="Calibri"/>
        <family val="2"/>
        <scheme val="minor"/>
      </rPr>
      <t>beige</t>
    </r>
    <r>
      <rPr>
        <sz val="11"/>
        <color rgb="FF000000"/>
        <rFont val="Calibri"/>
        <family val="2"/>
        <scheme val="minor"/>
      </rPr>
      <t xml:space="preserve"> vakken zijn de vakken waar u een keuze moet maken in het keuzemenu dat verschijnt wanneer u op het vak klikt:</t>
    </r>
  </si>
  <si>
    <t xml:space="preserve">Waar verschijnen de resultaten van de rekentool? </t>
  </si>
  <si>
    <r>
      <t xml:space="preserve">In de </t>
    </r>
    <r>
      <rPr>
        <u/>
        <sz val="11"/>
        <color rgb="FF000000"/>
        <rFont val="Calibri"/>
        <family val="2"/>
        <scheme val="minor"/>
      </rPr>
      <t>blauwe</t>
    </r>
    <r>
      <rPr>
        <sz val="12"/>
        <color rgb="FF000000"/>
        <rFont val="Calibri"/>
        <family val="2"/>
        <scheme val="minor"/>
      </rPr>
      <t xml:space="preserve"> vakken</t>
    </r>
  </si>
  <si>
    <r>
      <t> </t>
    </r>
    <r>
      <rPr>
        <b/>
        <i/>
        <sz val="12"/>
        <color rgb="FF0070C0"/>
        <rFont val="Calibri"/>
        <family val="2"/>
        <scheme val="minor"/>
      </rPr>
      <t>Stappen</t>
    </r>
  </si>
  <si>
    <t>Algemene gegevens</t>
  </si>
  <si>
    <r>
      <t>1.</t>
    </r>
    <r>
      <rPr>
        <sz val="12"/>
        <color rgb="FF000000"/>
        <rFont val="Calibri"/>
        <family val="2"/>
        <scheme val="minor"/>
      </rPr>
      <t xml:space="preserve"> Voer het referentiejaar in (het jaar va nde facturen)</t>
    </r>
  </si>
  <si>
    <t>2.Voer uw administratieve gegevens in : het adres van de betrokken instelling (vak I4) en de referentie (vak I5) van de milieuvergunning (code van 6 cijfers die u in de referenties van het dossier van het BIM terugvindt). Bv.: PE/1B/2018/123456)</t>
  </si>
  <si>
    <t>Verbruiksgegevens</t>
  </si>
  <si>
    <r>
      <t>3.</t>
    </r>
    <r>
      <rPr>
        <sz val="12"/>
        <color rgb="FF000000"/>
        <rFont val="Calibri"/>
        <family val="2"/>
        <scheme val="minor"/>
      </rPr>
      <t xml:space="preserve"> </t>
    </r>
    <r>
      <rPr>
        <sz val="11"/>
        <color rgb="FF000000"/>
        <rFont val="Calibri"/>
        <family val="2"/>
        <scheme val="minor"/>
      </rPr>
      <t>Kies het kader waarin u zal werken in functie van de activiteitensector van uw gebouw:</t>
    </r>
  </si>
  <si>
    <r>
      <t>&gt;</t>
    </r>
    <r>
      <rPr>
        <sz val="12"/>
        <color rgb="FF000000"/>
        <rFont val="Calibri"/>
        <family val="2"/>
        <scheme val="minor"/>
      </rPr>
      <t xml:space="preserve"> </t>
    </r>
    <r>
      <rPr>
        <sz val="11"/>
        <color rgb="FF000000"/>
        <rFont val="Calibri"/>
        <family val="2"/>
        <scheme val="minor"/>
      </rPr>
      <t>Elke activiteitensector behalve industrie ;</t>
    </r>
  </si>
  <si>
    <t>&gt; Enkel activiteitensector van de industrie.</t>
  </si>
  <si>
    <t xml:space="preserve">We merken op dat voor de activiteitensector “industrie” enkel de invoering van het totale verbruik (in petajoule primaire energie per jaar) vereist is (vak I11) om te bepalen of u mag afwijken van de verplichting een energieaudit uit te voeren. </t>
  </si>
  <si>
    <t>Gelieve de volgende codering uit te voeren voor de andere activiteitensectoren:</t>
  </si>
  <si>
    <t>4. In the geval dat uw technische en geografische eenheid verschillende activiteitensectoren omvat, voer dan de vloeroppvervlakte en de activiteitensector in beide kolommen. In het geval er slechts 1 activiteitensecotr aanwezig is, voer deze in in de eerste kolom.</t>
  </si>
  <si>
    <r>
      <t>5. Voer uw jaarlijks ver</t>
    </r>
    <r>
      <rPr>
        <sz val="11"/>
        <rFont val="Calibri"/>
        <family val="2"/>
        <scheme val="minor"/>
      </rPr>
      <t>bruik in (laatste afgesloten jaar met normale bezetting</t>
    </r>
    <r>
      <rPr>
        <sz val="11"/>
        <color rgb="FF000000"/>
        <rFont val="Calibri"/>
        <family val="2"/>
        <scheme val="minor"/>
      </rPr>
      <t xml:space="preserve">) in </t>
    </r>
    <r>
      <rPr>
        <u/>
        <sz val="11"/>
        <rFont val="Calibri"/>
        <family val="2"/>
        <scheme val="minor"/>
      </rPr>
      <t>br</t>
    </r>
    <r>
      <rPr>
        <u/>
        <sz val="11"/>
        <color rgb="FF000000"/>
        <rFont val="Calibri"/>
        <family val="2"/>
        <scheme val="minor"/>
      </rPr>
      <t>andstof</t>
    </r>
    <r>
      <rPr>
        <sz val="11"/>
        <color rgb="FF000000"/>
        <rFont val="Calibri"/>
        <family val="2"/>
        <scheme val="minor"/>
      </rPr>
      <t xml:space="preserve"> (vak D12), zoals aangegeven op uw factuur (in kWh CBW) ;</t>
    </r>
  </si>
  <si>
    <t xml:space="preserve">Indien uw leverancier uw verbruik in een andere eenheid dan kWh factureert (in liter of m³ stookolie), kan u gebruikmaken van de tab « omzettingsgegevens » om de factor te kiezen die u moet gebruiken bij de omzetting van uw verbruik in kWh. </t>
  </si>
  <si>
    <r>
      <t xml:space="preserve">6. Selecteer het type brandstof dat werd gefactureerd (vak D13).  Dit zal automatisch uw brandstofverbruik in </t>
    </r>
    <r>
      <rPr>
        <b/>
        <sz val="11"/>
        <color rgb="FF000000"/>
        <rFont val="Calibri"/>
        <family val="2"/>
        <scheme val="minor"/>
      </rPr>
      <t>kWh COW</t>
    </r>
    <r>
      <rPr>
        <sz val="11"/>
        <color rgb="FF000000"/>
        <rFont val="Calibri"/>
        <family val="2"/>
        <scheme val="minor"/>
      </rPr>
      <t xml:space="preserve"> herberekenen (vak D14) ;</t>
    </r>
  </si>
  <si>
    <t>7. Geef het percentage van het verbruik aan dat u wenst te normaliseren. Dit komt overeen met het brandstofverbruik dat afhankelijk is van het klimaat (en dus van de buitentemperatuur). Over het algemeen is dit het deel van het brandstofverbruik dat verband houdt met verwarming.</t>
  </si>
  <si>
    <r>
      <t>8. H</t>
    </r>
    <r>
      <rPr>
        <u/>
        <sz val="11"/>
        <color rgb="FF000000"/>
        <rFont val="Calibri"/>
        <family val="2"/>
        <scheme val="minor"/>
      </rPr>
      <t xml:space="preserve">et </t>
    </r>
    <r>
      <rPr>
        <sz val="11"/>
        <color rgb="FF000000"/>
        <rFont val="Calibri"/>
        <family val="2"/>
        <scheme val="minor"/>
      </rPr>
      <t xml:space="preserve"> </t>
    </r>
    <r>
      <rPr>
        <u/>
        <sz val="11"/>
        <color rgb="FF000000"/>
        <rFont val="Calibri"/>
        <family val="2"/>
        <scheme val="minor"/>
      </rPr>
      <t xml:space="preserve">brandstofverbruik in  </t>
    </r>
    <r>
      <rPr>
        <b/>
        <u/>
        <sz val="11"/>
        <color rgb="FF000000"/>
        <rFont val="Calibri"/>
        <family val="2"/>
        <scheme val="minor"/>
      </rPr>
      <t>kWh COW wordt automatisch genormaliseerd</t>
    </r>
    <r>
      <rPr>
        <sz val="12"/>
        <color rgb="FF000000"/>
        <rFont val="Calibri"/>
        <family val="2"/>
        <scheme val="minor"/>
      </rPr>
      <t>  </t>
    </r>
    <r>
      <rPr>
        <sz val="11"/>
        <color rgb="FF000000"/>
        <rFont val="Calibri"/>
        <family val="2"/>
        <scheme val="minor"/>
      </rPr>
      <t xml:space="preserve">opdat dit representatief zou zijn voor het buitenklimaat van de jaren van verbruik die in aanmerking worden genomen. </t>
    </r>
  </si>
  <si>
    <r>
      <t>9. Voer uw jaarlijks elektriciteitsverbr</t>
    </r>
    <r>
      <rPr>
        <sz val="11"/>
        <rFont val="Calibri"/>
        <family val="2"/>
        <scheme val="minor"/>
      </rPr>
      <t>uik in (kies hetzelfde jaar als bij het bandstofverbruik</t>
    </r>
    <r>
      <rPr>
        <sz val="11"/>
        <color rgb="FF000000"/>
        <rFont val="Calibri"/>
        <family val="2"/>
        <scheme val="minor"/>
      </rPr>
      <t xml:space="preserve">) </t>
    </r>
    <r>
      <rPr>
        <u/>
        <sz val="11"/>
        <rFont val="Calibri"/>
        <family val="2"/>
        <scheme val="minor"/>
      </rPr>
      <t>(v</t>
    </r>
    <r>
      <rPr>
        <u/>
        <sz val="11"/>
        <color rgb="FF000000"/>
        <rFont val="Calibri"/>
        <family val="2"/>
        <scheme val="minor"/>
      </rPr>
      <t>ak D18),  zoals aangegeven op uw factuur (in kWh) ;</t>
    </r>
  </si>
  <si>
    <t>Als u beschikt over fotovoltaïsche panelen voor het gebruik ter plaatse: de elektriciteit die wordt geproduceerd door de PV-panelen en die ter plaatse wordt verbruikt, moet bij het totale elektriciteitsverbruik van de site toegevoegd worden</t>
  </si>
  <si>
    <t>10. Geef het percentage van het elektriciteitsverbruik aan dat moet worden genormaliseerd. Dit komt overeen met het elektriciteitsverbruik dat afhankelijk is van het klimaat (en dus van de buitentemperatuur). Over het algemeen is dit het deel van het elektriciteitsverbruik dat is gekoppeld aan verwarming (bijvoorbeeld in het geval van warmtepompen).</t>
  </si>
  <si>
    <r>
      <t>De rekentool berekent automatisch het specifiek jaarlijks verbruik van uw instelling dat verschijnt in vak D22. Vakken « </t>
    </r>
    <r>
      <rPr>
        <b/>
        <sz val="11"/>
        <color rgb="FF000000"/>
        <rFont val="Calibri"/>
        <family val="2"/>
        <scheme val="minor"/>
      </rPr>
      <t>Resultaten</t>
    </r>
    <r>
      <rPr>
        <sz val="11"/>
        <color rgb="FF000000"/>
        <rFont val="Calibri"/>
        <family val="2"/>
        <scheme val="minor"/>
      </rPr>
      <t> » (D24 tot G24) geven aan of u mag afwijken van de verplichting een audit van de milieuvergunning uit te voeren, door uw specifiek verbruik te vergelijken met de verbruiksdrempel van uw activiteitensector, bepaald door het besluit van 27/12/2016 :</t>
    </r>
  </si>
  <si>
    <r>
      <t>&gt; Indien het vak “resultaten” « </t>
    </r>
    <r>
      <rPr>
        <b/>
        <sz val="11"/>
        <color rgb="FF000000"/>
        <rFont val="Calibri"/>
        <family val="2"/>
        <scheme val="minor"/>
      </rPr>
      <t>Geen audit</t>
    </r>
    <r>
      <rPr>
        <sz val="11"/>
        <color rgb="FF000000"/>
        <rFont val="Calibri"/>
        <family val="2"/>
        <scheme val="minor"/>
      </rPr>
      <t> » vermeldt, kan u effectief worden vrijgesteld van een audit voor zover u een aanvraag tot vrijstelling indient bij het BIM en deze wordt gevalideerd ;</t>
    </r>
  </si>
  <si>
    <r>
      <t>&gt; Indien het vak “resultaten”  « </t>
    </r>
    <r>
      <rPr>
        <b/>
        <sz val="11"/>
        <color rgb="FF000000"/>
        <rFont val="Calibri"/>
        <family val="2"/>
        <scheme val="minor"/>
      </rPr>
      <t>Audit</t>
    </r>
    <r>
      <rPr>
        <sz val="11"/>
        <color rgb="FF000000"/>
        <rFont val="Calibri"/>
        <family val="2"/>
        <scheme val="minor"/>
      </rPr>
      <t> » aangeeft, is uw instelling een grote verbruiker en bent u onderworpen aan de verplichting een energieaudit uit te voeren.</t>
    </r>
  </si>
  <si>
    <t>Opmerkingen</t>
  </si>
  <si>
    <t>Voor meer informatie m.b.t. de energieaudit van de milieuvergunning kan u terecht op onze webpagina .</t>
  </si>
  <si>
    <t xml:space="preserve">Voor vragen m.b.t. de rekentool en/of  voor instellingen met meerdere verschillende activiteitensectoren kan u contact opnemen met het BIM op het volgende adres : </t>
  </si>
  <si>
    <r>
      <rPr>
        <sz val="16"/>
        <color theme="1"/>
        <rFont val="Arial"/>
        <family val="2"/>
      </rPr>
      <t>Rekentool van het specifiek verbruik van de instelling met het oog op een afwijking van de audit van de milieuvergunning</t>
    </r>
  </si>
  <si>
    <t>Referentjaar</t>
  </si>
  <si>
    <r>
      <rPr>
        <b/>
        <sz val="11"/>
        <color theme="1"/>
        <rFont val="Arial"/>
        <family val="2"/>
      </rPr>
      <t>Adres instelling</t>
    </r>
  </si>
  <si>
    <r>
      <rPr>
        <b/>
        <sz val="11"/>
        <color theme="1"/>
        <rFont val="Arial"/>
        <family val="2"/>
      </rPr>
      <t>Referentie milieuvergunning</t>
    </r>
  </si>
  <si>
    <t>Activiteitensector andere dan industrie</t>
  </si>
  <si>
    <t>Activiteitensector 1</t>
  </si>
  <si>
    <t>Activiteitensector 2</t>
  </si>
  <si>
    <t>Activiteitensector 3</t>
  </si>
  <si>
    <t>TOTAAL</t>
  </si>
  <si>
    <t>Vloeroppervlakte van de sector in het gebouw (m²)</t>
  </si>
  <si>
    <t>Activiteitensector</t>
  </si>
  <si>
    <t>Brandstof in kWhbrandstof CBW (factuur)</t>
  </si>
  <si>
    <r>
      <rPr>
        <sz val="11"/>
        <rFont val="Arial"/>
        <family val="2"/>
      </rPr>
      <t>Type brandstof</t>
    </r>
  </si>
  <si>
    <r>
      <rPr>
        <sz val="11"/>
        <rFont val="Arial"/>
        <family val="2"/>
      </rPr>
      <t>Omzettingsfactor CBW/COW</t>
    </r>
  </si>
  <si>
    <t xml:space="preserve">Brandstof in kWhbrandstof COW </t>
  </si>
  <si>
    <t>Gedeelte van het brandstofverbruik te normaliseren in %</t>
  </si>
  <si>
    <r>
      <rPr>
        <sz val="11"/>
        <rFont val="Calibri"/>
        <family val="2"/>
        <scheme val="minor"/>
      </rPr>
      <t>Brandstof genormaliseerd t.o.v. het klimaat (</t>
    </r>
    <r>
      <rPr>
        <u/>
        <sz val="11"/>
        <rFont val="Calibri"/>
        <family val="2"/>
        <scheme val="minor"/>
      </rPr>
      <t>opgesteld op basis van de kWhbrandstof COW</t>
    </r>
    <r>
      <rPr>
        <sz val="11"/>
        <rFont val="Calibri"/>
        <family val="2"/>
        <scheme val="minor"/>
      </rPr>
      <t>) (kWhbrandstof)</t>
    </r>
  </si>
  <si>
    <r>
      <rPr>
        <sz val="11"/>
        <color theme="1"/>
        <rFont val="Arial"/>
        <family val="2"/>
      </rPr>
      <t>Elektrisch (kWhelek)</t>
    </r>
  </si>
  <si>
    <t>% Elektriciteit voor ruimteverwarming</t>
  </si>
  <si>
    <t>Elektriciteit genormaliseerd t.o.v. het klimaat (kWh elek)</t>
  </si>
  <si>
    <t>Totaal</t>
  </si>
  <si>
    <t>Specifiek jaarlijkse verbruik van de inrichting (kWhf/m².jaar)</t>
  </si>
  <si>
    <r>
      <rPr>
        <sz val="11"/>
        <color theme="1"/>
        <rFont val="Arial"/>
        <family val="2"/>
      </rPr>
      <t>Specifieke verbruiksdrempel van de activiteitensector (kWhf/m².jaar)</t>
    </r>
  </si>
  <si>
    <r>
      <rPr>
        <b/>
        <sz val="12"/>
        <color theme="1"/>
        <rFont val="Arial"/>
        <family val="2"/>
      </rPr>
      <t>Resultaat</t>
    </r>
  </si>
  <si>
    <r>
      <rPr>
        <b/>
        <sz val="11"/>
        <color theme="1"/>
        <rFont val="Arial"/>
        <family val="2"/>
      </rPr>
      <t xml:space="preserve">Activiteitensector </t>
    </r>
    <r>
      <rPr>
        <b/>
        <u/>
        <sz val="11"/>
        <color theme="1"/>
        <rFont val="Arial"/>
        <family val="2"/>
      </rPr>
      <t>enkel industrie</t>
    </r>
  </si>
  <si>
    <r>
      <rPr>
        <b/>
        <sz val="11"/>
        <color theme="1"/>
        <rFont val="Arial"/>
        <family val="2"/>
      </rPr>
      <t xml:space="preserve">Totaal verbruik </t>
    </r>
    <r>
      <rPr>
        <b/>
        <sz val="11"/>
        <color rgb="FFC00000"/>
        <rFont val="Arial"/>
        <family val="2"/>
      </rPr>
      <t>(PJp/jaar)</t>
    </r>
  </si>
  <si>
    <r>
      <rPr>
        <sz val="11"/>
        <color theme="1"/>
        <rFont val="Arial"/>
        <family val="2"/>
      </rPr>
      <t>Brandstofdrempel industrie (PJp/jaar)</t>
    </r>
  </si>
  <si>
    <r>
      <rPr>
        <b/>
        <sz val="11"/>
        <color theme="1"/>
        <rFont val="Arial"/>
        <family val="2"/>
      </rPr>
      <t>Resultaat</t>
    </r>
  </si>
  <si>
    <r>
      <rPr>
        <b/>
        <u/>
        <sz val="11"/>
        <color rgb="FF0070C0"/>
        <rFont val="Arial"/>
        <family val="2"/>
      </rPr>
      <t>Legende</t>
    </r>
  </si>
  <si>
    <r>
      <rPr>
        <b/>
        <sz val="11"/>
        <color rgb="FF0070C0"/>
        <rFont val="Arial"/>
        <family val="2"/>
      </rPr>
      <t>In te vullen vakken</t>
    </r>
  </si>
  <si>
    <r>
      <rPr>
        <b/>
        <sz val="11"/>
        <color rgb="FF0070C0"/>
        <rFont val="Arial"/>
        <family val="2"/>
      </rPr>
      <t>Keuzemenu met te selecteren keuzes</t>
    </r>
  </si>
  <si>
    <r>
      <rPr>
        <b/>
        <sz val="11"/>
        <color rgb="FF0070C0"/>
        <rFont val="Arial"/>
        <family val="2"/>
      </rPr>
      <t>Resultaat</t>
    </r>
  </si>
  <si>
    <r>
      <rPr>
        <b/>
        <sz val="11"/>
        <color theme="1"/>
        <rFont val="Calibri"/>
        <family val="2"/>
      </rPr>
      <t>Activiteitensector</t>
    </r>
  </si>
  <si>
    <r>
      <rPr>
        <b/>
        <sz val="11"/>
        <color theme="1"/>
        <rFont val="Calibri"/>
        <family val="2"/>
      </rPr>
      <t xml:space="preserve">Specifieke verbruiksdrempel </t>
    </r>
  </si>
  <si>
    <t>Warmte
graaddagen</t>
  </si>
  <si>
    <r>
      <rPr>
        <sz val="11"/>
        <color theme="1"/>
        <rFont val="Calibri"/>
        <family val="2"/>
      </rPr>
      <t>Andere</t>
    </r>
  </si>
  <si>
    <r>
      <rPr>
        <sz val="11"/>
        <color theme="1"/>
        <rFont val="Calibri"/>
        <family val="2"/>
      </rPr>
      <t>Handel</t>
    </r>
  </si>
  <si>
    <r>
      <rPr>
        <sz val="11"/>
        <color theme="1"/>
        <rFont val="Calibri"/>
        <family val="2"/>
      </rPr>
      <t>Onderwijs</t>
    </r>
  </si>
  <si>
    <r>
      <rPr>
        <sz val="11"/>
        <color theme="1"/>
        <rFont val="Calibri"/>
        <family val="2"/>
      </rPr>
      <t>Rusthuizen</t>
    </r>
  </si>
  <si>
    <r>
      <rPr>
        <sz val="11"/>
        <color theme="1"/>
        <rFont val="Calibri"/>
        <family val="2"/>
      </rPr>
      <t>Ziekenhuizen</t>
    </r>
  </si>
  <si>
    <r>
      <rPr>
        <sz val="11"/>
        <color theme="1"/>
        <rFont val="Calibri"/>
        <family val="2"/>
      </rPr>
      <t>Hotels</t>
    </r>
  </si>
  <si>
    <t>Kantoorgebouw 
(privé of publiek)</t>
  </si>
  <si>
    <r>
      <rPr>
        <sz val="11"/>
        <color theme="1"/>
        <rFont val="Calibri"/>
        <family val="2"/>
      </rPr>
      <t xml:space="preserve">Industrie </t>
    </r>
  </si>
  <si>
    <r>
      <rPr>
        <sz val="11"/>
        <color theme="1"/>
        <rFont val="Calibri"/>
        <family val="2"/>
      </rPr>
      <t>Brandhout</t>
    </r>
  </si>
  <si>
    <r>
      <rPr>
        <sz val="11"/>
        <color theme="1"/>
        <rFont val="Calibri"/>
        <family val="2"/>
      </rPr>
      <t>Steenkool</t>
    </r>
  </si>
  <si>
    <t>Benzine</t>
  </si>
  <si>
    <r>
      <rPr>
        <sz val="11"/>
        <color theme="1"/>
        <rFont val="Calibri"/>
        <family val="2"/>
      </rPr>
      <t>Zware stookolie</t>
    </r>
  </si>
  <si>
    <r>
      <rPr>
        <sz val="11"/>
        <color theme="1"/>
        <rFont val="Calibri"/>
        <family val="2"/>
      </rPr>
      <t>Butaan-/propaangas</t>
    </r>
  </si>
  <si>
    <r>
      <rPr>
        <sz val="11"/>
        <color theme="1"/>
        <rFont val="Calibri"/>
        <family val="2"/>
      </rPr>
      <t>Aardgas</t>
    </r>
  </si>
  <si>
    <r>
      <rPr>
        <sz val="11"/>
        <color theme="1"/>
        <rFont val="Calibri"/>
        <family val="2"/>
      </rPr>
      <t>Stookolie</t>
    </r>
  </si>
  <si>
    <r>
      <rPr>
        <sz val="11"/>
        <color theme="1"/>
        <rFont val="Calibri"/>
        <family val="2"/>
      </rPr>
      <t>Pellets</t>
    </r>
  </si>
  <si>
    <r>
      <rPr>
        <sz val="11"/>
        <color theme="1"/>
        <rFont val="Calibri"/>
        <family val="2"/>
      </rPr>
      <t>Houtsnippers</t>
    </r>
  </si>
  <si>
    <r>
      <rPr>
        <b/>
        <sz val="11"/>
        <color theme="1"/>
        <rFont val="Calibri"/>
        <family val="2"/>
      </rPr>
      <t>Omzettingsfactor CBW/COW</t>
    </r>
  </si>
  <si>
    <t>Normalisatiefactor</t>
  </si>
  <si>
    <t>Warmte graaddagen normaal</t>
  </si>
  <si>
    <t>Warmte graaddagen referentiejaar</t>
  </si>
  <si>
    <t>Periode</t>
  </si>
  <si>
    <t>Warmte graaddagen</t>
  </si>
  <si>
    <t>Keuze</t>
  </si>
  <si>
    <r>
      <rPr>
        <b/>
        <sz val="11"/>
        <rFont val="Calibri"/>
        <family val="2"/>
      </rPr>
      <t>Aantal kWhbrandstof</t>
    </r>
  </si>
  <si>
    <r>
      <rPr>
        <b/>
        <sz val="11"/>
        <color theme="1"/>
        <rFont val="Calibri"/>
        <family val="2"/>
      </rPr>
      <t>GWh</t>
    </r>
  </si>
  <si>
    <r>
      <rPr>
        <b/>
        <sz val="11"/>
        <color theme="1"/>
        <rFont val="Calibri"/>
        <family val="2"/>
      </rPr>
      <t>MWh</t>
    </r>
  </si>
  <si>
    <r>
      <rPr>
        <b/>
        <sz val="11"/>
        <color theme="1"/>
        <rFont val="Calibri"/>
        <family val="2"/>
      </rPr>
      <t>Joule</t>
    </r>
  </si>
  <si>
    <r>
      <rPr>
        <b/>
        <sz val="11"/>
        <color theme="1"/>
        <rFont val="Calibri"/>
        <family val="2"/>
      </rPr>
      <t>Kcalorieën</t>
    </r>
  </si>
  <si>
    <r>
      <rPr>
        <b/>
        <sz val="11"/>
        <color theme="1"/>
        <rFont val="Calibri"/>
        <family val="2"/>
      </rPr>
      <t>MJ</t>
    </r>
  </si>
  <si>
    <t>Toe</t>
  </si>
  <si>
    <r>
      <rPr>
        <sz val="11"/>
        <rFont val="Calibri"/>
        <family val="2"/>
      </rPr>
      <t xml:space="preserve">1 liter </t>
    </r>
  </si>
  <si>
    <r>
      <rPr>
        <b/>
        <sz val="11"/>
        <rFont val="Calibri"/>
        <family val="2"/>
      </rPr>
      <t>Bio-ether (Biodiesel)</t>
    </r>
  </si>
  <si>
    <r>
      <rPr>
        <sz val="11"/>
        <rFont val="Calibri"/>
        <family val="2"/>
      </rPr>
      <t>is gelijk aan</t>
    </r>
  </si>
  <si>
    <r>
      <rPr>
        <b/>
        <sz val="11"/>
        <rFont val="Calibri"/>
        <family val="2"/>
      </rPr>
      <t>Biogas</t>
    </r>
  </si>
  <si>
    <r>
      <rPr>
        <sz val="11"/>
        <rFont val="Calibri"/>
        <family val="2"/>
      </rPr>
      <t>1 sterre</t>
    </r>
  </si>
  <si>
    <r>
      <rPr>
        <b/>
        <sz val="11"/>
        <rFont val="Calibri"/>
        <family val="2"/>
      </rPr>
      <t>Hout</t>
    </r>
  </si>
  <si>
    <r>
      <rPr>
        <sz val="11"/>
        <rFont val="Calibri"/>
        <family val="2"/>
      </rPr>
      <t>1 kilogram</t>
    </r>
  </si>
  <si>
    <t>Butaan</t>
  </si>
  <si>
    <r>
      <rPr>
        <b/>
        <sz val="11"/>
        <rFont val="Calibri"/>
        <family val="2"/>
      </rPr>
      <t>Steenkool</t>
    </r>
  </si>
  <si>
    <t>Koolzaad</t>
  </si>
  <si>
    <r>
      <rPr>
        <b/>
        <sz val="11"/>
        <rFont val="Calibri"/>
        <family val="2"/>
      </rPr>
      <t>Dierlijk afval</t>
    </r>
  </si>
  <si>
    <r>
      <rPr>
        <b/>
        <sz val="11"/>
        <rFont val="Calibri"/>
        <family val="2"/>
      </rPr>
      <t>Huishoudelijk afval</t>
    </r>
  </si>
  <si>
    <r>
      <rPr>
        <b/>
        <sz val="11"/>
        <rFont val="Calibri"/>
        <family val="2"/>
      </rPr>
      <t>E-10</t>
    </r>
  </si>
  <si>
    <r>
      <rPr>
        <b/>
        <sz val="11"/>
        <rFont val="Calibri"/>
        <family val="2"/>
      </rPr>
      <t>Benzine</t>
    </r>
  </si>
  <si>
    <r>
      <rPr>
        <b/>
        <sz val="11"/>
        <rFont val="Calibri"/>
        <family val="2"/>
      </rPr>
      <t>Ethanol</t>
    </r>
  </si>
  <si>
    <r>
      <rPr>
        <b/>
        <sz val="11"/>
        <rFont val="Calibri"/>
        <family val="2"/>
      </rPr>
      <t>ETBE</t>
    </r>
  </si>
  <si>
    <t>Zware stookolie (fuel)</t>
  </si>
  <si>
    <r>
      <rPr>
        <b/>
        <sz val="11"/>
        <rFont val="Calibri"/>
        <family val="2"/>
      </rPr>
      <t>Houtgas</t>
    </r>
  </si>
  <si>
    <r>
      <rPr>
        <b/>
        <sz val="11"/>
        <rFont val="Calibri"/>
        <family val="2"/>
      </rPr>
      <t>GNV</t>
    </r>
  </si>
  <si>
    <r>
      <rPr>
        <b/>
        <sz val="11"/>
        <rFont val="Calibri"/>
        <family val="2"/>
      </rPr>
      <t>Dierlijk vet</t>
    </r>
  </si>
  <si>
    <r>
      <rPr>
        <b/>
        <sz val="11"/>
        <rFont val="Calibri"/>
        <family val="2"/>
      </rPr>
      <t>Plantaardige olie (HVP-PPO)</t>
    </r>
  </si>
  <si>
    <r>
      <rPr>
        <b/>
        <sz val="11"/>
        <rFont val="Calibri"/>
        <family val="2"/>
      </rPr>
      <t>Vloeibare waterstof (-253)</t>
    </r>
  </si>
  <si>
    <r>
      <rPr>
        <b/>
        <sz val="11"/>
        <rFont val="Calibri"/>
        <family val="2"/>
      </rPr>
      <t>Kerosine (lampolie)</t>
    </r>
  </si>
  <si>
    <r>
      <rPr>
        <b/>
        <sz val="11"/>
        <rFont val="Calibri"/>
        <family val="2"/>
      </rPr>
      <t>LPG - GPL</t>
    </r>
  </si>
  <si>
    <r>
      <rPr>
        <b/>
        <sz val="11"/>
        <rFont val="Calibri"/>
        <family val="2"/>
      </rPr>
      <t>Stookolie</t>
    </r>
  </si>
  <si>
    <t>Methanol</t>
  </si>
  <si>
    <r>
      <rPr>
        <b/>
        <sz val="11"/>
        <rFont val="Calibri"/>
        <family val="2"/>
      </rPr>
      <t>MTBE</t>
    </r>
  </si>
  <si>
    <t>Stro</t>
  </si>
  <si>
    <r>
      <rPr>
        <b/>
        <sz val="11"/>
        <rFont val="Calibri"/>
        <family val="2"/>
      </rPr>
      <t>Pellets</t>
    </r>
  </si>
  <si>
    <r>
      <rPr>
        <sz val="11"/>
        <rFont val="Calibri"/>
        <family val="2"/>
      </rPr>
      <t>1 vat</t>
    </r>
  </si>
  <si>
    <t>Aardolie</t>
  </si>
  <si>
    <t>Houtsnippers</t>
  </si>
  <si>
    <t>Propaan</t>
  </si>
  <si>
    <r>
      <rPr>
        <sz val="11"/>
        <color theme="1"/>
        <rFont val="Calibri"/>
        <family val="2"/>
      </rPr>
      <t>1 vat  = 159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</si>
</sst>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34" x14ac:knownFonts="1">
    <font>
      <sz val="11"/>
      <color theme="1"/>
      <name val="Calibri"/>
      <family val="2"/>
      <scheme val="minor"/>
    </font>
    <font>
      <sz val="11"/>
      <color rgb="FFFF0000"/>
      <name val="Calibri"/>
      <family val="2"/>
      <scheme val="minor"/>
    </font>
    <font>
      <sz val="11"/>
      <color theme="1"/>
      <name val="Arial"/>
      <family val="2"/>
    </font>
    <font>
      <u/>
      <sz val="11"/>
      <color theme="10"/>
      <name val="Calibri"/>
      <family val="2"/>
      <scheme val="minor"/>
    </font>
    <font>
      <b/>
      <sz val="11"/>
      <color theme="1"/>
      <name val="Arial"/>
      <family val="2"/>
    </font>
    <font>
      <b/>
      <sz val="11"/>
      <color rgb="FFFF0000"/>
      <name val="Arial"/>
      <family val="2"/>
    </font>
    <font>
      <b/>
      <sz val="11"/>
      <color theme="1"/>
      <name val="Calibri"/>
      <family val="2"/>
      <scheme val="minor"/>
    </font>
    <font>
      <u/>
      <sz val="11"/>
      <color theme="10"/>
      <name val="Arial"/>
      <family val="2"/>
    </font>
    <font>
      <b/>
      <sz val="11"/>
      <color rgb="FFC00000"/>
      <name val="Arial"/>
      <family val="2"/>
    </font>
    <font>
      <b/>
      <u/>
      <sz val="11"/>
      <color theme="1"/>
      <name val="Arial"/>
      <family val="2"/>
    </font>
    <font>
      <b/>
      <sz val="11"/>
      <color rgb="FF0070C0"/>
      <name val="Arial"/>
      <family val="2"/>
    </font>
    <font>
      <sz val="11"/>
      <name val="Arial"/>
      <family val="2"/>
    </font>
    <font>
      <sz val="11"/>
      <name val="Calibri"/>
      <family val="2"/>
      <scheme val="minor"/>
    </font>
    <font>
      <b/>
      <sz val="11"/>
      <name val="Calibri"/>
      <family val="2"/>
      <scheme val="minor"/>
    </font>
    <font>
      <b/>
      <sz val="12"/>
      <color theme="1"/>
      <name val="Arial"/>
      <family val="2"/>
    </font>
    <font>
      <sz val="16"/>
      <color theme="1"/>
      <name val="Arial"/>
      <family val="2"/>
    </font>
    <font>
      <b/>
      <u/>
      <sz val="11"/>
      <color rgb="FF0070C0"/>
      <name val="Arial"/>
      <family val="2"/>
    </font>
    <font>
      <b/>
      <sz val="11"/>
      <color theme="1"/>
      <name val="Calibri"/>
      <family val="2"/>
    </font>
    <font>
      <b/>
      <sz val="9"/>
      <color indexed="81"/>
      <name val="Tahoma"/>
      <family val="2"/>
    </font>
    <font>
      <sz val="9"/>
      <color indexed="81"/>
      <name val="Tahoma"/>
      <family val="2"/>
    </font>
    <font>
      <b/>
      <u/>
      <sz val="12"/>
      <color rgb="FF000000"/>
      <name val="Calibri"/>
      <family val="2"/>
      <scheme val="minor"/>
    </font>
    <font>
      <b/>
      <i/>
      <sz val="12"/>
      <color rgb="FF0070C0"/>
      <name val="Calibri"/>
      <family val="2"/>
      <scheme val="minor"/>
    </font>
    <font>
      <sz val="11"/>
      <color rgb="FF000000"/>
      <name val="Calibri"/>
      <family val="2"/>
      <scheme val="minor"/>
    </font>
    <font>
      <u/>
      <sz val="11"/>
      <color rgb="FF000000"/>
      <name val="Calibri"/>
      <family val="2"/>
      <scheme val="minor"/>
    </font>
    <font>
      <b/>
      <sz val="11"/>
      <color rgb="FF000000"/>
      <name val="Calibri"/>
      <family val="2"/>
      <scheme val="minor"/>
    </font>
    <font>
      <sz val="11"/>
      <color rgb="FF00B050"/>
      <name val="Calibri"/>
      <family val="2"/>
      <scheme val="minor"/>
    </font>
    <font>
      <b/>
      <u/>
      <sz val="11"/>
      <color rgb="FF000000"/>
      <name val="Calibri"/>
      <family val="2"/>
      <scheme val="minor"/>
    </font>
    <font>
      <u/>
      <sz val="11"/>
      <name val="Calibri"/>
      <family val="2"/>
      <scheme val="minor"/>
    </font>
    <font>
      <b/>
      <sz val="11"/>
      <name val="Arial"/>
      <family val="2"/>
    </font>
    <font>
      <sz val="8"/>
      <name val="Calibri"/>
      <family val="2"/>
      <scheme val="minor"/>
    </font>
    <font>
      <sz val="12"/>
      <color rgb="FF000000"/>
      <name val="Calibri"/>
      <family val="2"/>
      <scheme val="minor"/>
    </font>
    <font>
      <sz val="11"/>
      <color theme="1"/>
      <name val="Calibri"/>
      <family val="2"/>
    </font>
    <font>
      <b/>
      <sz val="11"/>
      <name val="Calibri"/>
      <family val="2"/>
    </font>
    <font>
      <sz val="11"/>
      <name val="Calibri"/>
      <family val="2"/>
    </font>
  </fonts>
  <fills count="10">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118">
    <xf numFmtId="0" fontId="0" fillId="0" borderId="0" xfId="0"/>
    <xf numFmtId="0" fontId="0" fillId="0" borderId="1" xfId="0" applyBorder="1"/>
    <xf numFmtId="0" fontId="6" fillId="0" borderId="1" xfId="0" applyFont="1" applyBorder="1"/>
    <xf numFmtId="0" fontId="0" fillId="0" borderId="1" xfId="0" applyFont="1" applyBorder="1"/>
    <xf numFmtId="0" fontId="6" fillId="0" borderId="1" xfId="0" applyFont="1" applyFill="1" applyBorder="1" applyAlignment="1">
      <alignment horizontal="center"/>
    </xf>
    <xf numFmtId="3" fontId="0" fillId="0" borderId="1" xfId="0" applyNumberFormat="1" applyFont="1" applyBorder="1"/>
    <xf numFmtId="164" fontId="0" fillId="0" borderId="1" xfId="0" applyNumberFormat="1" applyFont="1" applyBorder="1"/>
    <xf numFmtId="0" fontId="0" fillId="0" borderId="0" xfId="0" applyAlignment="1">
      <alignment horizontal="right"/>
    </xf>
    <xf numFmtId="0" fontId="0" fillId="0" borderId="0" xfId="0"/>
    <xf numFmtId="0" fontId="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xf>
    <xf numFmtId="0" fontId="0" fillId="0" borderId="1" xfId="0" applyBorder="1" applyAlignment="1">
      <alignment horizontal="right"/>
    </xf>
    <xf numFmtId="0" fontId="6" fillId="0" borderId="1" xfId="0" applyFont="1" applyBorder="1" applyAlignment="1">
      <alignment wrapText="1"/>
    </xf>
    <xf numFmtId="0" fontId="0" fillId="0" borderId="0" xfId="0" applyFont="1" applyBorder="1"/>
    <xf numFmtId="0" fontId="6" fillId="0" borderId="0" xfId="0" applyFont="1" applyBorder="1"/>
    <xf numFmtId="0" fontId="0" fillId="0" borderId="0" xfId="0" applyFont="1" applyAlignment="1">
      <alignment horizontal="center"/>
    </xf>
    <xf numFmtId="0" fontId="12" fillId="0" borderId="1" xfId="0" applyFont="1" applyBorder="1" applyAlignment="1">
      <alignment horizontal="right"/>
    </xf>
    <xf numFmtId="0" fontId="13" fillId="0" borderId="1" xfId="0" applyFont="1" applyBorder="1"/>
    <xf numFmtId="0" fontId="12" fillId="0" borderId="1" xfId="0" applyFont="1" applyBorder="1"/>
    <xf numFmtId="0" fontId="13" fillId="0" borderId="1" xfId="0" applyFont="1" applyBorder="1" applyAlignment="1">
      <alignment horizontal="center" wrapText="1"/>
    </xf>
    <xf numFmtId="0" fontId="12" fillId="0" borderId="1" xfId="0" applyFont="1" applyBorder="1" applyAlignment="1">
      <alignment horizontal="center"/>
    </xf>
    <xf numFmtId="0" fontId="2" fillId="2" borderId="1" xfId="0" applyFont="1" applyFill="1" applyBorder="1" applyProtection="1">
      <protection locked="0"/>
    </xf>
    <xf numFmtId="0" fontId="2" fillId="0" borderId="1" xfId="0" applyFont="1" applyBorder="1" applyAlignment="1" applyProtection="1">
      <alignment wrapText="1"/>
    </xf>
    <xf numFmtId="0" fontId="2" fillId="0" borderId="1" xfId="0" applyFont="1" applyBorder="1" applyProtection="1"/>
    <xf numFmtId="0" fontId="5" fillId="7" borderId="1" xfId="0" applyFont="1" applyFill="1" applyBorder="1" applyAlignment="1" applyProtection="1">
      <alignment horizontal="center" vertical="center"/>
    </xf>
    <xf numFmtId="0" fontId="2" fillId="0" borderId="0" xfId="0" applyFont="1" applyBorder="1" applyProtection="1"/>
    <xf numFmtId="0" fontId="2" fillId="2" borderId="1" xfId="0" applyFont="1" applyFill="1" applyBorder="1" applyProtection="1"/>
    <xf numFmtId="0" fontId="2" fillId="0" borderId="0" xfId="0" applyFont="1" applyFill="1" applyBorder="1" applyProtection="1"/>
    <xf numFmtId="0" fontId="2" fillId="6" borderId="1" xfId="0" applyFont="1" applyFill="1" applyBorder="1" applyProtection="1"/>
    <xf numFmtId="0" fontId="2" fillId="3" borderId="1" xfId="0" applyFont="1" applyFill="1" applyBorder="1" applyProtection="1"/>
    <xf numFmtId="0" fontId="2" fillId="0" borderId="0" xfId="0" applyFont="1" applyFill="1" applyBorder="1" applyAlignment="1" applyProtection="1">
      <alignment horizontal="center"/>
    </xf>
    <xf numFmtId="0" fontId="7" fillId="0" borderId="0" xfId="1" applyFont="1" applyBorder="1" applyProtection="1"/>
    <xf numFmtId="0" fontId="1" fillId="0" borderId="0" xfId="0" applyFont="1" applyAlignment="1" applyProtection="1">
      <alignment horizontal="left" vertical="center" indent="1"/>
    </xf>
    <xf numFmtId="0" fontId="10" fillId="0" borderId="0" xfId="0" applyFont="1" applyBorder="1" applyAlignment="1" applyProtection="1">
      <alignment horizontal="left" vertical="center" wrapText="1"/>
    </xf>
    <xf numFmtId="2" fontId="5" fillId="7" borderId="1" xfId="0" applyNumberFormat="1" applyFont="1" applyFill="1" applyBorder="1" applyAlignment="1" applyProtection="1">
      <alignment horizontal="center" vertical="center"/>
    </xf>
    <xf numFmtId="0" fontId="0" fillId="8" borderId="0" xfId="0" applyFill="1" applyBorder="1"/>
    <xf numFmtId="0" fontId="0" fillId="8" borderId="0" xfId="0" applyFill="1" applyBorder="1" applyAlignment="1">
      <alignment wrapText="1"/>
    </xf>
    <xf numFmtId="0" fontId="3" fillId="8" borderId="0" xfId="1" applyFill="1" applyBorder="1" applyAlignment="1">
      <alignment wrapText="1"/>
    </xf>
    <xf numFmtId="0" fontId="6" fillId="0" borderId="1" xfId="0" applyFont="1" applyBorder="1" applyAlignment="1">
      <alignment horizontal="center"/>
    </xf>
    <xf numFmtId="0" fontId="0" fillId="0" borderId="1" xfId="0" applyBorder="1" applyAlignment="1">
      <alignment horizontal="center"/>
    </xf>
    <xf numFmtId="0" fontId="10" fillId="6" borderId="1"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protection locked="0"/>
    </xf>
    <xf numFmtId="2" fontId="5" fillId="7" borderId="2" xfId="0" applyNumberFormat="1" applyFont="1" applyFill="1" applyBorder="1" applyAlignment="1" applyProtection="1">
      <alignment horizontal="center" vertical="center"/>
    </xf>
    <xf numFmtId="0" fontId="28" fillId="0" borderId="9" xfId="0" applyFont="1" applyBorder="1" applyAlignment="1" applyProtection="1">
      <alignment horizontal="center" vertical="center" wrapText="1"/>
    </xf>
    <xf numFmtId="2" fontId="5" fillId="7" borderId="10" xfId="0" applyNumberFormat="1"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4" fillId="0" borderId="10" xfId="0" applyFont="1" applyBorder="1" applyAlignment="1" applyProtection="1">
      <alignment horizontal="center" vertical="center"/>
    </xf>
    <xf numFmtId="0" fontId="4" fillId="9" borderId="1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10" fontId="2" fillId="2" borderId="1" xfId="0" applyNumberFormat="1" applyFont="1" applyFill="1" applyBorder="1" applyAlignment="1" applyProtection="1">
      <alignment horizontal="center" vertical="center" wrapText="1"/>
      <protection locked="0"/>
    </xf>
    <xf numFmtId="10" fontId="2" fillId="2" borderId="2"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protection locked="0"/>
    </xf>
    <xf numFmtId="0" fontId="2" fillId="2" borderId="1" xfId="0" applyFont="1" applyFill="1" applyBorder="1" applyAlignment="1" applyProtection="1">
      <protection locked="0"/>
    </xf>
    <xf numFmtId="0" fontId="10" fillId="6" borderId="1"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wrapText="1"/>
      <protection locked="0"/>
    </xf>
    <xf numFmtId="0" fontId="22" fillId="8" borderId="0" xfId="0" applyFont="1" applyFill="1" applyBorder="1" applyAlignment="1">
      <alignment wrapText="1"/>
    </xf>
    <xf numFmtId="0" fontId="25" fillId="8" borderId="0" xfId="0" applyFont="1" applyFill="1" applyBorder="1" applyAlignment="1">
      <alignment wrapText="1"/>
    </xf>
    <xf numFmtId="0" fontId="0" fillId="8" borderId="0" xfId="0" applyFill="1"/>
    <xf numFmtId="0" fontId="12" fillId="0" borderId="1" xfId="0" applyFont="1" applyBorder="1" applyAlignment="1" applyProtection="1">
      <alignment wrapText="1"/>
    </xf>
    <xf numFmtId="0" fontId="2" fillId="0" borderId="1" xfId="0" applyFont="1" applyBorder="1" applyAlignment="1" applyProtection="1">
      <alignment vertical="center" wrapText="1"/>
    </xf>
    <xf numFmtId="4" fontId="2" fillId="2" borderId="1" xfId="0" applyNumberFormat="1" applyFont="1" applyFill="1" applyBorder="1" applyAlignment="1" applyProtection="1">
      <alignment horizontal="center" vertical="center" wrapText="1"/>
      <protection locked="0"/>
    </xf>
    <xf numFmtId="4" fontId="2" fillId="2" borderId="2" xfId="0" applyNumberFormat="1"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xf>
    <xf numFmtId="3" fontId="4" fillId="0" borderId="10" xfId="0" applyNumberFormat="1" applyFont="1" applyBorder="1" applyAlignment="1" applyProtection="1">
      <alignment horizontal="center" vertical="center"/>
    </xf>
    <xf numFmtId="3" fontId="4" fillId="0" borderId="10" xfId="0" applyNumberFormat="1" applyFont="1" applyFill="1" applyBorder="1" applyAlignment="1" applyProtection="1">
      <alignment horizontal="center" vertical="center" wrapText="1"/>
    </xf>
    <xf numFmtId="4" fontId="4" fillId="0" borderId="10" xfId="0" applyNumberFormat="1"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10" fontId="4" fillId="9" borderId="10" xfId="0" applyNumberFormat="1" applyFont="1" applyFill="1" applyBorder="1" applyAlignment="1" applyProtection="1">
      <alignment horizontal="center" vertical="center" wrapText="1"/>
    </xf>
    <xf numFmtId="4" fontId="4" fillId="0" borderId="2" xfId="0" applyNumberFormat="1" applyFont="1" applyBorder="1" applyAlignment="1" applyProtection="1">
      <alignment horizontal="center" vertical="center"/>
    </xf>
    <xf numFmtId="0" fontId="2" fillId="0" borderId="0" xfId="0" applyFont="1" applyBorder="1" applyAlignment="1" applyProtection="1">
      <alignment horizont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20" fillId="8" borderId="0" xfId="0" applyFont="1" applyFill="1" applyAlignment="1">
      <alignment wrapText="1"/>
    </xf>
    <xf numFmtId="0" fontId="30" fillId="8" borderId="0" xfId="0" applyFont="1" applyFill="1" applyAlignment="1">
      <alignment wrapText="1"/>
    </xf>
    <xf numFmtId="0" fontId="22" fillId="8" borderId="0" xfId="0" applyFont="1" applyFill="1" applyAlignment="1">
      <alignment wrapText="1"/>
    </xf>
    <xf numFmtId="0" fontId="0" fillId="8" borderId="0" xfId="0" applyFill="1" applyAlignment="1">
      <alignment wrapText="1"/>
    </xf>
    <xf numFmtId="0" fontId="21" fillId="8" borderId="0" xfId="0" applyFont="1" applyFill="1" applyAlignment="1">
      <alignment wrapText="1"/>
    </xf>
    <xf numFmtId="0" fontId="23" fillId="8" borderId="0" xfId="0" applyFont="1" applyFill="1" applyAlignment="1">
      <alignment wrapText="1"/>
    </xf>
    <xf numFmtId="0" fontId="22" fillId="8" borderId="0" xfId="0" applyFont="1" applyFill="1" applyAlignment="1">
      <alignment horizontal="left" vertical="center" wrapText="1"/>
    </xf>
    <xf numFmtId="0" fontId="25" fillId="8" borderId="0" xfId="0" applyFont="1" applyFill="1" applyAlignment="1">
      <alignment wrapText="1"/>
    </xf>
    <xf numFmtId="0" fontId="3" fillId="8" borderId="0" xfId="1" applyFill="1" applyAlignment="1">
      <alignment wrapText="1"/>
    </xf>
    <xf numFmtId="0" fontId="15" fillId="0" borderId="0" xfId="0" applyFont="1" applyAlignment="1">
      <alignment horizontal="center" vertical="center" wrapText="1"/>
    </xf>
    <xf numFmtId="0" fontId="4" fillId="0" borderId="1" xfId="0" applyFont="1" applyBorder="1"/>
    <xf numFmtId="0" fontId="4" fillId="0" borderId="1" xfId="0" applyFont="1" applyBorder="1" applyAlignment="1">
      <alignment wrapText="1"/>
    </xf>
    <xf numFmtId="0" fontId="4" fillId="0" borderId="1" xfId="0" applyFont="1" applyBorder="1" applyAlignment="1"/>
    <xf numFmtId="0" fontId="28" fillId="0" borderId="6" xfId="0" applyFont="1" applyBorder="1" applyAlignment="1">
      <alignment horizontal="center" vertical="center"/>
    </xf>
    <xf numFmtId="0" fontId="11" fillId="0" borderId="1" xfId="0" applyFont="1" applyBorder="1" applyAlignment="1">
      <alignment wrapText="1"/>
    </xf>
    <xf numFmtId="0" fontId="2" fillId="0" borderId="2" xfId="0" applyFont="1" applyBorder="1" applyAlignment="1">
      <alignment horizontal="left" vertical="center" wrapText="1"/>
    </xf>
    <xf numFmtId="0" fontId="2" fillId="0" borderId="1" xfId="0" applyFont="1" applyBorder="1" applyAlignment="1">
      <alignment wrapText="1"/>
    </xf>
    <xf numFmtId="0" fontId="11"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6" fillId="0" borderId="0" xfId="0" applyFont="1"/>
    <xf numFmtId="0" fontId="10" fillId="0" borderId="0" xfId="0" applyFont="1" applyAlignment="1">
      <alignment horizontal="left" vertical="center" wrapText="1"/>
    </xf>
    <xf numFmtId="0" fontId="31" fillId="0" borderId="1" xfId="0" applyFont="1" applyBorder="1" applyAlignment="1">
      <alignment horizontal="left" wrapText="1"/>
    </xf>
    <xf numFmtId="0" fontId="31" fillId="0" borderId="1" xfId="0" applyFont="1" applyBorder="1" applyAlignment="1">
      <alignment vertical="center" wrapText="1"/>
    </xf>
    <xf numFmtId="0" fontId="17" fillId="0" borderId="1" xfId="0" applyFont="1" applyBorder="1"/>
    <xf numFmtId="0" fontId="32" fillId="0" borderId="1" xfId="0" applyFont="1" applyBorder="1"/>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3190875</xdr:colOff>
      <xdr:row>5</xdr:row>
      <xdr:rowOff>9525</xdr:rowOff>
    </xdr:from>
    <xdr:ext cx="184731" cy="264560"/>
    <xdr:sp macro="" textlink="">
      <xdr:nvSpPr>
        <xdr:cNvPr id="11" name="ZoneTexte 1">
          <a:extLst>
            <a:ext uri="{FF2B5EF4-FFF2-40B4-BE49-F238E27FC236}">
              <a16:creationId xmlns:a16="http://schemas.microsoft.com/office/drawing/2014/main" id="{00000000-0008-0000-0000-00000B000000}"/>
            </a:ext>
          </a:extLst>
        </xdr:cNvPr>
        <xdr:cNvSpPr txBox="1"/>
      </xdr:nvSpPr>
      <xdr:spPr>
        <a:xfrm>
          <a:off x="3975735" y="954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BE" sz="1100"/>
        </a:p>
      </xdr:txBody>
    </xdr:sp>
    <xdr:clientData/>
  </xdr:oneCellAnchor>
  <xdr:oneCellAnchor>
    <xdr:from>
      <xdr:col>1</xdr:col>
      <xdr:colOff>714375</xdr:colOff>
      <xdr:row>9</xdr:row>
      <xdr:rowOff>66675</xdr:rowOff>
    </xdr:from>
    <xdr:ext cx="184731" cy="264560"/>
    <xdr:sp macro="" textlink="">
      <xdr:nvSpPr>
        <xdr:cNvPr id="13" name="ZoneTexte 3">
          <a:extLst>
            <a:ext uri="{FF2B5EF4-FFF2-40B4-BE49-F238E27FC236}">
              <a16:creationId xmlns:a16="http://schemas.microsoft.com/office/drawing/2014/main" id="{00000000-0008-0000-0000-00000D000000}"/>
            </a:ext>
          </a:extLst>
        </xdr:cNvPr>
        <xdr:cNvSpPr txBox="1"/>
      </xdr:nvSpPr>
      <xdr:spPr>
        <a:xfrm>
          <a:off x="1499235"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BE" sz="1100"/>
        </a:p>
      </xdr:txBody>
    </xdr:sp>
    <xdr:clientData/>
  </xdr:oneCellAnchor>
  <xdr:twoCellAnchor editAs="oneCell">
    <xdr:from>
      <xdr:col>1</xdr:col>
      <xdr:colOff>85725</xdr:colOff>
      <xdr:row>6</xdr:row>
      <xdr:rowOff>114300</xdr:rowOff>
    </xdr:from>
    <xdr:to>
      <xdr:col>1</xdr:col>
      <xdr:colOff>3380963</xdr:colOff>
      <xdr:row>10</xdr:row>
      <xdr:rowOff>44364</xdr:rowOff>
    </xdr:to>
    <xdr:pic>
      <xdr:nvPicPr>
        <xdr:cNvPr id="2" name="Image 1">
          <a:extLst>
            <a:ext uri="{FF2B5EF4-FFF2-40B4-BE49-F238E27FC236}">
              <a16:creationId xmlns:a16="http://schemas.microsoft.com/office/drawing/2014/main" id="{129E2A9D-672C-4613-8000-5D60B47A4236}"/>
            </a:ext>
          </a:extLst>
        </xdr:cNvPr>
        <xdr:cNvPicPr>
          <a:picLocks noChangeAspect="1"/>
        </xdr:cNvPicPr>
      </xdr:nvPicPr>
      <xdr:blipFill>
        <a:blip xmlns:r="http://schemas.openxmlformats.org/officeDocument/2006/relationships" r:embed="rId1"/>
        <a:stretch>
          <a:fillRect/>
        </a:stretch>
      </xdr:blipFill>
      <xdr:spPr>
        <a:xfrm>
          <a:off x="850900" y="1308100"/>
          <a:ext cx="3295238" cy="692064"/>
        </a:xfrm>
        <a:prstGeom prst="rect">
          <a:avLst/>
        </a:prstGeom>
      </xdr:spPr>
    </xdr:pic>
    <xdr:clientData/>
  </xdr:twoCellAnchor>
  <xdr:twoCellAnchor editAs="oneCell">
    <xdr:from>
      <xdr:col>1</xdr:col>
      <xdr:colOff>57150</xdr:colOff>
      <xdr:row>13</xdr:row>
      <xdr:rowOff>66674</xdr:rowOff>
    </xdr:from>
    <xdr:to>
      <xdr:col>1</xdr:col>
      <xdr:colOff>3384550</xdr:colOff>
      <xdr:row>20</xdr:row>
      <xdr:rowOff>66675</xdr:rowOff>
    </xdr:to>
    <xdr:pic>
      <xdr:nvPicPr>
        <xdr:cNvPr id="3" name="Image 2">
          <a:extLst>
            <a:ext uri="{FF2B5EF4-FFF2-40B4-BE49-F238E27FC236}">
              <a16:creationId xmlns:a16="http://schemas.microsoft.com/office/drawing/2014/main" id="{6D9ADC94-25B5-44D8-8BEF-F298BEFF3B52}"/>
            </a:ext>
          </a:extLst>
        </xdr:cNvPr>
        <xdr:cNvPicPr>
          <a:picLocks noChangeAspect="1"/>
        </xdr:cNvPicPr>
      </xdr:nvPicPr>
      <xdr:blipFill rotWithShape="1">
        <a:blip xmlns:r="http://schemas.openxmlformats.org/officeDocument/2006/relationships" r:embed="rId2"/>
        <a:srcRect l="8599" t="43449" r="79633" b="40993"/>
        <a:stretch/>
      </xdr:blipFill>
      <xdr:spPr>
        <a:xfrm>
          <a:off x="819150" y="2622549"/>
          <a:ext cx="3327400" cy="1333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75327</xdr:colOff>
      <xdr:row>1</xdr:row>
      <xdr:rowOff>21169</xdr:rowOff>
    </xdr:from>
    <xdr:to>
      <xdr:col>1</xdr:col>
      <xdr:colOff>2252382</xdr:colOff>
      <xdr:row>4</xdr:row>
      <xdr:rowOff>375914</xdr:rowOff>
    </xdr:to>
    <xdr:pic>
      <xdr:nvPicPr>
        <xdr:cNvPr id="2" name="Image 1" descr="http://beintranet/sites/default/files/styles/original_with_caption/public/illu_frnl_logobe.jpg?itok=kV-iFQlh">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80" y="200463"/>
          <a:ext cx="2177055" cy="1105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udits@environnement.brussels" TargetMode="External"/><Relationship Id="rId1" Type="http://schemas.openxmlformats.org/officeDocument/2006/relationships/hyperlink" Target="http://www.leefmilieu.brussels/themas/gebouwen/het-beheer-van-mijn-gebouw/de-energieaudit/energieaudit-verbonden-aan-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7"/>
  <sheetViews>
    <sheetView workbookViewId="0">
      <selection activeCell="B66" sqref="B66"/>
    </sheetView>
  </sheetViews>
  <sheetFormatPr baseColWidth="10" defaultColWidth="11.42578125" defaultRowHeight="15" x14ac:dyDescent="0.25"/>
  <cols>
    <col min="1" max="1" width="11.42578125" style="36"/>
    <col min="2" max="2" width="123.28515625" style="37" customWidth="1"/>
    <col min="3" max="16384" width="11.42578125" style="36"/>
  </cols>
  <sheetData>
    <row r="1" spans="1:7" s="59" customFormat="1" x14ac:dyDescent="0.25">
      <c r="A1" s="36"/>
      <c r="B1" s="36"/>
      <c r="C1" s="36"/>
      <c r="D1" s="36"/>
      <c r="E1" s="36"/>
      <c r="F1" s="36"/>
      <c r="G1" s="36"/>
    </row>
    <row r="2" spans="1:7" s="59" customFormat="1" ht="15.75" x14ac:dyDescent="0.25">
      <c r="A2" s="36"/>
      <c r="B2" s="85" t="s">
        <v>11</v>
      </c>
      <c r="C2" s="36"/>
      <c r="D2" s="36"/>
      <c r="E2" s="36"/>
      <c r="F2" s="36"/>
      <c r="G2" s="36"/>
    </row>
    <row r="3" spans="1:7" s="59" customFormat="1" ht="15.75" x14ac:dyDescent="0.25">
      <c r="A3" s="36"/>
      <c r="B3" s="86"/>
      <c r="C3" s="36"/>
      <c r="D3" s="36"/>
      <c r="E3" s="36"/>
      <c r="F3" s="36"/>
      <c r="G3" s="36"/>
    </row>
    <row r="4" spans="1:7" s="59" customFormat="1" ht="15.75" x14ac:dyDescent="0.25">
      <c r="A4" s="36"/>
      <c r="B4" s="86" t="s">
        <v>12</v>
      </c>
      <c r="C4" s="36"/>
      <c r="D4" s="36"/>
      <c r="E4" s="36"/>
      <c r="F4" s="36"/>
      <c r="G4" s="36"/>
    </row>
    <row r="5" spans="1:7" s="59" customFormat="1" ht="15.75" x14ac:dyDescent="0.25">
      <c r="A5" s="36"/>
      <c r="B5" s="86"/>
      <c r="C5" s="36"/>
      <c r="D5" s="36"/>
      <c r="E5" s="36"/>
      <c r="F5" s="36"/>
      <c r="G5" s="36"/>
    </row>
    <row r="6" spans="1:7" s="59" customFormat="1" x14ac:dyDescent="0.25">
      <c r="A6" s="36"/>
      <c r="B6" s="87" t="s">
        <v>13</v>
      </c>
      <c r="C6" s="36"/>
      <c r="D6" s="36"/>
      <c r="E6" s="36"/>
      <c r="F6" s="36"/>
      <c r="G6" s="36"/>
    </row>
    <row r="7" spans="1:7" s="59" customFormat="1" x14ac:dyDescent="0.25">
      <c r="A7" s="36"/>
      <c r="B7" s="87"/>
      <c r="C7" s="36"/>
      <c r="D7" s="36"/>
      <c r="E7" s="36"/>
      <c r="F7" s="36"/>
      <c r="G7" s="36"/>
    </row>
    <row r="8" spans="1:7" s="59" customFormat="1" x14ac:dyDescent="0.25">
      <c r="A8" s="36"/>
      <c r="B8" s="87"/>
      <c r="C8" s="36"/>
      <c r="D8" s="36"/>
      <c r="E8" s="36"/>
      <c r="F8" s="36"/>
      <c r="G8" s="36"/>
    </row>
    <row r="9" spans="1:7" s="59" customFormat="1" x14ac:dyDescent="0.25">
      <c r="A9" s="36"/>
      <c r="B9" s="88"/>
      <c r="C9" s="36"/>
      <c r="D9" s="36"/>
      <c r="E9" s="36"/>
      <c r="F9" s="36"/>
      <c r="G9" s="36"/>
    </row>
    <row r="10" spans="1:7" s="59" customFormat="1" ht="15.75" x14ac:dyDescent="0.25">
      <c r="A10" s="36"/>
      <c r="B10" s="86"/>
      <c r="C10" s="36"/>
      <c r="D10" s="36"/>
      <c r="E10" s="36"/>
      <c r="F10" s="36"/>
      <c r="G10" s="36"/>
    </row>
    <row r="11" spans="1:7" s="59" customFormat="1" ht="15.75" x14ac:dyDescent="0.25">
      <c r="A11" s="36"/>
      <c r="B11" s="86"/>
      <c r="C11" s="36"/>
      <c r="D11" s="36"/>
      <c r="E11" s="36"/>
      <c r="F11" s="36"/>
      <c r="G11" s="36"/>
    </row>
    <row r="12" spans="1:7" s="59" customFormat="1" x14ac:dyDescent="0.25">
      <c r="A12" s="36"/>
      <c r="B12" s="87" t="s">
        <v>14</v>
      </c>
      <c r="C12" s="36"/>
      <c r="D12" s="36"/>
      <c r="E12" s="36"/>
      <c r="F12" s="36"/>
      <c r="G12" s="36"/>
    </row>
    <row r="13" spans="1:7" s="59" customFormat="1" x14ac:dyDescent="0.25">
      <c r="A13" s="36"/>
      <c r="B13" s="87"/>
      <c r="C13" s="36"/>
      <c r="D13" s="36"/>
      <c r="E13" s="36"/>
      <c r="F13" s="36"/>
      <c r="G13" s="36"/>
    </row>
    <row r="14" spans="1:7" s="59" customFormat="1" x14ac:dyDescent="0.25">
      <c r="A14" s="36"/>
      <c r="B14" s="87"/>
      <c r="C14" s="36"/>
      <c r="D14" s="36"/>
      <c r="E14" s="36"/>
      <c r="F14" s="36"/>
      <c r="G14" s="36"/>
    </row>
    <row r="15" spans="1:7" s="59" customFormat="1" x14ac:dyDescent="0.25">
      <c r="A15" s="36"/>
      <c r="B15" s="87"/>
      <c r="C15" s="36"/>
      <c r="D15" s="36"/>
      <c r="E15" s="36"/>
      <c r="F15" s="36"/>
      <c r="G15" s="36"/>
    </row>
    <row r="16" spans="1:7" s="59" customFormat="1" x14ac:dyDescent="0.25">
      <c r="A16" s="36"/>
      <c r="B16" s="87"/>
      <c r="C16" s="36"/>
      <c r="D16" s="36"/>
      <c r="E16" s="36"/>
      <c r="F16" s="36"/>
      <c r="G16" s="36"/>
    </row>
    <row r="17" spans="1:7" s="59" customFormat="1" x14ac:dyDescent="0.25">
      <c r="A17" s="36"/>
      <c r="B17" s="87"/>
      <c r="C17" s="36"/>
      <c r="D17" s="36"/>
      <c r="E17" s="36"/>
      <c r="F17" s="36"/>
      <c r="G17" s="36"/>
    </row>
    <row r="18" spans="1:7" s="59" customFormat="1" x14ac:dyDescent="0.25">
      <c r="A18" s="36"/>
      <c r="B18" s="87"/>
      <c r="C18" s="36"/>
      <c r="D18" s="36"/>
      <c r="E18" s="36"/>
      <c r="F18" s="36"/>
      <c r="G18" s="36"/>
    </row>
    <row r="19" spans="1:7" s="59" customFormat="1" x14ac:dyDescent="0.25">
      <c r="A19" s="36"/>
      <c r="B19" s="88"/>
      <c r="C19" s="36"/>
      <c r="D19" s="36"/>
      <c r="E19" s="36"/>
      <c r="F19" s="36"/>
      <c r="G19" s="36"/>
    </row>
    <row r="20" spans="1:7" s="59" customFormat="1" x14ac:dyDescent="0.25">
      <c r="A20" s="36"/>
      <c r="B20" s="88"/>
      <c r="C20" s="36"/>
      <c r="D20" s="36"/>
      <c r="E20" s="36"/>
      <c r="F20" s="36"/>
      <c r="G20" s="36"/>
    </row>
    <row r="21" spans="1:7" s="59" customFormat="1" ht="15.75" x14ac:dyDescent="0.25">
      <c r="A21" s="36"/>
      <c r="B21" s="86"/>
      <c r="C21" s="36"/>
      <c r="D21" s="36"/>
      <c r="E21" s="36"/>
      <c r="F21" s="36"/>
      <c r="G21" s="36"/>
    </row>
    <row r="22" spans="1:7" s="59" customFormat="1" ht="15.75" x14ac:dyDescent="0.25">
      <c r="A22" s="36"/>
      <c r="B22" s="89" t="s">
        <v>15</v>
      </c>
      <c r="C22" s="36"/>
      <c r="D22" s="36"/>
      <c r="E22" s="36"/>
      <c r="F22" s="36"/>
      <c r="G22" s="36"/>
    </row>
    <row r="23" spans="1:7" s="59" customFormat="1" ht="15.75" x14ac:dyDescent="0.25">
      <c r="A23" s="36"/>
      <c r="B23" s="87" t="s">
        <v>16</v>
      </c>
      <c r="C23" s="36"/>
      <c r="D23" s="36"/>
      <c r="E23" s="36"/>
      <c r="F23" s="36"/>
      <c r="G23" s="36"/>
    </row>
    <row r="24" spans="1:7" s="59" customFormat="1" x14ac:dyDescent="0.25">
      <c r="A24" s="36"/>
      <c r="B24" s="36"/>
      <c r="C24" s="36"/>
      <c r="D24" s="36"/>
      <c r="E24" s="36"/>
      <c r="F24" s="36"/>
      <c r="G24" s="36"/>
    </row>
    <row r="25" spans="1:7" s="59" customFormat="1" ht="15.75" x14ac:dyDescent="0.25">
      <c r="A25" s="36"/>
      <c r="B25" s="86" t="s">
        <v>17</v>
      </c>
      <c r="C25" s="36"/>
      <c r="D25" s="36"/>
      <c r="E25" s="36"/>
      <c r="F25" s="36"/>
      <c r="G25" s="36"/>
    </row>
    <row r="26" spans="1:7" s="59" customFormat="1" x14ac:dyDescent="0.25">
      <c r="A26" s="36"/>
      <c r="B26" s="90" t="s">
        <v>18</v>
      </c>
      <c r="C26" s="36"/>
      <c r="D26" s="36"/>
      <c r="E26" s="36"/>
      <c r="F26" s="36"/>
      <c r="G26" s="36"/>
    </row>
    <row r="27" spans="1:7" s="59" customFormat="1" x14ac:dyDescent="0.25">
      <c r="A27" s="36"/>
      <c r="B27" s="36"/>
      <c r="C27" s="36"/>
      <c r="D27" s="36"/>
      <c r="E27" s="36"/>
      <c r="F27" s="36"/>
      <c r="G27" s="36"/>
    </row>
    <row r="28" spans="1:7" s="59" customFormat="1" ht="15.75" x14ac:dyDescent="0.25">
      <c r="A28" s="36"/>
      <c r="B28" s="8" t="s">
        <v>19</v>
      </c>
      <c r="C28" s="36"/>
      <c r="D28" s="36"/>
      <c r="E28" s="36"/>
      <c r="F28" s="36"/>
      <c r="G28" s="36"/>
    </row>
    <row r="29" spans="1:7" s="59" customFormat="1" x14ac:dyDescent="0.25">
      <c r="A29" s="36"/>
      <c r="B29" s="36"/>
      <c r="C29" s="36"/>
      <c r="D29" s="36"/>
      <c r="E29" s="36"/>
      <c r="F29" s="36"/>
      <c r="G29" s="36"/>
    </row>
    <row r="30" spans="1:7" s="59" customFormat="1" x14ac:dyDescent="0.25">
      <c r="A30" s="36"/>
      <c r="B30" s="8" t="s">
        <v>20</v>
      </c>
      <c r="C30" s="36"/>
      <c r="D30" s="36"/>
      <c r="E30" s="36"/>
      <c r="F30" s="36"/>
      <c r="G30" s="36"/>
    </row>
    <row r="31" spans="1:7" s="59" customFormat="1" x14ac:dyDescent="0.25">
      <c r="A31" s="36"/>
      <c r="B31" s="36"/>
      <c r="C31" s="36"/>
      <c r="D31" s="36"/>
      <c r="E31" s="36"/>
      <c r="F31" s="36"/>
      <c r="G31" s="36"/>
    </row>
    <row r="32" spans="1:7" s="59" customFormat="1" x14ac:dyDescent="0.25">
      <c r="A32" s="36"/>
      <c r="B32" s="90" t="s">
        <v>21</v>
      </c>
      <c r="C32" s="36"/>
      <c r="D32" s="36"/>
      <c r="E32" s="36"/>
      <c r="F32" s="36"/>
      <c r="G32" s="36"/>
    </row>
    <row r="33" spans="1:7" s="59" customFormat="1" ht="15.75" x14ac:dyDescent="0.25">
      <c r="A33" s="36"/>
      <c r="B33" s="87" t="s">
        <v>22</v>
      </c>
      <c r="C33" s="36"/>
      <c r="D33" s="36"/>
      <c r="E33" s="36"/>
      <c r="F33" s="36"/>
      <c r="G33" s="36"/>
    </row>
    <row r="34" spans="1:7" s="59" customFormat="1" ht="15.75" x14ac:dyDescent="0.25">
      <c r="A34" s="36"/>
      <c r="B34" s="91" t="s">
        <v>23</v>
      </c>
      <c r="C34" s="36"/>
      <c r="D34" s="36"/>
      <c r="E34" s="36"/>
      <c r="F34" s="36"/>
      <c r="G34" s="36"/>
    </row>
    <row r="35" spans="1:7" s="59" customFormat="1" x14ac:dyDescent="0.25">
      <c r="A35" s="36"/>
      <c r="B35" s="91" t="s">
        <v>24</v>
      </c>
      <c r="C35" s="36"/>
      <c r="D35" s="36"/>
      <c r="E35" s="36"/>
      <c r="F35" s="36"/>
      <c r="G35" s="36"/>
    </row>
    <row r="36" spans="1:7" s="59" customFormat="1" ht="15.75" x14ac:dyDescent="0.25">
      <c r="A36" s="36"/>
      <c r="B36" s="86"/>
      <c r="C36" s="36"/>
      <c r="D36" s="36"/>
      <c r="E36" s="36"/>
      <c r="F36" s="36"/>
      <c r="G36" s="36"/>
    </row>
    <row r="37" spans="1:7" s="59" customFormat="1" ht="30" x14ac:dyDescent="0.25">
      <c r="A37" s="36"/>
      <c r="B37" s="87" t="s">
        <v>25</v>
      </c>
      <c r="C37" s="36"/>
      <c r="D37" s="36"/>
      <c r="E37" s="36"/>
      <c r="F37" s="36"/>
      <c r="G37" s="36"/>
    </row>
    <row r="38" spans="1:7" s="59" customFormat="1" x14ac:dyDescent="0.25">
      <c r="A38" s="36"/>
      <c r="B38" s="57"/>
      <c r="C38" s="36"/>
      <c r="D38" s="36"/>
      <c r="E38" s="36"/>
      <c r="F38" s="36"/>
      <c r="G38" s="36"/>
    </row>
    <row r="39" spans="1:7" s="59" customFormat="1" x14ac:dyDescent="0.25">
      <c r="A39" s="36"/>
      <c r="B39" s="87" t="s">
        <v>26</v>
      </c>
      <c r="C39" s="36"/>
      <c r="D39" s="36"/>
      <c r="E39" s="36"/>
      <c r="F39" s="36"/>
      <c r="G39" s="36"/>
    </row>
    <row r="40" spans="1:7" s="59" customFormat="1" x14ac:dyDescent="0.25">
      <c r="A40" s="36"/>
      <c r="B40" s="57"/>
      <c r="C40" s="36"/>
      <c r="D40" s="36"/>
      <c r="E40" s="36"/>
      <c r="F40" s="36"/>
      <c r="G40" s="36"/>
    </row>
    <row r="41" spans="1:7" s="59" customFormat="1" ht="30" x14ac:dyDescent="0.25">
      <c r="A41" s="36"/>
      <c r="B41" s="87" t="s">
        <v>27</v>
      </c>
      <c r="C41" s="36"/>
      <c r="D41" s="36"/>
      <c r="E41" s="36"/>
      <c r="F41" s="36"/>
      <c r="G41" s="36"/>
    </row>
    <row r="42" spans="1:7" s="59" customFormat="1" x14ac:dyDescent="0.25">
      <c r="A42" s="36"/>
      <c r="B42" s="36"/>
      <c r="C42" s="36"/>
      <c r="D42" s="36"/>
      <c r="E42" s="36"/>
      <c r="F42" s="36"/>
      <c r="G42" s="36"/>
    </row>
    <row r="43" spans="1:7" s="59" customFormat="1" ht="30" x14ac:dyDescent="0.25">
      <c r="A43" s="36"/>
      <c r="B43" s="87" t="s">
        <v>28</v>
      </c>
      <c r="C43" s="36"/>
      <c r="D43" s="36"/>
      <c r="E43" s="36"/>
      <c r="F43" s="36"/>
      <c r="G43" s="36"/>
    </row>
    <row r="44" spans="1:7" s="59" customFormat="1" x14ac:dyDescent="0.25">
      <c r="A44" s="36"/>
      <c r="B44" s="36"/>
      <c r="C44" s="36"/>
      <c r="D44" s="36"/>
      <c r="E44" s="36"/>
      <c r="F44" s="36"/>
      <c r="G44" s="36"/>
    </row>
    <row r="45" spans="1:7" s="59" customFormat="1" ht="30" x14ac:dyDescent="0.25">
      <c r="A45" s="36"/>
      <c r="B45" s="92" t="s">
        <v>29</v>
      </c>
      <c r="C45" s="36"/>
      <c r="D45" s="36"/>
      <c r="E45" s="36"/>
      <c r="F45" s="36"/>
      <c r="G45" s="36"/>
    </row>
    <row r="46" spans="1:7" s="59" customFormat="1" x14ac:dyDescent="0.25">
      <c r="A46" s="36"/>
      <c r="B46" s="36"/>
      <c r="C46" s="36"/>
      <c r="D46" s="36"/>
      <c r="E46" s="36"/>
      <c r="F46" s="36"/>
      <c r="G46" s="36"/>
    </row>
    <row r="47" spans="1:7" s="59" customFormat="1" ht="30" x14ac:dyDescent="0.25">
      <c r="A47" s="36"/>
      <c r="B47" s="87" t="s">
        <v>30</v>
      </c>
      <c r="C47" s="36"/>
      <c r="D47" s="36"/>
      <c r="E47" s="36"/>
      <c r="F47" s="36"/>
      <c r="G47" s="36"/>
    </row>
    <row r="48" spans="1:7" s="59" customFormat="1" x14ac:dyDescent="0.25">
      <c r="A48" s="36"/>
      <c r="B48" s="57"/>
      <c r="C48" s="36"/>
      <c r="D48" s="36"/>
      <c r="E48" s="36"/>
      <c r="F48" s="36"/>
      <c r="G48" s="36"/>
    </row>
    <row r="49" spans="1:7" s="59" customFormat="1" ht="45" x14ac:dyDescent="0.25">
      <c r="A49" s="36"/>
      <c r="B49" s="57" t="s">
        <v>31</v>
      </c>
      <c r="C49" s="36"/>
      <c r="D49" s="36"/>
      <c r="E49" s="36"/>
      <c r="F49" s="36"/>
      <c r="G49" s="36"/>
    </row>
    <row r="50" spans="1:7" s="59" customFormat="1" x14ac:dyDescent="0.25">
      <c r="A50" s="36"/>
      <c r="B50" s="36"/>
      <c r="C50" s="36"/>
      <c r="D50" s="36"/>
      <c r="E50" s="36"/>
      <c r="F50" s="36"/>
      <c r="G50" s="36"/>
    </row>
    <row r="51" spans="1:7" s="59" customFormat="1" ht="30.75" x14ac:dyDescent="0.25">
      <c r="A51" s="36"/>
      <c r="B51" s="87" t="s">
        <v>32</v>
      </c>
      <c r="C51" s="36"/>
      <c r="D51" s="36"/>
      <c r="E51" s="36"/>
      <c r="F51" s="36"/>
      <c r="G51" s="36"/>
    </row>
    <row r="52" spans="1:7" s="59" customFormat="1" x14ac:dyDescent="0.25">
      <c r="A52" s="36"/>
      <c r="B52" s="36"/>
      <c r="C52" s="36"/>
      <c r="D52" s="36"/>
      <c r="E52" s="36"/>
      <c r="F52" s="36"/>
      <c r="G52" s="36"/>
    </row>
    <row r="53" spans="1:7" s="59" customFormat="1" ht="30" x14ac:dyDescent="0.25">
      <c r="A53" s="36"/>
      <c r="B53" s="87" t="s">
        <v>33</v>
      </c>
      <c r="C53" s="36"/>
      <c r="D53" s="36"/>
      <c r="E53" s="36"/>
      <c r="F53" s="36"/>
      <c r="G53" s="36"/>
    </row>
    <row r="54" spans="1:7" s="59" customFormat="1" x14ac:dyDescent="0.25">
      <c r="A54" s="36"/>
      <c r="B54" s="57"/>
      <c r="C54" s="36"/>
      <c r="D54" s="36"/>
      <c r="E54" s="36"/>
      <c r="F54" s="36"/>
      <c r="G54" s="36"/>
    </row>
    <row r="55" spans="1:7" s="59" customFormat="1" ht="30" x14ac:dyDescent="0.25">
      <c r="A55" s="36"/>
      <c r="B55" s="92" t="s">
        <v>34</v>
      </c>
      <c r="C55" s="36"/>
      <c r="D55" s="36"/>
      <c r="E55" s="36"/>
      <c r="F55" s="36"/>
      <c r="G55" s="36"/>
    </row>
    <row r="56" spans="1:7" s="59" customFormat="1" x14ac:dyDescent="0.25">
      <c r="A56" s="36"/>
      <c r="B56" s="58"/>
      <c r="C56" s="36"/>
      <c r="D56" s="36"/>
      <c r="E56" s="36"/>
      <c r="F56" s="36"/>
      <c r="G56" s="36"/>
    </row>
    <row r="57" spans="1:7" s="59" customFormat="1" ht="45" x14ac:dyDescent="0.25">
      <c r="A57" s="36"/>
      <c r="B57" s="57" t="s">
        <v>35</v>
      </c>
      <c r="C57" s="36"/>
      <c r="D57" s="36"/>
      <c r="E57" s="36"/>
      <c r="F57" s="36"/>
      <c r="G57" s="36"/>
    </row>
    <row r="58" spans="1:7" s="59" customFormat="1" x14ac:dyDescent="0.25">
      <c r="A58" s="36"/>
      <c r="B58" s="36"/>
      <c r="C58" s="36"/>
      <c r="D58" s="36"/>
      <c r="E58" s="36"/>
      <c r="F58" s="36"/>
      <c r="G58" s="36"/>
    </row>
    <row r="59" spans="1:7" s="59" customFormat="1" ht="45" x14ac:dyDescent="0.25">
      <c r="A59" s="36"/>
      <c r="B59" s="87" t="s">
        <v>36</v>
      </c>
      <c r="C59" s="36"/>
      <c r="D59" s="36"/>
      <c r="E59" s="36"/>
      <c r="F59" s="36"/>
      <c r="G59" s="36"/>
    </row>
    <row r="60" spans="1:7" s="59" customFormat="1" ht="30" x14ac:dyDescent="0.25">
      <c r="A60" s="36"/>
      <c r="B60" s="91" t="s">
        <v>37</v>
      </c>
      <c r="C60" s="36"/>
      <c r="D60" s="36"/>
      <c r="E60" s="36"/>
      <c r="F60" s="36"/>
      <c r="G60" s="36"/>
    </row>
    <row r="61" spans="1:7" s="59" customFormat="1" ht="30" x14ac:dyDescent="0.25">
      <c r="A61" s="36"/>
      <c r="B61" s="91" t="s">
        <v>38</v>
      </c>
      <c r="C61" s="36"/>
      <c r="D61" s="36"/>
      <c r="E61" s="36"/>
      <c r="F61" s="36"/>
      <c r="G61" s="36"/>
    </row>
    <row r="62" spans="1:7" s="59" customFormat="1" x14ac:dyDescent="0.25">
      <c r="A62" s="36"/>
      <c r="B62" s="57" t="s">
        <v>2</v>
      </c>
      <c r="C62" s="36"/>
      <c r="D62" s="36"/>
      <c r="E62" s="36"/>
      <c r="F62" s="36"/>
      <c r="G62" s="36"/>
    </row>
    <row r="63" spans="1:7" s="59" customFormat="1" ht="15.75" x14ac:dyDescent="0.25">
      <c r="A63" s="36"/>
      <c r="B63" s="89" t="s">
        <v>39</v>
      </c>
      <c r="C63" s="36"/>
      <c r="D63" s="36"/>
      <c r="E63" s="36"/>
      <c r="F63" s="36"/>
      <c r="G63" s="36"/>
    </row>
    <row r="64" spans="1:7" s="59" customFormat="1" x14ac:dyDescent="0.25">
      <c r="A64" s="36"/>
      <c r="B64" s="93" t="s">
        <v>40</v>
      </c>
      <c r="C64" s="36"/>
      <c r="D64" s="36"/>
      <c r="E64" s="36"/>
      <c r="F64" s="36"/>
      <c r="G64" s="36"/>
    </row>
    <row r="65" spans="1:7" s="59" customFormat="1" ht="15.75" x14ac:dyDescent="0.25">
      <c r="A65" s="36"/>
      <c r="B65" s="86"/>
      <c r="C65" s="36"/>
      <c r="D65" s="36"/>
      <c r="E65" s="36"/>
      <c r="F65" s="36"/>
      <c r="G65" s="36"/>
    </row>
    <row r="66" spans="1:7" s="59" customFormat="1" ht="30" x14ac:dyDescent="0.25">
      <c r="A66" s="36"/>
      <c r="B66" s="87" t="s">
        <v>41</v>
      </c>
      <c r="C66" s="36"/>
      <c r="D66" s="36"/>
      <c r="E66" s="36"/>
      <c r="F66" s="36"/>
      <c r="G66" s="36"/>
    </row>
    <row r="67" spans="1:7" s="59" customFormat="1" x14ac:dyDescent="0.25">
      <c r="A67" s="36"/>
      <c r="B67" s="38" t="s">
        <v>3</v>
      </c>
      <c r="C67" s="36"/>
      <c r="D67" s="36"/>
      <c r="E67" s="36"/>
      <c r="F67" s="36"/>
      <c r="G67" s="36"/>
    </row>
  </sheetData>
  <sheetProtection algorithmName="SHA-512" hashValue="FifeYFKKjhZCgCmon/wzjLQue7l6xy+Kp87qI/rP44NhWPmVfONdRctE1hERmW6nVzVh6TSkSDJm42QOgpfrUQ==" saltValue="i7Pno7iPc+giETVWCClk0Q==" spinCount="100000" sheet="1" objects="1" scenarios="1" selectLockedCells="1" selectUnlockedCells="1"/>
  <hyperlinks>
    <hyperlink ref="B64" r:id="rId1" xr:uid="{4355A50D-4D7E-4C2A-B676-A48A5CCB0068}"/>
    <hyperlink ref="B67" r:id="rId2" xr:uid="{CE0E0997-A253-4AE3-99E6-00909BE085B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9"/>
  <sheetViews>
    <sheetView tabSelected="1" zoomScale="70" zoomScaleNormal="70" workbookViewId="0">
      <selection activeCell="J3" sqref="J3"/>
    </sheetView>
  </sheetViews>
  <sheetFormatPr baseColWidth="10" defaultColWidth="11.42578125" defaultRowHeight="14.25" x14ac:dyDescent="0.2"/>
  <cols>
    <col min="1" max="1" width="4.28515625" style="26" customWidth="1"/>
    <col min="2" max="2" width="35.5703125" style="26" customWidth="1"/>
    <col min="3" max="3" width="31.28515625" style="26" customWidth="1"/>
    <col min="4" max="7" width="23" style="26" customWidth="1"/>
    <col min="8" max="8" width="8" style="26" customWidth="1"/>
    <col min="9" max="9" width="32.7109375" style="26" customWidth="1"/>
    <col min="10" max="10" width="26.28515625" style="26" customWidth="1"/>
    <col min="11" max="11" width="25.28515625" style="26" customWidth="1"/>
    <col min="12" max="12" width="14.28515625" style="26" customWidth="1"/>
    <col min="13" max="13" width="13.7109375" style="26" customWidth="1"/>
    <col min="14" max="14" width="18.28515625" style="26" customWidth="1"/>
    <col min="15" max="15" width="21.28515625" style="26" customWidth="1"/>
    <col min="16" max="16" width="23" style="26" customWidth="1"/>
    <col min="17" max="16384" width="11.42578125" style="26"/>
  </cols>
  <sheetData>
    <row r="2" spans="1:11" ht="20.25" customHeight="1" x14ac:dyDescent="0.2">
      <c r="B2" s="75"/>
      <c r="C2" s="94" t="s">
        <v>42</v>
      </c>
      <c r="D2" s="94"/>
      <c r="E2" s="72"/>
      <c r="F2" s="72"/>
      <c r="G2" s="72"/>
    </row>
    <row r="3" spans="1:11" ht="20.25" x14ac:dyDescent="0.25">
      <c r="B3" s="75"/>
      <c r="C3" s="94"/>
      <c r="D3" s="94"/>
      <c r="E3" s="72"/>
      <c r="F3" s="72"/>
      <c r="G3" s="72"/>
      <c r="I3" s="95" t="s">
        <v>43</v>
      </c>
      <c r="J3" s="53">
        <v>2023</v>
      </c>
    </row>
    <row r="4" spans="1:11" ht="20.25" x14ac:dyDescent="0.25">
      <c r="B4" s="75"/>
      <c r="C4" s="94"/>
      <c r="D4" s="94"/>
      <c r="E4" s="72"/>
      <c r="F4" s="72"/>
      <c r="G4" s="72"/>
      <c r="I4" s="95" t="s">
        <v>44</v>
      </c>
      <c r="J4" s="54"/>
    </row>
    <row r="5" spans="1:11" ht="20.25" x14ac:dyDescent="0.25">
      <c r="B5" s="75"/>
      <c r="C5" s="94"/>
      <c r="D5" s="94"/>
      <c r="E5" s="72"/>
      <c r="F5" s="72"/>
      <c r="G5" s="72"/>
      <c r="I5" s="97" t="s">
        <v>45</v>
      </c>
      <c r="J5" s="54"/>
    </row>
    <row r="6" spans="1:11" ht="20.25" x14ac:dyDescent="0.2">
      <c r="A6" s="31"/>
      <c r="B6" s="75"/>
      <c r="C6" s="94"/>
      <c r="D6" s="94"/>
      <c r="E6" s="72"/>
      <c r="F6" s="72"/>
      <c r="G6" s="72"/>
      <c r="H6" s="31"/>
    </row>
    <row r="8" spans="1:11" ht="30" customHeight="1" thickBot="1" x14ac:dyDescent="0.25">
      <c r="B8" s="78" t="s">
        <v>46</v>
      </c>
      <c r="C8" s="79"/>
      <c r="D8" s="79"/>
      <c r="E8" s="79"/>
      <c r="F8" s="80"/>
      <c r="G8" s="81"/>
    </row>
    <row r="9" spans="1:11" ht="30" customHeight="1" x14ac:dyDescent="0.2">
      <c r="B9" s="76" t="s">
        <v>0</v>
      </c>
      <c r="D9" s="98" t="s">
        <v>47</v>
      </c>
      <c r="E9" s="98" t="s">
        <v>48</v>
      </c>
      <c r="F9" s="98" t="s">
        <v>49</v>
      </c>
      <c r="G9" s="44" t="s">
        <v>50</v>
      </c>
      <c r="I9" s="109" t="s">
        <v>66</v>
      </c>
      <c r="J9" s="110"/>
    </row>
    <row r="10" spans="1:11" ht="30" customHeight="1" x14ac:dyDescent="0.25">
      <c r="B10" s="76"/>
      <c r="C10" s="99" t="s">
        <v>51</v>
      </c>
      <c r="D10" s="62"/>
      <c r="E10" s="63"/>
      <c r="F10" s="63"/>
      <c r="G10" s="71">
        <f>SUM(D10:E10)</f>
        <v>0</v>
      </c>
      <c r="I10" s="96" t="s">
        <v>67</v>
      </c>
      <c r="J10" s="22"/>
    </row>
    <row r="11" spans="1:11" ht="30" customHeight="1" x14ac:dyDescent="0.2">
      <c r="B11" s="76"/>
      <c r="C11" s="100" t="s">
        <v>52</v>
      </c>
      <c r="D11" s="55"/>
      <c r="E11" s="56"/>
      <c r="F11" s="56"/>
      <c r="G11" s="47"/>
      <c r="I11" s="101" t="s">
        <v>68</v>
      </c>
      <c r="J11" s="24">
        <v>0.1</v>
      </c>
    </row>
    <row r="12" spans="1:11" ht="29.25" x14ac:dyDescent="0.25">
      <c r="B12" s="76"/>
      <c r="C12" s="101" t="s">
        <v>53</v>
      </c>
      <c r="D12" s="64"/>
      <c r="E12" s="65"/>
      <c r="F12" s="65"/>
      <c r="G12" s="69">
        <f>SUMIF(D10:F10,"&gt;0",D12:F12)</f>
        <v>0</v>
      </c>
      <c r="I12" s="96" t="s">
        <v>69</v>
      </c>
      <c r="J12" s="25" t="str">
        <f>IF(J10&gt;J11,"Audit","Geen audit")</f>
        <v>Geen audit</v>
      </c>
    </row>
    <row r="13" spans="1:11" ht="36.6" customHeight="1" x14ac:dyDescent="0.2">
      <c r="B13" s="76"/>
      <c r="C13" s="102" t="s">
        <v>54</v>
      </c>
      <c r="D13" s="41"/>
      <c r="E13" s="42"/>
      <c r="F13" s="42"/>
      <c r="G13" s="47"/>
    </row>
    <row r="14" spans="1:11" ht="44.45" customHeight="1" x14ac:dyDescent="0.25">
      <c r="B14" s="76"/>
      <c r="C14" s="102" t="s">
        <v>55</v>
      </c>
      <c r="D14" s="49" t="str">
        <f>IF(D10&gt;0,INDEX(Berekeningsgegevens!G3:G11,MATCH(Resultatenblad!D13,Berekeningsgegevens!F3:F11,0))," ")</f>
        <v xml:space="preserve"> </v>
      </c>
      <c r="E14" s="50" t="str">
        <f>IF(E10&gt;0,INDEX(Berekeningsgegevens!G3:G11,MATCH(Resultatenblad!E13,Berekeningsgegevens!F3:F11,0))," ")</f>
        <v xml:space="preserve"> </v>
      </c>
      <c r="F14" s="50" t="str">
        <f>IF(F10&gt;0,INDEX(Berekeningsgegevens!G3:G11,MATCH(Resultatenblad!F13,Berekeningsgegevens!F3:F11,0))," ")</f>
        <v xml:space="preserve"> </v>
      </c>
      <c r="G14" s="48"/>
      <c r="I14" s="111" t="s">
        <v>70</v>
      </c>
      <c r="J14" s="27"/>
      <c r="K14" s="112" t="s">
        <v>71</v>
      </c>
    </row>
    <row r="15" spans="1:11" ht="30" customHeight="1" x14ac:dyDescent="0.2">
      <c r="B15" s="76"/>
      <c r="C15" s="102" t="s">
        <v>56</v>
      </c>
      <c r="D15" s="66" t="str">
        <f>IF(D10&gt;0,D12/D14," ")</f>
        <v xml:space="preserve"> </v>
      </c>
      <c r="E15" s="67" t="str">
        <f>IF(E10&gt;0,E12/E14," ")</f>
        <v xml:space="preserve"> </v>
      </c>
      <c r="F15" s="67" t="str">
        <f>IF(F10&gt;0,F12/F14," ")</f>
        <v xml:space="preserve"> </v>
      </c>
      <c r="G15" s="70">
        <f>SUMIF(D10:F10,"&gt;0",D15:F15)</f>
        <v>0</v>
      </c>
      <c r="J15" s="28"/>
      <c r="K15" s="112"/>
    </row>
    <row r="16" spans="1:11" ht="30" customHeight="1" x14ac:dyDescent="0.2">
      <c r="B16" s="76"/>
      <c r="C16" s="99" t="s">
        <v>57</v>
      </c>
      <c r="D16" s="51">
        <v>1</v>
      </c>
      <c r="E16" s="52">
        <v>1</v>
      </c>
      <c r="F16" s="52">
        <v>1</v>
      </c>
      <c r="G16" s="73"/>
      <c r="J16" s="29"/>
      <c r="K16" s="112" t="s">
        <v>72</v>
      </c>
    </row>
    <row r="17" spans="2:11" ht="60" x14ac:dyDescent="0.25">
      <c r="B17" s="76"/>
      <c r="C17" s="99" t="s">
        <v>58</v>
      </c>
      <c r="D17" s="66" t="str">
        <f>IF(D10&gt;0,D16*D15*Berekeningsgegevens!$C$12+(1-D16)*D15," ")</f>
        <v xml:space="preserve"> </v>
      </c>
      <c r="E17" s="67" t="str">
        <f>IF(E10&gt;0,E16*E15*Berekeningsgegevens!$C$12+(1-E16)*E15," ")</f>
        <v xml:space="preserve"> </v>
      </c>
      <c r="F17" s="67" t="str">
        <f>IF(F10&gt;0,F16*F15*Berekeningsgegevens!$C$12+(1-F16)*F15," ")</f>
        <v xml:space="preserve"> </v>
      </c>
      <c r="G17" s="70">
        <f>SUMIF(D10:F10,"&gt;0",D17:F17)</f>
        <v>0</v>
      </c>
      <c r="K17" s="112"/>
    </row>
    <row r="18" spans="2:11" ht="30" customHeight="1" x14ac:dyDescent="0.2">
      <c r="B18" s="76"/>
      <c r="C18" s="101" t="s">
        <v>59</v>
      </c>
      <c r="D18" s="64"/>
      <c r="E18" s="65"/>
      <c r="F18" s="65"/>
      <c r="G18" s="69">
        <f>SUMIF(D10:F10,"&gt;0",D18:F18)</f>
        <v>0</v>
      </c>
      <c r="J18" s="30"/>
      <c r="K18" s="112" t="s">
        <v>73</v>
      </c>
    </row>
    <row r="19" spans="2:11" ht="30" customHeight="1" x14ac:dyDescent="0.2">
      <c r="B19" s="76"/>
      <c r="C19" s="61" t="s">
        <v>60</v>
      </c>
      <c r="D19" s="51">
        <v>0</v>
      </c>
      <c r="E19" s="52">
        <v>0</v>
      </c>
      <c r="F19" s="52">
        <v>0</v>
      </c>
      <c r="G19" s="73"/>
      <c r="J19" s="28"/>
      <c r="K19" s="34"/>
    </row>
    <row r="20" spans="2:11" ht="30" customHeight="1" x14ac:dyDescent="0.25">
      <c r="B20" s="76"/>
      <c r="C20" s="60" t="s">
        <v>61</v>
      </c>
      <c r="D20" s="66" t="str">
        <f>IF(D10&gt;0,D19*D18*Berekeningsgegevens!$C$12+(1-D19)*D18," ")</f>
        <v xml:space="preserve"> </v>
      </c>
      <c r="E20" s="66" t="str">
        <f>IF(E10&gt;0,E19*E18*Berekeningsgegevens!$C$12+(1-E19)*E18," ")</f>
        <v xml:space="preserve"> </v>
      </c>
      <c r="F20" s="67" t="str">
        <f>IF(F10&gt;0,F19*F18*Berekeningsgegevens!$C$12+(1-F19)*F18," ")</f>
        <v xml:space="preserve"> </v>
      </c>
      <c r="G20" s="69">
        <f>SUMIF(D10:F10,"&gt;0",D20:F20)</f>
        <v>0</v>
      </c>
      <c r="J20" s="28"/>
      <c r="K20" s="34"/>
    </row>
    <row r="21" spans="2:11" ht="15" x14ac:dyDescent="0.2">
      <c r="B21" s="77"/>
      <c r="C21" s="23" t="s">
        <v>62</v>
      </c>
      <c r="D21" s="68" t="str">
        <f>IF(D10&gt;0,D17+D20," ")</f>
        <v xml:space="preserve"> </v>
      </c>
      <c r="E21" s="68" t="str">
        <f>IF(E10&gt;0,E17+E20," ")</f>
        <v xml:space="preserve"> </v>
      </c>
      <c r="F21" s="68" t="str">
        <f>IF(F10&gt;0,F17+F20," ")</f>
        <v xml:space="preserve"> </v>
      </c>
      <c r="G21" s="69">
        <f>SUMIF(D10:F10,"&gt;0",D21:F21)</f>
        <v>0</v>
      </c>
    </row>
    <row r="22" spans="2:11" ht="29.25" customHeight="1" x14ac:dyDescent="0.25">
      <c r="B22" s="103" t="s">
        <v>63</v>
      </c>
      <c r="C22" s="104"/>
      <c r="D22" s="35" t="str">
        <f>IF(D10&gt;0,D21/D10," ")</f>
        <v xml:space="preserve"> </v>
      </c>
      <c r="E22" s="43" t="str">
        <f>IF(E10&gt;0,E21/E10," ")</f>
        <v xml:space="preserve"> </v>
      </c>
      <c r="F22" s="43" t="str">
        <f>IF(F10&gt;0,F21/F10," ")</f>
        <v xml:space="preserve"> </v>
      </c>
      <c r="G22" s="45" t="e">
        <f>G21/G10</f>
        <v>#DIV/0!</v>
      </c>
    </row>
    <row r="23" spans="2:11" ht="29.25" customHeight="1" x14ac:dyDescent="0.2">
      <c r="B23" s="105" t="s">
        <v>64</v>
      </c>
      <c r="C23" s="106"/>
      <c r="D23" s="49" t="str">
        <f>IF(D10&gt;0,INDEX(Berekeningsgegevens!C3:C10,MATCH(Resultatenblad!D11,Berekeningsgegevens!B3:B10,0))," ")</f>
        <v xml:space="preserve"> </v>
      </c>
      <c r="E23" s="50" t="str">
        <f>IF(E10&gt;0,INDEX(Berekeningsgegevens!C3:C10,MATCH(Resultatenblad!E11,Berekeningsgegevens!B3:B10,0))," ")</f>
        <v xml:space="preserve"> </v>
      </c>
      <c r="F23" s="50" t="str">
        <f>IF(F10&gt;0,INDEX(Berekeningsgegevens!C3:C10,MATCH(Resultatenblad!F11,Berekeningsgegevens!B3:B10,0))," ")</f>
        <v xml:space="preserve"> </v>
      </c>
      <c r="G23" s="74">
        <f>(IF(D10&gt;0,D23*D10/G10,0))+(IF(E10&gt;0,E23*E10/G10,0))+(IF(F10&gt;0,F23*F10/G10,0))</f>
        <v>0</v>
      </c>
    </row>
    <row r="24" spans="2:11" ht="29.25" customHeight="1" thickBot="1" x14ac:dyDescent="0.3">
      <c r="B24" s="107" t="s">
        <v>65</v>
      </c>
      <c r="C24" s="108"/>
      <c r="D24" s="25" t="str">
        <f>IF(D10&gt;0,IF(AND(D11="Handel",D10&gt;1000,OR(D22&gt;314,AND(D17/D10&gt;102,D20/D10&gt;212))),"Audit"," ")," ")</f>
        <v xml:space="preserve"> </v>
      </c>
      <c r="E24" s="25" t="str">
        <f>IF(E10&gt;0,IF(AND(E11="Handel",E10&gt;1000,OR(E22&gt;314,AND(E17/E10&gt;102,E20/E10&gt;212))),"Audit"," ")," ")</f>
        <v xml:space="preserve"> </v>
      </c>
      <c r="F24" s="25" t="str">
        <f>IF(F10&gt;0,IF(AND(F11="Handel",F10&gt;1000,OR(F22&gt;314,AND(F17/F10&gt;102,F20/F10&gt;212))),"Audit"," ")," ")</f>
        <v xml:space="preserve"> </v>
      </c>
      <c r="G24" s="46" t="e">
        <f>IF(AND(D24=" ",E24=" ",F24=" "),IF(G11=Berekeningsgegevens!B10,"Voir à droite",IF(G22&gt;G23,"Audit","Geen audit"))," ")</f>
        <v>#DIV/0!</v>
      </c>
    </row>
    <row r="25" spans="2:11" ht="29.25" customHeight="1" x14ac:dyDescent="0.2"/>
    <row r="26" spans="2:11" ht="43.5" customHeight="1" x14ac:dyDescent="0.2"/>
    <row r="27" spans="2:11" ht="43.5" customHeight="1" x14ac:dyDescent="0.2"/>
    <row r="28" spans="2:11" ht="43.5" customHeight="1" x14ac:dyDescent="0.2"/>
    <row r="36" spans="2:3" ht="15" x14ac:dyDescent="0.2">
      <c r="C36" s="33"/>
    </row>
    <row r="37" spans="2:3" ht="15" x14ac:dyDescent="0.2">
      <c r="C37" s="33"/>
    </row>
    <row r="38" spans="2:3" ht="15" x14ac:dyDescent="0.2">
      <c r="B38" s="32"/>
      <c r="C38" s="33"/>
    </row>
    <row r="39" spans="2:3" ht="15" x14ac:dyDescent="0.2">
      <c r="C39" s="33"/>
    </row>
  </sheetData>
  <sheetProtection algorithmName="SHA-512" hashValue="5FznmnCWld2qzATgqgOPM8wmAKFczEl0QE5AJbXwzYnWj7fDY8QCOPJQFMatCm2fJkTpe9RnfpKLHFrqos3WTg==" saltValue="LITAXJvPf+hjTc6zyNT86Q==" spinCount="100000" sheet="1" selectLockedCells="1"/>
  <mergeCells count="8">
    <mergeCell ref="I9:J9"/>
    <mergeCell ref="B8:G8"/>
    <mergeCell ref="B24:C24"/>
    <mergeCell ref="B22:C22"/>
    <mergeCell ref="B23:C23"/>
    <mergeCell ref="C2:D6"/>
    <mergeCell ref="B2:B6"/>
    <mergeCell ref="B9:B21"/>
  </mergeCells>
  <phoneticPr fontId="29" type="noConversion"/>
  <dataValidations count="1">
    <dataValidation type="list" allowBlank="1" showInputMessage="1" showErrorMessage="1" sqref="H25" xr:uid="{00000000-0002-0000-0100-000000000000}">
      <formula1>$B$7:$B$23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Berekeningsgegevens!$B$22:$B$39</xm:f>
          </x14:formula1>
          <xm:sqref>J3</xm:sqref>
        </x14:dataValidation>
        <x14:dataValidation type="list" allowBlank="1" showInputMessage="1" showErrorMessage="1" xr:uid="{00000000-0002-0000-0100-000002000000}">
          <x14:formula1>
            <xm:f>Berekeningsgegevens!$F$3:$F$11</xm:f>
          </x14:formula1>
          <xm:sqref>D13:G13</xm:sqref>
        </x14:dataValidation>
        <x14:dataValidation type="list" allowBlank="1" showInputMessage="1" showErrorMessage="1" xr:uid="{00000000-0002-0000-0100-000003000000}">
          <x14:formula1>
            <xm:f>Berekeningsgegevens!$B$3:$B$10</xm:f>
          </x14:formula1>
          <xm:sqref>J6:K6 D11:F11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1"/>
  <sheetViews>
    <sheetView workbookViewId="0">
      <selection activeCell="G14" sqref="G14"/>
    </sheetView>
  </sheetViews>
  <sheetFormatPr baseColWidth="10" defaultColWidth="11.42578125" defaultRowHeight="15" x14ac:dyDescent="0.25"/>
  <cols>
    <col min="2" max="2" width="32.42578125" bestFit="1" customWidth="1"/>
    <col min="3" max="3" width="20.140625" customWidth="1"/>
    <col min="6" max="6" width="19.85546875" customWidth="1"/>
  </cols>
  <sheetData>
    <row r="1" spans="2:7" s="8" customFormat="1" x14ac:dyDescent="0.25"/>
    <row r="2" spans="2:7" ht="45" x14ac:dyDescent="0.25">
      <c r="B2" s="2" t="s">
        <v>74</v>
      </c>
      <c r="C2" s="13" t="s">
        <v>75</v>
      </c>
      <c r="D2" s="13" t="s">
        <v>76</v>
      </c>
      <c r="G2" s="9" t="s">
        <v>94</v>
      </c>
    </row>
    <row r="3" spans="2:7" x14ac:dyDescent="0.25">
      <c r="B3" s="11" t="s">
        <v>77</v>
      </c>
      <c r="C3" s="1">
        <v>142</v>
      </c>
      <c r="D3" s="1" t="s">
        <v>4</v>
      </c>
      <c r="F3" s="10" t="s">
        <v>85</v>
      </c>
      <c r="G3" s="10">
        <v>1.1100000000000001</v>
      </c>
    </row>
    <row r="4" spans="2:7" x14ac:dyDescent="0.25">
      <c r="B4" s="1" t="s">
        <v>78</v>
      </c>
      <c r="C4" s="12">
        <v>314</v>
      </c>
      <c r="D4" s="1" t="s">
        <v>4</v>
      </c>
      <c r="F4" s="10" t="s">
        <v>86</v>
      </c>
      <c r="G4" s="10">
        <v>1.04</v>
      </c>
    </row>
    <row r="5" spans="2:7" s="8" customFormat="1" x14ac:dyDescent="0.25">
      <c r="B5" s="11" t="s">
        <v>79</v>
      </c>
      <c r="C5" s="1">
        <v>107</v>
      </c>
      <c r="D5" s="1" t="s">
        <v>4</v>
      </c>
      <c r="F5" s="114" t="s">
        <v>87</v>
      </c>
      <c r="G5" s="10">
        <v>1.08</v>
      </c>
    </row>
    <row r="6" spans="2:7" s="8" customFormat="1" x14ac:dyDescent="0.25">
      <c r="B6" s="11" t="s">
        <v>80</v>
      </c>
      <c r="C6" s="1">
        <v>182</v>
      </c>
      <c r="D6" s="1" t="s">
        <v>6</v>
      </c>
      <c r="F6" s="10" t="s">
        <v>88</v>
      </c>
      <c r="G6" s="10">
        <v>1.06</v>
      </c>
    </row>
    <row r="7" spans="2:7" x14ac:dyDescent="0.25">
      <c r="B7" s="11" t="s">
        <v>81</v>
      </c>
      <c r="C7" s="1">
        <v>197</v>
      </c>
      <c r="D7" s="1" t="s">
        <v>5</v>
      </c>
      <c r="F7" s="10" t="s">
        <v>89</v>
      </c>
      <c r="G7" s="10">
        <v>1.0900000000000001</v>
      </c>
    </row>
    <row r="8" spans="2:7" x14ac:dyDescent="0.25">
      <c r="B8" s="11" t="s">
        <v>82</v>
      </c>
      <c r="C8" s="1">
        <v>206</v>
      </c>
      <c r="D8" s="1" t="s">
        <v>6</v>
      </c>
      <c r="F8" s="10" t="s">
        <v>90</v>
      </c>
      <c r="G8" s="10">
        <v>1.1100000000000001</v>
      </c>
    </row>
    <row r="9" spans="2:7" ht="30" x14ac:dyDescent="0.25">
      <c r="B9" s="113" t="s">
        <v>83</v>
      </c>
      <c r="C9" s="1">
        <v>128</v>
      </c>
      <c r="D9" s="1" t="s">
        <v>4</v>
      </c>
      <c r="F9" s="10" t="s">
        <v>91</v>
      </c>
      <c r="G9" s="10">
        <v>1.07</v>
      </c>
    </row>
    <row r="10" spans="2:7" x14ac:dyDescent="0.25">
      <c r="B10" s="1" t="s">
        <v>84</v>
      </c>
      <c r="C10" s="12">
        <v>0</v>
      </c>
      <c r="D10" s="1"/>
      <c r="F10" s="10" t="s">
        <v>92</v>
      </c>
      <c r="G10" s="10">
        <v>1.1100000000000001</v>
      </c>
    </row>
    <row r="11" spans="2:7" x14ac:dyDescent="0.25">
      <c r="F11" s="10" t="s">
        <v>93</v>
      </c>
      <c r="G11" s="10">
        <v>1.1100000000000001</v>
      </c>
    </row>
    <row r="12" spans="2:7" x14ac:dyDescent="0.25">
      <c r="B12" s="8" t="s">
        <v>95</v>
      </c>
      <c r="C12">
        <f>C13/C14</f>
        <v>1.1472449501406288</v>
      </c>
    </row>
    <row r="13" spans="2:7" x14ac:dyDescent="0.25">
      <c r="B13" s="8" t="s">
        <v>96</v>
      </c>
      <c r="C13">
        <f>F18</f>
        <v>1794.7499999999998</v>
      </c>
    </row>
    <row r="14" spans="2:7" x14ac:dyDescent="0.25">
      <c r="B14" s="8" t="s">
        <v>97</v>
      </c>
      <c r="C14">
        <f>VLOOKUP(Resultatenblad!J3,Berekeningsgegevens!B20:F39,5,FALSE)</f>
        <v>1564.4</v>
      </c>
    </row>
    <row r="15" spans="2:7" x14ac:dyDescent="0.25">
      <c r="B15" s="8"/>
      <c r="C15" s="8"/>
      <c r="D15" s="8"/>
      <c r="F15" s="8"/>
    </row>
    <row r="16" spans="2:7" x14ac:dyDescent="0.25">
      <c r="B16" s="2" t="s">
        <v>98</v>
      </c>
      <c r="C16" s="82" t="s">
        <v>99</v>
      </c>
      <c r="D16" s="83"/>
      <c r="E16" s="83"/>
      <c r="F16" s="84"/>
    </row>
    <row r="17" spans="2:6" s="8" customFormat="1" x14ac:dyDescent="0.25">
      <c r="B17" s="2"/>
      <c r="C17" s="39" t="s">
        <v>4</v>
      </c>
      <c r="D17" s="39" t="s">
        <v>6</v>
      </c>
      <c r="E17" s="39" t="s">
        <v>5</v>
      </c>
      <c r="F17" s="39" t="s">
        <v>100</v>
      </c>
    </row>
    <row r="18" spans="2:6" x14ac:dyDescent="0.25">
      <c r="B18" s="1" t="s">
        <v>7</v>
      </c>
      <c r="C18" s="40">
        <v>1794.7499999999998</v>
      </c>
      <c r="D18" s="40">
        <v>2648.4</v>
      </c>
      <c r="E18" s="40">
        <v>2981.0499999999993</v>
      </c>
      <c r="F18" s="40">
        <f>IF(OR(Resultatenblad!$G$11=Berekeningsgegevens!$B$6,Resultatenblad!$G$11=Berekeningsgegevens!$B$8),Berekeningsgegevens!D18,IF(Resultatenblad!$G$11=Berekeningsgegevens!$B$7,Berekeningsgegevens!E18,Berekeningsgegevens!C18))</f>
        <v>1794.7499999999998</v>
      </c>
    </row>
    <row r="19" spans="2:6" s="8" customFormat="1" x14ac:dyDescent="0.25">
      <c r="B19" s="1" t="s">
        <v>8</v>
      </c>
      <c r="C19" s="40">
        <v>1869.13</v>
      </c>
      <c r="D19" s="40" t="s">
        <v>9</v>
      </c>
      <c r="E19" s="40" t="s">
        <v>9</v>
      </c>
      <c r="F19" s="40">
        <f>IF(OR(Resultatenblad!$G$11=Berekeningsgegevens!$B$6,Resultatenblad!$G$11=Berekeningsgegevens!$B$8),Berekeningsgegevens!D19,IF(Resultatenblad!$G$11=Berekeningsgegevens!$B$7,Berekeningsgegevens!E19,Berekeningsgegevens!C19))</f>
        <v>1869.13</v>
      </c>
    </row>
    <row r="20" spans="2:6" x14ac:dyDescent="0.25">
      <c r="B20" s="1">
        <v>2015</v>
      </c>
      <c r="C20" s="40" t="s">
        <v>9</v>
      </c>
      <c r="D20" s="40" t="s">
        <v>9</v>
      </c>
      <c r="E20" s="40" t="s">
        <v>9</v>
      </c>
      <c r="F20" s="40" t="str">
        <f>IF(OR(Resultatenblad!$G$11=Berekeningsgegevens!$B$6,Resultatenblad!$G$11=Berekeningsgegevens!$B$8),Berekeningsgegevens!D20,IF(Resultatenblad!$G$11=Berekeningsgegevens!$B$7,Berekeningsgegevens!E20,Berekeningsgegevens!C20))</f>
        <v>-</v>
      </c>
    </row>
    <row r="21" spans="2:6" x14ac:dyDescent="0.25">
      <c r="B21" s="1">
        <v>2016</v>
      </c>
      <c r="C21" s="40" t="s">
        <v>9</v>
      </c>
      <c r="D21" s="40" t="s">
        <v>9</v>
      </c>
      <c r="E21" s="40" t="s">
        <v>9</v>
      </c>
      <c r="F21" s="40" t="str">
        <f>IF(OR(Resultatenblad!$G$11=Berekeningsgegevens!$B$6,Resultatenblad!$G$11=Berekeningsgegevens!$B$8),Berekeningsgegevens!D21,IF(Resultatenblad!$G$11=Berekeningsgegevens!$B$7,Berekeningsgegevens!E21,Berekeningsgegevens!C21))</f>
        <v>-</v>
      </c>
    </row>
    <row r="22" spans="2:6" x14ac:dyDescent="0.25">
      <c r="B22" s="1">
        <v>2017</v>
      </c>
      <c r="C22" s="40">
        <v>1791.8000000000015</v>
      </c>
      <c r="D22" s="40">
        <v>2612.0999999999995</v>
      </c>
      <c r="E22" s="40">
        <v>2924.7999999999997</v>
      </c>
      <c r="F22" s="40">
        <f>IF(OR(Resultatenblad!$G$11=Berekeningsgegevens!$B$6,Resultatenblad!$G$11=Berekeningsgegevens!$B$8),Berekeningsgegevens!D22,IF(Resultatenblad!$G$11=Berekeningsgegevens!$B$7,Berekeningsgegevens!E22,Berekeningsgegevens!C22))</f>
        <v>1791.8000000000015</v>
      </c>
    </row>
    <row r="23" spans="2:6" x14ac:dyDescent="0.25">
      <c r="B23" s="1">
        <v>2018</v>
      </c>
      <c r="C23" s="40">
        <v>1749.3999999999996</v>
      </c>
      <c r="D23" s="40">
        <v>2484.7999999999988</v>
      </c>
      <c r="E23" s="40">
        <v>2768.6999999999994</v>
      </c>
      <c r="F23" s="40">
        <f>IF(OR(Resultatenblad!$G$11=Berekeningsgegevens!$B$6,Resultatenblad!$G$11=Berekeningsgegevens!$B$8),Berekeningsgegevens!D23,IF(Resultatenblad!$G$11=Berekeningsgegevens!$B$7,Berekeningsgegevens!E23,Berekeningsgegevens!C23))</f>
        <v>1749.3999999999996</v>
      </c>
    </row>
    <row r="24" spans="2:6" x14ac:dyDescent="0.25">
      <c r="B24" s="1">
        <v>2019</v>
      </c>
      <c r="C24" s="40">
        <v>1703.9000000000003</v>
      </c>
      <c r="D24" s="40">
        <v>2534.7000000000007</v>
      </c>
      <c r="E24" s="40">
        <v>2849.8</v>
      </c>
      <c r="F24" s="40">
        <f>IF(OR(Resultatenblad!$G$11=Berekeningsgegevens!$B$6,Resultatenblad!$G$11=Berekeningsgegevens!$B$8),Berekeningsgegevens!D24,IF(Resultatenblad!$G$11=Berekeningsgegevens!$B$7,Berekeningsgegevens!E24,Berekeningsgegevens!C24))</f>
        <v>1703.9000000000003</v>
      </c>
    </row>
    <row r="25" spans="2:6" x14ac:dyDescent="0.25">
      <c r="B25" s="1">
        <v>2020</v>
      </c>
      <c r="C25" s="40">
        <v>1532.5000000000005</v>
      </c>
      <c r="D25" s="40">
        <v>2343.400000000001</v>
      </c>
      <c r="E25" s="40">
        <v>2660.8000000000011</v>
      </c>
      <c r="F25" s="40">
        <f>IF(OR(Resultatenblad!$G$11=Berekeningsgegevens!$B$6,Resultatenblad!$G$11=Berekeningsgegevens!$B$8),Berekeningsgegevens!D25,IF(Resultatenblad!$G$11=Berekeningsgegevens!$B$7,Berekeningsgegevens!E25,Berekeningsgegevens!C25))</f>
        <v>1532.5000000000005</v>
      </c>
    </row>
    <row r="26" spans="2:6" x14ac:dyDescent="0.25">
      <c r="B26" s="1">
        <v>2021</v>
      </c>
      <c r="C26" s="40">
        <v>1897.55</v>
      </c>
      <c r="D26" s="40">
        <v>2734.4999999999986</v>
      </c>
      <c r="E26" s="40">
        <v>3064.0899999999983</v>
      </c>
      <c r="F26" s="40">
        <f>IF(OR(Resultatenblad!$G$11=Berekeningsgegevens!$B$6,Resultatenblad!$G$11=Berekeningsgegevens!$B$8),Berekeningsgegevens!D26,IF(Resultatenblad!$G$11=Berekeningsgegevens!$B$7,Berekeningsgegevens!E26,Berekeningsgegevens!C26))</f>
        <v>1897.55</v>
      </c>
    </row>
    <row r="27" spans="2:6" s="8" customFormat="1" x14ac:dyDescent="0.25">
      <c r="B27" s="1">
        <v>2022</v>
      </c>
      <c r="C27" s="40">
        <v>1554.1</v>
      </c>
      <c r="D27" s="40">
        <v>2344.4</v>
      </c>
      <c r="E27" s="40">
        <v>2640.3</v>
      </c>
      <c r="F27" s="40">
        <f>IF(OR(Resultatenblad!$G$11=Berekeningsgegevens!$B$6,Resultatenblad!$G$11=Berekeningsgegevens!$B$8),Berekeningsgegevens!D27,IF(Resultatenblad!$G$11=Berekeningsgegevens!$B$7,Berekeningsgegevens!E27,Berekeningsgegevens!C27))</f>
        <v>1554.1</v>
      </c>
    </row>
    <row r="28" spans="2:6" s="8" customFormat="1" x14ac:dyDescent="0.25">
      <c r="B28" s="1">
        <v>2023</v>
      </c>
      <c r="C28" s="40">
        <v>1564.4</v>
      </c>
      <c r="D28" s="40">
        <v>2336.9</v>
      </c>
      <c r="E28" s="40">
        <v>2638.2</v>
      </c>
      <c r="F28" s="40">
        <f>IF(OR(Resultatenblad!$G$11=Berekeningsgegevens!$B$6,Resultatenblad!$G$11=Berekeningsgegevens!$B$8),Berekeningsgegevens!D28,IF(Resultatenblad!$G$11=Berekeningsgegevens!$B$7,Berekeningsgegevens!E28,Berekeningsgegevens!C28))</f>
        <v>1564.4</v>
      </c>
    </row>
    <row r="29" spans="2:6" s="8" customFormat="1" x14ac:dyDescent="0.25">
      <c r="B29" s="1">
        <v>2024</v>
      </c>
      <c r="C29" s="40"/>
      <c r="D29" s="40"/>
      <c r="E29" s="40"/>
      <c r="F29" s="40">
        <f>IF(OR(Resultatenblad!$G$11=Berekeningsgegevens!$B$6,Resultatenblad!$G$11=Berekeningsgegevens!$B$8),Berekeningsgegevens!D29,IF(Resultatenblad!$G$11=Berekeningsgegevens!$B$7,Berekeningsgegevens!E29,Berekeningsgegevens!C29))</f>
        <v>0</v>
      </c>
    </row>
    <row r="30" spans="2:6" s="8" customFormat="1" x14ac:dyDescent="0.25">
      <c r="B30" s="1">
        <v>2025</v>
      </c>
      <c r="C30" s="40"/>
      <c r="D30" s="40"/>
      <c r="E30" s="40"/>
      <c r="F30" s="40">
        <f>IF(OR(Resultatenblad!$G$11=Berekeningsgegevens!$B$6,Resultatenblad!$G$11=Berekeningsgegevens!$B$8),Berekeningsgegevens!D30,IF(Resultatenblad!$G$11=Berekeningsgegevens!$B$7,Berekeningsgegevens!E30,Berekeningsgegevens!C30))</f>
        <v>0</v>
      </c>
    </row>
    <row r="31" spans="2:6" s="8" customFormat="1" x14ac:dyDescent="0.25">
      <c r="B31" s="1">
        <v>2026</v>
      </c>
      <c r="C31" s="40"/>
      <c r="D31" s="40"/>
      <c r="E31" s="40"/>
      <c r="F31" s="40">
        <f>IF(OR(Resultatenblad!$G$11=Berekeningsgegevens!$B$6,Resultatenblad!$G$11=Berekeningsgegevens!$B$8),Berekeningsgegevens!D31,IF(Resultatenblad!$G$11=Berekeningsgegevens!$B$7,Berekeningsgegevens!E31,Berekeningsgegevens!C31))</f>
        <v>0</v>
      </c>
    </row>
    <row r="32" spans="2:6" s="8" customFormat="1" x14ac:dyDescent="0.25">
      <c r="B32" s="1">
        <v>2027</v>
      </c>
      <c r="C32" s="40"/>
      <c r="D32" s="40"/>
      <c r="E32" s="40"/>
      <c r="F32" s="40">
        <f>IF(OR(Resultatenblad!$G$11=Berekeningsgegevens!$B$6,Resultatenblad!$G$11=Berekeningsgegevens!$B$8),Berekeningsgegevens!D32,IF(Resultatenblad!$G$11=Berekeningsgegevens!$B$7,Berekeningsgegevens!E32,Berekeningsgegevens!C32))</f>
        <v>0</v>
      </c>
    </row>
    <row r="33" spans="2:6" s="8" customFormat="1" x14ac:dyDescent="0.25">
      <c r="B33" s="1">
        <v>2028</v>
      </c>
      <c r="C33" s="40"/>
      <c r="D33" s="40"/>
      <c r="E33" s="40"/>
      <c r="F33" s="40">
        <f>IF(OR(Resultatenblad!$G$11=Berekeningsgegevens!$B$6,Resultatenblad!$G$11=Berekeningsgegevens!$B$8),Berekeningsgegevens!D33,IF(Resultatenblad!$G$11=Berekeningsgegevens!$B$7,Berekeningsgegevens!E33,Berekeningsgegevens!C33))</f>
        <v>0</v>
      </c>
    </row>
    <row r="34" spans="2:6" s="8" customFormat="1" x14ac:dyDescent="0.25">
      <c r="B34" s="1">
        <v>2029</v>
      </c>
      <c r="C34" s="40"/>
      <c r="D34" s="40"/>
      <c r="E34" s="40"/>
      <c r="F34" s="40">
        <f>IF(OR(Resultatenblad!$G$11=Berekeningsgegevens!$B$6,Resultatenblad!$G$11=Berekeningsgegevens!$B$8),Berekeningsgegevens!D34,IF(Resultatenblad!$G$11=Berekeningsgegevens!$B$7,Berekeningsgegevens!E34,Berekeningsgegevens!C34))</f>
        <v>0</v>
      </c>
    </row>
    <row r="35" spans="2:6" s="8" customFormat="1" x14ac:dyDescent="0.25">
      <c r="B35" s="1">
        <v>2030</v>
      </c>
      <c r="C35" s="40"/>
      <c r="D35" s="40"/>
      <c r="E35" s="40"/>
      <c r="F35" s="40">
        <f>IF(OR(Resultatenblad!$G$11=Berekeningsgegevens!$B$6,Resultatenblad!$G$11=Berekeningsgegevens!$B$8),Berekeningsgegevens!D35,IF(Resultatenblad!$G$11=Berekeningsgegevens!$B$7,Berekeningsgegevens!E35,Berekeningsgegevens!C35))</f>
        <v>0</v>
      </c>
    </row>
    <row r="36" spans="2:6" s="8" customFormat="1" x14ac:dyDescent="0.25">
      <c r="B36" s="1">
        <v>2031</v>
      </c>
      <c r="C36" s="40"/>
      <c r="D36" s="40"/>
      <c r="E36" s="40"/>
      <c r="F36" s="40">
        <f>IF(OR(Resultatenblad!$G$11=Berekeningsgegevens!$B$6,Resultatenblad!$G$11=Berekeningsgegevens!$B$8),Berekeningsgegevens!D36,IF(Resultatenblad!$G$11=Berekeningsgegevens!$B$7,Berekeningsgegevens!E36,Berekeningsgegevens!C36))</f>
        <v>0</v>
      </c>
    </row>
    <row r="37" spans="2:6" s="8" customFormat="1" x14ac:dyDescent="0.25">
      <c r="B37" s="1">
        <v>2032</v>
      </c>
      <c r="C37" s="40"/>
      <c r="D37" s="40"/>
      <c r="E37" s="40"/>
      <c r="F37" s="40">
        <f>IF(OR(Resultatenblad!$G$11=Berekeningsgegevens!$B$6,Resultatenblad!$G$11=Berekeningsgegevens!$B$8),Berekeningsgegevens!D37,IF(Resultatenblad!$G$11=Berekeningsgegevens!$B$7,Berekeningsgegevens!E37,Berekeningsgegevens!C37))</f>
        <v>0</v>
      </c>
    </row>
    <row r="38" spans="2:6" s="8" customFormat="1" x14ac:dyDescent="0.25">
      <c r="B38" s="1">
        <v>2033</v>
      </c>
      <c r="C38" s="40"/>
      <c r="D38" s="40"/>
      <c r="E38" s="40"/>
      <c r="F38" s="40">
        <f>IF(OR(Resultatenblad!$G$11=Berekeningsgegevens!$B$6,Resultatenblad!$G$11=Berekeningsgegevens!$B$8),Berekeningsgegevens!D38,IF(Resultatenblad!$G$11=Berekeningsgegevens!$B$7,Berekeningsgegevens!E38,Berekeningsgegevens!C38))</f>
        <v>0</v>
      </c>
    </row>
    <row r="39" spans="2:6" s="8" customFormat="1" x14ac:dyDescent="0.25">
      <c r="B39" s="1">
        <v>2034</v>
      </c>
      <c r="C39" s="40"/>
      <c r="D39" s="40"/>
      <c r="E39" s="40"/>
      <c r="F39" s="40">
        <f>IF(OR(Resultatenblad!$G$11=Berekeningsgegevens!$B$6,Resultatenblad!$G$11=Berekeningsgegevens!$B$8),Berekeningsgegevens!D39,IF(Resultatenblad!$G$11=Berekeningsgegevens!$B$7,Berekeningsgegevens!E39,Berekeningsgegevens!C39))</f>
        <v>0</v>
      </c>
    </row>
    <row r="41" spans="2:6" x14ac:dyDescent="0.25">
      <c r="B41" t="s">
        <v>10</v>
      </c>
    </row>
  </sheetData>
  <sheetProtection algorithmName="SHA-512" hashValue="U3/Rb8WGis7wXG2TUCcGPKvUwSHXOW8rm51g1cGhUU95KmRA6t9HIsgMhUS3aFvDKQNN1kZRvsqMLtfx/Es5pg==" saltValue="08DHUaN0OLTyNnguBUZg5A==" spinCount="100000" sheet="1" selectLockedCells="1" selectUnlockedCells="1"/>
  <sortState xmlns:xlrd2="http://schemas.microsoft.com/office/spreadsheetml/2017/richdata2" ref="B16:C24">
    <sortCondition ref="B16:B24"/>
  </sortState>
  <dataConsolidate/>
  <mergeCells count="1">
    <mergeCell ref="C16:F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32"/>
  <sheetViews>
    <sheetView workbookViewId="0">
      <selection activeCell="C33" sqref="C33"/>
    </sheetView>
  </sheetViews>
  <sheetFormatPr baseColWidth="10" defaultColWidth="11.42578125" defaultRowHeight="15" x14ac:dyDescent="0.25"/>
  <cols>
    <col min="1" max="1" width="11.42578125" style="8"/>
    <col min="2" max="2" width="15.7109375" style="7" bestFit="1" customWidth="1"/>
    <col min="3" max="3" width="25.85546875" style="15" bestFit="1" customWidth="1"/>
    <col min="4" max="4" width="15" style="14" customWidth="1"/>
    <col min="5" max="5" width="17.5703125" style="16" customWidth="1"/>
    <col min="6" max="7" width="11.42578125" style="8"/>
    <col min="8" max="8" width="12" style="8" bestFit="1" customWidth="1"/>
    <col min="9" max="16384" width="11.42578125" style="8"/>
  </cols>
  <sheetData>
    <row r="2" spans="2:8" ht="30" x14ac:dyDescent="0.25">
      <c r="B2" s="17"/>
      <c r="C2" s="18"/>
      <c r="D2" s="19"/>
      <c r="E2" s="20" t="s">
        <v>101</v>
      </c>
      <c r="G2" s="2"/>
      <c r="H2" s="4" t="s">
        <v>1</v>
      </c>
    </row>
    <row r="3" spans="2:8" x14ac:dyDescent="0.25">
      <c r="B3" s="17" t="s">
        <v>108</v>
      </c>
      <c r="C3" s="18" t="s">
        <v>109</v>
      </c>
      <c r="D3" s="19" t="s">
        <v>110</v>
      </c>
      <c r="E3" s="21">
        <v>9.1999999999999993</v>
      </c>
      <c r="G3" s="2" t="s">
        <v>102</v>
      </c>
      <c r="H3" s="5">
        <v>1000000</v>
      </c>
    </row>
    <row r="4" spans="2:8" x14ac:dyDescent="0.25">
      <c r="B4" s="17" t="s">
        <v>108</v>
      </c>
      <c r="C4" s="18" t="s">
        <v>111</v>
      </c>
      <c r="D4" s="19" t="s">
        <v>110</v>
      </c>
      <c r="E4" s="21">
        <v>4.7</v>
      </c>
      <c r="G4" s="2" t="s">
        <v>103</v>
      </c>
      <c r="H4" s="5">
        <v>1000</v>
      </c>
    </row>
    <row r="5" spans="2:8" x14ac:dyDescent="0.25">
      <c r="B5" s="17" t="s">
        <v>112</v>
      </c>
      <c r="C5" s="18" t="s">
        <v>113</v>
      </c>
      <c r="D5" s="19" t="s">
        <v>110</v>
      </c>
      <c r="E5" s="21">
        <v>1930</v>
      </c>
      <c r="G5" s="2" t="s">
        <v>104</v>
      </c>
      <c r="H5" s="6">
        <f>1/360000</f>
        <v>2.7777777777777779E-6</v>
      </c>
    </row>
    <row r="6" spans="2:8" x14ac:dyDescent="0.25">
      <c r="B6" s="17" t="s">
        <v>114</v>
      </c>
      <c r="C6" s="116" t="s">
        <v>115</v>
      </c>
      <c r="D6" s="19" t="s">
        <v>110</v>
      </c>
      <c r="E6" s="21">
        <v>12.7</v>
      </c>
      <c r="G6" s="2" t="s">
        <v>105</v>
      </c>
      <c r="H6" s="6">
        <v>1.1999999999999999E-3</v>
      </c>
    </row>
    <row r="7" spans="2:8" x14ac:dyDescent="0.25">
      <c r="B7" s="17" t="s">
        <v>114</v>
      </c>
      <c r="C7" s="18" t="s">
        <v>116</v>
      </c>
      <c r="D7" s="19" t="s">
        <v>110</v>
      </c>
      <c r="E7" s="21">
        <v>8.1</v>
      </c>
      <c r="G7" s="2" t="s">
        <v>106</v>
      </c>
      <c r="H7" s="3">
        <v>0.28000000000000003</v>
      </c>
    </row>
    <row r="8" spans="2:8" x14ac:dyDescent="0.25">
      <c r="B8" s="17" t="s">
        <v>108</v>
      </c>
      <c r="C8" s="116" t="s">
        <v>117</v>
      </c>
      <c r="D8" s="19" t="s">
        <v>110</v>
      </c>
      <c r="E8" s="21">
        <v>9.5</v>
      </c>
      <c r="G8" s="115" t="s">
        <v>107</v>
      </c>
      <c r="H8" s="5">
        <v>11630</v>
      </c>
    </row>
    <row r="9" spans="2:8" x14ac:dyDescent="0.25">
      <c r="B9" s="17" t="s">
        <v>114</v>
      </c>
      <c r="C9" s="18" t="s">
        <v>118</v>
      </c>
      <c r="D9" s="19" t="s">
        <v>110</v>
      </c>
      <c r="E9" s="21">
        <v>4.2</v>
      </c>
    </row>
    <row r="10" spans="2:8" x14ac:dyDescent="0.25">
      <c r="B10" s="17" t="s">
        <v>114</v>
      </c>
      <c r="C10" s="18" t="s">
        <v>119</v>
      </c>
      <c r="D10" s="19" t="s">
        <v>110</v>
      </c>
      <c r="E10" s="21">
        <v>2.5</v>
      </c>
    </row>
    <row r="11" spans="2:8" x14ac:dyDescent="0.25">
      <c r="B11" s="17" t="s">
        <v>108</v>
      </c>
      <c r="C11" s="18" t="s">
        <v>120</v>
      </c>
      <c r="D11" s="19" t="s">
        <v>110</v>
      </c>
      <c r="E11" s="21">
        <v>8.5</v>
      </c>
    </row>
    <row r="12" spans="2:8" x14ac:dyDescent="0.25">
      <c r="B12" s="17" t="s">
        <v>108</v>
      </c>
      <c r="C12" s="18" t="s">
        <v>121</v>
      </c>
      <c r="D12" s="19" t="s">
        <v>110</v>
      </c>
      <c r="E12" s="21">
        <v>8.9</v>
      </c>
    </row>
    <row r="13" spans="2:8" x14ac:dyDescent="0.25">
      <c r="B13" s="17" t="s">
        <v>108</v>
      </c>
      <c r="C13" s="18" t="s">
        <v>122</v>
      </c>
      <c r="D13" s="19" t="s">
        <v>110</v>
      </c>
      <c r="E13" s="21">
        <v>5.9</v>
      </c>
    </row>
    <row r="14" spans="2:8" x14ac:dyDescent="0.25">
      <c r="B14" s="17" t="s">
        <v>108</v>
      </c>
      <c r="C14" s="18" t="s">
        <v>123</v>
      </c>
      <c r="D14" s="19" t="s">
        <v>110</v>
      </c>
      <c r="E14" s="21">
        <v>7.5</v>
      </c>
    </row>
    <row r="15" spans="2:8" x14ac:dyDescent="0.25">
      <c r="B15" s="17" t="s">
        <v>114</v>
      </c>
      <c r="C15" s="116" t="s">
        <v>124</v>
      </c>
      <c r="D15" s="19" t="s">
        <v>110</v>
      </c>
      <c r="E15" s="21">
        <v>11.6</v>
      </c>
    </row>
    <row r="16" spans="2:8" x14ac:dyDescent="0.25">
      <c r="B16" s="17" t="s">
        <v>108</v>
      </c>
      <c r="C16" s="18" t="s">
        <v>125</v>
      </c>
      <c r="D16" s="19" t="s">
        <v>110</v>
      </c>
      <c r="E16" s="21">
        <v>1.5</v>
      </c>
    </row>
    <row r="17" spans="2:5" x14ac:dyDescent="0.25">
      <c r="B17" s="17" t="s">
        <v>114</v>
      </c>
      <c r="C17" s="18" t="s">
        <v>126</v>
      </c>
      <c r="D17" s="19" t="s">
        <v>110</v>
      </c>
      <c r="E17" s="21">
        <v>13.3</v>
      </c>
    </row>
    <row r="18" spans="2:5" x14ac:dyDescent="0.25">
      <c r="B18" s="17" t="s">
        <v>114</v>
      </c>
      <c r="C18" s="18" t="s">
        <v>127</v>
      </c>
      <c r="D18" s="19" t="s">
        <v>110</v>
      </c>
      <c r="E18" s="21">
        <v>5.3</v>
      </c>
    </row>
    <row r="19" spans="2:5" x14ac:dyDescent="0.25">
      <c r="B19" s="17" t="s">
        <v>108</v>
      </c>
      <c r="C19" s="18" t="s">
        <v>128</v>
      </c>
      <c r="D19" s="19" t="s">
        <v>110</v>
      </c>
      <c r="E19" s="21">
        <v>9.1999999999999993</v>
      </c>
    </row>
    <row r="20" spans="2:5" x14ac:dyDescent="0.25">
      <c r="B20" s="17" t="s">
        <v>108</v>
      </c>
      <c r="C20" s="18" t="s">
        <v>129</v>
      </c>
      <c r="D20" s="19" t="s">
        <v>110</v>
      </c>
      <c r="E20" s="21">
        <v>2.2999999999999998</v>
      </c>
    </row>
    <row r="21" spans="2:5" x14ac:dyDescent="0.25">
      <c r="B21" s="17" t="s">
        <v>108</v>
      </c>
      <c r="C21" s="18" t="s">
        <v>130</v>
      </c>
      <c r="D21" s="19" t="s">
        <v>110</v>
      </c>
      <c r="E21" s="21">
        <v>8.9</v>
      </c>
    </row>
    <row r="22" spans="2:5" x14ac:dyDescent="0.25">
      <c r="B22" s="17" t="s">
        <v>108</v>
      </c>
      <c r="C22" s="18" t="s">
        <v>131</v>
      </c>
      <c r="D22" s="19" t="s">
        <v>110</v>
      </c>
      <c r="E22" s="21">
        <v>6.5</v>
      </c>
    </row>
    <row r="23" spans="2:5" x14ac:dyDescent="0.25">
      <c r="B23" s="17" t="s">
        <v>108</v>
      </c>
      <c r="C23" s="18" t="s">
        <v>132</v>
      </c>
      <c r="D23" s="19" t="s">
        <v>110</v>
      </c>
      <c r="E23" s="21">
        <v>10</v>
      </c>
    </row>
    <row r="24" spans="2:5" x14ac:dyDescent="0.25">
      <c r="B24" s="17" t="s">
        <v>108</v>
      </c>
      <c r="C24" s="116" t="s">
        <v>133</v>
      </c>
      <c r="D24" s="19" t="s">
        <v>110</v>
      </c>
      <c r="E24" s="21">
        <v>4</v>
      </c>
    </row>
    <row r="25" spans="2:5" x14ac:dyDescent="0.25">
      <c r="B25" s="17" t="s">
        <v>108</v>
      </c>
      <c r="C25" s="18" t="s">
        <v>134</v>
      </c>
      <c r="D25" s="19" t="s">
        <v>110</v>
      </c>
      <c r="E25" s="21">
        <v>7.2</v>
      </c>
    </row>
    <row r="26" spans="2:5" x14ac:dyDescent="0.25">
      <c r="B26" s="17" t="s">
        <v>114</v>
      </c>
      <c r="C26" s="116" t="s">
        <v>135</v>
      </c>
      <c r="D26" s="19" t="s">
        <v>110</v>
      </c>
      <c r="E26" s="21">
        <v>4</v>
      </c>
    </row>
    <row r="27" spans="2:5" x14ac:dyDescent="0.25">
      <c r="B27" s="17" t="s">
        <v>114</v>
      </c>
      <c r="C27" s="18" t="s">
        <v>136</v>
      </c>
      <c r="D27" s="19" t="s">
        <v>110</v>
      </c>
      <c r="E27" s="21">
        <v>4.2</v>
      </c>
    </row>
    <row r="28" spans="2:5" x14ac:dyDescent="0.25">
      <c r="B28" s="17" t="s">
        <v>137</v>
      </c>
      <c r="C28" s="116" t="s">
        <v>138</v>
      </c>
      <c r="D28" s="19" t="s">
        <v>110</v>
      </c>
      <c r="E28" s="21">
        <v>1593</v>
      </c>
    </row>
    <row r="29" spans="2:5" x14ac:dyDescent="0.25">
      <c r="B29" s="17" t="s">
        <v>114</v>
      </c>
      <c r="C29" s="116" t="s">
        <v>139</v>
      </c>
      <c r="D29" s="19" t="s">
        <v>110</v>
      </c>
      <c r="E29" s="21">
        <v>3.5</v>
      </c>
    </row>
    <row r="30" spans="2:5" x14ac:dyDescent="0.25">
      <c r="B30" s="17" t="s">
        <v>114</v>
      </c>
      <c r="C30" s="116" t="s">
        <v>140</v>
      </c>
      <c r="D30" s="19" t="s">
        <v>110</v>
      </c>
      <c r="E30" s="21">
        <v>12.8</v>
      </c>
    </row>
    <row r="31" spans="2:5" x14ac:dyDescent="0.25">
      <c r="C31" s="117"/>
      <c r="D31" s="8"/>
    </row>
    <row r="32" spans="2:5" x14ac:dyDescent="0.25">
      <c r="B32" s="7" t="s">
        <v>141</v>
      </c>
      <c r="C32" s="117"/>
      <c r="D32" s="8"/>
    </row>
  </sheetData>
  <sheetProtection algorithmName="SHA-512" hashValue="LWG8MyaOrlPxv1LWKmMX0nrU9FmyKxBmU7GEJ56INM9oj+/2+9bG8QE2WzIE2LeQ3bnobF2qqvcTa7rOl39txg==" saltValue="sjkMu/jffgXFF20zFL7zVg==" spinCount="100000" sheet="1" objects="1" scenarios="1" selectLockedCells="1" selectUnlockedCells="1"/>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Toelichting</vt:lpstr>
      <vt:lpstr>Resultatenblad</vt:lpstr>
      <vt:lpstr>Berekeningsgegevens</vt:lpstr>
      <vt:lpstr>Omzettingsgegevens</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van het specifiek verbruik van de instelling met het oog op een afwijking van de audit van de milieuvergunning</dc:title>
  <dc:creator>FOKAN Damien;IBGE</dc:creator>
  <cp:keywords>Rekentool, audit, afwijking</cp:keywords>
  <cp:lastModifiedBy>COULON Sébastien</cp:lastModifiedBy>
  <dcterms:created xsi:type="dcterms:W3CDTF">2017-08-16T13:19:35Z</dcterms:created>
  <dcterms:modified xsi:type="dcterms:W3CDTF">2024-02-01T13:45:29Z</dcterms:modified>
</cp:coreProperties>
</file>