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10_EE\03_REE_SEE\EnDetailVolVersie_2022_Workspace\Energy\06 IntensiteTertiaire\"/>
    </mc:Choice>
  </mc:AlternateContent>
  <xr:revisionPtr revIDLastSave="0" documentId="13_ncr:1_{DCDB299A-F783-4521-94E0-B7CAF6EE1FBB}" xr6:coauthVersionLast="47" xr6:coauthVersionMax="47" xr10:uidLastSave="{00000000-0000-0000-0000-000000000000}"/>
  <bookViews>
    <workbookView xWindow="-28920" yWindow="-120" windowWidth="29040" windowHeight="16440" firstSheet="1" activeTab="1" xr2:uid="{00000000-000D-0000-FFFF-FFFF00000000}"/>
  </bookViews>
  <sheets>
    <sheet name="data obv BEN2017" sheetId="1" r:id="rId1"/>
    <sheet name="DATA intensiteit tertiai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AF46" i="1" l="1"/>
  <c r="AF45" i="1"/>
  <c r="X39" i="1"/>
  <c r="W39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D19" i="1"/>
  <c r="AD31" i="1" s="1"/>
  <c r="AD30" i="1" s="1"/>
  <c r="AC19" i="1"/>
  <c r="AC31" i="1" s="1"/>
  <c r="AB19" i="1"/>
  <c r="AB31" i="1" s="1"/>
  <c r="AB30" i="1" s="1"/>
  <c r="AA19" i="1"/>
  <c r="AA31" i="1" s="1"/>
  <c r="Z19" i="1"/>
  <c r="Z31" i="1" s="1"/>
  <c r="Z30" i="1" s="1"/>
  <c r="Y19" i="1"/>
  <c r="Y31" i="1" s="1"/>
  <c r="X19" i="1"/>
  <c r="X31" i="1" s="1"/>
  <c r="X30" i="1" s="1"/>
  <c r="W19" i="1"/>
  <c r="W31" i="1" s="1"/>
  <c r="V19" i="1"/>
  <c r="V31" i="1" s="1"/>
  <c r="V30" i="1" s="1"/>
  <c r="U19" i="1"/>
  <c r="U31" i="1" s="1"/>
  <c r="T19" i="1"/>
  <c r="T31" i="1" s="1"/>
  <c r="T30" i="1" s="1"/>
  <c r="S19" i="1"/>
  <c r="S31" i="1" s="1"/>
  <c r="R19" i="1"/>
  <c r="R31" i="1" s="1"/>
  <c r="R30" i="1" s="1"/>
  <c r="Q19" i="1"/>
  <c r="Q31" i="1" s="1"/>
  <c r="P19" i="1"/>
  <c r="P31" i="1" s="1"/>
  <c r="P30" i="1" s="1"/>
  <c r="O19" i="1"/>
  <c r="O31" i="1" s="1"/>
  <c r="N19" i="1"/>
  <c r="N31" i="1" s="1"/>
  <c r="N30" i="1" s="1"/>
  <c r="M19" i="1"/>
  <c r="M31" i="1" s="1"/>
  <c r="L19" i="1"/>
  <c r="L31" i="1" s="1"/>
  <c r="L30" i="1" s="1"/>
  <c r="K19" i="1"/>
  <c r="K31" i="1" s="1"/>
  <c r="J19" i="1"/>
  <c r="J31" i="1" s="1"/>
  <c r="J30" i="1" s="1"/>
  <c r="I19" i="1"/>
  <c r="I31" i="1" s="1"/>
  <c r="H19" i="1"/>
  <c r="H31" i="1" s="1"/>
  <c r="H30" i="1" s="1"/>
  <c r="G19" i="1"/>
  <c r="G31" i="1" s="1"/>
  <c r="F19" i="1"/>
  <c r="F31" i="1" s="1"/>
  <c r="F30" i="1" s="1"/>
  <c r="E19" i="1"/>
  <c r="E31" i="1" s="1"/>
  <c r="D19" i="1"/>
  <c r="D31" i="1" s="1"/>
  <c r="D30" i="1" s="1"/>
  <c r="C19" i="1"/>
  <c r="C31" i="1" s="1"/>
  <c r="AD15" i="1"/>
  <c r="AD28" i="1" s="1"/>
  <c r="AD27" i="1" s="1"/>
  <c r="AD26" i="1" s="1"/>
  <c r="AC15" i="1"/>
  <c r="AC28" i="1" s="1"/>
  <c r="AB15" i="1"/>
  <c r="AB28" i="1" s="1"/>
  <c r="AB27" i="1" s="1"/>
  <c r="AB26" i="1" s="1"/>
  <c r="AA15" i="1"/>
  <c r="AA28" i="1" s="1"/>
  <c r="Z15" i="1"/>
  <c r="Z28" i="1" s="1"/>
  <c r="Z27" i="1" s="1"/>
  <c r="Z26" i="1" s="1"/>
  <c r="Y15" i="1"/>
  <c r="Y28" i="1" s="1"/>
  <c r="X15" i="1"/>
  <c r="X28" i="1" s="1"/>
  <c r="X27" i="1" s="1"/>
  <c r="X26" i="1" s="1"/>
  <c r="W15" i="1"/>
  <c r="W28" i="1" s="1"/>
  <c r="V15" i="1"/>
  <c r="V28" i="1" s="1"/>
  <c r="V27" i="1" s="1"/>
  <c r="V26" i="1" s="1"/>
  <c r="U15" i="1"/>
  <c r="U28" i="1" s="1"/>
  <c r="T15" i="1"/>
  <c r="T28" i="1" s="1"/>
  <c r="T27" i="1" s="1"/>
  <c r="T26" i="1" s="1"/>
  <c r="S15" i="1"/>
  <c r="S28" i="1" s="1"/>
  <c r="R15" i="1"/>
  <c r="R28" i="1" s="1"/>
  <c r="R27" i="1" s="1"/>
  <c r="R26" i="1" s="1"/>
  <c r="Q15" i="1"/>
  <c r="Q28" i="1" s="1"/>
  <c r="P15" i="1"/>
  <c r="P28" i="1" s="1"/>
  <c r="P27" i="1" s="1"/>
  <c r="P26" i="1" s="1"/>
  <c r="O15" i="1"/>
  <c r="O28" i="1" s="1"/>
  <c r="N15" i="1"/>
  <c r="N28" i="1" s="1"/>
  <c r="N27" i="1" s="1"/>
  <c r="N26" i="1" s="1"/>
  <c r="M15" i="1"/>
  <c r="M28" i="1" s="1"/>
  <c r="L15" i="1"/>
  <c r="L28" i="1" s="1"/>
  <c r="L27" i="1" s="1"/>
  <c r="L26" i="1" s="1"/>
  <c r="K15" i="1"/>
  <c r="K28" i="1" s="1"/>
  <c r="J15" i="1"/>
  <c r="J28" i="1" s="1"/>
  <c r="J27" i="1" s="1"/>
  <c r="J26" i="1" s="1"/>
  <c r="I15" i="1"/>
  <c r="I28" i="1" s="1"/>
  <c r="H15" i="1"/>
  <c r="H28" i="1" s="1"/>
  <c r="H27" i="1" s="1"/>
  <c r="H26" i="1" s="1"/>
  <c r="G15" i="1"/>
  <c r="G28" i="1" s="1"/>
  <c r="F15" i="1"/>
  <c r="F28" i="1" s="1"/>
  <c r="F27" i="1" s="1"/>
  <c r="F26" i="1" s="1"/>
  <c r="E15" i="1"/>
  <c r="E28" i="1" s="1"/>
  <c r="D15" i="1"/>
  <c r="D28" i="1" s="1"/>
  <c r="D27" i="1" s="1"/>
  <c r="D26" i="1" s="1"/>
  <c r="C15" i="1"/>
  <c r="C28" i="1" s="1"/>
  <c r="C27" i="1" s="1"/>
  <c r="G27" i="1" l="1"/>
  <c r="K27" i="1"/>
  <c r="K26" i="1" s="1"/>
  <c r="O27" i="1"/>
  <c r="O26" i="1" s="1"/>
  <c r="S27" i="1"/>
  <c r="W27" i="1"/>
  <c r="AA27" i="1"/>
  <c r="AA26" i="1" s="1"/>
  <c r="C30" i="1"/>
  <c r="C26" i="1" s="1"/>
  <c r="G30" i="1"/>
  <c r="K30" i="1"/>
  <c r="O30" i="1"/>
  <c r="S30" i="1"/>
  <c r="W30" i="1"/>
  <c r="AA30" i="1"/>
  <c r="E27" i="1"/>
  <c r="E26" i="1" s="1"/>
  <c r="I27" i="1"/>
  <c r="I26" i="1" s="1"/>
  <c r="M27" i="1"/>
  <c r="Q27" i="1"/>
  <c r="Q26" i="1" s="1"/>
  <c r="U27" i="1"/>
  <c r="U26" i="1" s="1"/>
  <c r="Y27" i="1"/>
  <c r="Y26" i="1" s="1"/>
  <c r="AC27" i="1"/>
  <c r="E30" i="1"/>
  <c r="I30" i="1"/>
  <c r="M30" i="1"/>
  <c r="Q30" i="1"/>
  <c r="U30" i="1"/>
  <c r="Y30" i="1"/>
  <c r="AC30" i="1"/>
  <c r="W26" i="1" l="1"/>
  <c r="G26" i="1"/>
  <c r="AC26" i="1"/>
  <c r="M26" i="1"/>
  <c r="S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MUYLAERT Monica</author>
    <author>VERBEKE Veronique</author>
  </authors>
  <commentList>
    <comment ref="A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MUYLAERT Monica:</t>
        </r>
        <r>
          <rPr>
            <sz val="9"/>
            <color indexed="81"/>
            <rFont val="Tahoma"/>
            <family val="2"/>
          </rPr>
          <t xml:space="preserve">
graaddagen 2016&amp;2017:
mail gestuurd naar Marion Le Roy op 25/04/2019</t>
        </r>
      </text>
    </comment>
    <comment ref="U3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VERBEKE Veronique:</t>
        </r>
        <r>
          <rPr>
            <sz val="9"/>
            <color indexed="81"/>
            <rFont val="Tahoma"/>
            <family val="2"/>
          </rPr>
          <t xml:space="preserve">
hiatus méthodo : changement de tableau à partir de 2008 dans les stats de l'IBSA</t>
        </r>
      </text>
    </comment>
    <comment ref="P4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VERBEKE Veronique:</t>
        </r>
        <r>
          <rPr>
            <sz val="9"/>
            <color indexed="81"/>
            <rFont val="Tahoma"/>
            <family val="2"/>
          </rPr>
          <t xml:space="preserve">
hiatus methodo : modification nace vers 2008
</t>
        </r>
      </text>
    </comment>
    <comment ref="P47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VERBEKE Veronique:</t>
        </r>
        <r>
          <rPr>
            <sz val="9"/>
            <color indexed="81"/>
            <rFont val="Tahoma"/>
            <family val="2"/>
          </rPr>
          <t xml:space="preserve">
hiatus methodo : passage nace rev1 à nace rev2</t>
        </r>
      </text>
    </comment>
    <comment ref="Y47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VERBEKE Veronique:</t>
        </r>
        <r>
          <rPr>
            <sz val="9"/>
            <color indexed="81"/>
            <rFont val="Tahoma"/>
            <family val="2"/>
          </rPr>
          <t xml:space="preserve">
modification méthodo :
NACE Rev2 10-43 behalve 19,33, 35, 36, 37-39, euros chainés, année 
ref: 2014</t>
        </r>
      </text>
    </comment>
    <comment ref="Z48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VERBEKE Veronique:</t>
        </r>
        <r>
          <rPr>
            <sz val="9"/>
            <color indexed="81"/>
            <rFont val="Tahoma"/>
            <family val="2"/>
          </rPr>
          <t xml:space="preserve">
En raison du changement de méthodologie en 2013, la comparaison des chiffres avec les années précédentes mène à une incohérence. </t>
        </r>
      </text>
    </comment>
  </commentList>
</comments>
</file>

<file path=xl/sharedStrings.xml><?xml version="1.0" encoding="utf-8"?>
<sst xmlns="http://schemas.openxmlformats.org/spreadsheetml/2006/main" count="131" uniqueCount="84">
  <si>
    <t>CONS.FIN.TOTALE</t>
  </si>
  <si>
    <t>TOTAL</t>
  </si>
  <si>
    <t>INDUSTRIE</t>
  </si>
  <si>
    <t>TERTIAIRE</t>
  </si>
  <si>
    <t>Electricité</t>
  </si>
  <si>
    <t>LOGEMENT</t>
  </si>
  <si>
    <t>conso én. Transport</t>
  </si>
  <si>
    <t>conso én. Transport routier</t>
  </si>
  <si>
    <t>CONS.FIN.NON ENERG</t>
  </si>
  <si>
    <t>CONS.FIN.TOTALE avec correction clim = 1990</t>
  </si>
  <si>
    <t>TERTIAIRE avec correction clim</t>
  </si>
  <si>
    <t>LOGEMENT avec correction clim</t>
  </si>
  <si>
    <t>offroad</t>
  </si>
  <si>
    <t>TERTIAIRE avec correction clim (= sans)</t>
  </si>
  <si>
    <r>
      <t>LOGEMENT avec correction clim</t>
    </r>
    <r>
      <rPr>
        <sz val="9"/>
        <color rgb="FFFF0000"/>
        <rFont val="Arial"/>
        <family val="2"/>
      </rPr>
      <t xml:space="preserve"> (= sans)</t>
    </r>
  </si>
  <si>
    <t>DJ 15/15</t>
  </si>
  <si>
    <t>DJ 15/15 de référence pour la correction climatique</t>
  </si>
  <si>
    <t>Part de la consommation de combustibles qui varie avec le climat (p factor)</t>
  </si>
  <si>
    <t xml:space="preserve">     logement</t>
  </si>
  <si>
    <t xml:space="preserve">     tertiaire</t>
  </si>
  <si>
    <t>Part du chauffage dans la consommation de combustibles</t>
  </si>
  <si>
    <t>HIER NET ONDER obv BEN2017 (GWh)</t>
  </si>
  <si>
    <t>51AL</t>
  </si>
  <si>
    <t>54AL</t>
  </si>
  <si>
    <t>75AL</t>
  </si>
  <si>
    <t>Combustibles (alle niet-elektr)</t>
  </si>
  <si>
    <t>75AL-75AH</t>
  </si>
  <si>
    <t>Combustibles (D tem N)</t>
  </si>
  <si>
    <t>75DtemN</t>
  </si>
  <si>
    <t>75AH</t>
  </si>
  <si>
    <t>97AL</t>
  </si>
  <si>
    <t>97AL-97AH</t>
  </si>
  <si>
    <t>97DtemN</t>
  </si>
  <si>
    <t>97AH</t>
  </si>
  <si>
    <t>98AL</t>
  </si>
  <si>
    <t>99AL</t>
  </si>
  <si>
    <t>111AL</t>
  </si>
  <si>
    <t>112AL</t>
  </si>
  <si>
    <t>TOT HIERBOVEN obv BEN2017 (GWh)</t>
  </si>
  <si>
    <t>AUTRES DONNEES</t>
  </si>
  <si>
    <t>source</t>
  </si>
  <si>
    <t>population RBC (au 1/1 de l'année)</t>
  </si>
  <si>
    <t xml:space="preserve">IBSA (d'après DGSIE) 
tableau 1.1.1.1 du fichier xls "structure de la population" http://www.ibsa.irisnet.be/themes/population/population#.Uo9ZOic7Lzw   </t>
  </si>
  <si>
    <t>pop inscrite au Registre d'attente</t>
  </si>
  <si>
    <t xml:space="preserve">IBSA (d'après DGSIE) 
tableaux 1.1.3.1 et 1.1.3.2 du fichier xls "structure de la population" http://www.ibsa.irisnet.be/themes/population/population#.Uo9ZOic7Lzw   </t>
  </si>
  <si>
    <t>ND</t>
  </si>
  <si>
    <t>population RBC + registre</t>
  </si>
  <si>
    <t>nombre de ménages privés</t>
  </si>
  <si>
    <t xml:space="preserve">IBSA (d'après DGSIE) 
tableau 1.2.1.1 du fichier xls "structure des ménages" http://www.ibsa.irisnet.be/themes/population/population#.Uo9ZOic7Lzw   </t>
  </si>
  <si>
    <t>nombre de ménages collectifs</t>
  </si>
  <si>
    <t>nombre total de ménages</t>
  </si>
  <si>
    <t>emploi secteur des services par région: région de Bruxelles-Capitale - Chiffres absolus</t>
  </si>
  <si>
    <t>banque nationale de Belgique : http://stat.nbb.be/Index.aspx?DataSetCode=REGACSEC&amp;lang=fr#  : Statistiques / Online database et chiffres / comptes régionaux / résultats A64 par NUTS1 ; Item = Emploi total ; Unité = Nombre de personnes ; Unité territoriale : RBC ; Temps : entre 1995 et 2015</t>
  </si>
  <si>
    <t>-</t>
  </si>
  <si>
    <t>n.a.</t>
  </si>
  <si>
    <t>Prix max moyen annuel Gasoil chauffage (€/L, TVAC)</t>
  </si>
  <si>
    <t>Prix max moyen annuel Euro 95 (€/L, TVAC)</t>
  </si>
  <si>
    <t>Tarif officiel moyen des produits pétroliers en EURO, dernières 8 années : http://statbel.fgov.be/fr/statistiques/chiffres/energie/prix/moyen_8/#.Uo9rGyc7Lzw</t>
  </si>
  <si>
    <t>Prix max moyen annuel Diesel (€/L, TVAC)</t>
  </si>
  <si>
    <t>Valeur Ajoutée en volume (Euros chainés, année de base 2008 - NACE Rev1 10 - 45 sauf 23, 37, 40, 41 jusque 2002 puis pour 2003-2013 : NACE Rev2 5-43 sauf 19,35,36 38, euros chaînés base 2010, puis à partir de 2014 : NACE Rev2 10-43 behalve 19,33, 35, 36, 37-39, kettingeuro's, referentiejaar: 2014), puis pour 2015 : NACE Rev2 10-43 behalve 19,33, 35, 36, 37-39, kettingeuro's, referentiejaar: 2015</t>
  </si>
  <si>
    <t>Distances routières parcourues en RBC (en milliards de véhicules-km)</t>
  </si>
  <si>
    <t>http://statbel.fgov.be/fr/statistiques/chiffres/circulation_et_transport/circulation/distances/</t>
  </si>
  <si>
    <t>JAAR</t>
  </si>
  <si>
    <t>Année</t>
  </si>
  <si>
    <t>GD 15/15</t>
  </si>
  <si>
    <t>Verbruik (tertiaire sector)</t>
  </si>
  <si>
    <t>Consommation (secteur tertiaire)</t>
  </si>
  <si>
    <t xml:space="preserve">Energie-intensiteit </t>
  </si>
  <si>
    <t>Intensité énergétique</t>
  </si>
  <si>
    <t>Totaal zonder klimaatcorrectie</t>
  </si>
  <si>
    <t>Totall met klimaatcorrectie (volgens graaddagen van 1990)</t>
  </si>
  <si>
    <t>Brandstoffen met klimaatcorrectie</t>
  </si>
  <si>
    <t>Elektriciteit met klimaatcorrection</t>
  </si>
  <si>
    <t>Totaal met klimaatcorrectie (volgens graaddagen van 1990)</t>
  </si>
  <si>
    <t>Total sans correction climatique</t>
  </si>
  <si>
    <t>Total avec correction climatique (aux degrés-jours de 1990)</t>
  </si>
  <si>
    <t>Combustibles avec correction climatique</t>
  </si>
  <si>
    <t>Electricité avec correction climatique</t>
  </si>
  <si>
    <t xml:space="preserve">aantal banen </t>
  </si>
  <si>
    <t>nombre d'emplois</t>
  </si>
  <si>
    <t>Bron : Energiebalansen van het BHG</t>
  </si>
  <si>
    <t>Source : Bilans énergétiques de la RBC</t>
  </si>
  <si>
    <t>NOMBRE d'EMPLOIS : suivant BNB (jusqu'en 2002) et (à partir de 2003) IBSA</t>
  </si>
  <si>
    <t>AANTAL BANEN : volgensNBB (tot 2002) en (vanaf 2003) BISA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</si>
</sst>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_ * #,##0.00_ ;_ * \-#,##0.00_ ;_ * &quot;-&quot;??_ ;_ @_ "/>
    <numFmt numFmtId="167" formatCode="_-* #,##0.00\ &quot;BF&quot;_-;\-* #,##0.00\ &quot;BF&quot;_-;_-* &quot;-&quot;??\ &quot;BF&quot;_-;_-@_-"/>
    <numFmt numFmtId="168" formatCode="_-* #,##0.00\ [$_]_-;\-* #,##0.00\ [$_]_-;_-* &quot;-&quot;??\ [$_]_-;_-@_-"/>
  </numFmts>
  <fonts count="60" x14ac:knownFonts="1">
    <font>
      <sz val="9"/>
      <name val="Comic Sans MS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9"/>
      <name val="Comic Sans MS"/>
      <family val="4"/>
    </font>
    <font>
      <u/>
      <sz val="9"/>
      <color theme="10"/>
      <name val="Comic Sans MS"/>
      <family val="4"/>
    </font>
    <font>
      <sz val="9"/>
      <color rgb="FFFF0000"/>
      <name val="Comic Sans MS"/>
      <family val="4"/>
    </font>
    <font>
      <sz val="9"/>
      <color theme="0" tint="-0.3499862666707357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6.75"/>
      <color indexed="12"/>
      <name val="Tms Rmn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name val="Tms Rmn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u/>
      <sz val="6.75"/>
      <color rgb="FF0000FF"/>
      <name val="Tms Rmn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1"/>
      <color indexed="12"/>
      <name val="Calibri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7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14" applyNumberFormat="0" applyAlignment="0" applyProtection="0"/>
    <xf numFmtId="0" fontId="22" fillId="16" borderId="15" applyNumberFormat="0" applyAlignment="0" applyProtection="0"/>
    <xf numFmtId="0" fontId="23" fillId="16" borderId="14" applyNumberFormat="0" applyAlignment="0" applyProtection="0"/>
    <xf numFmtId="0" fontId="24" fillId="0" borderId="16" applyNumberFormat="0" applyFill="0" applyAlignment="0" applyProtection="0"/>
    <xf numFmtId="0" fontId="25" fillId="17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29" fillId="42" borderId="0" applyNumberFormat="0" applyBorder="0" applyAlignment="0" applyProtection="0"/>
    <xf numFmtId="0" fontId="1" fillId="0" borderId="0"/>
    <xf numFmtId="0" fontId="31" fillId="46" borderId="0" applyNumberFormat="0" applyBorder="0" applyAlignment="0" applyProtection="0"/>
    <xf numFmtId="0" fontId="31" fillId="48" borderId="0" applyNumberFormat="0" applyBorder="0" applyAlignment="0" applyProtection="0"/>
    <xf numFmtId="0" fontId="31" fillId="44" borderId="0" applyNumberFormat="0" applyBorder="0" applyAlignment="0" applyProtection="0"/>
    <xf numFmtId="0" fontId="31" fillId="49" borderId="0" applyNumberFormat="0" applyBorder="0" applyAlignment="0" applyProtection="0"/>
    <xf numFmtId="0" fontId="31" fillId="45" borderId="0" applyNumberFormat="0" applyBorder="0" applyAlignment="0" applyProtection="0"/>
    <xf numFmtId="0" fontId="31" fillId="47" borderId="0" applyNumberFormat="0" applyBorder="0" applyAlignment="0" applyProtection="0"/>
    <xf numFmtId="0" fontId="32" fillId="43" borderId="0" applyNumberFormat="0" applyBorder="0" applyAlignment="0" applyProtection="0"/>
    <xf numFmtId="0" fontId="2" fillId="0" borderId="0"/>
    <xf numFmtId="0" fontId="33" fillId="50" borderId="21" applyNumberFormat="0" applyAlignment="0" applyProtection="0"/>
    <xf numFmtId="16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3" fillId="51" borderId="20" applyNumberFormat="0" applyAlignment="0" applyProtection="0"/>
    <xf numFmtId="0" fontId="1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38" fillId="0" borderId="0"/>
    <xf numFmtId="0" fontId="48" fillId="0" borderId="0"/>
    <xf numFmtId="0" fontId="42" fillId="0" borderId="0" applyNumberFormat="0" applyFont="0" applyFill="0" applyBorder="0" applyProtection="0"/>
    <xf numFmtId="0" fontId="1" fillId="0" borderId="0"/>
    <xf numFmtId="0" fontId="42" fillId="0" borderId="0" applyNumberFormat="0" applyFont="0" applyFill="0" applyBorder="0" applyProtection="0"/>
    <xf numFmtId="0" fontId="2" fillId="0" borderId="0"/>
    <xf numFmtId="0" fontId="2" fillId="0" borderId="0"/>
    <xf numFmtId="0" fontId="42" fillId="0" borderId="0" applyNumberFormat="0" applyFont="0" applyFill="0" applyBorder="0" applyProtection="0"/>
    <xf numFmtId="0" fontId="2" fillId="52" borderId="25" applyNumberFormat="0" applyFont="0" applyAlignment="0" applyProtection="0"/>
    <xf numFmtId="0" fontId="2" fillId="52" borderId="25" applyNumberFormat="0" applyFont="0" applyAlignment="0" applyProtection="0"/>
    <xf numFmtId="0" fontId="39" fillId="53" borderId="26" applyNumberFormat="0" applyAlignment="0" applyProtection="0"/>
    <xf numFmtId="9" fontId="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0" fillId="0" borderId="27" applyNumberFormat="0" applyFill="0" applyAlignment="0" applyProtection="0"/>
    <xf numFmtId="0" fontId="1" fillId="18" borderId="18" applyNumberFormat="0" applyFont="0" applyAlignment="0" applyProtection="0"/>
    <xf numFmtId="0" fontId="2" fillId="0" borderId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43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49" fillId="61" borderId="0" applyNumberFormat="0" applyBorder="0" applyAlignment="0" applyProtection="0"/>
    <xf numFmtId="0" fontId="49" fillId="43" borderId="0" applyNumberFormat="0" applyBorder="0" applyAlignment="0" applyProtection="0"/>
    <xf numFmtId="0" fontId="49" fillId="59" borderId="0" applyNumberFormat="0" applyBorder="0" applyAlignment="0" applyProtection="0"/>
    <xf numFmtId="0" fontId="49" fillId="44" borderId="0" applyNumberFormat="0" applyBorder="0" applyAlignment="0" applyProtection="0"/>
    <xf numFmtId="0" fontId="31" fillId="62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3" borderId="0" applyNumberFormat="0" applyBorder="0" applyAlignment="0" applyProtection="0"/>
    <xf numFmtId="0" fontId="31" fillId="45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47" borderId="0" applyNumberFormat="0" applyBorder="0" applyAlignment="0" applyProtection="0"/>
    <xf numFmtId="0" fontId="31" fillId="66" borderId="0" applyNumberFormat="0" applyBorder="0" applyAlignment="0" applyProtection="0"/>
    <xf numFmtId="0" fontId="31" fillId="63" borderId="0" applyNumberFormat="0" applyBorder="0" applyAlignment="0" applyProtection="0"/>
    <xf numFmtId="0" fontId="31" fillId="48" borderId="0" applyNumberFormat="0" applyBorder="0" applyAlignment="0" applyProtection="0"/>
    <xf numFmtId="0" fontId="32" fillId="55" borderId="0" applyNumberFormat="0" applyBorder="0" applyAlignment="0" applyProtection="0"/>
    <xf numFmtId="0" fontId="50" fillId="67" borderId="20" applyNumberFormat="0" applyAlignment="0" applyProtection="0"/>
    <xf numFmtId="0" fontId="51" fillId="56" borderId="0" applyNumberFormat="0" applyBorder="0" applyAlignment="0" applyProtection="0"/>
    <xf numFmtId="0" fontId="52" fillId="0" borderId="29" applyNumberFormat="0" applyFill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4" fillId="0" borderId="0" applyNumberFormat="0" applyFill="0" applyBorder="0" applyAlignment="0" applyProtection="0"/>
    <xf numFmtId="0" fontId="43" fillId="58" borderId="20" applyNumberFormat="0" applyAlignment="0" applyProtection="0"/>
    <xf numFmtId="0" fontId="55" fillId="0" borderId="28" applyNumberFormat="0" applyFill="0" applyAlignment="0" applyProtection="0"/>
    <xf numFmtId="0" fontId="56" fillId="51" borderId="0" applyNumberFormat="0" applyBorder="0" applyAlignment="0" applyProtection="0"/>
    <xf numFmtId="0" fontId="39" fillId="67" borderId="26" applyNumberFormat="0" applyAlignment="0" applyProtection="0"/>
    <xf numFmtId="0" fontId="57" fillId="0" borderId="0" applyNumberFormat="0" applyFill="0" applyBorder="0" applyAlignment="0" applyProtection="0"/>
    <xf numFmtId="0" fontId="40" fillId="0" borderId="32" applyNumberFormat="0" applyFill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0"/>
    <xf numFmtId="0" fontId="50" fillId="67" borderId="20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43" fillId="58" borderId="20" applyNumberFormat="0" applyAlignment="0" applyProtection="0"/>
    <xf numFmtId="0" fontId="49" fillId="52" borderId="25" applyNumberFormat="0" applyFont="0" applyAlignment="0" applyProtection="0"/>
    <xf numFmtId="0" fontId="40" fillId="0" borderId="32" applyNumberFormat="0" applyFill="0" applyAlignment="0" applyProtection="0"/>
    <xf numFmtId="0" fontId="39" fillId="67" borderId="26" applyNumberFormat="0" applyAlignment="0" applyProtection="0"/>
    <xf numFmtId="0" fontId="2" fillId="52" borderId="25" applyNumberFormat="0" applyFont="0" applyAlignment="0" applyProtection="0"/>
  </cellStyleXfs>
  <cellXfs count="109">
    <xf numFmtId="0" fontId="0" fillId="0" borderId="0" xfId="0"/>
    <xf numFmtId="0" fontId="3" fillId="0" borderId="0" xfId="1" applyFont="1"/>
    <xf numFmtId="0" fontId="3" fillId="0" borderId="0" xfId="1" applyFont="1" applyBorder="1"/>
    <xf numFmtId="0" fontId="2" fillId="0" borderId="0" xfId="1" applyFont="1"/>
    <xf numFmtId="0" fontId="3" fillId="2" borderId="6" xfId="1" applyFont="1" applyFill="1" applyBorder="1"/>
    <xf numFmtId="0" fontId="3" fillId="2" borderId="4" xfId="1" applyFont="1" applyFill="1" applyBorder="1"/>
    <xf numFmtId="0" fontId="3" fillId="2" borderId="3" xfId="1" applyFont="1" applyFill="1" applyBorder="1"/>
    <xf numFmtId="0" fontId="3" fillId="2" borderId="5" xfId="1" applyFont="1" applyFill="1" applyBorder="1"/>
    <xf numFmtId="0" fontId="3" fillId="2" borderId="5" xfId="0" applyFont="1" applyFill="1" applyBorder="1"/>
    <xf numFmtId="1" fontId="3" fillId="0" borderId="0" xfId="1" applyNumberFormat="1" applyFont="1" applyFill="1" applyBorder="1"/>
    <xf numFmtId="1" fontId="3" fillId="0" borderId="10" xfId="1" applyNumberFormat="1" applyFont="1" applyFill="1" applyBorder="1"/>
    <xf numFmtId="0" fontId="3" fillId="0" borderId="10" xfId="1" applyFont="1" applyBorder="1"/>
    <xf numFmtId="0" fontId="6" fillId="0" borderId="0" xfId="0" applyFont="1" applyFill="1"/>
    <xf numFmtId="0" fontId="6" fillId="0" borderId="0" xfId="0" applyFont="1"/>
    <xf numFmtId="1" fontId="3" fillId="5" borderId="0" xfId="1" applyNumberFormat="1" applyFont="1" applyFill="1" applyBorder="1"/>
    <xf numFmtId="0" fontId="3" fillId="5" borderId="0" xfId="1" applyFont="1" applyFill="1"/>
    <xf numFmtId="0" fontId="5" fillId="6" borderId="0" xfId="1" applyFont="1" applyFill="1" applyBorder="1"/>
    <xf numFmtId="2" fontId="6" fillId="0" borderId="0" xfId="0" applyNumberFormat="1" applyFont="1" applyFill="1"/>
    <xf numFmtId="164" fontId="6" fillId="4" borderId="0" xfId="0" applyNumberFormat="1" applyFont="1" applyFill="1"/>
    <xf numFmtId="164" fontId="3" fillId="7" borderId="0" xfId="1" applyNumberFormat="1" applyFont="1" applyFill="1" applyBorder="1"/>
    <xf numFmtId="164" fontId="3" fillId="0" borderId="0" xfId="1" applyNumberFormat="1" applyFont="1" applyFill="1" applyBorder="1"/>
    <xf numFmtId="164" fontId="3" fillId="0" borderId="0" xfId="1" applyNumberFormat="1" applyFont="1"/>
    <xf numFmtId="2" fontId="6" fillId="4" borderId="0" xfId="0" applyNumberFormat="1" applyFont="1" applyFill="1"/>
    <xf numFmtId="2" fontId="3" fillId="7" borderId="0" xfId="1" applyNumberFormat="1" applyFont="1" applyFill="1" applyBorder="1"/>
    <xf numFmtId="2" fontId="3" fillId="7" borderId="0" xfId="1" applyNumberFormat="1" applyFont="1" applyFill="1"/>
    <xf numFmtId="0" fontId="6" fillId="0" borderId="10" xfId="0" applyFont="1" applyBorder="1"/>
    <xf numFmtId="0" fontId="6" fillId="0" borderId="10" xfId="0" applyFont="1" applyFill="1" applyBorder="1"/>
    <xf numFmtId="2" fontId="6" fillId="0" borderId="10" xfId="0" applyNumberFormat="1" applyFont="1" applyFill="1" applyBorder="1"/>
    <xf numFmtId="0" fontId="6" fillId="8" borderId="10" xfId="0" applyFont="1" applyFill="1" applyBorder="1"/>
    <xf numFmtId="0" fontId="4" fillId="8" borderId="2" xfId="1" applyFont="1" applyFill="1" applyBorder="1"/>
    <xf numFmtId="0" fontId="4" fillId="8" borderId="10" xfId="1" applyFont="1" applyFill="1" applyBorder="1"/>
    <xf numFmtId="0" fontId="2" fillId="8" borderId="0" xfId="1" applyFont="1" applyFill="1"/>
    <xf numFmtId="0" fontId="3" fillId="9" borderId="5" xfId="1" applyFont="1" applyFill="1" applyBorder="1"/>
    <xf numFmtId="1" fontId="3" fillId="0" borderId="0" xfId="0" applyNumberFormat="1" applyFont="1" applyFill="1"/>
    <xf numFmtId="0" fontId="2" fillId="0" borderId="0" xfId="1" quotePrefix="1" applyFont="1" applyAlignment="1">
      <alignment horizontal="right"/>
    </xf>
    <xf numFmtId="0" fontId="2" fillId="0" borderId="0" xfId="1" applyFont="1" applyAlignment="1">
      <alignment horizontal="right"/>
    </xf>
    <xf numFmtId="0" fontId="3" fillId="9" borderId="5" xfId="0" applyFont="1" applyFill="1" applyBorder="1"/>
    <xf numFmtId="0" fontId="3" fillId="10" borderId="5" xfId="0" applyFont="1" applyFill="1" applyBorder="1"/>
    <xf numFmtId="0" fontId="3" fillId="3" borderId="3" xfId="1" applyFont="1" applyFill="1" applyBorder="1"/>
    <xf numFmtId="0" fontId="3" fillId="3" borderId="8" xfId="1" applyFont="1" applyFill="1" applyBorder="1"/>
    <xf numFmtId="0" fontId="3" fillId="9" borderId="9" xfId="1" applyFont="1" applyFill="1" applyBorder="1"/>
    <xf numFmtId="1" fontId="3" fillId="0" borderId="8" xfId="0" applyNumberFormat="1" applyFont="1" applyFill="1" applyBorder="1"/>
    <xf numFmtId="1" fontId="3" fillId="0" borderId="10" xfId="0" applyNumberFormat="1" applyFont="1" applyFill="1" applyBorder="1"/>
    <xf numFmtId="0" fontId="2" fillId="0" borderId="10" xfId="1" applyFont="1" applyBorder="1" applyAlignment="1">
      <alignment horizontal="right"/>
    </xf>
    <xf numFmtId="1" fontId="6" fillId="0" borderId="0" xfId="0" applyNumberFormat="1" applyFont="1" applyFill="1"/>
    <xf numFmtId="0" fontId="3" fillId="2" borderId="8" xfId="1" applyFont="1" applyFill="1" applyBorder="1"/>
    <xf numFmtId="0" fontId="3" fillId="2" borderId="9" xfId="0" applyFont="1" applyFill="1" applyBorder="1"/>
    <xf numFmtId="1" fontId="6" fillId="0" borderId="10" xfId="0" applyNumberFormat="1" applyFont="1" applyFill="1" applyBorder="1"/>
    <xf numFmtId="0" fontId="2" fillId="0" borderId="10" xfId="1" applyFont="1" applyBorder="1"/>
    <xf numFmtId="0" fontId="6" fillId="8" borderId="0" xfId="1" applyFont="1" applyFill="1" applyBorder="1"/>
    <xf numFmtId="0" fontId="3" fillId="8" borderId="0" xfId="1" applyFont="1" applyFill="1" applyBorder="1"/>
    <xf numFmtId="0" fontId="6" fillId="8" borderId="0" xfId="0" applyFont="1" applyFill="1"/>
    <xf numFmtId="1" fontId="3" fillId="8" borderId="0" xfId="1" applyNumberFormat="1" applyFont="1" applyFill="1" applyBorder="1"/>
    <xf numFmtId="0" fontId="3" fillId="8" borderId="0" xfId="1" applyFont="1" applyFill="1"/>
    <xf numFmtId="165" fontId="6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Border="1"/>
    <xf numFmtId="165" fontId="3" fillId="0" borderId="0" xfId="0" applyNumberFormat="1" applyFont="1" applyBorder="1"/>
    <xf numFmtId="0" fontId="4" fillId="11" borderId="1" xfId="1" applyFont="1" applyFill="1" applyBorder="1"/>
    <xf numFmtId="0" fontId="3" fillId="11" borderId="2" xfId="1" applyFont="1" applyFill="1" applyBorder="1"/>
    <xf numFmtId="0" fontId="2" fillId="11" borderId="0" xfId="1" applyFont="1" applyFill="1"/>
    <xf numFmtId="0" fontId="3" fillId="11" borderId="6" xfId="1" applyFont="1" applyFill="1" applyBorder="1"/>
    <xf numFmtId="0" fontId="3" fillId="11" borderId="4" xfId="1" applyFont="1" applyFill="1" applyBorder="1" applyAlignment="1">
      <alignment wrapText="1"/>
    </xf>
    <xf numFmtId="0" fontId="3" fillId="11" borderId="7" xfId="1" applyFont="1" applyFill="1" applyBorder="1"/>
    <xf numFmtId="0" fontId="3" fillId="11" borderId="0" xfId="1" applyFont="1" applyFill="1" applyBorder="1"/>
    <xf numFmtId="0" fontId="3" fillId="11" borderId="3" xfId="1" applyFont="1" applyFill="1" applyBorder="1"/>
    <xf numFmtId="0" fontId="3" fillId="11" borderId="5" xfId="1" applyFont="1" applyFill="1" applyBorder="1" applyAlignment="1">
      <alignment wrapText="1"/>
    </xf>
    <xf numFmtId="0" fontId="3" fillId="11" borderId="5" xfId="1" applyFont="1" applyFill="1" applyBorder="1" applyAlignment="1"/>
    <xf numFmtId="3" fontId="3" fillId="11" borderId="0" xfId="1" applyNumberFormat="1" applyFont="1" applyFill="1" applyBorder="1"/>
    <xf numFmtId="3" fontId="2" fillId="11" borderId="0" xfId="1" applyNumberFormat="1" applyFont="1" applyFill="1"/>
    <xf numFmtId="0" fontId="5" fillId="11" borderId="0" xfId="1" applyFont="1" applyFill="1" applyBorder="1"/>
    <xf numFmtId="0" fontId="7" fillId="11" borderId="0" xfId="0" applyFont="1" applyFill="1" applyBorder="1"/>
    <xf numFmtId="0" fontId="0" fillId="11" borderId="0" xfId="0" applyFill="1" applyBorder="1"/>
    <xf numFmtId="0" fontId="7" fillId="11" borderId="0" xfId="0" applyFont="1" applyFill="1" applyAlignment="1">
      <alignment vertical="center" wrapText="1"/>
    </xf>
    <xf numFmtId="165" fontId="3" fillId="11" borderId="0" xfId="0" applyNumberFormat="1" applyFont="1" applyFill="1" applyBorder="1"/>
    <xf numFmtId="0" fontId="3" fillId="11" borderId="8" xfId="1" applyFont="1" applyFill="1" applyBorder="1"/>
    <xf numFmtId="0" fontId="8" fillId="11" borderId="9" xfId="2" applyFill="1" applyBorder="1" applyAlignment="1"/>
    <xf numFmtId="0" fontId="9" fillId="11" borderId="10" xfId="0" applyFont="1" applyFill="1" applyBorder="1" applyAlignment="1">
      <alignment vertical="center" wrapText="1"/>
    </xf>
    <xf numFmtId="4" fontId="10" fillId="11" borderId="10" xfId="1" applyNumberFormat="1" applyFont="1" applyFill="1" applyBorder="1"/>
    <xf numFmtId="0" fontId="7" fillId="11" borderId="10" xfId="0" applyFont="1" applyFill="1" applyBorder="1" applyAlignment="1">
      <alignment vertical="center" wrapText="1"/>
    </xf>
    <xf numFmtId="0" fontId="2" fillId="11" borderId="10" xfId="1" applyFont="1" applyFill="1" applyBorder="1"/>
    <xf numFmtId="0" fontId="0" fillId="0" borderId="10" xfId="0" applyBorder="1"/>
    <xf numFmtId="0" fontId="2" fillId="0" borderId="0" xfId="1" applyFont="1" applyBorder="1"/>
    <xf numFmtId="0" fontId="2" fillId="0" borderId="0" xfId="0" applyFont="1"/>
    <xf numFmtId="0" fontId="2" fillId="0" borderId="0" xfId="0" applyFont="1" applyFill="1"/>
    <xf numFmtId="1" fontId="2" fillId="0" borderId="0" xfId="1" applyNumberFormat="1" applyFont="1" applyFill="1" applyBorder="1"/>
    <xf numFmtId="0" fontId="2" fillId="0" borderId="0" xfId="1" applyFont="1" applyFill="1" applyBorder="1"/>
    <xf numFmtId="0" fontId="3" fillId="11" borderId="0" xfId="1" applyFont="1" applyFill="1"/>
    <xf numFmtId="165" fontId="6" fillId="0" borderId="10" xfId="0" applyNumberFormat="1" applyFont="1" applyBorder="1"/>
    <xf numFmtId="3" fontId="6" fillId="0" borderId="10" xfId="0" applyNumberFormat="1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1" fontId="2" fillId="0" borderId="0" xfId="0" applyNumberFormat="1" applyFont="1"/>
    <xf numFmtId="0" fontId="13" fillId="0" borderId="0" xfId="0" applyFont="1" applyFill="1" applyBorder="1"/>
    <xf numFmtId="0" fontId="13" fillId="0" borderId="0" xfId="1" applyFont="1" applyBorder="1"/>
    <xf numFmtId="0" fontId="2" fillId="0" borderId="0" xfId="0" applyFont="1" applyFill="1" applyBorder="1" applyAlignment="1">
      <alignment wrapText="1"/>
    </xf>
    <xf numFmtId="0" fontId="0" fillId="0" borderId="0" xfId="0" applyBorder="1"/>
    <xf numFmtId="2" fontId="2" fillId="0" borderId="0" xfId="0" applyNumberFormat="1" applyFont="1"/>
    <xf numFmtId="2" fontId="2" fillId="0" borderId="0" xfId="0" applyNumberFormat="1" applyFont="1" applyFill="1"/>
    <xf numFmtId="0" fontId="2" fillId="0" borderId="0" xfId="1" applyFont="1" applyFill="1"/>
    <xf numFmtId="1" fontId="2" fillId="0" borderId="0" xfId="0" applyNumberFormat="1" applyFont="1" applyFill="1"/>
    <xf numFmtId="0" fontId="13" fillId="0" borderId="0" xfId="1" applyFont="1" applyFill="1" applyBorder="1"/>
    <xf numFmtId="0" fontId="4" fillId="0" borderId="2" xfId="1" applyFont="1" applyFill="1" applyBorder="1"/>
    <xf numFmtId="0" fontId="4" fillId="0" borderId="10" xfId="1" applyFont="1" applyFill="1" applyBorder="1"/>
    <xf numFmtId="0" fontId="2" fillId="0" borderId="0" xfId="0" applyFont="1" applyFill="1" applyBorder="1" applyAlignment="1">
      <alignment horizontal="left" vertical="center"/>
    </xf>
    <xf numFmtId="0" fontId="13" fillId="0" borderId="10" xfId="0" applyFont="1" applyFill="1" applyBorder="1"/>
    <xf numFmtId="1" fontId="2" fillId="0" borderId="0" xfId="1" applyNumberFormat="1" applyFont="1" applyFill="1"/>
  </cellXfs>
  <cellStyles count="137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20% - Accent1 2" xfId="91" xr:uid="{00000000-0005-0000-0000-000006000000}"/>
    <cellStyle name="20% - Accent2 2" xfId="92" xr:uid="{00000000-0005-0000-0000-000007000000}"/>
    <cellStyle name="20% - Accent3 2" xfId="93" xr:uid="{00000000-0005-0000-0000-000008000000}"/>
    <cellStyle name="20% - Accent4 2" xfId="94" xr:uid="{00000000-0005-0000-0000-000009000000}"/>
    <cellStyle name="20% - Accent5 2" xfId="95" xr:uid="{00000000-0005-0000-0000-00000A000000}"/>
    <cellStyle name="20% - Accent6 2" xfId="96" xr:uid="{00000000-0005-0000-0000-00000B000000}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40% - Accent1 2" xfId="97" xr:uid="{00000000-0005-0000-0000-000012000000}"/>
    <cellStyle name="40% - Accent2 2" xfId="98" xr:uid="{00000000-0005-0000-0000-000013000000}"/>
    <cellStyle name="40% - Accent3 2" xfId="99" xr:uid="{00000000-0005-0000-0000-000014000000}"/>
    <cellStyle name="40% - Accent4 2" xfId="100" xr:uid="{00000000-0005-0000-0000-000015000000}"/>
    <cellStyle name="40% - Accent5 2" xfId="101" xr:uid="{00000000-0005-0000-0000-000016000000}"/>
    <cellStyle name="40% - Accent6 2" xfId="102" xr:uid="{00000000-0005-0000-0000-000017000000}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60% - Accent1 2" xfId="103" xr:uid="{00000000-0005-0000-0000-00001E000000}"/>
    <cellStyle name="60% - Accent2 2" xfId="104" xr:uid="{00000000-0005-0000-0000-00001F000000}"/>
    <cellStyle name="60% - Accent3 2" xfId="105" xr:uid="{00000000-0005-0000-0000-000020000000}"/>
    <cellStyle name="60% - Accent4 2" xfId="106" xr:uid="{00000000-0005-0000-0000-000021000000}"/>
    <cellStyle name="60% - Accent5 2" xfId="107" xr:uid="{00000000-0005-0000-0000-000022000000}"/>
    <cellStyle name="60% - Accent6 2" xfId="108" xr:uid="{00000000-0005-0000-0000-000023000000}"/>
    <cellStyle name="Accent1" xfId="19" builtinId="29" customBuiltin="1"/>
    <cellStyle name="Accent1 2" xfId="44" xr:uid="{00000000-0005-0000-0000-000025000000}"/>
    <cellStyle name="Accent1 2 2" xfId="109" xr:uid="{00000000-0005-0000-0000-000026000000}"/>
    <cellStyle name="Accent2" xfId="23" builtinId="33" customBuiltin="1"/>
    <cellStyle name="Accent2 2" xfId="45" xr:uid="{00000000-0005-0000-0000-000028000000}"/>
    <cellStyle name="Accent2 2 2" xfId="110" xr:uid="{00000000-0005-0000-0000-000029000000}"/>
    <cellStyle name="Accent3" xfId="27" builtinId="37" customBuiltin="1"/>
    <cellStyle name="Accent3 2" xfId="46" xr:uid="{00000000-0005-0000-0000-00002B000000}"/>
    <cellStyle name="Accent3 2 2" xfId="111" xr:uid="{00000000-0005-0000-0000-00002C000000}"/>
    <cellStyle name="Accent4" xfId="31" builtinId="41" customBuiltin="1"/>
    <cellStyle name="Accent4 2" xfId="47" xr:uid="{00000000-0005-0000-0000-00002E000000}"/>
    <cellStyle name="Accent4 2 2" xfId="112" xr:uid="{00000000-0005-0000-0000-00002F000000}"/>
    <cellStyle name="Accent5" xfId="35" builtinId="45" customBuiltin="1"/>
    <cellStyle name="Accent5 2" xfId="48" xr:uid="{00000000-0005-0000-0000-000031000000}"/>
    <cellStyle name="Accent6" xfId="39" builtinId="49" customBuiltin="1"/>
    <cellStyle name="Accent6 2" xfId="49" xr:uid="{00000000-0005-0000-0000-000033000000}"/>
    <cellStyle name="Accent6 2 2" xfId="113" xr:uid="{00000000-0005-0000-0000-000034000000}"/>
    <cellStyle name="Avertissement" xfId="16" builtinId="11" customBuiltin="1"/>
    <cellStyle name="Bad 2" xfId="50" xr:uid="{00000000-0005-0000-0000-000036000000}"/>
    <cellStyle name="Bad 2 2" xfId="114" xr:uid="{00000000-0005-0000-0000-000037000000}"/>
    <cellStyle name="Bron, Thema en Noten" xfId="51" xr:uid="{00000000-0005-0000-0000-000038000000}"/>
    <cellStyle name="Calcul" xfId="13" builtinId="22" customBuiltin="1"/>
    <cellStyle name="Calculation 2" xfId="115" xr:uid="{00000000-0005-0000-0000-00003A000000}"/>
    <cellStyle name="Calculation 2 2" xfId="130" xr:uid="{00000000-0005-0000-0000-00003B000000}"/>
    <cellStyle name="Cellule liée" xfId="14" builtinId="24" customBuiltin="1"/>
    <cellStyle name="Check Cell 2" xfId="52" xr:uid="{00000000-0005-0000-0000-00003D000000}"/>
    <cellStyle name="Entrée" xfId="11" builtinId="20" customBuiltin="1"/>
    <cellStyle name="Euro" xfId="54" xr:uid="{00000000-0005-0000-0000-00003F000000}"/>
    <cellStyle name="Euro 2" xfId="55" xr:uid="{00000000-0005-0000-0000-000040000000}"/>
    <cellStyle name="Excel Built-in Normal" xfId="56" xr:uid="{00000000-0005-0000-0000-000041000000}"/>
    <cellStyle name="Explanatory Text 2" xfId="57" xr:uid="{00000000-0005-0000-0000-000042000000}"/>
    <cellStyle name="Good 2" xfId="116" xr:uid="{00000000-0005-0000-0000-000043000000}"/>
    <cellStyle name="Heading 1 2" xfId="58" xr:uid="{00000000-0005-0000-0000-000044000000}"/>
    <cellStyle name="Heading 1 2 2" xfId="117" xr:uid="{00000000-0005-0000-0000-000045000000}"/>
    <cellStyle name="Heading 2 2" xfId="59" xr:uid="{00000000-0005-0000-0000-000046000000}"/>
    <cellStyle name="Heading 2 2 2" xfId="118" xr:uid="{00000000-0005-0000-0000-000047000000}"/>
    <cellStyle name="Heading 3 2" xfId="60" xr:uid="{00000000-0005-0000-0000-000048000000}"/>
    <cellStyle name="Heading 3 2 2" xfId="119" xr:uid="{00000000-0005-0000-0000-000049000000}"/>
    <cellStyle name="Heading 4 2" xfId="61" xr:uid="{00000000-0005-0000-0000-00004A000000}"/>
    <cellStyle name="Heading 4 2 2" xfId="120" xr:uid="{00000000-0005-0000-0000-00004B000000}"/>
    <cellStyle name="Hyperlink 2" xfId="63" xr:uid="{00000000-0005-0000-0000-00004C000000}"/>
    <cellStyle name="Hyperlink 3" xfId="64" xr:uid="{00000000-0005-0000-0000-00004D000000}"/>
    <cellStyle name="Hyperlink 4" xfId="65" xr:uid="{00000000-0005-0000-0000-00004E000000}"/>
    <cellStyle name="Hyperlink 5" xfId="131" xr:uid="{00000000-0005-0000-0000-00004F000000}"/>
    <cellStyle name="Hyperlink 6" xfId="62" xr:uid="{00000000-0005-0000-0000-000050000000}"/>
    <cellStyle name="Input 2" xfId="66" xr:uid="{00000000-0005-0000-0000-000051000000}"/>
    <cellStyle name="Input 2 2" xfId="121" xr:uid="{00000000-0005-0000-0000-000052000000}"/>
    <cellStyle name="Input 2 3" xfId="132" xr:uid="{00000000-0005-0000-0000-000053000000}"/>
    <cellStyle name="Insatisfaisant" xfId="9" builtinId="27" customBuiltin="1"/>
    <cellStyle name="Kleine titel" xfId="67" xr:uid="{00000000-0005-0000-0000-000055000000}"/>
    <cellStyle name="Komma 2" xfId="53" xr:uid="{00000000-0005-0000-0000-000056000000}"/>
    <cellStyle name="Lien hypertexte" xfId="2" builtinId="8"/>
    <cellStyle name="Lien hypertexte 2" xfId="68" xr:uid="{00000000-0005-0000-0000-000058000000}"/>
    <cellStyle name="Lien hypertexte 2 2" xfId="69" xr:uid="{00000000-0005-0000-0000-000059000000}"/>
    <cellStyle name="Lien hypertexte visité 2" xfId="70" xr:uid="{00000000-0005-0000-0000-00005A000000}"/>
    <cellStyle name="Linked Cell 2" xfId="122" xr:uid="{00000000-0005-0000-0000-00005B000000}"/>
    <cellStyle name="Monétaire 2" xfId="71" xr:uid="{00000000-0005-0000-0000-00005C000000}"/>
    <cellStyle name="Monétaire 3" xfId="72" xr:uid="{00000000-0005-0000-0000-00005D000000}"/>
    <cellStyle name="Neutral 2" xfId="123" xr:uid="{00000000-0005-0000-0000-00005E000000}"/>
    <cellStyle name="Neutre" xfId="10" builtinId="28" customBuiltin="1"/>
    <cellStyle name="Normal" xfId="0" builtinId="0"/>
    <cellStyle name="Normal 2" xfId="73" xr:uid="{00000000-0005-0000-0000-000061000000}"/>
    <cellStyle name="Normal 2 2" xfId="74" xr:uid="{00000000-0005-0000-0000-000062000000}"/>
    <cellStyle name="Normal 2 3" xfId="75" xr:uid="{00000000-0005-0000-0000-000063000000}"/>
    <cellStyle name="Normal 2 4" xfId="76" xr:uid="{00000000-0005-0000-0000-000064000000}"/>
    <cellStyle name="Normal 2 5" xfId="129" xr:uid="{00000000-0005-0000-0000-000065000000}"/>
    <cellStyle name="Normal 3" xfId="77" xr:uid="{00000000-0005-0000-0000-000066000000}"/>
    <cellStyle name="Normal 3 2" xfId="78" xr:uid="{00000000-0005-0000-0000-000067000000}"/>
    <cellStyle name="Normal 4" xfId="79" xr:uid="{00000000-0005-0000-0000-000068000000}"/>
    <cellStyle name="Normal 5" xfId="80" xr:uid="{00000000-0005-0000-0000-000069000000}"/>
    <cellStyle name="Normal 5 2" xfId="81" xr:uid="{00000000-0005-0000-0000-00006A000000}"/>
    <cellStyle name="Normal_Figures_evol_BEN2006" xfId="1" xr:uid="{00000000-0005-0000-0000-00006B000000}"/>
    <cellStyle name="Note 2" xfId="82" xr:uid="{00000000-0005-0000-0000-00006C000000}"/>
    <cellStyle name="Note 2 2" xfId="133" xr:uid="{00000000-0005-0000-0000-00006D000000}"/>
    <cellStyle name="Note 2 3" xfId="136" xr:uid="{00000000-0005-0000-0000-00006E000000}"/>
    <cellStyle name="Note 3" xfId="83" xr:uid="{00000000-0005-0000-0000-00006F000000}"/>
    <cellStyle name="Notitie 2" xfId="89" xr:uid="{00000000-0005-0000-0000-000070000000}"/>
    <cellStyle name="Output 2" xfId="84" xr:uid="{00000000-0005-0000-0000-000071000000}"/>
    <cellStyle name="Output 2 2" xfId="124" xr:uid="{00000000-0005-0000-0000-000072000000}"/>
    <cellStyle name="Output 2 3" xfId="135" xr:uid="{00000000-0005-0000-0000-000073000000}"/>
    <cellStyle name="Percent 2" xfId="85" xr:uid="{00000000-0005-0000-0000-000074000000}"/>
    <cellStyle name="Pourcentage 2" xfId="86" xr:uid="{00000000-0005-0000-0000-000075000000}"/>
    <cellStyle name="Pourcentage 2 2" xfId="87" xr:uid="{00000000-0005-0000-0000-000076000000}"/>
    <cellStyle name="Procent 2" xfId="128" xr:uid="{00000000-0005-0000-0000-000077000000}"/>
    <cellStyle name="Satisfaisant" xfId="8" builtinId="26" customBuiltin="1"/>
    <cellStyle name="Sortie" xfId="12" builtinId="21" customBuiltin="1"/>
    <cellStyle name="Standaard 2" xfId="90" xr:uid="{00000000-0005-0000-0000-00007A000000}"/>
    <cellStyle name="Standaard 3" xfId="43" xr:uid="{00000000-0005-0000-0000-00007B000000}"/>
    <cellStyle name="Texte explicatif" xfId="17" builtinId="53" customBuiltin="1"/>
    <cellStyle name="Title 2" xfId="125" xr:uid="{00000000-0005-0000-0000-00007D000000}"/>
    <cellStyle name="Titre" xfId="3" builtinId="15" customBuiltin="1"/>
    <cellStyle name="Titre 1" xfId="4" builtinId="16" customBuiltin="1"/>
    <cellStyle name="Titre 2" xfId="5" builtinId="17" customBuiltin="1"/>
    <cellStyle name="Titre 3" xfId="6" builtinId="18" customBuiltin="1"/>
    <cellStyle name="Titre 4" xfId="7" builtinId="19" customBuiltin="1"/>
    <cellStyle name="Total" xfId="18" builtinId="25" customBuiltin="1"/>
    <cellStyle name="Total 2" xfId="88" xr:uid="{00000000-0005-0000-0000-000084000000}"/>
    <cellStyle name="Total 2 2" xfId="126" xr:uid="{00000000-0005-0000-0000-000085000000}"/>
    <cellStyle name="Total 2 3" xfId="134" xr:uid="{00000000-0005-0000-0000-000086000000}"/>
    <cellStyle name="Vérification" xfId="15" builtinId="23" customBuiltin="1"/>
    <cellStyle name="Warning Text 2" xfId="127" xr:uid="{00000000-0005-0000-0000-000088000000}"/>
  </cellStyles>
  <dxfs count="0"/>
  <tableStyles count="0" defaultTableStyle="TableStyleMedium2" defaultPivotStyle="PivotStyleLight16"/>
  <colors>
    <mruColors>
      <color rgb="FFD9D9D9"/>
      <color rgb="FF595959"/>
      <color rgb="FF0070C0"/>
      <color rgb="FF86868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bel.fgov.be/fr/statistiques/chiffres/circulation_et_transport/circulation/distances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7"/>
  </sheetPr>
  <dimension ref="A1:AY48"/>
  <sheetViews>
    <sheetView topLeftCell="A7" workbookViewId="0">
      <pane xSplit="2" topLeftCell="C1" activePane="topRight" state="frozen"/>
      <selection pane="topRight" activeCell="B27" sqref="B27"/>
    </sheetView>
  </sheetViews>
  <sheetFormatPr baseColWidth="10" defaultColWidth="11.453125" defaultRowHeight="12.5" x14ac:dyDescent="0.25"/>
  <cols>
    <col min="1" max="1" width="22.453125" style="1" customWidth="1"/>
    <col min="2" max="2" width="21.08984375" style="1" bestFit="1" customWidth="1"/>
    <col min="3" max="18" width="7.6328125" style="1" customWidth="1"/>
    <col min="19" max="20" width="7.6328125" style="57" customWidth="1"/>
    <col min="21" max="23" width="7.6328125" style="1" customWidth="1"/>
    <col min="24" max="28" width="7.6328125" style="2" customWidth="1"/>
    <col min="29" max="30" width="7.6328125" style="1" customWidth="1"/>
    <col min="31" max="31" width="10.6328125" style="3" customWidth="1"/>
    <col min="32" max="32" width="9.36328125" style="3" customWidth="1"/>
    <col min="33" max="16384" width="11.453125" style="3"/>
  </cols>
  <sheetData>
    <row r="1" spans="1:31" x14ac:dyDescent="0.25">
      <c r="S1" s="1"/>
      <c r="T1" s="1"/>
    </row>
    <row r="2" spans="1:31" x14ac:dyDescent="0.25">
      <c r="A2" s="2" t="s">
        <v>15</v>
      </c>
      <c r="B2" s="2"/>
      <c r="C2" s="12">
        <v>1723</v>
      </c>
      <c r="D2" s="13">
        <v>2102</v>
      </c>
      <c r="E2" s="13">
        <v>1965</v>
      </c>
      <c r="F2" s="13">
        <v>2002</v>
      </c>
      <c r="G2" s="13">
        <v>1786</v>
      </c>
      <c r="H2" s="13">
        <v>1922</v>
      </c>
      <c r="I2" s="13">
        <v>2383</v>
      </c>
      <c r="J2" s="13">
        <v>1900</v>
      </c>
      <c r="K2" s="13">
        <v>1906</v>
      </c>
      <c r="L2" s="13">
        <v>1791</v>
      </c>
      <c r="M2" s="13">
        <v>1715</v>
      </c>
      <c r="N2" s="13">
        <v>1929</v>
      </c>
      <c r="O2" s="13">
        <v>1684</v>
      </c>
      <c r="P2" s="13">
        <v>1920</v>
      </c>
      <c r="Q2" s="13">
        <v>1894</v>
      </c>
      <c r="R2" s="13">
        <v>1928</v>
      </c>
      <c r="S2" s="13">
        <v>1984</v>
      </c>
      <c r="T2" s="13">
        <v>1578</v>
      </c>
      <c r="U2" s="13">
        <v>1829</v>
      </c>
      <c r="V2" s="13">
        <v>1818</v>
      </c>
      <c r="W2" s="13">
        <v>2309</v>
      </c>
      <c r="X2" s="13">
        <v>1515</v>
      </c>
      <c r="Y2" s="13">
        <v>1915</v>
      </c>
      <c r="Z2" s="13">
        <v>2138</v>
      </c>
      <c r="AA2" s="13">
        <v>1424</v>
      </c>
      <c r="AB2" s="13">
        <v>1688</v>
      </c>
      <c r="AC2" s="14">
        <v>1948</v>
      </c>
      <c r="AD2" s="15">
        <v>1780</v>
      </c>
    </row>
    <row r="3" spans="1:31" x14ac:dyDescent="0.25">
      <c r="A3" s="2" t="s">
        <v>16</v>
      </c>
      <c r="B3" s="16">
        <v>1723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9"/>
    </row>
    <row r="4" spans="1:31" x14ac:dyDescent="0.25">
      <c r="A4" s="13" t="s">
        <v>17</v>
      </c>
      <c r="B4" s="1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9"/>
    </row>
    <row r="5" spans="1:31" x14ac:dyDescent="0.25">
      <c r="A5" s="13" t="s">
        <v>18</v>
      </c>
      <c r="B5" s="17"/>
      <c r="C5" s="18">
        <v>0.65</v>
      </c>
      <c r="D5" s="18">
        <v>0.65</v>
      </c>
      <c r="E5" s="18">
        <v>0.65</v>
      </c>
      <c r="F5" s="18">
        <v>0.65</v>
      </c>
      <c r="G5" s="18">
        <v>0.65</v>
      </c>
      <c r="H5" s="18">
        <v>0.65</v>
      </c>
      <c r="I5" s="18">
        <v>0.65</v>
      </c>
      <c r="J5" s="18">
        <v>0.65</v>
      </c>
      <c r="K5" s="18">
        <v>0.65</v>
      </c>
      <c r="L5" s="18">
        <v>0.65</v>
      </c>
      <c r="M5" s="18">
        <v>0.67500000000000004</v>
      </c>
      <c r="N5" s="18">
        <v>0.67500000000000004</v>
      </c>
      <c r="O5" s="18">
        <v>0.67500000000000004</v>
      </c>
      <c r="P5" s="18">
        <v>0.67500000000000004</v>
      </c>
      <c r="Q5" s="18">
        <v>0.67500000000000004</v>
      </c>
      <c r="R5" s="18">
        <v>0.67500000000000004</v>
      </c>
      <c r="S5" s="18">
        <v>0.67500000000000004</v>
      </c>
      <c r="T5" s="18">
        <v>0.67500000000000004</v>
      </c>
      <c r="U5" s="18">
        <v>0.67500000000000004</v>
      </c>
      <c r="V5" s="18">
        <v>0.67500000000000004</v>
      </c>
      <c r="W5" s="18">
        <v>0.67500000000000004</v>
      </c>
      <c r="X5" s="18">
        <v>0.67500000000000004</v>
      </c>
      <c r="Y5" s="18">
        <v>0.67500000000000004</v>
      </c>
      <c r="Z5" s="18">
        <v>0.67500000000000004</v>
      </c>
      <c r="AA5" s="18">
        <v>0.67500000000000004</v>
      </c>
      <c r="AB5" s="18">
        <v>0.67500000000000004</v>
      </c>
      <c r="AC5" s="19">
        <v>0.67500000000000004</v>
      </c>
      <c r="AD5" s="19">
        <v>0.67500000000000004</v>
      </c>
    </row>
    <row r="6" spans="1:31" x14ac:dyDescent="0.25">
      <c r="A6" s="13" t="s">
        <v>19</v>
      </c>
      <c r="B6" s="17"/>
      <c r="C6" s="18">
        <v>0.65</v>
      </c>
      <c r="D6" s="18">
        <v>0.65</v>
      </c>
      <c r="E6" s="18">
        <v>0.65</v>
      </c>
      <c r="F6" s="18">
        <v>0.65</v>
      </c>
      <c r="G6" s="18">
        <v>0.65</v>
      </c>
      <c r="H6" s="18">
        <v>0.65</v>
      </c>
      <c r="I6" s="18">
        <v>0.65</v>
      </c>
      <c r="J6" s="18">
        <v>0.65</v>
      </c>
      <c r="K6" s="18">
        <v>0.65</v>
      </c>
      <c r="L6" s="18">
        <v>0.65</v>
      </c>
      <c r="M6" s="18">
        <v>0.67500000000000004</v>
      </c>
      <c r="N6" s="18">
        <v>0.67500000000000004</v>
      </c>
      <c r="O6" s="18">
        <v>0.67500000000000004</v>
      </c>
      <c r="P6" s="18">
        <v>0.67500000000000004</v>
      </c>
      <c r="Q6" s="18">
        <v>0.67500000000000004</v>
      </c>
      <c r="R6" s="18">
        <v>0.67500000000000004</v>
      </c>
      <c r="S6" s="18">
        <v>0.67500000000000004</v>
      </c>
      <c r="T6" s="18">
        <v>0.67500000000000004</v>
      </c>
      <c r="U6" s="18">
        <v>0.67500000000000004</v>
      </c>
      <c r="V6" s="18">
        <v>0.67500000000000004</v>
      </c>
      <c r="W6" s="18">
        <v>0.67500000000000004</v>
      </c>
      <c r="X6" s="18">
        <v>0.67500000000000004</v>
      </c>
      <c r="Y6" s="18">
        <v>0.67500000000000004</v>
      </c>
      <c r="Z6" s="18">
        <v>0.67500000000000004</v>
      </c>
      <c r="AA6" s="18">
        <v>0.67500000000000004</v>
      </c>
      <c r="AB6" s="18">
        <v>0.67500000000000004</v>
      </c>
      <c r="AC6" s="19">
        <v>0.67500000000000004</v>
      </c>
      <c r="AD6" s="19">
        <v>0.67500000000000004</v>
      </c>
    </row>
    <row r="7" spans="1:31" x14ac:dyDescent="0.25">
      <c r="A7" s="13" t="s">
        <v>20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20"/>
      <c r="AD7" s="21"/>
    </row>
    <row r="8" spans="1:31" x14ac:dyDescent="0.25">
      <c r="A8" s="13" t="s">
        <v>18</v>
      </c>
      <c r="B8" s="17"/>
      <c r="C8" s="17">
        <v>0.81817873269380625</v>
      </c>
      <c r="D8" s="17">
        <v>0.81817873269380625</v>
      </c>
      <c r="E8" s="17">
        <v>0.81817873269380625</v>
      </c>
      <c r="F8" s="17">
        <v>0.81817873269380625</v>
      </c>
      <c r="G8" s="17">
        <v>0.81817873269380625</v>
      </c>
      <c r="H8" s="17">
        <v>0.81817873269380625</v>
      </c>
      <c r="I8" s="17">
        <v>0.81817873269380625</v>
      </c>
      <c r="J8" s="17">
        <v>0.81817873269380625</v>
      </c>
      <c r="K8" s="17">
        <v>0.81817873269380625</v>
      </c>
      <c r="L8" s="17">
        <v>0.81817873269380625</v>
      </c>
      <c r="M8" s="17">
        <v>0.81817873269380625</v>
      </c>
      <c r="N8" s="17">
        <v>0.81817873269380625</v>
      </c>
      <c r="O8" s="17">
        <v>0.81817873269380625</v>
      </c>
      <c r="P8" s="17">
        <v>0.81817873269380625</v>
      </c>
      <c r="Q8" s="17">
        <v>0.81817873269380625</v>
      </c>
      <c r="R8" s="17">
        <v>0.81817873269380625</v>
      </c>
      <c r="S8" s="17">
        <v>0.81817873269380625</v>
      </c>
      <c r="T8" s="17">
        <v>0.81817873269380625</v>
      </c>
      <c r="U8" s="17">
        <v>0.81817873269380625</v>
      </c>
      <c r="V8" s="17">
        <v>0.81817873269380625</v>
      </c>
      <c r="W8" s="17">
        <v>0.81817873269380625</v>
      </c>
      <c r="X8" s="17">
        <v>0.81817873269380625</v>
      </c>
      <c r="Y8" s="17">
        <v>0.81817873269380625</v>
      </c>
      <c r="Z8" s="22">
        <v>0.81817873269380625</v>
      </c>
      <c r="AA8" s="17">
        <v>0.81817873269380625</v>
      </c>
      <c r="AB8" s="17">
        <v>0.81817873269380625</v>
      </c>
      <c r="AC8" s="23">
        <v>0.82</v>
      </c>
      <c r="AD8" s="24">
        <v>0.82</v>
      </c>
    </row>
    <row r="9" spans="1:31" x14ac:dyDescent="0.25">
      <c r="A9" s="13" t="s">
        <v>19</v>
      </c>
      <c r="B9" s="12"/>
      <c r="C9" s="17">
        <v>0.88</v>
      </c>
      <c r="D9" s="17">
        <v>0.88</v>
      </c>
      <c r="E9" s="17">
        <v>0.88</v>
      </c>
      <c r="F9" s="17">
        <v>0.88</v>
      </c>
      <c r="G9" s="17">
        <v>0.88</v>
      </c>
      <c r="H9" s="17">
        <v>0.88</v>
      </c>
      <c r="I9" s="17">
        <v>0.88</v>
      </c>
      <c r="J9" s="17">
        <v>0.88</v>
      </c>
      <c r="K9" s="17">
        <v>0.88</v>
      </c>
      <c r="L9" s="17">
        <v>0.88</v>
      </c>
      <c r="M9" s="17">
        <v>0.88</v>
      </c>
      <c r="N9" s="17">
        <v>0.88</v>
      </c>
      <c r="O9" s="17">
        <v>0.88</v>
      </c>
      <c r="P9" s="17">
        <v>0.88</v>
      </c>
      <c r="Q9" s="17">
        <v>0.88</v>
      </c>
      <c r="R9" s="17">
        <v>0.88</v>
      </c>
      <c r="S9" s="17">
        <v>0.88</v>
      </c>
      <c r="T9" s="17">
        <v>0.88</v>
      </c>
      <c r="U9" s="17">
        <v>0.88</v>
      </c>
      <c r="V9" s="17">
        <v>0.88</v>
      </c>
      <c r="W9" s="17">
        <v>0.88</v>
      </c>
      <c r="X9" s="17">
        <v>0.88</v>
      </c>
      <c r="Y9" s="17">
        <v>0.88</v>
      </c>
      <c r="Z9" s="22">
        <v>0.88</v>
      </c>
      <c r="AA9" s="17">
        <v>0.88</v>
      </c>
      <c r="AB9" s="17">
        <v>0.88</v>
      </c>
      <c r="AC9" s="23">
        <v>0.88</v>
      </c>
      <c r="AD9" s="24">
        <v>0.88</v>
      </c>
    </row>
    <row r="10" spans="1:31" ht="13" thickBot="1" x14ac:dyDescent="0.3">
      <c r="A10" s="25"/>
      <c r="B10" s="2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7"/>
      <c r="W10" s="27"/>
      <c r="X10" s="27"/>
      <c r="Y10" s="27"/>
      <c r="Z10" s="22"/>
      <c r="AA10" s="17"/>
      <c r="AB10" s="17"/>
      <c r="AC10" s="9"/>
      <c r="AD10" s="11"/>
    </row>
    <row r="11" spans="1:31" s="31" customFormat="1" ht="13" thickBot="1" x14ac:dyDescent="0.3">
      <c r="A11" s="28" t="s">
        <v>21</v>
      </c>
      <c r="B11" s="28"/>
      <c r="C11" s="29">
        <v>1990</v>
      </c>
      <c r="D11" s="29">
        <v>1991</v>
      </c>
      <c r="E11" s="29">
        <v>1992</v>
      </c>
      <c r="F11" s="29">
        <v>1993</v>
      </c>
      <c r="G11" s="29">
        <v>1994</v>
      </c>
      <c r="H11" s="29">
        <v>1995</v>
      </c>
      <c r="I11" s="29">
        <v>1996</v>
      </c>
      <c r="J11" s="29">
        <v>1997</v>
      </c>
      <c r="K11" s="29">
        <v>1998</v>
      </c>
      <c r="L11" s="29">
        <v>1999</v>
      </c>
      <c r="M11" s="29">
        <v>2000</v>
      </c>
      <c r="N11" s="29">
        <v>2001</v>
      </c>
      <c r="O11" s="29">
        <v>2002</v>
      </c>
      <c r="P11" s="29">
        <v>2003</v>
      </c>
      <c r="Q11" s="29">
        <v>2004</v>
      </c>
      <c r="R11" s="29">
        <v>2005</v>
      </c>
      <c r="S11" s="29">
        <v>2006</v>
      </c>
      <c r="T11" s="29">
        <v>2007</v>
      </c>
      <c r="U11" s="29">
        <v>2008</v>
      </c>
      <c r="V11" s="30">
        <v>2009</v>
      </c>
      <c r="W11" s="30">
        <v>2010</v>
      </c>
      <c r="X11" s="30">
        <v>2011</v>
      </c>
      <c r="Y11" s="30">
        <v>2012</v>
      </c>
      <c r="Z11" s="29">
        <v>2013</v>
      </c>
      <c r="AA11" s="29">
        <v>2014</v>
      </c>
      <c r="AB11" s="29">
        <v>2015</v>
      </c>
      <c r="AC11" s="29">
        <v>2016</v>
      </c>
      <c r="AD11" s="29">
        <v>2017</v>
      </c>
    </row>
    <row r="12" spans="1:31" x14ac:dyDescent="0.25">
      <c r="A12" s="6" t="s">
        <v>0</v>
      </c>
      <c r="B12" s="32" t="s">
        <v>1</v>
      </c>
      <c r="C12" s="33">
        <v>20609</v>
      </c>
      <c r="D12" s="33">
        <v>22265</v>
      </c>
      <c r="E12" s="33">
        <v>22245</v>
      </c>
      <c r="F12" s="33">
        <v>22413</v>
      </c>
      <c r="G12" s="33">
        <v>21829</v>
      </c>
      <c r="H12" s="33">
        <v>22587</v>
      </c>
      <c r="I12" s="33">
        <v>24629</v>
      </c>
      <c r="J12" s="33">
        <v>22802</v>
      </c>
      <c r="K12" s="33">
        <v>23170</v>
      </c>
      <c r="L12" s="33">
        <v>22684</v>
      </c>
      <c r="M12" s="33">
        <v>22464</v>
      </c>
      <c r="N12" s="33">
        <v>23442</v>
      </c>
      <c r="O12" s="33">
        <v>22635</v>
      </c>
      <c r="P12" s="33">
        <v>23383</v>
      </c>
      <c r="Q12" s="33">
        <v>23693</v>
      </c>
      <c r="R12" s="33">
        <v>23386</v>
      </c>
      <c r="S12" s="33">
        <v>23170</v>
      </c>
      <c r="T12" s="33">
        <v>21499</v>
      </c>
      <c r="U12" s="33">
        <v>22766</v>
      </c>
      <c r="V12" s="33">
        <v>21955</v>
      </c>
      <c r="W12" s="33">
        <v>23508</v>
      </c>
      <c r="X12" s="33">
        <v>19798</v>
      </c>
      <c r="Y12" s="33">
        <v>21076</v>
      </c>
      <c r="Z12" s="33">
        <v>21815</v>
      </c>
      <c r="AA12" s="33">
        <v>18607</v>
      </c>
      <c r="AB12" s="33">
        <v>19720</v>
      </c>
      <c r="AC12" s="9">
        <v>20193</v>
      </c>
      <c r="AD12" s="1">
        <v>19715</v>
      </c>
      <c r="AE12" s="34" t="s">
        <v>22</v>
      </c>
    </row>
    <row r="13" spans="1:31" x14ac:dyDescent="0.25">
      <c r="A13" s="6" t="s">
        <v>2</v>
      </c>
      <c r="B13" s="32" t="s">
        <v>1</v>
      </c>
      <c r="C13" s="33">
        <v>955</v>
      </c>
      <c r="D13" s="33">
        <v>1051</v>
      </c>
      <c r="E13" s="33">
        <v>1031</v>
      </c>
      <c r="F13" s="33">
        <v>972</v>
      </c>
      <c r="G13" s="33">
        <v>926</v>
      </c>
      <c r="H13" s="33">
        <v>934</v>
      </c>
      <c r="I13" s="33">
        <v>1051</v>
      </c>
      <c r="J13" s="33">
        <v>953</v>
      </c>
      <c r="K13" s="33">
        <v>956</v>
      </c>
      <c r="L13" s="33">
        <v>1010</v>
      </c>
      <c r="M13" s="33">
        <v>1026</v>
      </c>
      <c r="N13" s="33">
        <v>1064</v>
      </c>
      <c r="O13" s="33">
        <v>1022</v>
      </c>
      <c r="P13" s="33">
        <v>931</v>
      </c>
      <c r="Q13" s="33">
        <v>910</v>
      </c>
      <c r="R13" s="33">
        <v>872</v>
      </c>
      <c r="S13" s="33">
        <v>820</v>
      </c>
      <c r="T13" s="33">
        <v>690</v>
      </c>
      <c r="U13" s="33">
        <v>706</v>
      </c>
      <c r="V13" s="33">
        <v>622</v>
      </c>
      <c r="W13" s="33">
        <v>618</v>
      </c>
      <c r="X13" s="33">
        <v>596</v>
      </c>
      <c r="Y13" s="33">
        <v>623</v>
      </c>
      <c r="Z13" s="33">
        <v>613</v>
      </c>
      <c r="AA13" s="33">
        <v>660</v>
      </c>
      <c r="AB13" s="33">
        <v>700</v>
      </c>
      <c r="AC13" s="9">
        <v>704</v>
      </c>
      <c r="AD13" s="1">
        <v>686</v>
      </c>
      <c r="AE13" s="34" t="s">
        <v>23</v>
      </c>
    </row>
    <row r="14" spans="1:31" x14ac:dyDescent="0.25">
      <c r="A14" s="6" t="s">
        <v>3</v>
      </c>
      <c r="B14" s="32" t="s">
        <v>1</v>
      </c>
      <c r="C14" s="33">
        <v>6424</v>
      </c>
      <c r="D14" s="33">
        <v>6768</v>
      </c>
      <c r="E14" s="33">
        <v>6807</v>
      </c>
      <c r="F14" s="33">
        <v>7004</v>
      </c>
      <c r="G14" s="33">
        <v>6859</v>
      </c>
      <c r="H14" s="33">
        <v>7191</v>
      </c>
      <c r="I14" s="33">
        <v>7771</v>
      </c>
      <c r="J14" s="33">
        <v>7389</v>
      </c>
      <c r="K14" s="33">
        <v>7541</v>
      </c>
      <c r="L14" s="33">
        <v>7264</v>
      </c>
      <c r="M14" s="33">
        <v>7253</v>
      </c>
      <c r="N14" s="33">
        <v>7802</v>
      </c>
      <c r="O14" s="33">
        <v>7532</v>
      </c>
      <c r="P14" s="33">
        <v>7762</v>
      </c>
      <c r="Q14" s="33">
        <v>7832</v>
      </c>
      <c r="R14" s="33">
        <v>7807</v>
      </c>
      <c r="S14" s="33">
        <v>7766</v>
      </c>
      <c r="T14" s="33">
        <v>7119</v>
      </c>
      <c r="U14" s="33">
        <v>7628</v>
      </c>
      <c r="V14" s="33">
        <v>7491</v>
      </c>
      <c r="W14" s="33">
        <v>8087</v>
      </c>
      <c r="X14" s="33">
        <v>6843</v>
      </c>
      <c r="Y14" s="33">
        <v>7529</v>
      </c>
      <c r="Z14" s="33">
        <v>7882</v>
      </c>
      <c r="AA14" s="33">
        <v>6549</v>
      </c>
      <c r="AB14" s="33">
        <v>6908</v>
      </c>
      <c r="AC14" s="9">
        <v>7074</v>
      </c>
      <c r="AD14" s="1">
        <v>6934</v>
      </c>
      <c r="AE14" s="35" t="s">
        <v>24</v>
      </c>
    </row>
    <row r="15" spans="1:31" x14ac:dyDescent="0.25">
      <c r="A15" s="6" t="s">
        <v>3</v>
      </c>
      <c r="B15" s="36" t="s">
        <v>25</v>
      </c>
      <c r="C15" s="33">
        <f>C14-C17</f>
        <v>3932</v>
      </c>
      <c r="D15" s="33">
        <f>D14-D17</f>
        <v>4220</v>
      </c>
      <c r="E15" s="33">
        <f t="shared" ref="E15:AC15" si="0">E14-E17</f>
        <v>4147</v>
      </c>
      <c r="F15" s="33">
        <f t="shared" si="0"/>
        <v>4303</v>
      </c>
      <c r="G15" s="33">
        <f t="shared" si="0"/>
        <v>4105</v>
      </c>
      <c r="H15" s="33">
        <f t="shared" si="0"/>
        <v>4361</v>
      </c>
      <c r="I15" s="33">
        <f t="shared" si="0"/>
        <v>4916</v>
      </c>
      <c r="J15" s="33">
        <f t="shared" si="0"/>
        <v>4473</v>
      </c>
      <c r="K15" s="33">
        <f t="shared" si="0"/>
        <v>4542</v>
      </c>
      <c r="L15" s="33">
        <f t="shared" si="0"/>
        <v>4195</v>
      </c>
      <c r="M15" s="33">
        <f t="shared" si="0"/>
        <v>4098</v>
      </c>
      <c r="N15" s="33">
        <f t="shared" si="0"/>
        <v>4529</v>
      </c>
      <c r="O15" s="33">
        <f t="shared" si="0"/>
        <v>4206</v>
      </c>
      <c r="P15" s="33">
        <f t="shared" si="0"/>
        <v>4426</v>
      </c>
      <c r="Q15" s="33">
        <f t="shared" si="0"/>
        <v>4346</v>
      </c>
      <c r="R15" s="33">
        <f t="shared" si="0"/>
        <v>4233</v>
      </c>
      <c r="S15" s="33">
        <f t="shared" si="0"/>
        <v>4065</v>
      </c>
      <c r="T15" s="33">
        <f t="shared" si="0"/>
        <v>3486</v>
      </c>
      <c r="U15" s="33">
        <f t="shared" si="0"/>
        <v>4040</v>
      </c>
      <c r="V15" s="33">
        <f t="shared" si="0"/>
        <v>3860</v>
      </c>
      <c r="W15" s="33">
        <f t="shared" si="0"/>
        <v>4409</v>
      </c>
      <c r="X15" s="33">
        <f t="shared" si="0"/>
        <v>3220</v>
      </c>
      <c r="Y15" s="33">
        <f t="shared" si="0"/>
        <v>3902</v>
      </c>
      <c r="Z15" s="33">
        <f t="shared" si="0"/>
        <v>4314</v>
      </c>
      <c r="AA15" s="33">
        <f t="shared" si="0"/>
        <v>3236</v>
      </c>
      <c r="AB15" s="33">
        <f t="shared" si="0"/>
        <v>3618</v>
      </c>
      <c r="AC15" s="33">
        <f t="shared" si="0"/>
        <v>3798</v>
      </c>
      <c r="AD15" s="1">
        <f>AD14-AD17</f>
        <v>3705</v>
      </c>
      <c r="AE15" s="34" t="s">
        <v>26</v>
      </c>
    </row>
    <row r="16" spans="1:31" x14ac:dyDescent="0.25">
      <c r="A16" s="6" t="s">
        <v>3</v>
      </c>
      <c r="B16" s="37" t="s">
        <v>27</v>
      </c>
      <c r="C16" s="33">
        <v>1643</v>
      </c>
      <c r="D16" s="33">
        <v>1600</v>
      </c>
      <c r="E16" s="33">
        <v>1534</v>
      </c>
      <c r="F16" s="33">
        <v>1589</v>
      </c>
      <c r="G16" s="33">
        <v>1526</v>
      </c>
      <c r="H16" s="33">
        <v>1555</v>
      </c>
      <c r="I16" s="33">
        <v>1733</v>
      </c>
      <c r="J16" s="33">
        <v>1572</v>
      </c>
      <c r="K16" s="33">
        <v>1515</v>
      </c>
      <c r="L16" s="33">
        <v>1385</v>
      </c>
      <c r="M16" s="33">
        <v>1225</v>
      </c>
      <c r="N16" s="33">
        <v>1331</v>
      </c>
      <c r="O16" s="33">
        <v>1264</v>
      </c>
      <c r="P16" s="33">
        <v>1210</v>
      </c>
      <c r="Q16" s="33">
        <v>1158</v>
      </c>
      <c r="R16" s="33">
        <v>1143</v>
      </c>
      <c r="S16" s="33">
        <v>972</v>
      </c>
      <c r="T16" s="33">
        <v>781</v>
      </c>
      <c r="U16" s="33">
        <v>856</v>
      </c>
      <c r="V16" s="33">
        <v>746</v>
      </c>
      <c r="W16" s="33">
        <v>788</v>
      </c>
      <c r="X16" s="33">
        <v>531</v>
      </c>
      <c r="Y16" s="33">
        <v>573</v>
      </c>
      <c r="Z16" s="33">
        <v>602</v>
      </c>
      <c r="AA16" s="33">
        <v>494</v>
      </c>
      <c r="AB16" s="33">
        <v>496</v>
      </c>
      <c r="AC16" s="9">
        <v>490</v>
      </c>
      <c r="AD16" s="1">
        <v>417</v>
      </c>
      <c r="AE16" s="35" t="s">
        <v>28</v>
      </c>
    </row>
    <row r="17" spans="1:31" x14ac:dyDescent="0.25">
      <c r="A17" s="6" t="s">
        <v>3</v>
      </c>
      <c r="B17" s="36" t="s">
        <v>4</v>
      </c>
      <c r="C17" s="33">
        <v>2492</v>
      </c>
      <c r="D17" s="33">
        <v>2548</v>
      </c>
      <c r="E17" s="33">
        <v>2660</v>
      </c>
      <c r="F17" s="33">
        <v>2701</v>
      </c>
      <c r="G17" s="33">
        <v>2754</v>
      </c>
      <c r="H17" s="33">
        <v>2830</v>
      </c>
      <c r="I17" s="33">
        <v>2855</v>
      </c>
      <c r="J17" s="33">
        <v>2916</v>
      </c>
      <c r="K17" s="33">
        <v>2999</v>
      </c>
      <c r="L17" s="33">
        <v>3069</v>
      </c>
      <c r="M17" s="33">
        <v>3155</v>
      </c>
      <c r="N17" s="33">
        <v>3273</v>
      </c>
      <c r="O17" s="33">
        <v>3326</v>
      </c>
      <c r="P17" s="33">
        <v>3336</v>
      </c>
      <c r="Q17" s="33">
        <v>3486</v>
      </c>
      <c r="R17" s="33">
        <v>3574</v>
      </c>
      <c r="S17" s="33">
        <v>3701</v>
      </c>
      <c r="T17" s="33">
        <v>3633</v>
      </c>
      <c r="U17" s="33">
        <v>3588</v>
      </c>
      <c r="V17" s="33">
        <v>3631</v>
      </c>
      <c r="W17" s="33">
        <v>3678</v>
      </c>
      <c r="X17" s="33">
        <v>3623</v>
      </c>
      <c r="Y17" s="33">
        <v>3627</v>
      </c>
      <c r="Z17" s="33">
        <v>3568</v>
      </c>
      <c r="AA17" s="33">
        <v>3313</v>
      </c>
      <c r="AB17" s="33">
        <v>3290</v>
      </c>
      <c r="AC17" s="9">
        <v>3276</v>
      </c>
      <c r="AD17" s="1">
        <v>3229</v>
      </c>
      <c r="AE17" s="35" t="s">
        <v>29</v>
      </c>
    </row>
    <row r="18" spans="1:31" x14ac:dyDescent="0.25">
      <c r="A18" s="6" t="s">
        <v>5</v>
      </c>
      <c r="B18" s="32" t="s">
        <v>1</v>
      </c>
      <c r="C18" s="33">
        <v>8554</v>
      </c>
      <c r="D18" s="33">
        <v>9961</v>
      </c>
      <c r="E18" s="33">
        <v>9844</v>
      </c>
      <c r="F18" s="33">
        <v>9903</v>
      </c>
      <c r="G18" s="33">
        <v>9587</v>
      </c>
      <c r="H18" s="33">
        <v>10069</v>
      </c>
      <c r="I18" s="33">
        <v>11389</v>
      </c>
      <c r="J18" s="33">
        <v>10119</v>
      </c>
      <c r="K18" s="33">
        <v>10330</v>
      </c>
      <c r="L18" s="33">
        <v>10172</v>
      </c>
      <c r="M18" s="33">
        <v>9893</v>
      </c>
      <c r="N18" s="33">
        <v>10333</v>
      </c>
      <c r="O18" s="33">
        <v>9806</v>
      </c>
      <c r="P18" s="33">
        <v>10325</v>
      </c>
      <c r="Q18" s="33">
        <v>10447</v>
      </c>
      <c r="R18" s="33">
        <v>10272</v>
      </c>
      <c r="S18" s="33">
        <v>10048</v>
      </c>
      <c r="T18" s="33">
        <v>9118</v>
      </c>
      <c r="U18" s="33">
        <v>9763</v>
      </c>
      <c r="V18" s="33">
        <v>9180</v>
      </c>
      <c r="W18" s="33">
        <v>10127</v>
      </c>
      <c r="X18" s="33">
        <v>7734</v>
      </c>
      <c r="Y18" s="33">
        <v>8375</v>
      </c>
      <c r="Z18" s="33">
        <v>8785</v>
      </c>
      <c r="AA18" s="33">
        <v>6884</v>
      </c>
      <c r="AB18" s="33">
        <v>7441</v>
      </c>
      <c r="AC18" s="9">
        <v>7735</v>
      </c>
      <c r="AD18" s="1">
        <v>7535</v>
      </c>
      <c r="AE18" s="35" t="s">
        <v>30</v>
      </c>
    </row>
    <row r="19" spans="1:31" x14ac:dyDescent="0.25">
      <c r="A19" s="6" t="s">
        <v>5</v>
      </c>
      <c r="B19" s="36" t="s">
        <v>25</v>
      </c>
      <c r="C19" s="33">
        <f>C18-C21</f>
        <v>7579</v>
      </c>
      <c r="D19" s="33">
        <f>D18-D21</f>
        <v>8905</v>
      </c>
      <c r="E19" s="33">
        <f t="shared" ref="E19:AC19" si="1">E18-E21</f>
        <v>8779</v>
      </c>
      <c r="F19" s="33">
        <f t="shared" si="1"/>
        <v>8776</v>
      </c>
      <c r="G19" s="33">
        <f t="shared" si="1"/>
        <v>8439</v>
      </c>
      <c r="H19" s="33">
        <f t="shared" si="1"/>
        <v>8885</v>
      </c>
      <c r="I19" s="33">
        <f t="shared" si="1"/>
        <v>10134</v>
      </c>
      <c r="J19" s="33">
        <f t="shared" si="1"/>
        <v>8898</v>
      </c>
      <c r="K19" s="33">
        <f t="shared" si="1"/>
        <v>9063</v>
      </c>
      <c r="L19" s="33">
        <f t="shared" si="1"/>
        <v>8863</v>
      </c>
      <c r="M19" s="33">
        <f t="shared" si="1"/>
        <v>8557</v>
      </c>
      <c r="N19" s="33">
        <f t="shared" si="1"/>
        <v>8947</v>
      </c>
      <c r="O19" s="33">
        <f t="shared" si="1"/>
        <v>8398</v>
      </c>
      <c r="P19" s="33">
        <f t="shared" si="1"/>
        <v>8883</v>
      </c>
      <c r="Q19" s="33">
        <f t="shared" si="1"/>
        <v>8985</v>
      </c>
      <c r="R19" s="33">
        <f t="shared" si="1"/>
        <v>8800</v>
      </c>
      <c r="S19" s="33">
        <f t="shared" si="1"/>
        <v>8576</v>
      </c>
      <c r="T19" s="33">
        <f t="shared" si="1"/>
        <v>7647</v>
      </c>
      <c r="U19" s="33">
        <f t="shared" si="1"/>
        <v>8290</v>
      </c>
      <c r="V19" s="33">
        <f t="shared" si="1"/>
        <v>7744</v>
      </c>
      <c r="W19" s="33">
        <f t="shared" si="1"/>
        <v>8652</v>
      </c>
      <c r="X19" s="33">
        <f t="shared" si="1"/>
        <v>6315</v>
      </c>
      <c r="Y19" s="33">
        <f t="shared" si="1"/>
        <v>6969</v>
      </c>
      <c r="Z19" s="33">
        <f t="shared" si="1"/>
        <v>7392</v>
      </c>
      <c r="AA19" s="33">
        <f t="shared" si="1"/>
        <v>5487</v>
      </c>
      <c r="AB19" s="33">
        <f t="shared" si="1"/>
        <v>6070</v>
      </c>
      <c r="AC19" s="33">
        <f t="shared" si="1"/>
        <v>6370</v>
      </c>
      <c r="AD19" s="1">
        <f>AD18-AD21</f>
        <v>6181</v>
      </c>
      <c r="AE19" s="34" t="s">
        <v>31</v>
      </c>
    </row>
    <row r="20" spans="1:31" x14ac:dyDescent="0.25">
      <c r="A20" s="6" t="s">
        <v>5</v>
      </c>
      <c r="B20" s="37" t="s">
        <v>27</v>
      </c>
      <c r="C20" s="33">
        <v>2225</v>
      </c>
      <c r="D20" s="33">
        <v>2633</v>
      </c>
      <c r="E20" s="33">
        <v>2759</v>
      </c>
      <c r="F20" s="33">
        <v>2596</v>
      </c>
      <c r="G20" s="33">
        <v>2656</v>
      </c>
      <c r="H20" s="33">
        <v>2813</v>
      </c>
      <c r="I20" s="33">
        <v>3195</v>
      </c>
      <c r="J20" s="33">
        <v>2956</v>
      </c>
      <c r="K20" s="33">
        <v>2978</v>
      </c>
      <c r="L20" s="33">
        <v>2886</v>
      </c>
      <c r="M20" s="33">
        <v>2661</v>
      </c>
      <c r="N20" s="33">
        <v>2552</v>
      </c>
      <c r="O20" s="33">
        <v>2347</v>
      </c>
      <c r="P20" s="33">
        <v>2569</v>
      </c>
      <c r="Q20" s="33">
        <v>2506</v>
      </c>
      <c r="R20" s="33">
        <v>2515</v>
      </c>
      <c r="S20" s="33">
        <v>2184</v>
      </c>
      <c r="T20" s="33">
        <v>1789</v>
      </c>
      <c r="U20" s="33">
        <v>2286</v>
      </c>
      <c r="V20" s="33">
        <v>1854</v>
      </c>
      <c r="W20" s="33">
        <v>2052</v>
      </c>
      <c r="X20" s="33">
        <v>1325</v>
      </c>
      <c r="Y20" s="33">
        <v>1315</v>
      </c>
      <c r="Z20" s="33">
        <v>1433</v>
      </c>
      <c r="AA20" s="33">
        <v>786</v>
      </c>
      <c r="AB20" s="33">
        <v>839</v>
      </c>
      <c r="AC20" s="9">
        <v>859</v>
      </c>
      <c r="AD20" s="1">
        <v>834</v>
      </c>
      <c r="AE20" s="35" t="s">
        <v>32</v>
      </c>
    </row>
    <row r="21" spans="1:31" x14ac:dyDescent="0.25">
      <c r="A21" s="6" t="s">
        <v>5</v>
      </c>
      <c r="B21" s="36" t="s">
        <v>4</v>
      </c>
      <c r="C21" s="33">
        <v>975</v>
      </c>
      <c r="D21" s="33">
        <v>1056</v>
      </c>
      <c r="E21" s="33">
        <v>1065</v>
      </c>
      <c r="F21" s="33">
        <v>1127</v>
      </c>
      <c r="G21" s="33">
        <v>1148</v>
      </c>
      <c r="H21" s="33">
        <v>1184</v>
      </c>
      <c r="I21" s="33">
        <v>1255</v>
      </c>
      <c r="J21" s="33">
        <v>1221</v>
      </c>
      <c r="K21" s="33">
        <v>1267</v>
      </c>
      <c r="L21" s="33">
        <v>1309</v>
      </c>
      <c r="M21" s="33">
        <v>1336</v>
      </c>
      <c r="N21" s="33">
        <v>1386</v>
      </c>
      <c r="O21" s="33">
        <v>1408</v>
      </c>
      <c r="P21" s="33">
        <v>1442</v>
      </c>
      <c r="Q21" s="33">
        <v>1462</v>
      </c>
      <c r="R21" s="33">
        <v>1472</v>
      </c>
      <c r="S21" s="33">
        <v>1472</v>
      </c>
      <c r="T21" s="33">
        <v>1471</v>
      </c>
      <c r="U21" s="33">
        <v>1473</v>
      </c>
      <c r="V21" s="33">
        <v>1436</v>
      </c>
      <c r="W21" s="33">
        <v>1475</v>
      </c>
      <c r="X21" s="33">
        <v>1419</v>
      </c>
      <c r="Y21" s="33">
        <v>1406</v>
      </c>
      <c r="Z21" s="33">
        <v>1393</v>
      </c>
      <c r="AA21" s="33">
        <v>1397</v>
      </c>
      <c r="AB21" s="33">
        <v>1371</v>
      </c>
      <c r="AC21" s="9">
        <v>1365</v>
      </c>
      <c r="AD21" s="1">
        <v>1354</v>
      </c>
      <c r="AE21" s="35" t="s">
        <v>33</v>
      </c>
    </row>
    <row r="22" spans="1:31" x14ac:dyDescent="0.25">
      <c r="A22" s="38" t="s">
        <v>6</v>
      </c>
      <c r="B22" s="32" t="s">
        <v>1</v>
      </c>
      <c r="C22" s="33">
        <v>4277</v>
      </c>
      <c r="D22" s="33">
        <v>4131</v>
      </c>
      <c r="E22" s="33">
        <v>4196</v>
      </c>
      <c r="F22" s="33">
        <v>4188</v>
      </c>
      <c r="G22" s="33">
        <v>4102</v>
      </c>
      <c r="H22" s="33">
        <v>4040</v>
      </c>
      <c r="I22" s="33">
        <v>4042</v>
      </c>
      <c r="J22" s="33">
        <v>3978</v>
      </c>
      <c r="K22" s="33">
        <v>4010</v>
      </c>
      <c r="L22" s="33">
        <v>3860</v>
      </c>
      <c r="M22" s="33">
        <v>3910</v>
      </c>
      <c r="N22" s="33">
        <v>3939</v>
      </c>
      <c r="O22" s="33">
        <v>3971</v>
      </c>
      <c r="P22" s="33">
        <v>4086</v>
      </c>
      <c r="Q22" s="33">
        <v>4211</v>
      </c>
      <c r="R22" s="33">
        <v>4121</v>
      </c>
      <c r="S22" s="33">
        <v>4203</v>
      </c>
      <c r="T22" s="33">
        <v>4260</v>
      </c>
      <c r="U22" s="33">
        <v>4362</v>
      </c>
      <c r="V22" s="33">
        <v>4367</v>
      </c>
      <c r="W22" s="33">
        <v>4388</v>
      </c>
      <c r="X22" s="33">
        <v>4363</v>
      </c>
      <c r="Y22" s="33">
        <v>4271</v>
      </c>
      <c r="Z22" s="33">
        <v>4243</v>
      </c>
      <c r="AA22" s="33">
        <v>4226</v>
      </c>
      <c r="AB22" s="33">
        <v>4382</v>
      </c>
      <c r="AC22" s="9">
        <v>4380</v>
      </c>
      <c r="AD22" s="1">
        <v>4256</v>
      </c>
      <c r="AE22" s="35" t="s">
        <v>34</v>
      </c>
    </row>
    <row r="23" spans="1:31" x14ac:dyDescent="0.25">
      <c r="A23" s="6" t="s">
        <v>7</v>
      </c>
      <c r="B23" s="32" t="s">
        <v>1</v>
      </c>
      <c r="C23" s="33">
        <v>4039</v>
      </c>
      <c r="D23" s="33">
        <v>3891</v>
      </c>
      <c r="E23" s="33">
        <v>3950</v>
      </c>
      <c r="F23" s="33">
        <v>3941</v>
      </c>
      <c r="G23" s="33">
        <v>3849</v>
      </c>
      <c r="H23" s="33">
        <v>3789</v>
      </c>
      <c r="I23" s="33">
        <v>3784</v>
      </c>
      <c r="J23" s="33">
        <v>3717</v>
      </c>
      <c r="K23" s="33">
        <v>3728</v>
      </c>
      <c r="L23" s="33">
        <v>3576</v>
      </c>
      <c r="M23" s="33">
        <v>3609</v>
      </c>
      <c r="N23" s="33">
        <v>3627</v>
      </c>
      <c r="O23" s="33">
        <v>3663</v>
      </c>
      <c r="P23" s="33">
        <v>3770</v>
      </c>
      <c r="Q23" s="33">
        <v>3893</v>
      </c>
      <c r="R23" s="33">
        <v>3801</v>
      </c>
      <c r="S23" s="33">
        <v>3897</v>
      </c>
      <c r="T23" s="33">
        <v>3952</v>
      </c>
      <c r="U23" s="33">
        <v>4052</v>
      </c>
      <c r="V23" s="33">
        <v>4054</v>
      </c>
      <c r="W23" s="33">
        <v>4057</v>
      </c>
      <c r="X23" s="33">
        <v>4056</v>
      </c>
      <c r="Y23" s="33">
        <v>3954</v>
      </c>
      <c r="Z23" s="33">
        <v>3922</v>
      </c>
      <c r="AA23" s="33">
        <v>3915</v>
      </c>
      <c r="AB23" s="33">
        <v>4059</v>
      </c>
      <c r="AC23" s="9">
        <v>4043</v>
      </c>
      <c r="AD23" s="1">
        <v>3927</v>
      </c>
      <c r="AE23" s="35" t="s">
        <v>35</v>
      </c>
    </row>
    <row r="24" spans="1:31" x14ac:dyDescent="0.25">
      <c r="A24" s="6" t="s">
        <v>12</v>
      </c>
      <c r="B24" s="32" t="s">
        <v>1</v>
      </c>
      <c r="C24" s="33">
        <v>29</v>
      </c>
      <c r="D24" s="33">
        <v>28</v>
      </c>
      <c r="E24" s="33">
        <v>28</v>
      </c>
      <c r="F24" s="33">
        <v>28</v>
      </c>
      <c r="G24" s="33">
        <v>28</v>
      </c>
      <c r="H24" s="33">
        <v>28</v>
      </c>
      <c r="I24" s="33">
        <v>28</v>
      </c>
      <c r="J24" s="33">
        <v>28</v>
      </c>
      <c r="K24" s="33">
        <v>29</v>
      </c>
      <c r="L24" s="33">
        <v>30</v>
      </c>
      <c r="M24" s="33">
        <v>31</v>
      </c>
      <c r="N24" s="33">
        <v>31</v>
      </c>
      <c r="O24" s="33">
        <v>32</v>
      </c>
      <c r="P24" s="33">
        <v>32</v>
      </c>
      <c r="Q24" s="33">
        <v>32</v>
      </c>
      <c r="R24" s="33">
        <v>33</v>
      </c>
      <c r="S24" s="33">
        <v>34</v>
      </c>
      <c r="T24" s="33">
        <v>35</v>
      </c>
      <c r="U24" s="33">
        <v>36</v>
      </c>
      <c r="V24" s="33">
        <v>35</v>
      </c>
      <c r="W24" s="33">
        <v>35</v>
      </c>
      <c r="X24" s="33">
        <v>35</v>
      </c>
      <c r="Y24" s="33">
        <v>35</v>
      </c>
      <c r="Z24" s="33">
        <v>34</v>
      </c>
      <c r="AA24" s="33">
        <v>34</v>
      </c>
      <c r="AB24" s="33">
        <v>34</v>
      </c>
      <c r="AC24" s="9">
        <v>35</v>
      </c>
      <c r="AD24" s="1">
        <v>35</v>
      </c>
      <c r="AE24" s="35" t="s">
        <v>36</v>
      </c>
    </row>
    <row r="25" spans="1:31" ht="13" thickBot="1" x14ac:dyDescent="0.3">
      <c r="A25" s="39" t="s">
        <v>8</v>
      </c>
      <c r="B25" s="40" t="s">
        <v>1</v>
      </c>
      <c r="C25" s="41">
        <v>371</v>
      </c>
      <c r="D25" s="42">
        <v>326</v>
      </c>
      <c r="E25" s="42">
        <v>338</v>
      </c>
      <c r="F25" s="42">
        <v>318</v>
      </c>
      <c r="G25" s="42">
        <v>327</v>
      </c>
      <c r="H25" s="42">
        <v>326</v>
      </c>
      <c r="I25" s="42">
        <v>349</v>
      </c>
      <c r="J25" s="42">
        <v>334</v>
      </c>
      <c r="K25" s="42">
        <v>306</v>
      </c>
      <c r="L25" s="42">
        <v>349</v>
      </c>
      <c r="M25" s="42">
        <v>351</v>
      </c>
      <c r="N25" s="42">
        <v>273</v>
      </c>
      <c r="O25" s="42">
        <v>272</v>
      </c>
      <c r="P25" s="42">
        <v>246</v>
      </c>
      <c r="Q25" s="42">
        <v>261</v>
      </c>
      <c r="R25" s="42">
        <v>281</v>
      </c>
      <c r="S25" s="42">
        <v>298</v>
      </c>
      <c r="T25" s="42">
        <v>277</v>
      </c>
      <c r="U25" s="42">
        <v>271</v>
      </c>
      <c r="V25" s="42">
        <v>259</v>
      </c>
      <c r="W25" s="42">
        <v>253</v>
      </c>
      <c r="X25" s="42">
        <v>228</v>
      </c>
      <c r="Y25" s="42">
        <v>242</v>
      </c>
      <c r="Z25" s="42">
        <v>258</v>
      </c>
      <c r="AA25" s="42">
        <v>254</v>
      </c>
      <c r="AB25" s="42">
        <v>256</v>
      </c>
      <c r="AC25" s="10">
        <v>266</v>
      </c>
      <c r="AD25" s="11">
        <v>269</v>
      </c>
      <c r="AE25" s="43" t="s">
        <v>37</v>
      </c>
    </row>
    <row r="26" spans="1:31" x14ac:dyDescent="0.25">
      <c r="A26" s="4" t="s">
        <v>9</v>
      </c>
      <c r="B26" s="5" t="s">
        <v>1</v>
      </c>
      <c r="C26" s="44">
        <f>C12-C14-C18+C27+C30</f>
        <v>20609</v>
      </c>
      <c r="D26" s="44">
        <f>D12-D14-D18+D27+D30</f>
        <v>20975.883779369098</v>
      </c>
      <c r="E26" s="44">
        <f t="shared" ref="E26:AD26" si="2">E12-E14-E18+E27+E30</f>
        <v>21377.876657945868</v>
      </c>
      <c r="F26" s="44">
        <f t="shared" si="2"/>
        <v>21419.562837754638</v>
      </c>
      <c r="G26" s="44">
        <f t="shared" si="2"/>
        <v>21587.862501222247</v>
      </c>
      <c r="H26" s="44">
        <f t="shared" si="2"/>
        <v>21839.489039296568</v>
      </c>
      <c r="I26" s="44">
        <f t="shared" si="2"/>
        <v>22357.531722247561</v>
      </c>
      <c r="J26" s="44">
        <f t="shared" si="2"/>
        <v>22122.817804462225</v>
      </c>
      <c r="K26" s="44">
        <f t="shared" si="2"/>
        <v>22457.790690985647</v>
      </c>
      <c r="L26" s="44">
        <f t="shared" si="2"/>
        <v>22413.935332011366</v>
      </c>
      <c r="M26" s="44">
        <f t="shared" si="2"/>
        <v>22497.399379151353</v>
      </c>
      <c r="N26" s="44">
        <f t="shared" si="2"/>
        <v>22627.035437982238</v>
      </c>
      <c r="O26" s="44">
        <f t="shared" si="2"/>
        <v>22800.271367013247</v>
      </c>
      <c r="P26" s="44">
        <f t="shared" si="2"/>
        <v>22609.891544409908</v>
      </c>
      <c r="Q26" s="44">
        <f t="shared" si="2"/>
        <v>23011.918399267517</v>
      </c>
      <c r="R26" s="44">
        <f t="shared" si="2"/>
        <v>22601.898001659105</v>
      </c>
      <c r="S26" s="44">
        <f t="shared" si="2"/>
        <v>22229.284034536053</v>
      </c>
      <c r="T26" s="44">
        <f t="shared" si="2"/>
        <v>22077.336599972765</v>
      </c>
      <c r="U26" s="44">
        <f t="shared" si="2"/>
        <v>22361.583998792805</v>
      </c>
      <c r="V26" s="44">
        <f t="shared" si="2"/>
        <v>21611.702822994488</v>
      </c>
      <c r="W26" s="44">
        <f t="shared" si="2"/>
        <v>21630.670295605116</v>
      </c>
      <c r="X26" s="44">
        <f t="shared" si="2"/>
        <v>20539.423087163945</v>
      </c>
      <c r="Y26" s="44">
        <f t="shared" si="2"/>
        <v>20457.733719361175</v>
      </c>
      <c r="Z26" s="44">
        <f t="shared" si="2"/>
        <v>20525.180659060177</v>
      </c>
      <c r="AA26" s="44">
        <f t="shared" si="2"/>
        <v>19646.884420644077</v>
      </c>
      <c r="AB26" s="44">
        <f t="shared" si="2"/>
        <v>19834.068790544159</v>
      </c>
      <c r="AC26" s="44">
        <f t="shared" si="2"/>
        <v>19525.183483059547</v>
      </c>
      <c r="AD26" s="44">
        <f t="shared" si="2"/>
        <v>19534.971151966292</v>
      </c>
    </row>
    <row r="27" spans="1:31" x14ac:dyDescent="0.25">
      <c r="A27" s="6" t="s">
        <v>10</v>
      </c>
      <c r="B27" s="7" t="s">
        <v>1</v>
      </c>
      <c r="C27" s="44">
        <f>C28+C29</f>
        <v>6424</v>
      </c>
      <c r="D27" s="44">
        <f>D28+D29</f>
        <v>6332.7738534728833</v>
      </c>
      <c r="E27" s="44">
        <f t="shared" ref="E27:AD27" si="3">E28+E29</f>
        <v>6514.8654819338426</v>
      </c>
      <c r="F27" s="44">
        <f t="shared" si="3"/>
        <v>6660.989428571429</v>
      </c>
      <c r="G27" s="44">
        <f t="shared" si="3"/>
        <v>6776.1736954087337</v>
      </c>
      <c r="H27" s="44">
        <f t="shared" si="3"/>
        <v>6932.7253340270545</v>
      </c>
      <c r="I27" s="44">
        <f t="shared" si="3"/>
        <v>6992.1966764582457</v>
      </c>
      <c r="J27" s="44">
        <f t="shared" si="3"/>
        <v>7150.6503094736845</v>
      </c>
      <c r="K27" s="44">
        <f t="shared" si="3"/>
        <v>7291.5569821615945</v>
      </c>
      <c r="L27" s="44">
        <f t="shared" si="3"/>
        <v>7172.8951870463425</v>
      </c>
      <c r="M27" s="44">
        <f t="shared" si="3"/>
        <v>7264.3549247813417</v>
      </c>
      <c r="N27" s="44">
        <f t="shared" si="3"/>
        <v>7514.7078506998441</v>
      </c>
      <c r="O27" s="44">
        <f t="shared" si="3"/>
        <v>7589.8599738717348</v>
      </c>
      <c r="P27" s="44">
        <f t="shared" si="3"/>
        <v>7492.2491312499997</v>
      </c>
      <c r="Q27" s="44">
        <f t="shared" si="3"/>
        <v>7598.9268194297783</v>
      </c>
      <c r="R27" s="44">
        <f t="shared" si="3"/>
        <v>7539.6491649377595</v>
      </c>
      <c r="S27" s="44">
        <f t="shared" si="3"/>
        <v>7448.3522127016122</v>
      </c>
      <c r="T27" s="44">
        <f t="shared" si="3"/>
        <v>7309.2719771863121</v>
      </c>
      <c r="U27" s="44">
        <f t="shared" si="3"/>
        <v>7488.9215090213238</v>
      </c>
      <c r="V27" s="44">
        <f t="shared" si="3"/>
        <v>7371.1871287128715</v>
      </c>
      <c r="W27" s="44">
        <f t="shared" si="3"/>
        <v>7422.3389536595932</v>
      </c>
      <c r="X27" s="44">
        <f t="shared" si="3"/>
        <v>7105.5989702970292</v>
      </c>
      <c r="Y27" s="44">
        <f t="shared" si="3"/>
        <v>7296.616033420366</v>
      </c>
      <c r="Z27" s="44">
        <f t="shared" si="3"/>
        <v>7384.5986248830686</v>
      </c>
      <c r="AA27" s="44">
        <f t="shared" si="3"/>
        <v>6952.6046460674152</v>
      </c>
      <c r="AB27" s="44">
        <f t="shared" si="3"/>
        <v>6952.5605568720375</v>
      </c>
      <c r="AC27" s="44">
        <f t="shared" si="3"/>
        <v>6813.4236652977415</v>
      </c>
      <c r="AD27" s="44">
        <f t="shared" si="3"/>
        <v>6863.5259044943814</v>
      </c>
    </row>
    <row r="28" spans="1:31" x14ac:dyDescent="0.25">
      <c r="A28" s="6" t="s">
        <v>10</v>
      </c>
      <c r="B28" s="8" t="s">
        <v>25</v>
      </c>
      <c r="C28" s="44">
        <f>((1-C9)*C15)+((1-C6)*(C9*C15)+(C6*(C9*C15))*($B$3/C2))</f>
        <v>3932</v>
      </c>
      <c r="D28" s="44">
        <f t="shared" ref="D28:AD28" si="4">((1-D9)*D15)+((1-D6)*(D9*D15)+(D6*(D9*D15))*($B$3/D2))</f>
        <v>3784.7738534728833</v>
      </c>
      <c r="E28" s="44">
        <f t="shared" si="4"/>
        <v>3854.8654819338421</v>
      </c>
      <c r="F28" s="44">
        <f t="shared" si="4"/>
        <v>3959.9894285714286</v>
      </c>
      <c r="G28" s="44">
        <f t="shared" si="4"/>
        <v>4022.1736954087341</v>
      </c>
      <c r="H28" s="44">
        <f t="shared" si="4"/>
        <v>4102.7253340270545</v>
      </c>
      <c r="I28" s="44">
        <f t="shared" si="4"/>
        <v>4137.1966764582457</v>
      </c>
      <c r="J28" s="44">
        <f t="shared" si="4"/>
        <v>4234.6503094736845</v>
      </c>
      <c r="K28" s="44">
        <f t="shared" si="4"/>
        <v>4292.5569821615945</v>
      </c>
      <c r="L28" s="44">
        <f t="shared" si="4"/>
        <v>4103.8951870463425</v>
      </c>
      <c r="M28" s="44">
        <f t="shared" si="4"/>
        <v>4109.3549247813417</v>
      </c>
      <c r="N28" s="44">
        <f t="shared" si="4"/>
        <v>4241.7078506998441</v>
      </c>
      <c r="O28" s="44">
        <f t="shared" si="4"/>
        <v>4263.8599738717348</v>
      </c>
      <c r="P28" s="44">
        <f t="shared" si="4"/>
        <v>4156.2491312499997</v>
      </c>
      <c r="Q28" s="44">
        <f t="shared" si="4"/>
        <v>4112.9268194297783</v>
      </c>
      <c r="R28" s="44">
        <f t="shared" si="4"/>
        <v>3965.6491649377595</v>
      </c>
      <c r="S28" s="44">
        <f t="shared" si="4"/>
        <v>3747.3522127016122</v>
      </c>
      <c r="T28" s="44">
        <f t="shared" si="4"/>
        <v>3676.2719771863117</v>
      </c>
      <c r="U28" s="44">
        <f t="shared" si="4"/>
        <v>3900.9215090213238</v>
      </c>
      <c r="V28" s="44">
        <f t="shared" si="4"/>
        <v>3740.1871287128715</v>
      </c>
      <c r="W28" s="44">
        <f t="shared" si="4"/>
        <v>3744.3389536595932</v>
      </c>
      <c r="X28" s="44">
        <f t="shared" si="4"/>
        <v>3482.5989702970296</v>
      </c>
      <c r="Y28" s="44">
        <f t="shared" si="4"/>
        <v>3669.616033420366</v>
      </c>
      <c r="Z28" s="44">
        <f t="shared" si="4"/>
        <v>3816.5986248830682</v>
      </c>
      <c r="AA28" s="44">
        <f t="shared" si="4"/>
        <v>3639.6046460674156</v>
      </c>
      <c r="AB28" s="44">
        <f t="shared" si="4"/>
        <v>3662.5605568720375</v>
      </c>
      <c r="AC28" s="44">
        <f t="shared" si="4"/>
        <v>3537.4236652977415</v>
      </c>
      <c r="AD28" s="44">
        <f t="shared" si="4"/>
        <v>3634.5259044943818</v>
      </c>
    </row>
    <row r="29" spans="1:31" x14ac:dyDescent="0.25">
      <c r="A29" s="6" t="s">
        <v>13</v>
      </c>
      <c r="B29" s="8" t="s">
        <v>4</v>
      </c>
      <c r="C29" s="44">
        <f>C17</f>
        <v>2492</v>
      </c>
      <c r="D29" s="44">
        <f>D17</f>
        <v>2548</v>
      </c>
      <c r="E29" s="44">
        <f t="shared" ref="E29:AD29" si="5">E17</f>
        <v>2660</v>
      </c>
      <c r="F29" s="44">
        <f t="shared" si="5"/>
        <v>2701</v>
      </c>
      <c r="G29" s="44">
        <f t="shared" si="5"/>
        <v>2754</v>
      </c>
      <c r="H29" s="44">
        <f t="shared" si="5"/>
        <v>2830</v>
      </c>
      <c r="I29" s="44">
        <f t="shared" si="5"/>
        <v>2855</v>
      </c>
      <c r="J29" s="44">
        <f t="shared" si="5"/>
        <v>2916</v>
      </c>
      <c r="K29" s="44">
        <f t="shared" si="5"/>
        <v>2999</v>
      </c>
      <c r="L29" s="44">
        <f t="shared" si="5"/>
        <v>3069</v>
      </c>
      <c r="M29" s="44">
        <f t="shared" si="5"/>
        <v>3155</v>
      </c>
      <c r="N29" s="44">
        <f t="shared" si="5"/>
        <v>3273</v>
      </c>
      <c r="O29" s="44">
        <f t="shared" si="5"/>
        <v>3326</v>
      </c>
      <c r="P29" s="44">
        <f t="shared" si="5"/>
        <v>3336</v>
      </c>
      <c r="Q29" s="44">
        <f t="shared" si="5"/>
        <v>3486</v>
      </c>
      <c r="R29" s="44">
        <f t="shared" si="5"/>
        <v>3574</v>
      </c>
      <c r="S29" s="44">
        <f t="shared" si="5"/>
        <v>3701</v>
      </c>
      <c r="T29" s="44">
        <f t="shared" si="5"/>
        <v>3633</v>
      </c>
      <c r="U29" s="44">
        <f t="shared" si="5"/>
        <v>3588</v>
      </c>
      <c r="V29" s="44">
        <f t="shared" si="5"/>
        <v>3631</v>
      </c>
      <c r="W29" s="44">
        <f t="shared" si="5"/>
        <v>3678</v>
      </c>
      <c r="X29" s="44">
        <f t="shared" si="5"/>
        <v>3623</v>
      </c>
      <c r="Y29" s="44">
        <f t="shared" si="5"/>
        <v>3627</v>
      </c>
      <c r="Z29" s="44">
        <f t="shared" si="5"/>
        <v>3568</v>
      </c>
      <c r="AA29" s="44">
        <f t="shared" si="5"/>
        <v>3313</v>
      </c>
      <c r="AB29" s="44">
        <f t="shared" si="5"/>
        <v>3290</v>
      </c>
      <c r="AC29" s="44">
        <f t="shared" si="5"/>
        <v>3276</v>
      </c>
      <c r="AD29" s="44">
        <f t="shared" si="5"/>
        <v>3229</v>
      </c>
    </row>
    <row r="30" spans="1:31" x14ac:dyDescent="0.25">
      <c r="A30" s="6" t="s">
        <v>11</v>
      </c>
      <c r="B30" s="7" t="s">
        <v>1</v>
      </c>
      <c r="C30" s="44">
        <f>C31+C32</f>
        <v>8554</v>
      </c>
      <c r="D30" s="44">
        <f>D31+D32</f>
        <v>9107.1099258962149</v>
      </c>
      <c r="E30" s="44">
        <f t="shared" ref="E30:AD30" si="6">E31+E32</f>
        <v>9269.0111760120271</v>
      </c>
      <c r="F30" s="44">
        <f t="shared" si="6"/>
        <v>9252.5734091832092</v>
      </c>
      <c r="G30" s="44">
        <f t="shared" si="6"/>
        <v>9428.6888058135137</v>
      </c>
      <c r="H30" s="44">
        <f t="shared" si="6"/>
        <v>9579.7637052695154</v>
      </c>
      <c r="I30" s="44">
        <f t="shared" si="6"/>
        <v>9896.3350457893139</v>
      </c>
      <c r="J30" s="44">
        <f t="shared" si="6"/>
        <v>9678.1674949885437</v>
      </c>
      <c r="K30" s="44">
        <f t="shared" si="6"/>
        <v>9867.2337088240529</v>
      </c>
      <c r="L30" s="44">
        <f t="shared" si="6"/>
        <v>9993.0401449650235</v>
      </c>
      <c r="M30" s="44">
        <f t="shared" si="6"/>
        <v>9915.0444543700105</v>
      </c>
      <c r="N30" s="44">
        <f t="shared" si="6"/>
        <v>9805.3275872823924</v>
      </c>
      <c r="O30" s="44">
        <f t="shared" si="6"/>
        <v>9913.4113931415122</v>
      </c>
      <c r="P30" s="44">
        <f>P31+P32</f>
        <v>9821.6424131599088</v>
      </c>
      <c r="Q30" s="44">
        <f t="shared" si="6"/>
        <v>9998.9915798377369</v>
      </c>
      <c r="R30" s="44">
        <f t="shared" si="6"/>
        <v>9755.2488367213446</v>
      </c>
      <c r="S30" s="44">
        <f t="shared" si="6"/>
        <v>9424.9318218344397</v>
      </c>
      <c r="T30" s="44">
        <f t="shared" si="6"/>
        <v>9506.0646227864527</v>
      </c>
      <c r="U30" s="44">
        <f t="shared" si="6"/>
        <v>9497.6624897714792</v>
      </c>
      <c r="V30" s="44">
        <f t="shared" si="6"/>
        <v>8956.5156942816175</v>
      </c>
      <c r="W30" s="44">
        <f t="shared" si="6"/>
        <v>8914.3313419455226</v>
      </c>
      <c r="X30" s="44">
        <f t="shared" si="6"/>
        <v>8212.8241168669156</v>
      </c>
      <c r="Y30" s="44">
        <f t="shared" si="6"/>
        <v>7989.1176859408097</v>
      </c>
      <c r="Z30" s="44">
        <f t="shared" si="6"/>
        <v>7992.5820341771087</v>
      </c>
      <c r="AA30" s="44">
        <f t="shared" si="6"/>
        <v>7520.2797745766602</v>
      </c>
      <c r="AB30" s="44">
        <f t="shared" si="6"/>
        <v>7510.5082336721207</v>
      </c>
      <c r="AC30" s="44">
        <f t="shared" si="6"/>
        <v>7327.7598177618074</v>
      </c>
      <c r="AD30" s="44">
        <f t="shared" si="6"/>
        <v>7425.445247471911</v>
      </c>
    </row>
    <row r="31" spans="1:31" x14ac:dyDescent="0.25">
      <c r="A31" s="6" t="s">
        <v>11</v>
      </c>
      <c r="B31" s="8" t="s">
        <v>25</v>
      </c>
      <c r="C31" s="44">
        <f>((1-C8)*C19)+((1-C5)*(C8*C19)+(C5*(C8*C19))*($B$3/C2))</f>
        <v>7579</v>
      </c>
      <c r="D31" s="44">
        <f>((1-D8)*D19)+((1-D5)*(D8*D19)+(D5*(D8*D19))*($B$3/D2))</f>
        <v>8051.1099258962149</v>
      </c>
      <c r="E31" s="44">
        <f t="shared" ref="E31:AD31" si="7">((1-E8)*E19)+((1-E5)*(E8*E19)+(E5*(E8*E19))*($B$3/E2))</f>
        <v>8204.0111760120271</v>
      </c>
      <c r="F31" s="44">
        <f t="shared" si="7"/>
        <v>8125.5734091832092</v>
      </c>
      <c r="G31" s="44">
        <f t="shared" si="7"/>
        <v>8280.6888058135137</v>
      </c>
      <c r="H31" s="44">
        <f t="shared" si="7"/>
        <v>8395.7637052695154</v>
      </c>
      <c r="I31" s="44">
        <f t="shared" si="7"/>
        <v>8641.3350457893139</v>
      </c>
      <c r="J31" s="44">
        <f t="shared" si="7"/>
        <v>8457.1674949885437</v>
      </c>
      <c r="K31" s="44">
        <f t="shared" si="7"/>
        <v>8600.2337088240529</v>
      </c>
      <c r="L31" s="44">
        <f t="shared" si="7"/>
        <v>8684.0401449650235</v>
      </c>
      <c r="M31" s="44">
        <f t="shared" si="7"/>
        <v>8579.0444543700105</v>
      </c>
      <c r="N31" s="44">
        <f t="shared" si="7"/>
        <v>8419.3275872823924</v>
      </c>
      <c r="O31" s="44">
        <f t="shared" si="7"/>
        <v>8505.4113931415122</v>
      </c>
      <c r="P31" s="44">
        <f t="shared" si="7"/>
        <v>8379.6424131599088</v>
      </c>
      <c r="Q31" s="44">
        <f t="shared" si="7"/>
        <v>8536.9915798377369</v>
      </c>
      <c r="R31" s="44">
        <f t="shared" si="7"/>
        <v>8283.2488367213446</v>
      </c>
      <c r="S31" s="44">
        <f t="shared" si="7"/>
        <v>7952.9318218344397</v>
      </c>
      <c r="T31" s="44">
        <f t="shared" si="7"/>
        <v>8035.0646227864518</v>
      </c>
      <c r="U31" s="44">
        <f t="shared" si="7"/>
        <v>8024.6624897714792</v>
      </c>
      <c r="V31" s="44">
        <f t="shared" si="7"/>
        <v>7520.5156942816175</v>
      </c>
      <c r="W31" s="44">
        <f t="shared" si="7"/>
        <v>7439.3313419455226</v>
      </c>
      <c r="X31" s="44">
        <f t="shared" si="7"/>
        <v>6793.8241168669165</v>
      </c>
      <c r="Y31" s="44">
        <f t="shared" si="7"/>
        <v>6583.1176859408097</v>
      </c>
      <c r="Z31" s="44">
        <f t="shared" si="7"/>
        <v>6599.5820341771087</v>
      </c>
      <c r="AA31" s="44">
        <f t="shared" si="7"/>
        <v>6123.2797745766602</v>
      </c>
      <c r="AB31" s="44">
        <f t="shared" si="7"/>
        <v>6139.5082336721207</v>
      </c>
      <c r="AC31" s="44">
        <f t="shared" si="7"/>
        <v>5962.7598177618074</v>
      </c>
      <c r="AD31" s="44">
        <f t="shared" si="7"/>
        <v>6071.445247471911</v>
      </c>
    </row>
    <row r="32" spans="1:31" ht="13" thickBot="1" x14ac:dyDescent="0.3">
      <c r="A32" s="45" t="s">
        <v>14</v>
      </c>
      <c r="B32" s="46" t="s">
        <v>4</v>
      </c>
      <c r="C32" s="47">
        <f>C21</f>
        <v>975</v>
      </c>
      <c r="D32" s="47">
        <f>D21</f>
        <v>1056</v>
      </c>
      <c r="E32" s="47">
        <f t="shared" ref="E32:AD32" si="8">E21</f>
        <v>1065</v>
      </c>
      <c r="F32" s="47">
        <f t="shared" si="8"/>
        <v>1127</v>
      </c>
      <c r="G32" s="47">
        <f t="shared" si="8"/>
        <v>1148</v>
      </c>
      <c r="H32" s="47">
        <f t="shared" si="8"/>
        <v>1184</v>
      </c>
      <c r="I32" s="47">
        <f t="shared" si="8"/>
        <v>1255</v>
      </c>
      <c r="J32" s="47">
        <f t="shared" si="8"/>
        <v>1221</v>
      </c>
      <c r="K32" s="47">
        <f t="shared" si="8"/>
        <v>1267</v>
      </c>
      <c r="L32" s="47">
        <f t="shared" si="8"/>
        <v>1309</v>
      </c>
      <c r="M32" s="47">
        <f t="shared" si="8"/>
        <v>1336</v>
      </c>
      <c r="N32" s="47">
        <f t="shared" si="8"/>
        <v>1386</v>
      </c>
      <c r="O32" s="47">
        <f t="shared" si="8"/>
        <v>1408</v>
      </c>
      <c r="P32" s="47">
        <f t="shared" si="8"/>
        <v>1442</v>
      </c>
      <c r="Q32" s="47">
        <f t="shared" si="8"/>
        <v>1462</v>
      </c>
      <c r="R32" s="47">
        <f t="shared" si="8"/>
        <v>1472</v>
      </c>
      <c r="S32" s="47">
        <f t="shared" si="8"/>
        <v>1472</v>
      </c>
      <c r="T32" s="47">
        <f t="shared" si="8"/>
        <v>1471</v>
      </c>
      <c r="U32" s="47">
        <f t="shared" si="8"/>
        <v>1473</v>
      </c>
      <c r="V32" s="47">
        <f t="shared" si="8"/>
        <v>1436</v>
      </c>
      <c r="W32" s="47">
        <f t="shared" si="8"/>
        <v>1475</v>
      </c>
      <c r="X32" s="47">
        <f t="shared" si="8"/>
        <v>1419</v>
      </c>
      <c r="Y32" s="47">
        <f t="shared" si="8"/>
        <v>1406</v>
      </c>
      <c r="Z32" s="47">
        <f t="shared" si="8"/>
        <v>1393</v>
      </c>
      <c r="AA32" s="47">
        <f t="shared" si="8"/>
        <v>1397</v>
      </c>
      <c r="AB32" s="47">
        <f t="shared" si="8"/>
        <v>1371</v>
      </c>
      <c r="AC32" s="47">
        <f t="shared" si="8"/>
        <v>1365</v>
      </c>
      <c r="AD32" s="47">
        <f t="shared" si="8"/>
        <v>1354</v>
      </c>
      <c r="AE32" s="48"/>
    </row>
    <row r="33" spans="1:51" s="31" customFormat="1" x14ac:dyDescent="0.25">
      <c r="A33" s="49" t="s">
        <v>38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2"/>
      <c r="AD33" s="53"/>
    </row>
    <row r="34" spans="1:51" x14ac:dyDescent="0.25">
      <c r="A34" s="2"/>
      <c r="B34" s="2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9"/>
    </row>
    <row r="35" spans="1:51" s="13" customFormat="1" ht="10.5" thickBot="1" x14ac:dyDescent="0.25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88"/>
      <c r="W35" s="89"/>
      <c r="X35" s="89"/>
      <c r="Y35" s="89"/>
      <c r="Z35" s="89"/>
      <c r="AA35" s="56"/>
      <c r="AB35" s="56"/>
      <c r="AC35" s="55"/>
    </row>
    <row r="36" spans="1:51" s="60" customFormat="1" ht="12.75" customHeight="1" thickBot="1" x14ac:dyDescent="0.3">
      <c r="A36" s="58" t="s">
        <v>39</v>
      </c>
      <c r="B36" s="59" t="s">
        <v>40</v>
      </c>
      <c r="C36" s="29">
        <v>1990</v>
      </c>
      <c r="D36" s="29">
        <v>1991</v>
      </c>
      <c r="E36" s="29">
        <v>1992</v>
      </c>
      <c r="F36" s="29">
        <v>1993</v>
      </c>
      <c r="G36" s="29">
        <v>1994</v>
      </c>
      <c r="H36" s="29">
        <v>1995</v>
      </c>
      <c r="I36" s="29">
        <v>1996</v>
      </c>
      <c r="J36" s="29">
        <v>1997</v>
      </c>
      <c r="K36" s="29">
        <v>1998</v>
      </c>
      <c r="L36" s="29">
        <v>1999</v>
      </c>
      <c r="M36" s="29">
        <v>2000</v>
      </c>
      <c r="N36" s="29">
        <v>2001</v>
      </c>
      <c r="O36" s="29">
        <v>2002</v>
      </c>
      <c r="P36" s="29">
        <v>2003</v>
      </c>
      <c r="Q36" s="29">
        <v>2004</v>
      </c>
      <c r="R36" s="29">
        <v>2005</v>
      </c>
      <c r="S36" s="29">
        <v>2006</v>
      </c>
      <c r="T36" s="29">
        <v>2007</v>
      </c>
      <c r="U36" s="29">
        <v>2008</v>
      </c>
      <c r="V36" s="30">
        <v>2009</v>
      </c>
      <c r="W36" s="30">
        <v>2010</v>
      </c>
      <c r="X36" s="30">
        <v>2011</v>
      </c>
      <c r="Y36" s="30">
        <v>2012</v>
      </c>
      <c r="Z36" s="30">
        <v>2013</v>
      </c>
      <c r="AA36" s="29">
        <v>2014</v>
      </c>
      <c r="AB36" s="29">
        <v>2015</v>
      </c>
      <c r="AC36" s="29">
        <v>2016</v>
      </c>
      <c r="AD36" s="29">
        <v>2017</v>
      </c>
    </row>
    <row r="37" spans="1:51" s="60" customFormat="1" ht="80.5" x14ac:dyDescent="0.25">
      <c r="A37" s="61" t="s">
        <v>41</v>
      </c>
      <c r="B37" s="62" t="s">
        <v>42</v>
      </c>
      <c r="C37" s="61">
        <v>964385</v>
      </c>
      <c r="D37" s="63">
        <v>960324</v>
      </c>
      <c r="E37" s="63">
        <v>951217</v>
      </c>
      <c r="F37" s="63">
        <v>950339</v>
      </c>
      <c r="G37" s="63">
        <v>949070</v>
      </c>
      <c r="H37" s="63">
        <v>951580</v>
      </c>
      <c r="I37" s="63">
        <v>948122</v>
      </c>
      <c r="J37" s="63">
        <v>950597</v>
      </c>
      <c r="K37" s="63">
        <v>953175</v>
      </c>
      <c r="L37" s="63">
        <v>954460</v>
      </c>
      <c r="M37" s="63">
        <v>959318</v>
      </c>
      <c r="N37" s="63">
        <v>964405</v>
      </c>
      <c r="O37" s="63">
        <v>978384</v>
      </c>
      <c r="P37" s="63">
        <v>992041</v>
      </c>
      <c r="Q37" s="63">
        <v>999899</v>
      </c>
      <c r="R37" s="63">
        <v>1006749</v>
      </c>
      <c r="S37" s="63">
        <v>1018804</v>
      </c>
      <c r="T37" s="63">
        <v>1031215</v>
      </c>
      <c r="U37" s="63">
        <v>1048491</v>
      </c>
      <c r="V37" s="63">
        <v>1068532</v>
      </c>
      <c r="W37" s="63">
        <v>1089538</v>
      </c>
      <c r="X37" s="63">
        <v>1119088</v>
      </c>
      <c r="Y37" s="64">
        <v>1138854</v>
      </c>
      <c r="Z37" s="64">
        <v>1154635</v>
      </c>
      <c r="AA37" s="64">
        <v>1163486</v>
      </c>
      <c r="AB37" s="64">
        <v>1175173</v>
      </c>
      <c r="AC37" s="87">
        <v>1187890</v>
      </c>
      <c r="AD37" s="87">
        <v>1191604</v>
      </c>
      <c r="AE37" s="87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</row>
    <row r="38" spans="1:51" s="60" customFormat="1" ht="80.5" x14ac:dyDescent="0.25">
      <c r="A38" s="65" t="s">
        <v>43</v>
      </c>
      <c r="B38" s="66" t="s">
        <v>44</v>
      </c>
      <c r="C38" s="65" t="s">
        <v>45</v>
      </c>
      <c r="D38" s="64" t="s">
        <v>45</v>
      </c>
      <c r="E38" s="64" t="s">
        <v>45</v>
      </c>
      <c r="F38" s="64" t="s">
        <v>45</v>
      </c>
      <c r="G38" s="64" t="s">
        <v>45</v>
      </c>
      <c r="H38" s="64" t="s">
        <v>45</v>
      </c>
      <c r="I38" s="64">
        <v>8677</v>
      </c>
      <c r="J38" s="64">
        <v>9199</v>
      </c>
      <c r="K38" s="64">
        <v>10069</v>
      </c>
      <c r="L38" s="64">
        <v>19209</v>
      </c>
      <c r="M38" s="64">
        <v>35923</v>
      </c>
      <c r="N38" s="64">
        <v>44132</v>
      </c>
      <c r="O38" s="64">
        <v>34063</v>
      </c>
      <c r="P38" s="64">
        <v>35225</v>
      </c>
      <c r="Q38" s="64">
        <v>28643</v>
      </c>
      <c r="R38" s="64">
        <v>29257</v>
      </c>
      <c r="S38" s="64">
        <v>27545</v>
      </c>
      <c r="T38" s="64">
        <v>20547</v>
      </c>
      <c r="U38" s="64">
        <v>13270</v>
      </c>
      <c r="V38" s="64">
        <v>13940</v>
      </c>
      <c r="W38" s="64">
        <v>16857</v>
      </c>
      <c r="X38" s="64">
        <v>17606</v>
      </c>
      <c r="Y38" s="64"/>
      <c r="Z38" s="64"/>
      <c r="AA38" s="64"/>
      <c r="AB38" s="64"/>
    </row>
    <row r="39" spans="1:51" s="60" customFormat="1" x14ac:dyDescent="0.25">
      <c r="A39" s="65" t="s">
        <v>46</v>
      </c>
      <c r="B39" s="67"/>
      <c r="C39" s="65">
        <v>964385</v>
      </c>
      <c r="D39" s="64">
        <v>960324</v>
      </c>
      <c r="E39" s="64">
        <v>951217</v>
      </c>
      <c r="F39" s="64">
        <v>950339</v>
      </c>
      <c r="G39" s="64">
        <v>949070</v>
      </c>
      <c r="H39" s="64">
        <v>951580</v>
      </c>
      <c r="I39" s="64">
        <v>956799</v>
      </c>
      <c r="J39" s="64">
        <v>959796</v>
      </c>
      <c r="K39" s="64">
        <v>963244</v>
      </c>
      <c r="L39" s="64">
        <v>973669</v>
      </c>
      <c r="M39" s="64">
        <v>995241</v>
      </c>
      <c r="N39" s="64">
        <v>1008537</v>
      </c>
      <c r="O39" s="64">
        <v>1012447</v>
      </c>
      <c r="P39" s="64">
        <v>1027266</v>
      </c>
      <c r="Q39" s="64">
        <v>1028542</v>
      </c>
      <c r="R39" s="64">
        <v>1036006</v>
      </c>
      <c r="S39" s="64">
        <v>1046349</v>
      </c>
      <c r="T39" s="64">
        <v>1051762</v>
      </c>
      <c r="U39" s="64">
        <v>1065451</v>
      </c>
      <c r="V39" s="64">
        <v>1083763</v>
      </c>
      <c r="W39" s="64">
        <f>W37+W38</f>
        <v>1106395</v>
      </c>
      <c r="X39" s="64">
        <f>X37+X38</f>
        <v>1136694</v>
      </c>
      <c r="Y39" s="64"/>
      <c r="Z39" s="64"/>
      <c r="AA39" s="64"/>
      <c r="AB39" s="64"/>
    </row>
    <row r="40" spans="1:51" s="60" customFormat="1" x14ac:dyDescent="0.25">
      <c r="A40" s="65" t="s">
        <v>47</v>
      </c>
      <c r="B40" s="67" t="s">
        <v>48</v>
      </c>
      <c r="C40" s="65">
        <v>479732</v>
      </c>
      <c r="D40" s="64">
        <v>460091</v>
      </c>
      <c r="E40" s="64">
        <v>471569</v>
      </c>
      <c r="F40" s="64">
        <v>471334</v>
      </c>
      <c r="G40" s="64">
        <v>468908</v>
      </c>
      <c r="H40" s="64">
        <v>467880</v>
      </c>
      <c r="I40" s="64">
        <v>465375</v>
      </c>
      <c r="J40" s="64">
        <v>466833</v>
      </c>
      <c r="K40" s="64">
        <v>467860</v>
      </c>
      <c r="L40" s="64">
        <v>468287</v>
      </c>
      <c r="M40" s="64">
        <v>468899</v>
      </c>
      <c r="N40" s="68">
        <v>474622</v>
      </c>
      <c r="O40" s="68">
        <v>481502</v>
      </c>
      <c r="P40" s="68">
        <v>487569</v>
      </c>
      <c r="Q40" s="68">
        <v>490810</v>
      </c>
      <c r="R40" s="68">
        <v>492876</v>
      </c>
      <c r="S40" s="68">
        <v>497576</v>
      </c>
      <c r="T40" s="68">
        <v>501824</v>
      </c>
      <c r="U40" s="68">
        <v>509093</v>
      </c>
      <c r="V40" s="68">
        <v>513754</v>
      </c>
      <c r="W40" s="68">
        <v>520791</v>
      </c>
      <c r="X40" s="68">
        <v>531862</v>
      </c>
      <c r="Y40" s="68">
        <v>538304</v>
      </c>
      <c r="Z40" s="68">
        <v>541648</v>
      </c>
      <c r="AA40" s="68">
        <v>540440</v>
      </c>
      <c r="AB40" s="68">
        <v>542670</v>
      </c>
      <c r="AC40" s="69">
        <v>545394</v>
      </c>
    </row>
    <row r="41" spans="1:51" s="60" customFormat="1" x14ac:dyDescent="0.25">
      <c r="A41" s="65" t="s">
        <v>49</v>
      </c>
      <c r="B41" s="67" t="s">
        <v>48</v>
      </c>
      <c r="C41" s="65">
        <v>624</v>
      </c>
      <c r="D41" s="64">
        <v>610</v>
      </c>
      <c r="E41" s="64">
        <v>596</v>
      </c>
      <c r="F41" s="64">
        <v>628</v>
      </c>
      <c r="G41" s="64">
        <v>657</v>
      </c>
      <c r="H41" s="64">
        <v>688</v>
      </c>
      <c r="I41" s="64">
        <v>657</v>
      </c>
      <c r="J41" s="64">
        <v>654</v>
      </c>
      <c r="K41" s="64">
        <v>645</v>
      </c>
      <c r="L41" s="64">
        <v>630</v>
      </c>
      <c r="M41" s="64">
        <v>631</v>
      </c>
      <c r="N41" s="64">
        <v>633</v>
      </c>
      <c r="O41" s="64">
        <v>624</v>
      </c>
      <c r="P41" s="64">
        <v>648</v>
      </c>
      <c r="Q41" s="64">
        <v>647</v>
      </c>
      <c r="R41" s="64">
        <v>661</v>
      </c>
      <c r="S41" s="64">
        <v>687</v>
      </c>
      <c r="T41" s="64">
        <v>680</v>
      </c>
      <c r="U41" s="64">
        <v>675</v>
      </c>
      <c r="V41" s="64">
        <v>675</v>
      </c>
      <c r="W41" s="64">
        <v>655</v>
      </c>
      <c r="X41" s="64"/>
      <c r="Y41" s="64"/>
      <c r="Z41" s="64"/>
      <c r="AA41" s="64"/>
      <c r="AB41" s="64"/>
    </row>
    <row r="42" spans="1:51" s="60" customFormat="1" x14ac:dyDescent="0.25">
      <c r="A42" s="65" t="s">
        <v>50</v>
      </c>
      <c r="B42" s="67"/>
      <c r="C42" s="65">
        <v>480356</v>
      </c>
      <c r="D42" s="64">
        <v>460701</v>
      </c>
      <c r="E42" s="64">
        <v>472165</v>
      </c>
      <c r="F42" s="64">
        <v>471962</v>
      </c>
      <c r="G42" s="64">
        <v>469565</v>
      </c>
      <c r="H42" s="64">
        <v>468568</v>
      </c>
      <c r="I42" s="64">
        <v>466032</v>
      </c>
      <c r="J42" s="64">
        <v>467487</v>
      </c>
      <c r="K42" s="64">
        <v>468505</v>
      </c>
      <c r="L42" s="64">
        <v>468917</v>
      </c>
      <c r="M42" s="64">
        <v>469530</v>
      </c>
      <c r="N42" s="64">
        <v>473881</v>
      </c>
      <c r="O42" s="64">
        <v>480704</v>
      </c>
      <c r="P42" s="64">
        <v>486745</v>
      </c>
      <c r="Q42" s="64">
        <v>489850</v>
      </c>
      <c r="R42" s="64">
        <v>492018</v>
      </c>
      <c r="S42" s="64">
        <v>496680</v>
      </c>
      <c r="T42" s="64">
        <v>500929</v>
      </c>
      <c r="U42" s="64">
        <v>508130</v>
      </c>
      <c r="V42" s="64">
        <v>512133</v>
      </c>
      <c r="W42" s="64">
        <v>519018</v>
      </c>
      <c r="X42" s="64"/>
      <c r="Y42" s="64"/>
      <c r="Z42" s="64"/>
      <c r="AA42" s="64"/>
      <c r="AB42" s="64"/>
    </row>
    <row r="43" spans="1:51" s="60" customFormat="1" ht="13.5" x14ac:dyDescent="0.35">
      <c r="A43" s="65" t="s">
        <v>51</v>
      </c>
      <c r="B43" s="67" t="s">
        <v>52</v>
      </c>
      <c r="C43" s="65" t="s">
        <v>53</v>
      </c>
      <c r="D43" s="64" t="s">
        <v>53</v>
      </c>
      <c r="E43" s="64" t="s">
        <v>53</v>
      </c>
      <c r="F43" s="64" t="s">
        <v>53</v>
      </c>
      <c r="G43" s="64" t="s">
        <v>53</v>
      </c>
      <c r="H43" s="70">
        <v>536699</v>
      </c>
      <c r="I43" s="70">
        <v>534719</v>
      </c>
      <c r="J43" s="70">
        <v>543607</v>
      </c>
      <c r="K43" s="70">
        <v>548668</v>
      </c>
      <c r="L43" s="70">
        <v>560379</v>
      </c>
      <c r="M43" s="70">
        <v>571089</v>
      </c>
      <c r="N43" s="70">
        <v>580870</v>
      </c>
      <c r="O43" s="70">
        <v>582570</v>
      </c>
      <c r="P43" s="71">
        <v>600667</v>
      </c>
      <c r="Q43" s="72">
        <v>597132</v>
      </c>
      <c r="R43" s="72">
        <v>606728</v>
      </c>
      <c r="S43" s="72">
        <v>600440</v>
      </c>
      <c r="T43" s="72">
        <v>614263</v>
      </c>
      <c r="U43" s="72">
        <v>623885</v>
      </c>
      <c r="V43" s="72">
        <v>627400</v>
      </c>
      <c r="W43" s="72">
        <v>633256</v>
      </c>
      <c r="X43" s="72">
        <v>646026</v>
      </c>
      <c r="Y43" s="72">
        <v>646091</v>
      </c>
      <c r="Z43" s="64">
        <v>645682</v>
      </c>
      <c r="AA43" s="64">
        <v>649806</v>
      </c>
      <c r="AB43" s="64">
        <v>652433</v>
      </c>
      <c r="AC43" s="60" t="s">
        <v>54</v>
      </c>
    </row>
    <row r="44" spans="1:51" s="60" customFormat="1" x14ac:dyDescent="0.25">
      <c r="A44" s="65" t="s">
        <v>55</v>
      </c>
      <c r="B44" s="67"/>
      <c r="C44" s="65">
        <v>0.22009999999999999</v>
      </c>
      <c r="D44" s="64">
        <v>0.22409999999999999</v>
      </c>
      <c r="E44" s="64">
        <v>0.1988</v>
      </c>
      <c r="F44" s="64">
        <v>0.2127</v>
      </c>
      <c r="G44" s="64">
        <v>0.20050000000000001</v>
      </c>
      <c r="H44" s="64">
        <v>0.18790000000000001</v>
      </c>
      <c r="I44" s="64">
        <v>0.2273</v>
      </c>
      <c r="J44" s="64">
        <v>0.23499999999999999</v>
      </c>
      <c r="K44" s="64">
        <v>0.18959999999999999</v>
      </c>
      <c r="L44" s="64">
        <v>0.21990000000000001</v>
      </c>
      <c r="M44" s="64">
        <v>0.3669</v>
      </c>
      <c r="N44" s="64">
        <v>0.33289999999999997</v>
      </c>
      <c r="O44" s="64">
        <v>0.30570000000000003</v>
      </c>
      <c r="P44" s="64">
        <v>0.31630000000000003</v>
      </c>
      <c r="Q44" s="64">
        <v>0.37669999999999998</v>
      </c>
      <c r="R44" s="64">
        <v>0.51549999999999996</v>
      </c>
      <c r="S44" s="64">
        <v>0.57679999999999998</v>
      </c>
      <c r="T44" s="64">
        <v>0.58199999999999996</v>
      </c>
      <c r="U44" s="64">
        <v>0.76019999999999999</v>
      </c>
      <c r="V44" s="64">
        <v>0.49680000000000002</v>
      </c>
      <c r="W44" s="64">
        <v>0.6341</v>
      </c>
      <c r="X44" s="64"/>
      <c r="Y44" s="64"/>
      <c r="Z44" s="64"/>
      <c r="AA44" s="64"/>
      <c r="AB44" s="64"/>
    </row>
    <row r="45" spans="1:51" s="60" customFormat="1" ht="12.75" customHeight="1" x14ac:dyDescent="0.25">
      <c r="A45" s="65" t="s">
        <v>56</v>
      </c>
      <c r="B45" s="67" t="s">
        <v>57</v>
      </c>
      <c r="C45" s="65">
        <v>0.72609999999999997</v>
      </c>
      <c r="D45" s="64">
        <v>0.72360000000000002</v>
      </c>
      <c r="E45" s="64">
        <v>0.71960000000000002</v>
      </c>
      <c r="F45" s="64">
        <v>0.74019999999999997</v>
      </c>
      <c r="G45" s="64">
        <v>0.76819999999999999</v>
      </c>
      <c r="H45" s="64">
        <v>0.76719999999999999</v>
      </c>
      <c r="I45" s="64">
        <v>0.85919999999999996</v>
      </c>
      <c r="J45" s="64">
        <v>0.9254</v>
      </c>
      <c r="K45" s="64">
        <v>0.88500000000000001</v>
      </c>
      <c r="L45" s="64">
        <v>0.92090000000000005</v>
      </c>
      <c r="M45" s="64">
        <v>1.0682</v>
      </c>
      <c r="N45" s="64">
        <v>1.0322</v>
      </c>
      <c r="O45" s="64">
        <v>1.0089999999999999</v>
      </c>
      <c r="P45" s="64">
        <v>1.026</v>
      </c>
      <c r="Q45" s="64">
        <v>1.1273</v>
      </c>
      <c r="R45" s="64">
        <v>1.2746999999999999</v>
      </c>
      <c r="S45" s="64">
        <v>1.2935000000000001</v>
      </c>
      <c r="T45" s="64">
        <v>1.3847</v>
      </c>
      <c r="U45" s="64">
        <v>1.4567000000000001</v>
      </c>
      <c r="V45" s="64">
        <v>1.3164</v>
      </c>
      <c r="W45" s="64">
        <v>1.4559</v>
      </c>
      <c r="X45" s="64">
        <v>1.6051</v>
      </c>
      <c r="Y45" s="64">
        <v>1.7076</v>
      </c>
      <c r="Z45" s="64">
        <v>1.6508</v>
      </c>
      <c r="AA45" s="64">
        <v>1.5955999999999999</v>
      </c>
      <c r="AB45" s="64">
        <v>1.4296</v>
      </c>
      <c r="AC45" s="64">
        <v>1.3371</v>
      </c>
      <c r="AD45" s="73"/>
      <c r="AF45" s="60" t="e">
        <f>(#REF!-Q45)/Q45*100</f>
        <v>#REF!</v>
      </c>
    </row>
    <row r="46" spans="1:51" s="60" customFormat="1" ht="12.75" customHeight="1" x14ac:dyDescent="0.25">
      <c r="A46" s="65" t="s">
        <v>58</v>
      </c>
      <c r="B46" s="67" t="s">
        <v>57</v>
      </c>
      <c r="C46" s="65">
        <v>0.55679999999999996</v>
      </c>
      <c r="D46" s="64">
        <v>0.59350000000000003</v>
      </c>
      <c r="E46" s="64">
        <v>0.60680000000000001</v>
      </c>
      <c r="F46" s="64">
        <v>0.622</v>
      </c>
      <c r="G46" s="64">
        <v>0.61919999999999997</v>
      </c>
      <c r="H46" s="64">
        <v>0.60729999999999995</v>
      </c>
      <c r="I46" s="64">
        <v>0.65269999999999995</v>
      </c>
      <c r="J46" s="64">
        <v>0.66759999999999997</v>
      </c>
      <c r="K46" s="64">
        <v>0.621</v>
      </c>
      <c r="L46" s="64">
        <v>0.65590000000000004</v>
      </c>
      <c r="M46" s="64">
        <v>0.81059999999999999</v>
      </c>
      <c r="N46" s="64">
        <v>0.78110000000000002</v>
      </c>
      <c r="O46" s="64">
        <v>0.75339999999999996</v>
      </c>
      <c r="P46" s="64">
        <v>0.76590000000000003</v>
      </c>
      <c r="Q46" s="64">
        <v>0.87490000000000001</v>
      </c>
      <c r="R46" s="64">
        <v>1.0406</v>
      </c>
      <c r="S46" s="64">
        <v>1.0463</v>
      </c>
      <c r="T46" s="64">
        <v>1.0941000000000001</v>
      </c>
      <c r="U46" s="64">
        <v>1.2529999999999999</v>
      </c>
      <c r="V46" s="64">
        <v>1.0225</v>
      </c>
      <c r="W46" s="64">
        <v>1.2022999999999999</v>
      </c>
      <c r="X46" s="64">
        <v>1.4404999999999999</v>
      </c>
      <c r="Y46" s="64">
        <v>1.5318000000000001</v>
      </c>
      <c r="Z46" s="64">
        <v>1.4758</v>
      </c>
      <c r="AA46" s="64">
        <v>1.4154</v>
      </c>
      <c r="AB46" s="64">
        <v>1.2236</v>
      </c>
      <c r="AC46" s="64">
        <v>1.1871</v>
      </c>
      <c r="AD46" s="64"/>
      <c r="AF46" s="60">
        <f>(V46-Q46)/Q46*100</f>
        <v>16.8704994856555</v>
      </c>
    </row>
    <row r="47" spans="1:51" s="60" customFormat="1" x14ac:dyDescent="0.25">
      <c r="A47" s="65" t="s">
        <v>59</v>
      </c>
      <c r="B47" s="67"/>
      <c r="C47" s="65"/>
      <c r="D47" s="64"/>
      <c r="E47" s="64"/>
      <c r="F47" s="64"/>
      <c r="G47" s="64"/>
      <c r="H47" s="64">
        <v>4169.5876551249003</v>
      </c>
      <c r="I47" s="64">
        <v>4159.1129603656273</v>
      </c>
      <c r="J47" s="64">
        <v>4238.6958480559779</v>
      </c>
      <c r="K47" s="64">
        <v>4053.7738581191879</v>
      </c>
      <c r="L47" s="64">
        <v>4216.5130712364135</v>
      </c>
      <c r="M47" s="64">
        <v>4209.7237404345115</v>
      </c>
      <c r="N47" s="64">
        <v>4326.0643066388793</v>
      </c>
      <c r="O47" s="64">
        <v>4167.2928298541929</v>
      </c>
      <c r="P47" s="64">
        <v>3803.6133477641929</v>
      </c>
      <c r="Q47" s="64">
        <v>4064.0334789615872</v>
      </c>
      <c r="R47" s="64">
        <v>4237.9057038368937</v>
      </c>
      <c r="S47" s="74">
        <v>4288.8994227218618</v>
      </c>
      <c r="T47" s="74">
        <v>3879.5770834272621</v>
      </c>
      <c r="U47" s="64">
        <v>3988.8203046404064</v>
      </c>
      <c r="V47" s="64">
        <v>3554.0985380587454</v>
      </c>
      <c r="W47" s="64">
        <v>3468.4000000000005</v>
      </c>
      <c r="X47" s="64">
        <v>3565</v>
      </c>
      <c r="Y47" s="64">
        <v>3454.0243533158773</v>
      </c>
      <c r="Z47" s="64">
        <v>3381.4847472542256</v>
      </c>
      <c r="AA47" s="64">
        <v>3602.8999999999996</v>
      </c>
      <c r="AB47" s="64">
        <v>3439.1</v>
      </c>
    </row>
    <row r="48" spans="1:51" s="60" customFormat="1" ht="14" thickBot="1" x14ac:dyDescent="0.4">
      <c r="A48" s="75" t="s">
        <v>60</v>
      </c>
      <c r="B48" s="76" t="s">
        <v>61</v>
      </c>
      <c r="C48" s="77">
        <v>3.29</v>
      </c>
      <c r="D48" s="78">
        <v>3.28</v>
      </c>
      <c r="E48" s="78">
        <v>3.37</v>
      </c>
      <c r="F48" s="78">
        <v>3.42</v>
      </c>
      <c r="G48" s="78">
        <v>3.46</v>
      </c>
      <c r="H48" s="78">
        <v>3.48</v>
      </c>
      <c r="I48" s="77">
        <v>3.52</v>
      </c>
      <c r="J48" s="78">
        <v>3.55</v>
      </c>
      <c r="K48" s="78">
        <v>3.58</v>
      </c>
      <c r="L48" s="78">
        <v>3.6</v>
      </c>
      <c r="M48" s="77">
        <v>3.7</v>
      </c>
      <c r="N48" s="78">
        <v>3.74</v>
      </c>
      <c r="O48" s="78">
        <v>3.78</v>
      </c>
      <c r="P48" s="77">
        <v>3.76</v>
      </c>
      <c r="Q48" s="77">
        <v>3.77</v>
      </c>
      <c r="R48" s="77">
        <v>3.78</v>
      </c>
      <c r="S48" s="77">
        <v>3.81</v>
      </c>
      <c r="T48" s="77">
        <v>3.84</v>
      </c>
      <c r="U48" s="77">
        <v>3.82</v>
      </c>
      <c r="V48" s="77">
        <v>3.8</v>
      </c>
      <c r="W48" s="77">
        <v>3.77</v>
      </c>
      <c r="X48" s="77">
        <v>3.79</v>
      </c>
      <c r="Y48" s="77">
        <v>3.77</v>
      </c>
      <c r="Z48" s="79">
        <v>3.22</v>
      </c>
      <c r="AA48" s="79">
        <v>3.21</v>
      </c>
      <c r="AB48" s="79">
        <v>3.22</v>
      </c>
      <c r="AC48" s="80" t="s">
        <v>54</v>
      </c>
    </row>
  </sheetData>
  <hyperlinks>
    <hyperlink ref="B48" r:id="rId1" xr:uid="{00000000-0004-0000-0000-000000000000}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7"/>
  <sheetViews>
    <sheetView tabSelected="1" zoomScale="85" zoomScaleNormal="85" workbookViewId="0">
      <selection activeCell="A26" sqref="A26"/>
    </sheetView>
  </sheetViews>
  <sheetFormatPr baseColWidth="10" defaultColWidth="9.08984375" defaultRowHeight="13" x14ac:dyDescent="0.35"/>
  <cols>
    <col min="1" max="2" width="24.6328125" customWidth="1"/>
    <col min="3" max="3" width="6.54296875" customWidth="1"/>
    <col min="12" max="14" width="9.6328125" bestFit="1" customWidth="1"/>
  </cols>
  <sheetData>
    <row r="1" spans="1:29" ht="13.5" thickBot="1" x14ac:dyDescent="0.4">
      <c r="A1" s="81"/>
      <c r="B1" s="81"/>
      <c r="C1" s="98"/>
      <c r="R1" s="81"/>
      <c r="S1" s="81"/>
      <c r="T1" s="81"/>
      <c r="U1" s="81"/>
    </row>
    <row r="2" spans="1:29" s="101" customFormat="1" ht="13.5" thickBot="1" x14ac:dyDescent="0.35">
      <c r="A2" s="107" t="s">
        <v>62</v>
      </c>
      <c r="B2" s="107" t="s">
        <v>63</v>
      </c>
      <c r="C2" s="104"/>
      <c r="D2" s="104">
        <v>1995</v>
      </c>
      <c r="E2" s="104">
        <v>1996</v>
      </c>
      <c r="F2" s="104">
        <v>1997</v>
      </c>
      <c r="G2" s="104">
        <v>1998</v>
      </c>
      <c r="H2" s="104">
        <v>1999</v>
      </c>
      <c r="I2" s="104">
        <v>2000</v>
      </c>
      <c r="J2" s="104">
        <v>2001</v>
      </c>
      <c r="K2" s="104">
        <v>2002</v>
      </c>
      <c r="L2" s="104">
        <v>2003</v>
      </c>
      <c r="M2" s="104">
        <v>2004</v>
      </c>
      <c r="N2" s="104">
        <v>2005</v>
      </c>
      <c r="O2" s="104">
        <v>2006</v>
      </c>
      <c r="P2" s="104">
        <v>2007</v>
      </c>
      <c r="Q2" s="104">
        <v>2008</v>
      </c>
      <c r="R2" s="105">
        <v>2009</v>
      </c>
      <c r="S2" s="105">
        <v>2010</v>
      </c>
      <c r="T2" s="105">
        <v>2011</v>
      </c>
      <c r="U2" s="105">
        <v>2012</v>
      </c>
      <c r="V2" s="104">
        <v>2013</v>
      </c>
      <c r="W2" s="104">
        <v>2014</v>
      </c>
      <c r="X2" s="104">
        <v>2015</v>
      </c>
      <c r="Y2" s="104">
        <v>2016</v>
      </c>
      <c r="Z2" s="104">
        <v>2017</v>
      </c>
      <c r="AA2" s="104">
        <v>2018</v>
      </c>
      <c r="AB2" s="104">
        <v>2019</v>
      </c>
      <c r="AC2" s="104">
        <v>2020</v>
      </c>
    </row>
    <row r="3" spans="1:29" s="101" customFormat="1" ht="12.5" x14ac:dyDescent="0.25">
      <c r="A3" s="101" t="s">
        <v>64</v>
      </c>
      <c r="B3" s="86" t="s">
        <v>15</v>
      </c>
      <c r="C3" s="86"/>
      <c r="D3" s="102">
        <v>1954</v>
      </c>
      <c r="E3" s="102">
        <v>2398.1999999999998</v>
      </c>
      <c r="F3" s="102">
        <v>1915</v>
      </c>
      <c r="G3" s="102">
        <v>1902.8</v>
      </c>
      <c r="H3" s="102">
        <v>1784</v>
      </c>
      <c r="I3" s="102">
        <v>1702.2</v>
      </c>
      <c r="J3" s="102">
        <v>1936.5</v>
      </c>
      <c r="K3" s="102">
        <v>1689.7</v>
      </c>
      <c r="L3" s="102">
        <v>1917.6</v>
      </c>
      <c r="M3" s="102">
        <v>1908.6</v>
      </c>
      <c r="N3" s="102">
        <v>1853.3</v>
      </c>
      <c r="O3" s="102">
        <v>1841.9</v>
      </c>
      <c r="P3" s="102">
        <v>1574.4</v>
      </c>
      <c r="Q3" s="102">
        <v>1831.7</v>
      </c>
      <c r="R3" s="102">
        <v>1824.9</v>
      </c>
      <c r="S3" s="102">
        <v>2304.9</v>
      </c>
      <c r="T3" s="102">
        <v>1543.8</v>
      </c>
      <c r="U3" s="102">
        <v>1917.8</v>
      </c>
      <c r="V3" s="102">
        <v>2135.1999999999998</v>
      </c>
      <c r="W3" s="102">
        <v>1441.2</v>
      </c>
      <c r="X3" s="102">
        <v>1690</v>
      </c>
      <c r="Y3" s="85">
        <v>1949.9</v>
      </c>
      <c r="Z3" s="108">
        <v>1776.4</v>
      </c>
      <c r="AA3" s="108">
        <v>1758</v>
      </c>
      <c r="AB3" s="108">
        <v>1694.8</v>
      </c>
      <c r="AC3" s="108">
        <v>1504.6</v>
      </c>
    </row>
    <row r="4" spans="1:29" s="84" customFormat="1" ht="12.5" x14ac:dyDescent="0.25">
      <c r="A4" s="90" t="s">
        <v>78</v>
      </c>
      <c r="B4" s="90" t="s">
        <v>79</v>
      </c>
      <c r="C4" s="90"/>
      <c r="D4" s="106">
        <v>536699</v>
      </c>
      <c r="E4" s="92">
        <v>534719</v>
      </c>
      <c r="F4" s="92">
        <v>543607</v>
      </c>
      <c r="G4" s="92">
        <v>548668</v>
      </c>
      <c r="H4" s="92">
        <v>560379</v>
      </c>
      <c r="I4" s="92">
        <v>571089</v>
      </c>
      <c r="J4" s="86">
        <v>580870</v>
      </c>
      <c r="K4" s="86">
        <v>582570</v>
      </c>
      <c r="L4" s="86">
        <v>605689</v>
      </c>
      <c r="M4" s="86">
        <v>602387</v>
      </c>
      <c r="N4" s="86">
        <v>609654</v>
      </c>
      <c r="O4" s="86">
        <v>605284</v>
      </c>
      <c r="P4" s="86">
        <v>617894</v>
      </c>
      <c r="Q4" s="86">
        <v>627467</v>
      </c>
      <c r="R4" s="86">
        <v>632963</v>
      </c>
      <c r="S4" s="86">
        <v>636987</v>
      </c>
      <c r="T4" s="86">
        <v>649251</v>
      </c>
      <c r="U4" s="86">
        <v>650026</v>
      </c>
      <c r="V4" s="86">
        <v>650621</v>
      </c>
      <c r="W4" s="86">
        <v>654939</v>
      </c>
      <c r="X4" s="86">
        <v>653111</v>
      </c>
      <c r="Y4" s="86">
        <v>656887</v>
      </c>
      <c r="Z4" s="86">
        <v>662030</v>
      </c>
      <c r="AA4" s="84">
        <v>666668</v>
      </c>
      <c r="AB4" s="84">
        <v>676245</v>
      </c>
      <c r="AC4" s="84">
        <v>673264</v>
      </c>
    </row>
    <row r="5" spans="1:29" s="84" customFormat="1" ht="12.5" x14ac:dyDescent="0.25">
      <c r="A5" s="90"/>
      <c r="B5" s="90"/>
      <c r="C5" s="90"/>
      <c r="D5" s="106"/>
      <c r="E5" s="92"/>
      <c r="F5" s="92"/>
      <c r="G5" s="92"/>
      <c r="H5" s="92"/>
      <c r="I5" s="92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spans="1:29" s="83" customFormat="1" x14ac:dyDescent="0.3">
      <c r="A6" s="96" t="s">
        <v>65</v>
      </c>
      <c r="B6" s="103" t="s">
        <v>66</v>
      </c>
      <c r="C6" s="86"/>
      <c r="D6" s="102"/>
      <c r="E6" s="102"/>
      <c r="F6" s="102"/>
      <c r="G6" s="102"/>
      <c r="H6" s="102"/>
      <c r="I6" s="102"/>
      <c r="J6" s="102"/>
      <c r="K6" s="102"/>
      <c r="L6" s="94"/>
      <c r="M6" s="94"/>
      <c r="N6" s="94"/>
      <c r="O6" s="94"/>
      <c r="R6" s="94"/>
      <c r="S6" s="94"/>
      <c r="T6" s="94"/>
      <c r="U6" s="94"/>
      <c r="W6" s="94"/>
      <c r="X6" s="94"/>
      <c r="Y6" s="94"/>
    </row>
    <row r="7" spans="1:29" s="83" customFormat="1" ht="12.5" x14ac:dyDescent="0.25">
      <c r="A7" s="82" t="s">
        <v>69</v>
      </c>
      <c r="B7" s="86" t="s">
        <v>74</v>
      </c>
      <c r="C7" s="86"/>
      <c r="D7" s="102">
        <v>7185.22306361352</v>
      </c>
      <c r="E7" s="102">
        <v>7765.5875724328298</v>
      </c>
      <c r="F7" s="102">
        <v>7384.0331715105303</v>
      </c>
      <c r="G7" s="102">
        <v>7536.0273356550397</v>
      </c>
      <c r="H7" s="102">
        <v>7259.6782827182797</v>
      </c>
      <c r="I7" s="102">
        <v>7249.3283479542697</v>
      </c>
      <c r="J7" s="102">
        <v>7798.1494105068996</v>
      </c>
      <c r="K7" s="102">
        <v>7528.5965521805701</v>
      </c>
      <c r="L7" s="94">
        <v>7758.7292745999302</v>
      </c>
      <c r="M7" s="94">
        <v>7829.0653595532303</v>
      </c>
      <c r="N7" s="94">
        <v>7803.6067200950602</v>
      </c>
      <c r="O7" s="94">
        <v>7762.2085379943501</v>
      </c>
      <c r="P7" s="94">
        <v>7115.7616837559199</v>
      </c>
      <c r="Q7" s="94">
        <v>7625.1612664460899</v>
      </c>
      <c r="R7" s="94">
        <v>7488.8425399658099</v>
      </c>
      <c r="S7" s="94">
        <v>8086.43235198398</v>
      </c>
      <c r="T7" s="94">
        <v>6842.5991767247097</v>
      </c>
      <c r="U7" s="94">
        <v>7528.7312814613797</v>
      </c>
      <c r="V7" s="94">
        <v>7881.7710403520095</v>
      </c>
      <c r="W7" s="94">
        <v>6463.9398572138198</v>
      </c>
      <c r="X7" s="94">
        <v>6801.3920316737003</v>
      </c>
      <c r="Y7" s="94">
        <v>6943.7910905599101</v>
      </c>
      <c r="Z7" s="94">
        <v>6779.8966852474296</v>
      </c>
      <c r="AA7" s="94">
        <v>6878.2645865368304</v>
      </c>
      <c r="AB7" s="94">
        <v>6938.7542990909396</v>
      </c>
      <c r="AC7" s="94">
        <v>6326.2078704252899</v>
      </c>
    </row>
    <row r="8" spans="1:29" s="83" customFormat="1" ht="12.5" x14ac:dyDescent="0.25">
      <c r="A8" s="83" t="s">
        <v>70</v>
      </c>
      <c r="B8" s="83" t="s">
        <v>75</v>
      </c>
      <c r="D8" s="102">
        <v>6986.4702938822602</v>
      </c>
      <c r="E8" s="102">
        <v>6909.2544376429496</v>
      </c>
      <c r="F8" s="102">
        <v>7237.9074526107797</v>
      </c>
      <c r="G8" s="102">
        <v>7405.9608413041997</v>
      </c>
      <c r="H8" s="102">
        <v>7315.9690722642799</v>
      </c>
      <c r="I8" s="102">
        <v>7438.9523376297302</v>
      </c>
      <c r="J8" s="102">
        <v>7614.2181201681697</v>
      </c>
      <c r="K8" s="102">
        <v>7743.4630060407699</v>
      </c>
      <c r="L8" s="94">
        <v>7605.7412529636604</v>
      </c>
      <c r="M8" s="94">
        <v>7689.5305143947498</v>
      </c>
      <c r="N8" s="94">
        <v>7759.3842250411799</v>
      </c>
      <c r="O8" s="94">
        <v>7734.4307007716498</v>
      </c>
      <c r="P8" s="94">
        <v>7431.3744802696201</v>
      </c>
      <c r="Q8" s="94">
        <v>7611.1537511044298</v>
      </c>
      <c r="R8" s="94">
        <v>7484.1172368633097</v>
      </c>
      <c r="S8" s="94">
        <v>7476.6655139880204</v>
      </c>
      <c r="T8" s="94">
        <v>7173.0122905374201</v>
      </c>
      <c r="U8" s="94">
        <v>7406.4188385418502</v>
      </c>
      <c r="V8" s="94">
        <v>7472.8699226948002</v>
      </c>
      <c r="W8" s="94">
        <v>6919.7902915559398</v>
      </c>
      <c r="X8" s="94">
        <v>6958.7409439176299</v>
      </c>
      <c r="Y8" s="94">
        <v>6795.6552559095098</v>
      </c>
      <c r="Z8" s="94">
        <v>6832.3623201788696</v>
      </c>
      <c r="AA8" s="94">
        <v>6955.0152210718597</v>
      </c>
      <c r="AB8" s="94">
        <v>7100.8264735892199</v>
      </c>
      <c r="AC8" s="94">
        <v>6718.1677677150701</v>
      </c>
    </row>
    <row r="9" spans="1:29" s="83" customFormat="1" ht="12.5" x14ac:dyDescent="0.25">
      <c r="A9" s="83" t="s">
        <v>71</v>
      </c>
      <c r="B9" s="83" t="s">
        <v>76</v>
      </c>
      <c r="D9" s="102">
        <v>4189.2519645869961</v>
      </c>
      <c r="E9" s="102">
        <v>4188.5614590001733</v>
      </c>
      <c r="F9" s="102">
        <v>4340.1261192881302</v>
      </c>
      <c r="G9" s="102">
        <v>4418.1431192139016</v>
      </c>
      <c r="H9" s="102">
        <v>4224.3540804611057</v>
      </c>
      <c r="I9" s="102">
        <v>4236.5069093733227</v>
      </c>
      <c r="J9" s="102">
        <v>4355.6741704951255</v>
      </c>
      <c r="K9" s="102">
        <v>4361.6367576048951</v>
      </c>
      <c r="L9" s="94">
        <v>4259.7366091190052</v>
      </c>
      <c r="M9" s="94">
        <v>4176.1368733933696</v>
      </c>
      <c r="N9" s="94">
        <v>4144.4425031270166</v>
      </c>
      <c r="O9" s="94">
        <v>3981.1087483518877</v>
      </c>
      <c r="P9" s="94">
        <v>3689.055543628896</v>
      </c>
      <c r="Q9" s="94">
        <v>3938.0240921376226</v>
      </c>
      <c r="R9" s="94">
        <v>3765.3302311728567</v>
      </c>
      <c r="S9" s="94">
        <v>3773.2127052926944</v>
      </c>
      <c r="T9" s="94">
        <v>3403.6090371480341</v>
      </c>
      <c r="U9" s="94">
        <v>3675.8040349986595</v>
      </c>
      <c r="V9" s="94">
        <v>3839.1563252623077</v>
      </c>
      <c r="W9" s="94">
        <v>3456.4477261337515</v>
      </c>
      <c r="X9" s="94">
        <v>3543.3512129826313</v>
      </c>
      <c r="Y9" s="94">
        <v>3406.7333378771314</v>
      </c>
      <c r="Z9" s="94">
        <v>3442.1116671950795</v>
      </c>
      <c r="AA9" s="94">
        <v>3619.5242907704069</v>
      </c>
      <c r="AB9" s="94">
        <v>3859.7430330145735</v>
      </c>
      <c r="AC9" s="94">
        <v>3709.0095146461081</v>
      </c>
    </row>
    <row r="10" spans="1:29" s="83" customFormat="1" ht="12.5" x14ac:dyDescent="0.25">
      <c r="A10" s="83" t="s">
        <v>72</v>
      </c>
      <c r="B10" s="83" t="s">
        <v>77</v>
      </c>
      <c r="D10" s="102">
        <v>2797.2183292952641</v>
      </c>
      <c r="E10" s="102">
        <v>2716.5563841155627</v>
      </c>
      <c r="F10" s="102">
        <v>2892.2247222215474</v>
      </c>
      <c r="G10" s="102">
        <v>2977.2702005462247</v>
      </c>
      <c r="H10" s="102">
        <v>3078.7199300881975</v>
      </c>
      <c r="I10" s="102">
        <v>3185.4035253764041</v>
      </c>
      <c r="J10" s="102">
        <v>3244.556375895726</v>
      </c>
      <c r="K10" s="102">
        <v>3359.0744230958258</v>
      </c>
      <c r="L10" s="94">
        <v>3311.6696206918155</v>
      </c>
      <c r="M10" s="94">
        <v>3463.3399631841489</v>
      </c>
      <c r="N10" s="94">
        <v>3569.7342033295258</v>
      </c>
      <c r="O10" s="94">
        <v>3698.3485650481398</v>
      </c>
      <c r="P10" s="94">
        <v>3668.3932507888594</v>
      </c>
      <c r="Q10" s="94">
        <v>3586.2300771512105</v>
      </c>
      <c r="R10" s="94">
        <v>3630.3593543936904</v>
      </c>
      <c r="S10" s="94">
        <v>3610.6740450534448</v>
      </c>
      <c r="T10" s="94">
        <v>3662.0740689480103</v>
      </c>
      <c r="U10" s="94">
        <v>3613.8998736347162</v>
      </c>
      <c r="V10" s="94">
        <v>3524.8960464897359</v>
      </c>
      <c r="W10" s="94">
        <v>3346.915960709206</v>
      </c>
      <c r="X10" s="94">
        <v>3287.8328093019054</v>
      </c>
      <c r="Y10" s="94">
        <v>3242.1557891562875</v>
      </c>
      <c r="Z10" s="94">
        <v>3218.026191515497</v>
      </c>
      <c r="AA10" s="94">
        <v>3180.395671182107</v>
      </c>
      <c r="AB10" s="94">
        <v>3050.5961618858109</v>
      </c>
      <c r="AC10" s="94">
        <v>2816.1399355583903</v>
      </c>
    </row>
    <row r="11" spans="1:29" s="83" customFormat="1" ht="12.5" x14ac:dyDescent="0.25">
      <c r="D11" s="84"/>
      <c r="E11" s="84"/>
      <c r="F11" s="84"/>
      <c r="G11" s="84"/>
      <c r="H11" s="84"/>
      <c r="I11" s="84"/>
      <c r="J11" s="84"/>
      <c r="K11" s="84"/>
    </row>
    <row r="12" spans="1:29" s="83" customFormat="1" x14ac:dyDescent="0.3">
      <c r="A12" s="95" t="s">
        <v>67</v>
      </c>
      <c r="B12" s="95" t="s">
        <v>68</v>
      </c>
      <c r="C12" s="95"/>
      <c r="D12" s="84"/>
      <c r="E12" s="84"/>
      <c r="F12" s="84"/>
      <c r="G12" s="84"/>
      <c r="H12" s="84"/>
      <c r="I12" s="84"/>
      <c r="J12" s="84"/>
      <c r="K12" s="84"/>
    </row>
    <row r="13" spans="1:29" s="84" customFormat="1" ht="12.5" x14ac:dyDescent="0.25">
      <c r="A13" s="83" t="s">
        <v>69</v>
      </c>
      <c r="B13" s="83" t="s">
        <v>74</v>
      </c>
      <c r="C13" s="83"/>
      <c r="D13" s="100">
        <v>13.387807809616787</v>
      </c>
      <c r="E13" s="100">
        <v>14.522744791998845</v>
      </c>
      <c r="F13" s="100">
        <v>13.583403398982226</v>
      </c>
      <c r="G13" s="100">
        <v>13.735131875113986</v>
      </c>
      <c r="H13" s="100">
        <v>12.954943498450655</v>
      </c>
      <c r="I13" s="100">
        <v>12.693867939943283</v>
      </c>
      <c r="J13" s="100">
        <v>13.424947768875823</v>
      </c>
      <c r="K13" s="100">
        <v>12.923076286421495</v>
      </c>
      <c r="L13" s="100">
        <v>12.809757605965983</v>
      </c>
      <c r="M13" s="100">
        <v>12.996736914231599</v>
      </c>
      <c r="N13" s="100">
        <v>12.800058262711406</v>
      </c>
      <c r="O13" s="100">
        <v>12.824076859778799</v>
      </c>
      <c r="P13" s="100">
        <v>11.516152744250503</v>
      </c>
      <c r="Q13" s="100">
        <v>12.152290505231495</v>
      </c>
      <c r="R13" s="100">
        <v>11.831406480261579</v>
      </c>
      <c r="S13" s="100">
        <v>12.694815360413918</v>
      </c>
      <c r="T13" s="100">
        <v>10.539220080869663</v>
      </c>
      <c r="U13" s="100">
        <v>11.582200221931707</v>
      </c>
      <c r="V13" s="100">
        <v>12.114227853622937</v>
      </c>
      <c r="W13" s="100">
        <v>9.8695296160616781</v>
      </c>
      <c r="X13" s="100">
        <v>10.413837818799102</v>
      </c>
      <c r="Y13" s="100">
        <v>10.570754316282573</v>
      </c>
      <c r="Z13" s="100">
        <v>10.241071681415388</v>
      </c>
      <c r="AA13" s="100">
        <v>10.317376245052756</v>
      </c>
      <c r="AB13" s="100">
        <v>10.260710687829025</v>
      </c>
      <c r="AC13" s="100">
        <v>9.3963257658589932</v>
      </c>
    </row>
    <row r="14" spans="1:29" s="83" customFormat="1" ht="12.5" x14ac:dyDescent="0.25">
      <c r="A14" s="83" t="s">
        <v>73</v>
      </c>
      <c r="B14" s="83" t="s">
        <v>75</v>
      </c>
      <c r="D14" s="100">
        <v>13.017483345193973</v>
      </c>
      <c r="E14" s="100">
        <v>12.921280967466931</v>
      </c>
      <c r="F14" s="100">
        <v>13.314595751362251</v>
      </c>
      <c r="G14" s="100">
        <v>13.498073226986447</v>
      </c>
      <c r="H14" s="100">
        <v>13.055394781503733</v>
      </c>
      <c r="I14" s="100">
        <v>13.025907236227155</v>
      </c>
      <c r="J14" s="100">
        <v>13.108299826412399</v>
      </c>
      <c r="K14" s="100">
        <v>13.291901412775752</v>
      </c>
      <c r="L14" s="99">
        <v>12.557172497707009</v>
      </c>
      <c r="M14" s="99">
        <v>12.765100366367053</v>
      </c>
      <c r="N14" s="99">
        <v>12.727521225221485</v>
      </c>
      <c r="O14" s="99">
        <v>12.778184622047913</v>
      </c>
      <c r="P14" s="99">
        <v>12.026940673108365</v>
      </c>
      <c r="Q14" s="99">
        <v>12.12996659761299</v>
      </c>
      <c r="R14" s="99">
        <v>11.823941110085913</v>
      </c>
      <c r="S14" s="99">
        <v>11.737548040993021</v>
      </c>
      <c r="T14" s="99">
        <v>11.048134374128681</v>
      </c>
      <c r="U14" s="99">
        <v>11.394034759443239</v>
      </c>
      <c r="V14" s="99">
        <v>11.485749649480727</v>
      </c>
      <c r="W14" s="99">
        <v>10.565549297806269</v>
      </c>
      <c r="X14" s="99">
        <v>10.654759977886807</v>
      </c>
      <c r="Y14" s="99">
        <v>10.345242417507897</v>
      </c>
      <c r="Z14" s="99">
        <v>10.320321315014228</v>
      </c>
      <c r="AA14" s="99">
        <v>10.432501966603857</v>
      </c>
      <c r="AB14" s="99">
        <v>10.50037556446143</v>
      </c>
      <c r="AC14" s="99">
        <v>9.9785043723042826</v>
      </c>
    </row>
    <row r="15" spans="1:29" s="83" customFormat="1" ht="12.5" x14ac:dyDescent="0.25">
      <c r="A15" s="83" t="s">
        <v>71</v>
      </c>
      <c r="B15" s="83" t="s">
        <v>76</v>
      </c>
      <c r="D15" s="100">
        <v>7.8055892867081846</v>
      </c>
      <c r="E15" s="100">
        <v>7.8332011000173427</v>
      </c>
      <c r="F15" s="100">
        <v>7.9839408235878686</v>
      </c>
      <c r="G15" s="100">
        <v>8.052489154122167</v>
      </c>
      <c r="H15" s="100">
        <v>7.5383875563879181</v>
      </c>
      <c r="I15" s="100">
        <v>7.4182954134527588</v>
      </c>
      <c r="J15" s="100">
        <v>7.4985352497032478</v>
      </c>
      <c r="K15" s="100">
        <v>7.4868887131244231</v>
      </c>
      <c r="L15" s="99">
        <v>7.0328776139553559</v>
      </c>
      <c r="M15" s="99">
        <v>6.9326477387350147</v>
      </c>
      <c r="N15" s="99">
        <v>6.7980239662612183</v>
      </c>
      <c r="O15" s="99">
        <v>6.5772575325828662</v>
      </c>
      <c r="P15" s="99">
        <v>5.9703695838265078</v>
      </c>
      <c r="Q15" s="99">
        <v>6.276065661042928</v>
      </c>
      <c r="R15" s="99">
        <v>5.9487367052621671</v>
      </c>
      <c r="S15" s="99">
        <v>5.9235317287365277</v>
      </c>
      <c r="T15" s="99">
        <v>5.242362410143433</v>
      </c>
      <c r="U15" s="99">
        <v>5.6548569364897086</v>
      </c>
      <c r="V15" s="99">
        <v>5.9007568542397308</v>
      </c>
      <c r="W15" s="99">
        <v>5.2775109225954653</v>
      </c>
      <c r="X15" s="99">
        <v>5.4253430320154328</v>
      </c>
      <c r="Y15" s="99">
        <v>5.1861786545891935</v>
      </c>
      <c r="Z15" s="99">
        <v>5.1993288328249161</v>
      </c>
      <c r="AA15" s="99">
        <v>5.4292755776044554</v>
      </c>
      <c r="AB15" s="99">
        <v>5.7076104562910981</v>
      </c>
      <c r="AC15" s="99">
        <v>5.5089972353283532</v>
      </c>
    </row>
    <row r="16" spans="1:29" s="83" customFormat="1" ht="12.5" x14ac:dyDescent="0.25">
      <c r="A16" s="83" t="s">
        <v>72</v>
      </c>
      <c r="B16" s="83" t="s">
        <v>77</v>
      </c>
      <c r="D16" s="100">
        <v>5.2118940584857887</v>
      </c>
      <c r="E16" s="100">
        <v>5.0803438518466013</v>
      </c>
      <c r="F16" s="100">
        <v>5.3204331846748616</v>
      </c>
      <c r="G16" s="100">
        <v>5.4263602042514316</v>
      </c>
      <c r="H16" s="100">
        <v>5.4939959029303331</v>
      </c>
      <c r="I16" s="100">
        <v>5.5777707596826485</v>
      </c>
      <c r="J16" s="100">
        <v>5.5856841907754333</v>
      </c>
      <c r="K16" s="100">
        <v>5.7659584652416456</v>
      </c>
      <c r="L16" s="99">
        <v>5.4676073375805325</v>
      </c>
      <c r="M16" s="99">
        <v>5.7493603998495137</v>
      </c>
      <c r="N16" s="99">
        <v>5.8553445123455692</v>
      </c>
      <c r="O16" s="99">
        <v>6.1101046203899987</v>
      </c>
      <c r="P16" s="99">
        <v>5.9369297173768629</v>
      </c>
      <c r="Q16" s="99">
        <v>5.7154082639425026</v>
      </c>
      <c r="R16" s="99">
        <v>5.7355001072632845</v>
      </c>
      <c r="S16" s="99">
        <v>5.6683637892978114</v>
      </c>
      <c r="T16" s="99">
        <v>5.6404596511179967</v>
      </c>
      <c r="U16" s="99">
        <v>5.5596235744950446</v>
      </c>
      <c r="V16" s="99">
        <v>5.4177409682284097</v>
      </c>
      <c r="W16" s="99">
        <v>5.1102712782552357</v>
      </c>
      <c r="X16" s="99">
        <v>5.0341102956494463</v>
      </c>
      <c r="Y16" s="99">
        <v>4.93563701086532</v>
      </c>
      <c r="Z16" s="99">
        <v>4.8608464745034166</v>
      </c>
      <c r="AA16" s="99">
        <v>4.7705839656052298</v>
      </c>
      <c r="AB16" s="99">
        <v>4.5110812825023636</v>
      </c>
      <c r="AC16" s="99">
        <v>4.1828167487915442</v>
      </c>
    </row>
    <row r="17" spans="1:33" s="83" customFormat="1" ht="12.5" x14ac:dyDescent="0.25"/>
    <row r="18" spans="1:33" s="83" customFormat="1" ht="12.5" x14ac:dyDescent="0.25"/>
    <row r="19" spans="1:33" s="83" customFormat="1" ht="12.5" x14ac:dyDescent="0.25">
      <c r="A19" s="83" t="s">
        <v>80</v>
      </c>
    </row>
    <row r="20" spans="1:33" s="83" customFormat="1" ht="12.5" x14ac:dyDescent="0.25">
      <c r="A20" s="83" t="s">
        <v>81</v>
      </c>
    </row>
    <row r="21" spans="1:33" s="83" customFormat="1" ht="13.25" customHeight="1" x14ac:dyDescent="0.25">
      <c r="A21" s="83" t="s">
        <v>83</v>
      </c>
    </row>
    <row r="22" spans="1:33" s="83" customFormat="1" ht="12.5" x14ac:dyDescent="0.25">
      <c r="A22" s="83" t="s">
        <v>82</v>
      </c>
      <c r="J22" s="93"/>
      <c r="K22" s="93"/>
      <c r="L22" s="97"/>
      <c r="M22" s="97"/>
      <c r="N22" s="97"/>
      <c r="O22" s="97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</row>
    <row r="23" spans="1:33" s="83" customFormat="1" ht="12.5" x14ac:dyDescent="0.25">
      <c r="J23" s="93"/>
      <c r="K23" s="9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</row>
    <row r="24" spans="1:33" s="83" customFormat="1" ht="12.5" x14ac:dyDescent="0.25">
      <c r="J24" s="84"/>
      <c r="K24" s="84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</row>
    <row r="25" spans="1:33" s="83" customFormat="1" ht="12.5" x14ac:dyDescent="0.25"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</row>
    <row r="26" spans="1:33" s="83" customFormat="1" ht="12.5" x14ac:dyDescent="0.25"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</row>
    <row r="27" spans="1:33" x14ac:dyDescent="0.35"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 obv BEN2017</vt:lpstr>
      <vt:lpstr>DATA intensiteit tertiair</vt:lpstr>
    </vt:vector>
  </TitlesOfParts>
  <Company>Bruxelles Environnement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MUYLAERT Monica</dc:creator>
  <cp:lastModifiedBy>VERBEKE Veronique</cp:lastModifiedBy>
  <dcterms:created xsi:type="dcterms:W3CDTF">2019-05-06T07:47:29Z</dcterms:created>
  <dcterms:modified xsi:type="dcterms:W3CDTF">2022-08-17T12:52:13Z</dcterms:modified>
</cp:coreProperties>
</file>