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8_{A7237429-5208-496A-A7E5-46E85980C2A5}" xr6:coauthVersionLast="47" xr6:coauthVersionMax="47" xr10:uidLastSave="{00000000-0000-0000-0000-000000000000}"/>
  <workbookProtection workbookAlgorithmName="SHA-512" workbookHashValue="dHd3z3dZIVZP9LeUG4NmKTN/xJOrAzdiEQvaeBAS0O1HKrrszwqhKghgLN+Q1u7ryqu/Hlxz3NQwK2c5igQSog==" workbookSaltValue="Ef4flRmKJ6netq2qJGW0Lw==" workbookSpinCount="100000" lockStructure="1"/>
  <bookViews>
    <workbookView xWindow="-108" yWindow="-108" windowWidth="23256" windowHeight="12456" tabRatio="714" activeTab="3" xr2:uid="{00000000-000D-0000-FFFF-FFFF00000000}"/>
  </bookViews>
  <sheets>
    <sheet name="0. Gebruikaanwijzing" sheetId="17" r:id="rId1"/>
    <sheet name="Conditionnement" sheetId="3" state="hidden" r:id="rId2"/>
    <sheet name="1. Locaties en Conditioneringen" sheetId="4" r:id="rId3"/>
    <sheet name="2. Inventaris" sheetId="5" r:id="rId4"/>
    <sheet name="3. Zorgwekkende Producten" sheetId="18" r:id="rId5"/>
    <sheet name="4. Fouten" sheetId="11" r:id="rId6"/>
    <sheet name="5. Résultats (old)" sheetId="9" state="hidden" r:id="rId7"/>
    <sheet name="5. Resultaten" sheetId="19" r:id="rId8"/>
    <sheet name="InventaireSignalitique" sheetId="12" state="hidden" r:id="rId9"/>
    <sheet name="ComboValue" sheetId="1" state="hidden" r:id="rId10"/>
    <sheet name="Seuils" sheetId="13" state="hidden" r:id="rId11"/>
  </sheets>
  <definedNames>
    <definedName name="C_01">ComboValue!$AB$2</definedName>
    <definedName name="C_01b">ComboValue!$AC$2</definedName>
    <definedName name="C_02">ComboValue!$AD$2</definedName>
    <definedName name="C_03">ComboValue!$AE$2</definedName>
    <definedName name="C_04">ComboValue!$AF$2</definedName>
    <definedName name="C_05">ComboValue!$AG$2</definedName>
    <definedName name="C_06">ComboValue!$AH$2:$AH$4</definedName>
    <definedName name="C_07">ComboValue!$AI$2:$AI$4</definedName>
    <definedName name="C_08">ComboValue!$AJ$2</definedName>
    <definedName name="C_09">ComboValue!$AK$2</definedName>
    <definedName name="C_10">ComboValue!$AL$2</definedName>
    <definedName name="C_11">ComboValue!$AM$2</definedName>
    <definedName name="C_12">ComboValue!$AN$2</definedName>
    <definedName name="C_13">ComboValue!$AO$2</definedName>
    <definedName name="C_14">ComboValue!$AP$2</definedName>
    <definedName name="C_15">ComboValue!$AQ$2</definedName>
    <definedName name="C_16">ComboValue!$AR$2</definedName>
    <definedName name="C_17">ComboValue!$AS$2</definedName>
    <definedName name="CMR">#REF!</definedName>
    <definedName name="Critère">#REF!</definedName>
    <definedName name="D_01">ComboValue!$AB$8</definedName>
    <definedName name="D_01b">ComboValue!$AC$8</definedName>
    <definedName name="D_02">ComboValue!$AD$8</definedName>
    <definedName name="D_03">ComboValue!$AE$8</definedName>
    <definedName name="D_04">ComboValue!$AF$8</definedName>
    <definedName name="D_05">ComboValue!$AG$8</definedName>
    <definedName name="D_06">ComboValue!$AH$8:$AH$10</definedName>
    <definedName name="D_07">ComboValue!$AI$8:$AI$10</definedName>
    <definedName name="D_08">ComboValue!$AJ$8</definedName>
    <definedName name="D_09">ComboValue!$AK$8</definedName>
    <definedName name="D_10">ComboValue!$AL$8</definedName>
    <definedName name="D_11">ComboValue!$AM$8</definedName>
    <definedName name="D_12">ComboValue!$AN$8</definedName>
    <definedName name="D_13">ComboValue!$AO$8</definedName>
    <definedName name="D_14">ComboValue!$AP$8</definedName>
    <definedName name="D_15">ComboValue!$AQ$8</definedName>
    <definedName name="D_16">ComboValue!$AR$8</definedName>
    <definedName name="Gaz_Fr">ComboValue!$D$2:$D$5</definedName>
    <definedName name="Gaz_Nl">ComboValue!$E$2:$E$5</definedName>
    <definedName name="Inventaire">#REF!</definedName>
    <definedName name="Prods">#REF!</definedName>
    <definedName name="Produit">#REF!</definedName>
    <definedName name="Tous_Fr">ComboValue!$D$2:$D$18</definedName>
    <definedName name="Tous_Nl">ComboValue!$E$2:$E$18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19" l="1"/>
  <c r="CR506" i="5"/>
  <c r="U3" i="12" l="1"/>
  <c r="CQ105" i="5"/>
  <c r="CQ104" i="5"/>
  <c r="CQ103" i="5"/>
  <c r="CQ102" i="5"/>
  <c r="CQ101" i="5"/>
  <c r="CQ100" i="5"/>
  <c r="CQ99" i="5"/>
  <c r="CQ98" i="5"/>
  <c r="CQ97" i="5"/>
  <c r="CQ96" i="5"/>
  <c r="CQ95" i="5"/>
  <c r="CQ94" i="5"/>
  <c r="CQ93" i="5"/>
  <c r="CQ92" i="5"/>
  <c r="CQ91" i="5"/>
  <c r="CQ90" i="5"/>
  <c r="CQ89" i="5"/>
  <c r="CQ88" i="5"/>
  <c r="CQ87" i="5"/>
  <c r="CQ86" i="5"/>
  <c r="CQ85" i="5"/>
  <c r="CQ84" i="5"/>
  <c r="CQ83" i="5"/>
  <c r="CQ82" i="5"/>
  <c r="CQ81" i="5"/>
  <c r="CQ80" i="5"/>
  <c r="CQ79" i="5"/>
  <c r="CQ78" i="5"/>
  <c r="CQ77" i="5"/>
  <c r="CQ76" i="5"/>
  <c r="CQ75" i="5"/>
  <c r="CQ74" i="5"/>
  <c r="CQ73" i="5"/>
  <c r="CQ72" i="5"/>
  <c r="CQ71" i="5"/>
  <c r="CQ70" i="5"/>
  <c r="CQ69" i="5"/>
  <c r="CQ68" i="5"/>
  <c r="CQ67" i="5"/>
  <c r="CQ66" i="5"/>
  <c r="CQ65" i="5"/>
  <c r="CQ64" i="5"/>
  <c r="CQ63" i="5"/>
  <c r="CQ62" i="5"/>
  <c r="CQ61" i="5"/>
  <c r="CQ60" i="5"/>
  <c r="CQ59" i="5"/>
  <c r="CQ58" i="5"/>
  <c r="CQ57" i="5"/>
  <c r="CQ56" i="5"/>
  <c r="CQ55" i="5"/>
  <c r="CQ54" i="5"/>
  <c r="CQ53" i="5"/>
  <c r="CQ52" i="5"/>
  <c r="CQ51" i="5"/>
  <c r="CQ50" i="5"/>
  <c r="CQ49" i="5"/>
  <c r="CQ48" i="5"/>
  <c r="CQ47" i="5"/>
  <c r="CQ46" i="5"/>
  <c r="CQ45" i="5"/>
  <c r="CQ44" i="5"/>
  <c r="CQ43" i="5"/>
  <c r="CQ42" i="5"/>
  <c r="CQ41" i="5"/>
  <c r="CQ40" i="5"/>
  <c r="CQ39" i="5"/>
  <c r="CQ38" i="5"/>
  <c r="CQ37" i="5"/>
  <c r="CQ36" i="5"/>
  <c r="CQ35" i="5"/>
  <c r="CQ34" i="5"/>
  <c r="CQ33" i="5"/>
  <c r="CQ32" i="5"/>
  <c r="CQ31" i="5"/>
  <c r="CQ30" i="5"/>
  <c r="CQ29" i="5"/>
  <c r="CQ28" i="5"/>
  <c r="CQ27" i="5"/>
  <c r="CQ26" i="5"/>
  <c r="CQ25" i="5"/>
  <c r="CQ24" i="5"/>
  <c r="CQ23" i="5"/>
  <c r="CQ22" i="5"/>
  <c r="CQ21" i="5"/>
  <c r="CQ20" i="5"/>
  <c r="CQ19" i="5"/>
  <c r="CQ18" i="5"/>
  <c r="CQ17" i="5"/>
  <c r="CQ16" i="5"/>
  <c r="CQ15" i="5"/>
  <c r="CQ14" i="5"/>
  <c r="CQ13" i="5"/>
  <c r="CQ12" i="5"/>
  <c r="CQ11" i="5"/>
  <c r="CQ10" i="5"/>
  <c r="CQ9" i="5"/>
  <c r="CQ8" i="5"/>
  <c r="CQ7" i="5"/>
  <c r="CQ6" i="5"/>
  <c r="BB105" i="5" a="1"/>
  <c r="BB105" i="5" s="1"/>
  <c r="CO105" i="5" s="1" a="1"/>
  <c r="CO105" i="5" s="1"/>
  <c r="BB104" i="5" a="1"/>
  <c r="BB104" i="5" s="1"/>
  <c r="BB103" i="5" a="1"/>
  <c r="BB103" i="5" s="1"/>
  <c r="BB102" i="5" a="1"/>
  <c r="BB102" i="5" s="1"/>
  <c r="BB101" i="5" a="1"/>
  <c r="BB101" i="5" s="1"/>
  <c r="CM101" i="5" s="1" a="1"/>
  <c r="CM101" i="5" s="1"/>
  <c r="BB100" i="5" a="1"/>
  <c r="BB100" i="5" s="1"/>
  <c r="CM100" i="5" s="1" a="1"/>
  <c r="CM100" i="5" s="1"/>
  <c r="BB99" i="5" a="1"/>
  <c r="BB99" i="5" s="1"/>
  <c r="CO99" i="5" s="1" a="1"/>
  <c r="CO99" i="5" s="1"/>
  <c r="BB98" i="5" a="1"/>
  <c r="BB98" i="5" s="1"/>
  <c r="CP98" i="5" s="1" a="1"/>
  <c r="CP98" i="5" s="1"/>
  <c r="BB97" i="5" a="1"/>
  <c r="BB97" i="5" s="1"/>
  <c r="CM97" i="5" s="1" a="1"/>
  <c r="CM97" i="5" s="1"/>
  <c r="BB96" i="5" a="1"/>
  <c r="BB96" i="5" s="1"/>
  <c r="CM96" i="5" s="1" a="1"/>
  <c r="CM96" i="5" s="1"/>
  <c r="BB95" i="5" a="1"/>
  <c r="BB95" i="5" s="1"/>
  <c r="CO95" i="5" s="1" a="1"/>
  <c r="CO95" i="5" s="1"/>
  <c r="BB94" i="5" a="1"/>
  <c r="BB94" i="5" s="1"/>
  <c r="CO94" i="5" s="1" a="1"/>
  <c r="CO94" i="5" s="1"/>
  <c r="BB93" i="5" a="1"/>
  <c r="BB93" i="5" s="1"/>
  <c r="CO93" i="5" s="1" a="1"/>
  <c r="CO93" i="5" s="1"/>
  <c r="BB92" i="5" a="1"/>
  <c r="BB92" i="5" s="1"/>
  <c r="CO92" i="5" s="1" a="1"/>
  <c r="CO92" i="5" s="1"/>
  <c r="BB91" i="5" a="1"/>
  <c r="BB91" i="5" s="1"/>
  <c r="CO91" i="5" s="1" a="1"/>
  <c r="CO91" i="5" s="1"/>
  <c r="BB90" i="5" a="1"/>
  <c r="BB90" i="5" s="1"/>
  <c r="CO90" i="5" s="1" a="1"/>
  <c r="CO90" i="5" s="1"/>
  <c r="BB89" i="5" a="1"/>
  <c r="BB89" i="5" s="1"/>
  <c r="CO89" i="5" s="1" a="1"/>
  <c r="CO89" i="5" s="1"/>
  <c r="BB88" i="5" a="1"/>
  <c r="BB88" i="5" s="1"/>
  <c r="CO88" i="5" s="1" a="1"/>
  <c r="CO88" i="5" s="1"/>
  <c r="BB87" i="5" a="1"/>
  <c r="BB87" i="5" s="1"/>
  <c r="CO87" i="5" s="1" a="1"/>
  <c r="CO87" i="5" s="1"/>
  <c r="BB86" i="5" a="1"/>
  <c r="BB86" i="5" s="1"/>
  <c r="CO86" i="5" s="1" a="1"/>
  <c r="CO86" i="5" s="1"/>
  <c r="BB85" i="5" a="1"/>
  <c r="BB85" i="5" s="1"/>
  <c r="CO85" i="5" s="1" a="1"/>
  <c r="CO85" i="5" s="1"/>
  <c r="BB84" i="5" a="1"/>
  <c r="BB84" i="5" s="1"/>
  <c r="CO84" i="5" s="1" a="1"/>
  <c r="CO84" i="5" s="1"/>
  <c r="BB83" i="5" a="1"/>
  <c r="BB83" i="5" s="1"/>
  <c r="CO83" i="5" s="1" a="1"/>
  <c r="CO83" i="5" s="1"/>
  <c r="BB82" i="5" a="1"/>
  <c r="BB82" i="5" s="1"/>
  <c r="CO82" i="5" s="1" a="1"/>
  <c r="CO82" i="5" s="1"/>
  <c r="BB81" i="5" a="1"/>
  <c r="BB81" i="5" s="1"/>
  <c r="CO81" i="5" s="1" a="1"/>
  <c r="CO81" i="5" s="1"/>
  <c r="BB80" i="5" a="1"/>
  <c r="BB80" i="5" s="1"/>
  <c r="CO80" i="5" s="1" a="1"/>
  <c r="CO80" i="5" s="1"/>
  <c r="BB79" i="5" a="1"/>
  <c r="BB79" i="5" s="1"/>
  <c r="CO79" i="5" s="1" a="1"/>
  <c r="CO79" i="5" s="1"/>
  <c r="BB78" i="5" a="1"/>
  <c r="BB78" i="5" s="1"/>
  <c r="CO78" i="5" s="1" a="1"/>
  <c r="CO78" i="5" s="1"/>
  <c r="BB77" i="5" a="1"/>
  <c r="BB77" i="5" s="1"/>
  <c r="CO77" i="5" s="1" a="1"/>
  <c r="CO77" i="5" s="1"/>
  <c r="BB76" i="5" a="1"/>
  <c r="BB76" i="5" s="1"/>
  <c r="CO76" i="5" s="1" a="1"/>
  <c r="CO76" i="5" s="1"/>
  <c r="BB75" i="5" a="1"/>
  <c r="BB75" i="5" s="1"/>
  <c r="CO75" i="5" s="1" a="1"/>
  <c r="CO75" i="5" s="1"/>
  <c r="BB74" i="5" a="1"/>
  <c r="BB74" i="5" s="1"/>
  <c r="CO74" i="5" s="1" a="1"/>
  <c r="CO74" i="5" s="1"/>
  <c r="BB73" i="5" a="1"/>
  <c r="BB73" i="5" s="1"/>
  <c r="CO73" i="5" s="1" a="1"/>
  <c r="CO73" i="5" s="1"/>
  <c r="BB72" i="5" a="1"/>
  <c r="BB72" i="5" s="1"/>
  <c r="CO72" i="5" s="1" a="1"/>
  <c r="CO72" i="5" s="1"/>
  <c r="BB71" i="5" a="1"/>
  <c r="BB71" i="5" s="1"/>
  <c r="CO71" i="5" s="1" a="1"/>
  <c r="CO71" i="5" s="1"/>
  <c r="BB70" i="5" a="1"/>
  <c r="BB70" i="5" s="1"/>
  <c r="CO70" i="5" s="1" a="1"/>
  <c r="CO70" i="5" s="1"/>
  <c r="BB69" i="5" a="1"/>
  <c r="BB69" i="5" s="1"/>
  <c r="CO69" i="5" s="1" a="1"/>
  <c r="CO69" i="5" s="1"/>
  <c r="BB68" i="5" a="1"/>
  <c r="BB68" i="5" s="1"/>
  <c r="CO68" i="5" s="1" a="1"/>
  <c r="CO68" i="5" s="1"/>
  <c r="BB67" i="5" a="1"/>
  <c r="BB67" i="5" s="1"/>
  <c r="CO67" i="5" s="1" a="1"/>
  <c r="CO67" i="5" s="1"/>
  <c r="BB66" i="5" a="1"/>
  <c r="BB66" i="5" s="1"/>
  <c r="CO66" i="5" s="1" a="1"/>
  <c r="CO66" i="5" s="1"/>
  <c r="BB65" i="5" a="1"/>
  <c r="BB65" i="5" s="1"/>
  <c r="CO65" i="5" s="1" a="1"/>
  <c r="CO65" i="5" s="1"/>
  <c r="BB64" i="5" a="1"/>
  <c r="BB64" i="5" s="1"/>
  <c r="CO64" i="5" s="1" a="1"/>
  <c r="CO64" i="5" s="1"/>
  <c r="BB63" i="5" a="1"/>
  <c r="BB63" i="5" s="1"/>
  <c r="CO63" i="5" s="1" a="1"/>
  <c r="CO63" i="5" s="1"/>
  <c r="BB62" i="5" a="1"/>
  <c r="BB62" i="5" s="1"/>
  <c r="CO62" i="5" s="1" a="1"/>
  <c r="CO62" i="5" s="1"/>
  <c r="BB61" i="5" a="1"/>
  <c r="BB61" i="5" s="1"/>
  <c r="CO61" i="5" s="1" a="1"/>
  <c r="CO61" i="5" s="1"/>
  <c r="BB60" i="5" a="1"/>
  <c r="BB60" i="5" s="1"/>
  <c r="CO60" i="5" s="1" a="1"/>
  <c r="CO60" i="5" s="1"/>
  <c r="BB59" i="5" a="1"/>
  <c r="BB59" i="5" s="1"/>
  <c r="CO59" i="5" s="1" a="1"/>
  <c r="CO59" i="5" s="1"/>
  <c r="BB58" i="5" a="1"/>
  <c r="BB58" i="5" s="1"/>
  <c r="CO58" i="5" s="1" a="1"/>
  <c r="CO58" i="5" s="1"/>
  <c r="BB57" i="5" a="1"/>
  <c r="BB57" i="5" s="1"/>
  <c r="CO57" i="5" s="1" a="1"/>
  <c r="CO57" i="5" s="1"/>
  <c r="BB56" i="5" a="1"/>
  <c r="BB56" i="5" s="1"/>
  <c r="CO56" i="5" s="1" a="1"/>
  <c r="CO56" i="5" s="1"/>
  <c r="BB55" i="5" a="1"/>
  <c r="BB55" i="5" s="1"/>
  <c r="CO55" i="5" s="1" a="1"/>
  <c r="CO55" i="5" s="1"/>
  <c r="BB54" i="5" a="1"/>
  <c r="BB54" i="5" s="1"/>
  <c r="CO54" i="5" s="1" a="1"/>
  <c r="CO54" i="5" s="1"/>
  <c r="BB53" i="5" a="1"/>
  <c r="BB53" i="5" s="1"/>
  <c r="CO53" i="5" s="1" a="1"/>
  <c r="CO53" i="5" s="1"/>
  <c r="BB52" i="5" a="1"/>
  <c r="BB52" i="5" s="1"/>
  <c r="CO52" i="5" s="1" a="1"/>
  <c r="CO52" i="5" s="1"/>
  <c r="BB51" i="5" a="1"/>
  <c r="BB51" i="5" s="1"/>
  <c r="CO51" i="5" s="1" a="1"/>
  <c r="CO51" i="5" s="1"/>
  <c r="BB50" i="5" a="1"/>
  <c r="BB50" i="5" s="1"/>
  <c r="CO50" i="5" s="1" a="1"/>
  <c r="CO50" i="5" s="1"/>
  <c r="BB49" i="5" a="1"/>
  <c r="BB49" i="5" s="1"/>
  <c r="CO49" i="5" s="1" a="1"/>
  <c r="CO49" i="5" s="1"/>
  <c r="BB48" i="5" a="1"/>
  <c r="BB48" i="5" s="1"/>
  <c r="CO48" i="5" s="1" a="1"/>
  <c r="CO48" i="5" s="1"/>
  <c r="BB47" i="5" a="1"/>
  <c r="BB47" i="5" s="1"/>
  <c r="CO47" i="5" s="1" a="1"/>
  <c r="CO47" i="5" s="1"/>
  <c r="BB46" i="5" a="1"/>
  <c r="BB46" i="5" s="1"/>
  <c r="CO46" i="5" s="1" a="1"/>
  <c r="CO46" i="5" s="1"/>
  <c r="BB45" i="5" a="1"/>
  <c r="BB45" i="5" s="1"/>
  <c r="CO45" i="5" s="1" a="1"/>
  <c r="CO45" i="5" s="1"/>
  <c r="BB44" i="5" a="1"/>
  <c r="BB44" i="5" s="1"/>
  <c r="CO44" i="5" s="1" a="1"/>
  <c r="CO44" i="5" s="1"/>
  <c r="BB43" i="5" a="1"/>
  <c r="BB43" i="5" s="1"/>
  <c r="CO43" i="5" s="1" a="1"/>
  <c r="CO43" i="5" s="1"/>
  <c r="BB42" i="5" a="1"/>
  <c r="BB42" i="5" s="1"/>
  <c r="CO42" i="5" s="1" a="1"/>
  <c r="CO42" i="5" s="1"/>
  <c r="BB41" i="5" a="1"/>
  <c r="BB41" i="5" s="1"/>
  <c r="CO41" i="5" s="1" a="1"/>
  <c r="CO41" i="5" s="1"/>
  <c r="BB40" i="5" a="1"/>
  <c r="BB40" i="5" s="1"/>
  <c r="CO40" i="5" s="1" a="1"/>
  <c r="CO40" i="5" s="1"/>
  <c r="BB39" i="5" a="1"/>
  <c r="BB39" i="5" s="1"/>
  <c r="CO39" i="5" s="1" a="1"/>
  <c r="CO39" i="5" s="1"/>
  <c r="BB38" i="5" a="1"/>
  <c r="BB38" i="5" s="1"/>
  <c r="CO38" i="5" s="1" a="1"/>
  <c r="CO38" i="5" s="1"/>
  <c r="BB37" i="5" a="1"/>
  <c r="BB37" i="5" s="1"/>
  <c r="CO37" i="5" s="1" a="1"/>
  <c r="CO37" i="5" s="1"/>
  <c r="BB36" i="5" a="1"/>
  <c r="BB36" i="5" s="1"/>
  <c r="CO36" i="5" s="1" a="1"/>
  <c r="CO36" i="5" s="1"/>
  <c r="BB35" i="5" a="1"/>
  <c r="BB35" i="5" s="1"/>
  <c r="CO35" i="5" s="1" a="1"/>
  <c r="CO35" i="5" s="1"/>
  <c r="BB34" i="5" a="1"/>
  <c r="BB34" i="5" s="1"/>
  <c r="CO34" i="5" s="1" a="1"/>
  <c r="CO34" i="5" s="1"/>
  <c r="BB33" i="5" a="1"/>
  <c r="BB33" i="5" s="1"/>
  <c r="CO33" i="5" s="1" a="1"/>
  <c r="CO33" i="5" s="1"/>
  <c r="BB32" i="5" a="1"/>
  <c r="BB32" i="5" s="1"/>
  <c r="CO32" i="5" s="1" a="1"/>
  <c r="CO32" i="5" s="1"/>
  <c r="BB31" i="5" a="1"/>
  <c r="BB31" i="5" s="1"/>
  <c r="CO31" i="5" s="1" a="1"/>
  <c r="CO31" i="5" s="1"/>
  <c r="BB30" i="5" a="1"/>
  <c r="BB30" i="5" s="1"/>
  <c r="CO30" i="5" s="1" a="1"/>
  <c r="CO30" i="5" s="1"/>
  <c r="BB29" i="5" a="1"/>
  <c r="BB29" i="5" s="1"/>
  <c r="CO29" i="5" s="1" a="1"/>
  <c r="CO29" i="5" s="1"/>
  <c r="BB28" i="5" a="1"/>
  <c r="BB28" i="5" s="1"/>
  <c r="CO28" i="5" s="1" a="1"/>
  <c r="CO28" i="5" s="1"/>
  <c r="BB27" i="5" a="1"/>
  <c r="BB27" i="5" s="1"/>
  <c r="CO27" i="5" s="1" a="1"/>
  <c r="CO27" i="5" s="1"/>
  <c r="BB26" i="5" a="1"/>
  <c r="BB26" i="5" s="1"/>
  <c r="CO26" i="5" s="1" a="1"/>
  <c r="CO26" i="5" s="1"/>
  <c r="BB25" i="5" a="1"/>
  <c r="BB25" i="5" s="1"/>
  <c r="CO25" i="5" s="1" a="1"/>
  <c r="CO25" i="5" s="1"/>
  <c r="BB24" i="5" a="1"/>
  <c r="BB24" i="5" s="1"/>
  <c r="CO24" i="5" s="1" a="1"/>
  <c r="CO24" i="5" s="1"/>
  <c r="BB23" i="5" a="1"/>
  <c r="BB23" i="5" s="1"/>
  <c r="CO23" i="5" s="1" a="1"/>
  <c r="CO23" i="5" s="1"/>
  <c r="BB22" i="5" a="1"/>
  <c r="BB22" i="5" s="1"/>
  <c r="CO22" i="5" s="1" a="1"/>
  <c r="CO22" i="5" s="1"/>
  <c r="BB21" i="5" a="1"/>
  <c r="BB21" i="5" s="1"/>
  <c r="CO21" i="5" s="1" a="1"/>
  <c r="CO21" i="5" s="1"/>
  <c r="BB20" i="5" a="1"/>
  <c r="BB20" i="5" s="1"/>
  <c r="CO20" i="5" s="1" a="1"/>
  <c r="CO20" i="5" s="1"/>
  <c r="BB19" i="5" a="1"/>
  <c r="BB19" i="5" s="1"/>
  <c r="CO19" i="5" s="1" a="1"/>
  <c r="CO19" i="5" s="1"/>
  <c r="BB18" i="5" a="1"/>
  <c r="BB18" i="5" s="1"/>
  <c r="CO18" i="5" s="1" a="1"/>
  <c r="CO18" i="5" s="1"/>
  <c r="BB17" i="5" a="1"/>
  <c r="BB17" i="5" s="1"/>
  <c r="CO17" i="5" s="1" a="1"/>
  <c r="CO17" i="5" s="1"/>
  <c r="BB16" i="5" a="1"/>
  <c r="BB16" i="5" s="1"/>
  <c r="CO16" i="5" s="1" a="1"/>
  <c r="CO16" i="5" s="1"/>
  <c r="BB15" i="5" a="1"/>
  <c r="BB15" i="5" s="1"/>
  <c r="CO15" i="5" s="1" a="1"/>
  <c r="CO15" i="5" s="1"/>
  <c r="BB14" i="5" a="1"/>
  <c r="BB14" i="5" s="1"/>
  <c r="CO14" i="5" s="1" a="1"/>
  <c r="CO14" i="5" s="1"/>
  <c r="BB13" i="5" a="1"/>
  <c r="BB13" i="5" s="1"/>
  <c r="CO13" i="5" s="1" a="1"/>
  <c r="CO13" i="5" s="1"/>
  <c r="BB12" i="5" a="1"/>
  <c r="BB12" i="5" s="1"/>
  <c r="CO12" i="5" s="1" a="1"/>
  <c r="CO12" i="5" s="1"/>
  <c r="BB11" i="5" a="1"/>
  <c r="BB11" i="5" s="1"/>
  <c r="CO11" i="5" s="1" a="1"/>
  <c r="CO11" i="5" s="1"/>
  <c r="BB10" i="5" a="1"/>
  <c r="BB10" i="5" s="1"/>
  <c r="CO10" i="5" s="1" a="1"/>
  <c r="CO10" i="5" s="1"/>
  <c r="BB9" i="5" a="1"/>
  <c r="BB9" i="5" s="1"/>
  <c r="CO9" i="5" s="1" a="1"/>
  <c r="CO9" i="5" s="1"/>
  <c r="BB8" i="5" a="1"/>
  <c r="BB8" i="5" s="1"/>
  <c r="CO8" i="5" s="1" a="1"/>
  <c r="CO8" i="5" s="1"/>
  <c r="BB7" i="5" a="1"/>
  <c r="BB7" i="5" s="1"/>
  <c r="CO7" i="5" s="1" a="1"/>
  <c r="CO7" i="5" s="1"/>
  <c r="BB6" i="5" a="1"/>
  <c r="BB6" i="5" s="1"/>
  <c r="AX105" i="5" a="1"/>
  <c r="AX105" i="5" s="1"/>
  <c r="AX104" i="5" a="1"/>
  <c r="AX104" i="5" s="1"/>
  <c r="CX104" i="5" s="1"/>
  <c r="AX103" i="5" a="1"/>
  <c r="AX103" i="5" s="1"/>
  <c r="CZ103" i="5" s="1"/>
  <c r="AX102" i="5" a="1"/>
  <c r="AX102" i="5" s="1"/>
  <c r="DB102" i="5" s="1"/>
  <c r="AX101" i="5" a="1"/>
  <c r="AX101" i="5" s="1"/>
  <c r="AX100" i="5" a="1"/>
  <c r="AX100" i="5" s="1"/>
  <c r="CT100" i="5" s="1"/>
  <c r="AX99" i="5" a="1"/>
  <c r="AX99" i="5" s="1"/>
  <c r="CV99" i="5" s="1"/>
  <c r="AX98" i="5" a="1"/>
  <c r="AX98" i="5" s="1"/>
  <c r="CX98" i="5" s="1"/>
  <c r="AX97" i="5" a="1"/>
  <c r="AX97" i="5" s="1"/>
  <c r="AX96" i="5" a="1"/>
  <c r="AX96" i="5" s="1"/>
  <c r="AX95" i="5" a="1"/>
  <c r="AX95" i="5" s="1"/>
  <c r="AX94" i="5" a="1"/>
  <c r="AX94" i="5" s="1"/>
  <c r="AX93" i="5" a="1"/>
  <c r="AX93" i="5" s="1"/>
  <c r="AX92" i="5" a="1"/>
  <c r="AX92" i="5" s="1"/>
  <c r="CX92" i="5" s="1"/>
  <c r="AX91" i="5" a="1"/>
  <c r="AX91" i="5" s="1"/>
  <c r="CZ91" i="5" s="1"/>
  <c r="AX90" i="5" a="1"/>
  <c r="AX90" i="5" s="1"/>
  <c r="DB90" i="5" s="1"/>
  <c r="AX89" i="5" a="1"/>
  <c r="AX89" i="5" s="1"/>
  <c r="AX88" i="5" a="1"/>
  <c r="AX88" i="5" s="1"/>
  <c r="CT88" i="5" s="1"/>
  <c r="AX87" i="5" a="1"/>
  <c r="AX87" i="5" s="1"/>
  <c r="AX86" i="5" a="1"/>
  <c r="AX86" i="5" s="1"/>
  <c r="AX85" i="5" a="1"/>
  <c r="AX85" i="5" s="1"/>
  <c r="AX84" i="5" a="1"/>
  <c r="AX84" i="5" s="1"/>
  <c r="AX83" i="5" a="1"/>
  <c r="AX83" i="5" s="1"/>
  <c r="AX82" i="5" a="1"/>
  <c r="AX82" i="5" s="1"/>
  <c r="AX81" i="5" a="1"/>
  <c r="AX81" i="5" s="1"/>
  <c r="AX80" i="5" a="1"/>
  <c r="AX80" i="5" s="1"/>
  <c r="CX80" i="5" s="1"/>
  <c r="AX79" i="5" a="1"/>
  <c r="AX79" i="5" s="1"/>
  <c r="CZ79" i="5" s="1"/>
  <c r="AX78" i="5" a="1"/>
  <c r="AX78" i="5" s="1"/>
  <c r="DB78" i="5" s="1"/>
  <c r="AX77" i="5" a="1"/>
  <c r="AX77" i="5" s="1"/>
  <c r="AX76" i="5" a="1"/>
  <c r="AX76" i="5" s="1"/>
  <c r="AX75" i="5" a="1"/>
  <c r="AX75" i="5" s="1"/>
  <c r="CU75" i="5" s="1"/>
  <c r="AX74" i="5" a="1"/>
  <c r="AX74" i="5" s="1"/>
  <c r="CX74" i="5" s="1"/>
  <c r="AX73" i="5" a="1"/>
  <c r="AX73" i="5" s="1"/>
  <c r="CZ73" i="5" s="1"/>
  <c r="AX72" i="5" a="1"/>
  <c r="AX72" i="5" s="1"/>
  <c r="DB72" i="5" s="1"/>
  <c r="AX71" i="5" a="1"/>
  <c r="AX71" i="5" s="1"/>
  <c r="AX70" i="5" a="1"/>
  <c r="AX70" i="5" s="1"/>
  <c r="AX69" i="5" a="1"/>
  <c r="AX69" i="5" s="1"/>
  <c r="AX68" i="5" a="1"/>
  <c r="AX68" i="5" s="1"/>
  <c r="CX68" i="5" s="1"/>
  <c r="AX67" i="5" a="1"/>
  <c r="AX67" i="5" s="1"/>
  <c r="CZ67" i="5" s="1"/>
  <c r="AX66" i="5" a="1"/>
  <c r="AX66" i="5" s="1"/>
  <c r="AX65" i="5" a="1"/>
  <c r="AX65" i="5" s="1"/>
  <c r="AX64" i="5" a="1"/>
  <c r="AX64" i="5" s="1"/>
  <c r="CT64" i="5" s="1"/>
  <c r="AX63" i="5" a="1"/>
  <c r="AX63" i="5" s="1"/>
  <c r="CV63" i="5" s="1"/>
  <c r="AX62" i="5" a="1"/>
  <c r="AX62" i="5" s="1"/>
  <c r="CX62" i="5" s="1"/>
  <c r="AX61" i="5" a="1"/>
  <c r="AX61" i="5" s="1"/>
  <c r="AX60" i="5" a="1"/>
  <c r="AX60" i="5" s="1"/>
  <c r="AX59" i="5" a="1"/>
  <c r="AX59" i="5" s="1"/>
  <c r="AX58" i="5" a="1"/>
  <c r="AX58" i="5" s="1"/>
  <c r="AX57" i="5" a="1"/>
  <c r="AX57" i="5" s="1"/>
  <c r="CV57" i="5" s="1"/>
  <c r="AX56" i="5" a="1"/>
  <c r="AX56" i="5" s="1"/>
  <c r="CX56" i="5" s="1"/>
  <c r="AX55" i="5" a="1"/>
  <c r="AX55" i="5" s="1"/>
  <c r="CZ55" i="5" s="1"/>
  <c r="AX54" i="5" a="1"/>
  <c r="AX54" i="5" s="1"/>
  <c r="DB54" i="5" s="1"/>
  <c r="AX53" i="5" a="1"/>
  <c r="AX53" i="5" s="1"/>
  <c r="AX52" i="5" a="1"/>
  <c r="AX52" i="5" s="1"/>
  <c r="CT52" i="5" s="1"/>
  <c r="AX51" i="5" a="1"/>
  <c r="AX51" i="5" s="1"/>
  <c r="AX50" i="5" a="1"/>
  <c r="AX50" i="5" s="1"/>
  <c r="AX49" i="5" a="1"/>
  <c r="AX49" i="5" s="1"/>
  <c r="AX48" i="5" a="1"/>
  <c r="AX48" i="5" s="1"/>
  <c r="AX47" i="5" a="1"/>
  <c r="AX47" i="5" s="1"/>
  <c r="AX46" i="5" a="1"/>
  <c r="AX46" i="5" s="1"/>
  <c r="AX45" i="5" a="1"/>
  <c r="AX45" i="5" s="1"/>
  <c r="AX44" i="5" a="1"/>
  <c r="AX44" i="5" s="1"/>
  <c r="CX44" i="5" s="1"/>
  <c r="AX43" i="5" a="1"/>
  <c r="AX43" i="5" s="1"/>
  <c r="CZ43" i="5" s="1"/>
  <c r="AX42" i="5" a="1"/>
  <c r="AX42" i="5" s="1"/>
  <c r="DB42" i="5" s="1"/>
  <c r="AX41" i="5" a="1"/>
  <c r="AX41" i="5" s="1"/>
  <c r="AX40" i="5" a="1"/>
  <c r="AX40" i="5" s="1"/>
  <c r="CT40" i="5" s="1"/>
  <c r="AX39" i="5" a="1"/>
  <c r="AX39" i="5" s="1"/>
  <c r="CU39" i="5" s="1"/>
  <c r="AX38" i="5" a="1"/>
  <c r="AX38" i="5" s="1"/>
  <c r="CX38" i="5" s="1"/>
  <c r="AX37" i="5" a="1"/>
  <c r="AX37" i="5" s="1"/>
  <c r="CZ37" i="5" s="1"/>
  <c r="AX36" i="5" a="1"/>
  <c r="AX36" i="5" s="1"/>
  <c r="DB36" i="5" s="1"/>
  <c r="AX35" i="5" a="1"/>
  <c r="AX35" i="5" s="1"/>
  <c r="CW35" i="5" s="1"/>
  <c r="AX34" i="5" a="1"/>
  <c r="AX34" i="5" s="1"/>
  <c r="CY34" i="5" s="1"/>
  <c r="AX33" i="5" a="1"/>
  <c r="AX33" i="5" s="1"/>
  <c r="DA33" i="5" s="1"/>
  <c r="AX32" i="5" a="1"/>
  <c r="AX32" i="5" s="1"/>
  <c r="DB32" i="5" s="1"/>
  <c r="AX31" i="5" a="1"/>
  <c r="AX31" i="5" s="1"/>
  <c r="CS31" i="5" s="1"/>
  <c r="AX30" i="5" a="1"/>
  <c r="AX30" i="5" s="1"/>
  <c r="CU30" i="5" s="1"/>
  <c r="AX29" i="5" a="1"/>
  <c r="AX29" i="5" s="1"/>
  <c r="CW29" i="5" s="1"/>
  <c r="AX28" i="5" a="1"/>
  <c r="AX28" i="5" s="1"/>
  <c r="CY28" i="5" s="1"/>
  <c r="AX27" i="5" a="1"/>
  <c r="AX27" i="5" s="1"/>
  <c r="DA27" i="5" s="1"/>
  <c r="AX26" i="5" a="1"/>
  <c r="AX26" i="5" s="1"/>
  <c r="DB26" i="5" s="1"/>
  <c r="AX25" i="5" a="1"/>
  <c r="AX25" i="5" s="1"/>
  <c r="CS25" i="5" s="1"/>
  <c r="AX24" i="5" a="1"/>
  <c r="AX24" i="5" s="1"/>
  <c r="CU24" i="5" s="1"/>
  <c r="AX23" i="5" a="1"/>
  <c r="AX23" i="5" s="1"/>
  <c r="CW23" i="5" s="1"/>
  <c r="AX22" i="5" a="1"/>
  <c r="AX22" i="5" s="1"/>
  <c r="CY22" i="5" s="1"/>
  <c r="AX21" i="5" a="1"/>
  <c r="AX21" i="5" s="1"/>
  <c r="DA21" i="5" s="1"/>
  <c r="AX20" i="5" a="1"/>
  <c r="AX20" i="5" s="1"/>
  <c r="DB20" i="5" s="1"/>
  <c r="AX19" i="5" a="1"/>
  <c r="AX19" i="5" s="1"/>
  <c r="CS19" i="5" s="1"/>
  <c r="AX18" i="5" a="1"/>
  <c r="AX18" i="5" s="1"/>
  <c r="CU18" i="5" s="1"/>
  <c r="AX17" i="5" a="1"/>
  <c r="AX17" i="5" s="1"/>
  <c r="CW17" i="5" s="1"/>
  <c r="AX16" i="5" a="1"/>
  <c r="AX16" i="5" s="1"/>
  <c r="CY16" i="5" s="1"/>
  <c r="AX15" i="5" a="1"/>
  <c r="AX15" i="5" s="1"/>
  <c r="DA15" i="5" s="1"/>
  <c r="AX14" i="5" a="1"/>
  <c r="AX14" i="5" s="1"/>
  <c r="DB14" i="5" s="1"/>
  <c r="AX13" i="5" a="1"/>
  <c r="AX13" i="5" s="1"/>
  <c r="CS13" i="5" s="1"/>
  <c r="AX12" i="5" a="1"/>
  <c r="AX12" i="5" s="1"/>
  <c r="CT12" i="5" s="1"/>
  <c r="AX11" i="5" a="1"/>
  <c r="AX11" i="5" s="1"/>
  <c r="DB11" i="5" s="1"/>
  <c r="AX10" i="5" a="1"/>
  <c r="AX10" i="5" s="1"/>
  <c r="DA10" i="5" s="1"/>
  <c r="AX9" i="5" a="1"/>
  <c r="AX9" i="5" s="1"/>
  <c r="DA9" i="5" s="1"/>
  <c r="AX8" i="5" a="1"/>
  <c r="AX8" i="5" s="1"/>
  <c r="CZ8" i="5" s="1"/>
  <c r="AX7" i="5" a="1"/>
  <c r="AX7" i="5" s="1"/>
  <c r="CU7" i="5" s="1"/>
  <c r="AX6" i="5" a="1"/>
  <c r="AX6" i="5" s="1"/>
  <c r="CZ6" i="5" s="1"/>
  <c r="BN506" i="5"/>
  <c r="BM506" i="5"/>
  <c r="BL506" i="5"/>
  <c r="BK506" i="5"/>
  <c r="BJ506" i="5"/>
  <c r="BI506" i="5"/>
  <c r="BH506" i="5"/>
  <c r="BG506" i="5"/>
  <c r="BF506" i="5"/>
  <c r="BE506" i="5"/>
  <c r="R8" i="5" a="1"/>
  <c r="R8" i="5" s="1"/>
  <c r="R9" i="5" a="1"/>
  <c r="R9" i="5" s="1"/>
  <c r="R10" i="5" a="1"/>
  <c r="R10" i="5" s="1"/>
  <c r="R11" i="5" a="1"/>
  <c r="R11" i="5" s="1"/>
  <c r="R12" i="5" a="1"/>
  <c r="R12" i="5" s="1"/>
  <c r="R13" i="5" a="1"/>
  <c r="R13" i="5" s="1"/>
  <c r="R14" i="5" a="1"/>
  <c r="R14" i="5" s="1"/>
  <c r="R15" i="5" a="1"/>
  <c r="R15" i="5" s="1"/>
  <c r="R16" i="5" a="1"/>
  <c r="R16" i="5" s="1"/>
  <c r="R17" i="5" a="1"/>
  <c r="R17" i="5" s="1"/>
  <c r="R18" i="5" a="1"/>
  <c r="R18" i="5" s="1"/>
  <c r="R19" i="5" a="1"/>
  <c r="R19" i="5" s="1"/>
  <c r="R20" i="5" a="1"/>
  <c r="R20" i="5" s="1"/>
  <c r="R21" i="5" a="1"/>
  <c r="R21" i="5" s="1"/>
  <c r="R22" i="5" a="1"/>
  <c r="R22" i="5" s="1"/>
  <c r="R23" i="5" a="1"/>
  <c r="R23" i="5" s="1"/>
  <c r="R24" i="5" a="1"/>
  <c r="R24" i="5" s="1"/>
  <c r="R25" i="5" a="1"/>
  <c r="R25" i="5" s="1"/>
  <c r="R26" i="5" a="1"/>
  <c r="R26" i="5" s="1"/>
  <c r="R27" i="5" a="1"/>
  <c r="R27" i="5" s="1"/>
  <c r="R28" i="5" a="1"/>
  <c r="R28" i="5" s="1"/>
  <c r="R29" i="5" a="1"/>
  <c r="R29" i="5" s="1"/>
  <c r="R30" i="5" a="1"/>
  <c r="R30" i="5" s="1"/>
  <c r="R31" i="5" a="1"/>
  <c r="R31" i="5" s="1"/>
  <c r="R32" i="5" a="1"/>
  <c r="R32" i="5" s="1"/>
  <c r="R33" i="5" a="1"/>
  <c r="R33" i="5" s="1"/>
  <c r="R34" i="5" a="1"/>
  <c r="R34" i="5" s="1"/>
  <c r="R35" i="5" a="1"/>
  <c r="R35" i="5" s="1"/>
  <c r="R36" i="5" a="1"/>
  <c r="R36" i="5" s="1"/>
  <c r="R37" i="5" a="1"/>
  <c r="R37" i="5" s="1"/>
  <c r="R38" i="5" a="1"/>
  <c r="R38" i="5" s="1"/>
  <c r="R39" i="5" a="1"/>
  <c r="R39" i="5" s="1"/>
  <c r="R40" i="5" a="1"/>
  <c r="R40" i="5" s="1"/>
  <c r="R41" i="5" a="1"/>
  <c r="R41" i="5" s="1"/>
  <c r="R42" i="5" a="1"/>
  <c r="R42" i="5" s="1"/>
  <c r="R43" i="5" a="1"/>
  <c r="R43" i="5" s="1"/>
  <c r="R44" i="5" a="1"/>
  <c r="R44" i="5" s="1"/>
  <c r="R45" i="5" a="1"/>
  <c r="R45" i="5" s="1"/>
  <c r="R46" i="5" a="1"/>
  <c r="R46" i="5" s="1"/>
  <c r="R47" i="5" a="1"/>
  <c r="R47" i="5" s="1"/>
  <c r="R48" i="5" a="1"/>
  <c r="R48" i="5" s="1"/>
  <c r="R49" i="5" a="1"/>
  <c r="R49" i="5" s="1"/>
  <c r="R50" i="5" a="1"/>
  <c r="R50" i="5" s="1"/>
  <c r="R51" i="5" a="1"/>
  <c r="R51" i="5" s="1"/>
  <c r="R52" i="5" a="1"/>
  <c r="R52" i="5" s="1"/>
  <c r="R53" i="5" a="1"/>
  <c r="R53" i="5" s="1"/>
  <c r="R54" i="5" a="1"/>
  <c r="R54" i="5" s="1"/>
  <c r="R55" i="5" a="1"/>
  <c r="R55" i="5" s="1"/>
  <c r="R56" i="5" a="1"/>
  <c r="R56" i="5" s="1"/>
  <c r="R57" i="5" a="1"/>
  <c r="R57" i="5" s="1"/>
  <c r="R58" i="5" a="1"/>
  <c r="R58" i="5" s="1"/>
  <c r="R59" i="5" a="1"/>
  <c r="R59" i="5" s="1"/>
  <c r="R60" i="5" a="1"/>
  <c r="R60" i="5" s="1"/>
  <c r="R61" i="5" a="1"/>
  <c r="R61" i="5" s="1"/>
  <c r="R62" i="5" a="1"/>
  <c r="R62" i="5" s="1"/>
  <c r="R63" i="5" a="1"/>
  <c r="R63" i="5" s="1"/>
  <c r="R64" i="5" a="1"/>
  <c r="R64" i="5" s="1"/>
  <c r="R65" i="5" a="1"/>
  <c r="R65" i="5" s="1"/>
  <c r="R66" i="5" a="1"/>
  <c r="R66" i="5" s="1"/>
  <c r="R67" i="5" a="1"/>
  <c r="R67" i="5" s="1"/>
  <c r="R68" i="5" a="1"/>
  <c r="R68" i="5" s="1"/>
  <c r="R69" i="5" a="1"/>
  <c r="R69" i="5" s="1"/>
  <c r="R70" i="5" a="1"/>
  <c r="R70" i="5" s="1"/>
  <c r="R71" i="5" a="1"/>
  <c r="R71" i="5" s="1"/>
  <c r="R72" i="5" a="1"/>
  <c r="R72" i="5" s="1"/>
  <c r="R73" i="5" a="1"/>
  <c r="R73" i="5" s="1"/>
  <c r="R74" i="5" a="1"/>
  <c r="R74" i="5" s="1"/>
  <c r="R75" i="5" a="1"/>
  <c r="R75" i="5" s="1"/>
  <c r="R76" i="5" a="1"/>
  <c r="R76" i="5" s="1"/>
  <c r="R77" i="5" a="1"/>
  <c r="R77" i="5" s="1"/>
  <c r="R78" i="5" a="1"/>
  <c r="R78" i="5" s="1"/>
  <c r="R79" i="5" a="1"/>
  <c r="R79" i="5" s="1"/>
  <c r="R80" i="5" a="1"/>
  <c r="R80" i="5" s="1"/>
  <c r="R81" i="5" a="1"/>
  <c r="R81" i="5" s="1"/>
  <c r="R82" i="5" a="1"/>
  <c r="R82" i="5" s="1"/>
  <c r="R83" i="5" a="1"/>
  <c r="R83" i="5" s="1"/>
  <c r="R84" i="5" a="1"/>
  <c r="R84" i="5" s="1"/>
  <c r="R85" i="5" a="1"/>
  <c r="R85" i="5" s="1"/>
  <c r="R86" i="5" a="1"/>
  <c r="R86" i="5" s="1"/>
  <c r="R87" i="5" a="1"/>
  <c r="R87" i="5" s="1"/>
  <c r="R88" i="5" a="1"/>
  <c r="R88" i="5" s="1"/>
  <c r="R89" i="5" a="1"/>
  <c r="R89" i="5" s="1"/>
  <c r="R90" i="5" a="1"/>
  <c r="R90" i="5" s="1"/>
  <c r="R91" i="5" a="1"/>
  <c r="R91" i="5" s="1"/>
  <c r="R92" i="5" a="1"/>
  <c r="R92" i="5" s="1"/>
  <c r="R93" i="5" a="1"/>
  <c r="R93" i="5" s="1"/>
  <c r="R94" i="5" a="1"/>
  <c r="R94" i="5" s="1"/>
  <c r="R95" i="5" a="1"/>
  <c r="R95" i="5" s="1"/>
  <c r="R96" i="5" a="1"/>
  <c r="R96" i="5" s="1"/>
  <c r="R97" i="5" a="1"/>
  <c r="R97" i="5" s="1"/>
  <c r="R98" i="5" a="1"/>
  <c r="R98" i="5" s="1"/>
  <c r="R99" i="5" a="1"/>
  <c r="R99" i="5" s="1"/>
  <c r="R100" i="5" a="1"/>
  <c r="R100" i="5" s="1"/>
  <c r="R101" i="5" a="1"/>
  <c r="R101" i="5" s="1"/>
  <c r="R102" i="5" a="1"/>
  <c r="R102" i="5" s="1"/>
  <c r="R103" i="5" a="1"/>
  <c r="R103" i="5" s="1"/>
  <c r="R104" i="5" a="1"/>
  <c r="R104" i="5" s="1"/>
  <c r="R105" i="5" a="1"/>
  <c r="R105" i="5" s="1"/>
  <c r="R7" i="5" a="1"/>
  <c r="R7" i="5" s="1"/>
  <c r="R106" i="5" a="1"/>
  <c r="R106" i="5" s="1"/>
  <c r="R107" i="5" a="1"/>
  <c r="R107" i="5" s="1"/>
  <c r="R108" i="5" a="1"/>
  <c r="R108" i="5" s="1"/>
  <c r="R109" i="5" a="1"/>
  <c r="R109" i="5" s="1"/>
  <c r="R110" i="5" a="1"/>
  <c r="R110" i="5" s="1"/>
  <c r="R111" i="5" a="1"/>
  <c r="R111" i="5" s="1"/>
  <c r="R112" i="5" a="1"/>
  <c r="R112" i="5" s="1"/>
  <c r="R113" i="5" a="1"/>
  <c r="R113" i="5" s="1"/>
  <c r="R114" i="5" a="1"/>
  <c r="R114" i="5" s="1"/>
  <c r="R115" i="5" a="1"/>
  <c r="R115" i="5" s="1"/>
  <c r="R116" i="5" a="1"/>
  <c r="R116" i="5" s="1"/>
  <c r="R117" i="5" a="1"/>
  <c r="R117" i="5" s="1"/>
  <c r="R118" i="5" a="1"/>
  <c r="R118" i="5" s="1"/>
  <c r="R119" i="5" a="1"/>
  <c r="R119" i="5" s="1"/>
  <c r="R120" i="5" a="1"/>
  <c r="R120" i="5" s="1"/>
  <c r="R121" i="5" a="1"/>
  <c r="R121" i="5" s="1"/>
  <c r="R122" i="5" a="1"/>
  <c r="R122" i="5" s="1"/>
  <c r="R123" i="5" a="1"/>
  <c r="R123" i="5" s="1"/>
  <c r="R124" i="5" a="1"/>
  <c r="R124" i="5" s="1"/>
  <c r="R125" i="5" a="1"/>
  <c r="R125" i="5" s="1"/>
  <c r="R126" i="5" a="1"/>
  <c r="R126" i="5" s="1"/>
  <c r="R127" i="5" a="1"/>
  <c r="R127" i="5" s="1"/>
  <c r="R128" i="5" a="1"/>
  <c r="R128" i="5" s="1"/>
  <c r="R129" i="5" a="1"/>
  <c r="R129" i="5" s="1"/>
  <c r="R130" i="5" a="1"/>
  <c r="R130" i="5" s="1"/>
  <c r="R131" i="5" a="1"/>
  <c r="R131" i="5" s="1"/>
  <c r="R132" i="5" a="1"/>
  <c r="R132" i="5" s="1"/>
  <c r="R133" i="5" a="1"/>
  <c r="R133" i="5" s="1"/>
  <c r="R134" i="5" a="1"/>
  <c r="R134" i="5" s="1"/>
  <c r="R135" i="5" a="1"/>
  <c r="R135" i="5" s="1"/>
  <c r="R136" i="5" a="1"/>
  <c r="R136" i="5" s="1"/>
  <c r="R137" i="5" a="1"/>
  <c r="R137" i="5" s="1"/>
  <c r="R138" i="5" a="1"/>
  <c r="R138" i="5" s="1"/>
  <c r="R139" i="5" a="1"/>
  <c r="R139" i="5" s="1"/>
  <c r="R140" i="5" a="1"/>
  <c r="R140" i="5" s="1"/>
  <c r="R141" i="5" a="1"/>
  <c r="R141" i="5" s="1"/>
  <c r="R142" i="5" a="1"/>
  <c r="R142" i="5" s="1"/>
  <c r="R143" i="5" a="1"/>
  <c r="R143" i="5" s="1"/>
  <c r="R144" i="5" a="1"/>
  <c r="R144" i="5" s="1"/>
  <c r="R145" i="5" a="1"/>
  <c r="R145" i="5" s="1"/>
  <c r="R146" i="5" a="1"/>
  <c r="R146" i="5" s="1"/>
  <c r="R147" i="5" a="1"/>
  <c r="R147" i="5" s="1"/>
  <c r="R148" i="5" a="1"/>
  <c r="R148" i="5" s="1"/>
  <c r="R149" i="5" a="1"/>
  <c r="R149" i="5" s="1"/>
  <c r="R150" i="5" a="1"/>
  <c r="R150" i="5" s="1"/>
  <c r="R151" i="5" a="1"/>
  <c r="R151" i="5" s="1"/>
  <c r="R152" i="5" a="1"/>
  <c r="R152" i="5" s="1"/>
  <c r="R153" i="5" a="1"/>
  <c r="R153" i="5" s="1"/>
  <c r="R154" i="5" a="1"/>
  <c r="R154" i="5" s="1"/>
  <c r="R155" i="5" a="1"/>
  <c r="R155" i="5" s="1"/>
  <c r="R156" i="5" a="1"/>
  <c r="R156" i="5" s="1"/>
  <c r="R157" i="5" a="1"/>
  <c r="R157" i="5" s="1"/>
  <c r="R158" i="5" a="1"/>
  <c r="R158" i="5" s="1"/>
  <c r="R159" i="5" a="1"/>
  <c r="R159" i="5" s="1"/>
  <c r="R160" i="5" a="1"/>
  <c r="R160" i="5" s="1"/>
  <c r="R161" i="5" a="1"/>
  <c r="R161" i="5" s="1"/>
  <c r="R162" i="5" a="1"/>
  <c r="R162" i="5" s="1"/>
  <c r="R163" i="5" a="1"/>
  <c r="R163" i="5" s="1"/>
  <c r="R164" i="5" a="1"/>
  <c r="R164" i="5" s="1"/>
  <c r="R165" i="5" a="1"/>
  <c r="R165" i="5" s="1"/>
  <c r="R166" i="5" a="1"/>
  <c r="R166" i="5" s="1"/>
  <c r="R167" i="5" a="1"/>
  <c r="R167" i="5" s="1"/>
  <c r="R168" i="5" a="1"/>
  <c r="R168" i="5" s="1"/>
  <c r="R169" i="5" a="1"/>
  <c r="R169" i="5" s="1"/>
  <c r="R170" i="5" a="1"/>
  <c r="R170" i="5" s="1"/>
  <c r="R171" i="5" a="1"/>
  <c r="R171" i="5" s="1"/>
  <c r="R172" i="5" a="1"/>
  <c r="R172" i="5" s="1"/>
  <c r="R173" i="5" a="1"/>
  <c r="R173" i="5" s="1"/>
  <c r="R174" i="5" a="1"/>
  <c r="R174" i="5" s="1"/>
  <c r="R175" i="5" a="1"/>
  <c r="R175" i="5" s="1"/>
  <c r="R176" i="5" a="1"/>
  <c r="R176" i="5" s="1"/>
  <c r="R177" i="5" a="1"/>
  <c r="R177" i="5" s="1"/>
  <c r="R178" i="5" a="1"/>
  <c r="R178" i="5" s="1"/>
  <c r="R179" i="5" a="1"/>
  <c r="R179" i="5" s="1"/>
  <c r="R180" i="5" a="1"/>
  <c r="R180" i="5" s="1"/>
  <c r="R181" i="5" a="1"/>
  <c r="R181" i="5" s="1"/>
  <c r="R182" i="5" a="1"/>
  <c r="R182" i="5" s="1"/>
  <c r="R183" i="5" a="1"/>
  <c r="R183" i="5" s="1"/>
  <c r="R184" i="5" a="1"/>
  <c r="R184" i="5" s="1"/>
  <c r="R185" i="5" a="1"/>
  <c r="R185" i="5" s="1"/>
  <c r="R186" i="5" a="1"/>
  <c r="R186" i="5" s="1"/>
  <c r="R187" i="5" a="1"/>
  <c r="R187" i="5" s="1"/>
  <c r="R188" i="5" a="1"/>
  <c r="R188" i="5" s="1"/>
  <c r="R189" i="5" a="1"/>
  <c r="R189" i="5" s="1"/>
  <c r="R190" i="5" a="1"/>
  <c r="R190" i="5" s="1"/>
  <c r="R191" i="5" a="1"/>
  <c r="R191" i="5" s="1"/>
  <c r="R192" i="5" a="1"/>
  <c r="R192" i="5" s="1"/>
  <c r="R193" i="5" a="1"/>
  <c r="R193" i="5" s="1"/>
  <c r="R194" i="5" a="1"/>
  <c r="R194" i="5" s="1"/>
  <c r="R195" i="5" a="1"/>
  <c r="R195" i="5" s="1"/>
  <c r="R196" i="5" a="1"/>
  <c r="R196" i="5" s="1"/>
  <c r="R197" i="5" a="1"/>
  <c r="R197" i="5" s="1"/>
  <c r="R198" i="5" a="1"/>
  <c r="R198" i="5" s="1"/>
  <c r="R199" i="5" a="1"/>
  <c r="R199" i="5" s="1"/>
  <c r="R200" i="5" a="1"/>
  <c r="R200" i="5" s="1"/>
  <c r="R201" i="5" a="1"/>
  <c r="R201" i="5" s="1"/>
  <c r="R202" i="5" a="1"/>
  <c r="R202" i="5" s="1"/>
  <c r="R203" i="5" a="1"/>
  <c r="R203" i="5" s="1"/>
  <c r="R204" i="5" a="1"/>
  <c r="R204" i="5" s="1"/>
  <c r="R205" i="5" a="1"/>
  <c r="R205" i="5" s="1"/>
  <c r="R206" i="5" a="1"/>
  <c r="R206" i="5" s="1"/>
  <c r="R207" i="5" a="1"/>
  <c r="R207" i="5" s="1"/>
  <c r="R208" i="5" a="1"/>
  <c r="R208" i="5" s="1"/>
  <c r="R209" i="5" a="1"/>
  <c r="R209" i="5" s="1"/>
  <c r="R210" i="5" a="1"/>
  <c r="R210" i="5" s="1"/>
  <c r="R211" i="5" a="1"/>
  <c r="R211" i="5" s="1"/>
  <c r="R212" i="5" a="1"/>
  <c r="R212" i="5" s="1"/>
  <c r="R213" i="5" a="1"/>
  <c r="R213" i="5" s="1"/>
  <c r="R214" i="5" a="1"/>
  <c r="R214" i="5" s="1"/>
  <c r="R215" i="5" a="1"/>
  <c r="R215" i="5" s="1"/>
  <c r="R216" i="5" a="1"/>
  <c r="R216" i="5" s="1"/>
  <c r="R217" i="5" a="1"/>
  <c r="R217" i="5" s="1"/>
  <c r="R218" i="5" a="1"/>
  <c r="R218" i="5" s="1"/>
  <c r="R219" i="5" a="1"/>
  <c r="R219" i="5" s="1"/>
  <c r="R220" i="5" a="1"/>
  <c r="R220" i="5" s="1"/>
  <c r="R221" i="5" a="1"/>
  <c r="R221" i="5" s="1"/>
  <c r="R222" i="5" a="1"/>
  <c r="R222" i="5" s="1"/>
  <c r="R223" i="5" a="1"/>
  <c r="R223" i="5" s="1"/>
  <c r="R224" i="5" a="1"/>
  <c r="R224" i="5" s="1"/>
  <c r="R225" i="5" a="1"/>
  <c r="R225" i="5" s="1"/>
  <c r="R226" i="5" a="1"/>
  <c r="R226" i="5" s="1"/>
  <c r="R227" i="5" a="1"/>
  <c r="R227" i="5" s="1"/>
  <c r="R228" i="5" a="1"/>
  <c r="R228" i="5" s="1"/>
  <c r="R229" i="5" a="1"/>
  <c r="R229" i="5" s="1"/>
  <c r="R230" i="5" a="1"/>
  <c r="R230" i="5" s="1"/>
  <c r="R231" i="5" a="1"/>
  <c r="R231" i="5" s="1"/>
  <c r="R232" i="5" a="1"/>
  <c r="R232" i="5" s="1"/>
  <c r="R233" i="5" a="1"/>
  <c r="R233" i="5" s="1"/>
  <c r="R234" i="5" a="1"/>
  <c r="R234" i="5" s="1"/>
  <c r="R235" i="5" a="1"/>
  <c r="R235" i="5" s="1"/>
  <c r="R236" i="5" a="1"/>
  <c r="R236" i="5" s="1"/>
  <c r="R237" i="5" a="1"/>
  <c r="R237" i="5" s="1"/>
  <c r="R238" i="5" a="1"/>
  <c r="R238" i="5" s="1"/>
  <c r="R239" i="5" a="1"/>
  <c r="R239" i="5" s="1"/>
  <c r="R240" i="5" a="1"/>
  <c r="R240" i="5" s="1"/>
  <c r="R241" i="5" a="1"/>
  <c r="R241" i="5" s="1"/>
  <c r="R242" i="5" a="1"/>
  <c r="R242" i="5" s="1"/>
  <c r="R243" i="5" a="1"/>
  <c r="R243" i="5" s="1"/>
  <c r="R244" i="5" a="1"/>
  <c r="R244" i="5" s="1"/>
  <c r="R245" i="5" a="1"/>
  <c r="R245" i="5" s="1"/>
  <c r="R246" i="5" a="1"/>
  <c r="R246" i="5" s="1"/>
  <c r="R247" i="5" a="1"/>
  <c r="R247" i="5" s="1"/>
  <c r="R248" i="5" a="1"/>
  <c r="R248" i="5" s="1"/>
  <c r="R249" i="5" a="1"/>
  <c r="R249" i="5" s="1"/>
  <c r="R250" i="5" a="1"/>
  <c r="R250" i="5" s="1"/>
  <c r="R251" i="5" a="1"/>
  <c r="R251" i="5" s="1"/>
  <c r="R252" i="5" a="1"/>
  <c r="R252" i="5" s="1"/>
  <c r="R253" i="5" a="1"/>
  <c r="R253" i="5" s="1"/>
  <c r="R254" i="5" a="1"/>
  <c r="R254" i="5" s="1"/>
  <c r="R255" i="5" a="1"/>
  <c r="R255" i="5" s="1"/>
  <c r="R256" i="5" a="1"/>
  <c r="R256" i="5" s="1"/>
  <c r="R257" i="5" a="1"/>
  <c r="R257" i="5" s="1"/>
  <c r="R258" i="5" a="1"/>
  <c r="R258" i="5" s="1"/>
  <c r="R259" i="5" a="1"/>
  <c r="R259" i="5" s="1"/>
  <c r="R260" i="5" a="1"/>
  <c r="R260" i="5" s="1"/>
  <c r="R261" i="5" a="1"/>
  <c r="R261" i="5" s="1"/>
  <c r="R262" i="5" a="1"/>
  <c r="R262" i="5" s="1"/>
  <c r="R263" i="5" a="1"/>
  <c r="R263" i="5" s="1"/>
  <c r="R264" i="5" a="1"/>
  <c r="R264" i="5" s="1"/>
  <c r="R265" i="5" a="1"/>
  <c r="R265" i="5" s="1"/>
  <c r="R266" i="5" a="1"/>
  <c r="R266" i="5" s="1"/>
  <c r="R267" i="5" a="1"/>
  <c r="R267" i="5" s="1"/>
  <c r="R268" i="5" a="1"/>
  <c r="R268" i="5" s="1"/>
  <c r="R269" i="5" a="1"/>
  <c r="R269" i="5" s="1"/>
  <c r="R270" i="5" a="1"/>
  <c r="R270" i="5" s="1"/>
  <c r="R271" i="5" a="1"/>
  <c r="R271" i="5" s="1"/>
  <c r="R272" i="5" a="1"/>
  <c r="R272" i="5" s="1"/>
  <c r="R273" i="5" a="1"/>
  <c r="R273" i="5" s="1"/>
  <c r="R274" i="5" a="1"/>
  <c r="R274" i="5" s="1"/>
  <c r="R275" i="5" a="1"/>
  <c r="R275" i="5" s="1"/>
  <c r="R276" i="5" a="1"/>
  <c r="R276" i="5" s="1"/>
  <c r="R277" i="5" a="1"/>
  <c r="R277" i="5" s="1"/>
  <c r="R278" i="5" a="1"/>
  <c r="R278" i="5" s="1"/>
  <c r="R279" i="5" a="1"/>
  <c r="R279" i="5" s="1"/>
  <c r="R280" i="5" a="1"/>
  <c r="R280" i="5" s="1"/>
  <c r="R281" i="5" a="1"/>
  <c r="R281" i="5" s="1"/>
  <c r="R282" i="5" a="1"/>
  <c r="R282" i="5" s="1"/>
  <c r="R283" i="5" a="1"/>
  <c r="R283" i="5" s="1"/>
  <c r="R284" i="5" a="1"/>
  <c r="R284" i="5" s="1"/>
  <c r="R285" i="5" a="1"/>
  <c r="R285" i="5" s="1"/>
  <c r="R286" i="5" a="1"/>
  <c r="R286" i="5" s="1"/>
  <c r="R287" i="5" a="1"/>
  <c r="R287" i="5" s="1"/>
  <c r="R288" i="5" a="1"/>
  <c r="R288" i="5" s="1"/>
  <c r="R289" i="5" a="1"/>
  <c r="R289" i="5" s="1"/>
  <c r="R290" i="5" a="1"/>
  <c r="R290" i="5" s="1"/>
  <c r="R291" i="5" a="1"/>
  <c r="R291" i="5" s="1"/>
  <c r="R292" i="5" a="1"/>
  <c r="R292" i="5" s="1"/>
  <c r="R293" i="5" a="1"/>
  <c r="R293" i="5" s="1"/>
  <c r="R294" i="5" a="1"/>
  <c r="R294" i="5" s="1"/>
  <c r="R295" i="5" a="1"/>
  <c r="R295" i="5" s="1"/>
  <c r="R296" i="5" a="1"/>
  <c r="R296" i="5" s="1"/>
  <c r="R297" i="5" a="1"/>
  <c r="R297" i="5" s="1"/>
  <c r="R298" i="5" a="1"/>
  <c r="R298" i="5" s="1"/>
  <c r="R299" i="5" a="1"/>
  <c r="R299" i="5" s="1"/>
  <c r="R300" i="5" a="1"/>
  <c r="R300" i="5" s="1"/>
  <c r="R301" i="5" a="1"/>
  <c r="R301" i="5" s="1"/>
  <c r="R302" i="5" a="1"/>
  <c r="R302" i="5" s="1"/>
  <c r="R303" i="5" a="1"/>
  <c r="R303" i="5" s="1"/>
  <c r="R304" i="5" a="1"/>
  <c r="R304" i="5" s="1"/>
  <c r="R305" i="5" a="1"/>
  <c r="R305" i="5" s="1"/>
  <c r="R306" i="5" a="1"/>
  <c r="R306" i="5" s="1"/>
  <c r="R307" i="5" a="1"/>
  <c r="R307" i="5" s="1"/>
  <c r="R308" i="5" a="1"/>
  <c r="R308" i="5" s="1"/>
  <c r="R309" i="5" a="1"/>
  <c r="R309" i="5" s="1"/>
  <c r="R310" i="5" a="1"/>
  <c r="R310" i="5" s="1"/>
  <c r="R311" i="5" a="1"/>
  <c r="R311" i="5" s="1"/>
  <c r="R312" i="5" a="1"/>
  <c r="R312" i="5" s="1"/>
  <c r="R313" i="5" a="1"/>
  <c r="R313" i="5" s="1"/>
  <c r="R314" i="5" a="1"/>
  <c r="R314" i="5" s="1"/>
  <c r="R315" i="5" a="1"/>
  <c r="R315" i="5" s="1"/>
  <c r="R316" i="5" a="1"/>
  <c r="R316" i="5" s="1"/>
  <c r="R317" i="5" a="1"/>
  <c r="R317" i="5" s="1"/>
  <c r="R318" i="5" a="1"/>
  <c r="R318" i="5" s="1"/>
  <c r="R319" i="5" a="1"/>
  <c r="R319" i="5" s="1"/>
  <c r="R320" i="5" a="1"/>
  <c r="R320" i="5" s="1"/>
  <c r="R321" i="5" a="1"/>
  <c r="R321" i="5" s="1"/>
  <c r="R322" i="5" a="1"/>
  <c r="R322" i="5" s="1"/>
  <c r="R323" i="5" a="1"/>
  <c r="R323" i="5" s="1"/>
  <c r="R324" i="5" a="1"/>
  <c r="R324" i="5" s="1"/>
  <c r="R325" i="5" a="1"/>
  <c r="R325" i="5" s="1"/>
  <c r="R326" i="5" a="1"/>
  <c r="R326" i="5" s="1"/>
  <c r="R327" i="5" a="1"/>
  <c r="R327" i="5" s="1"/>
  <c r="R328" i="5" a="1"/>
  <c r="R328" i="5" s="1"/>
  <c r="R329" i="5" a="1"/>
  <c r="R329" i="5" s="1"/>
  <c r="R330" i="5" a="1"/>
  <c r="R330" i="5" s="1"/>
  <c r="R331" i="5" a="1"/>
  <c r="R331" i="5" s="1"/>
  <c r="R332" i="5" a="1"/>
  <c r="R332" i="5" s="1"/>
  <c r="R333" i="5" a="1"/>
  <c r="R333" i="5" s="1"/>
  <c r="R334" i="5" a="1"/>
  <c r="R334" i="5" s="1"/>
  <c r="R335" i="5" a="1"/>
  <c r="R335" i="5" s="1"/>
  <c r="R336" i="5" a="1"/>
  <c r="R336" i="5" s="1"/>
  <c r="R337" i="5" a="1"/>
  <c r="R337" i="5" s="1"/>
  <c r="R338" i="5" a="1"/>
  <c r="R338" i="5" s="1"/>
  <c r="R339" i="5" a="1"/>
  <c r="R339" i="5" s="1"/>
  <c r="R340" i="5" a="1"/>
  <c r="R340" i="5" s="1"/>
  <c r="R341" i="5" a="1"/>
  <c r="R341" i="5" s="1"/>
  <c r="R342" i="5" a="1"/>
  <c r="R342" i="5" s="1"/>
  <c r="R343" i="5" a="1"/>
  <c r="R343" i="5" s="1"/>
  <c r="R344" i="5" a="1"/>
  <c r="R344" i="5" s="1"/>
  <c r="R345" i="5" a="1"/>
  <c r="R345" i="5" s="1"/>
  <c r="R346" i="5" a="1"/>
  <c r="R346" i="5" s="1"/>
  <c r="R347" i="5" a="1"/>
  <c r="R347" i="5" s="1"/>
  <c r="R348" i="5" a="1"/>
  <c r="R348" i="5" s="1"/>
  <c r="R349" i="5" a="1"/>
  <c r="R349" i="5" s="1"/>
  <c r="R350" i="5" a="1"/>
  <c r="R350" i="5" s="1"/>
  <c r="R351" i="5" a="1"/>
  <c r="R351" i="5" s="1"/>
  <c r="R352" i="5" a="1"/>
  <c r="R352" i="5" s="1"/>
  <c r="R353" i="5" a="1"/>
  <c r="R353" i="5" s="1"/>
  <c r="R354" i="5" a="1"/>
  <c r="R354" i="5" s="1"/>
  <c r="R355" i="5" a="1"/>
  <c r="R355" i="5" s="1"/>
  <c r="R356" i="5" a="1"/>
  <c r="R356" i="5" s="1"/>
  <c r="R357" i="5" a="1"/>
  <c r="R357" i="5" s="1"/>
  <c r="R358" i="5" a="1"/>
  <c r="R358" i="5" s="1"/>
  <c r="R359" i="5" a="1"/>
  <c r="R359" i="5" s="1"/>
  <c r="R360" i="5" a="1"/>
  <c r="R360" i="5" s="1"/>
  <c r="R361" i="5" a="1"/>
  <c r="R361" i="5" s="1"/>
  <c r="R362" i="5" a="1"/>
  <c r="R362" i="5" s="1"/>
  <c r="R363" i="5" a="1"/>
  <c r="R363" i="5" s="1"/>
  <c r="R364" i="5" a="1"/>
  <c r="R364" i="5" s="1"/>
  <c r="R365" i="5" a="1"/>
  <c r="R365" i="5" s="1"/>
  <c r="R366" i="5" a="1"/>
  <c r="R366" i="5" s="1"/>
  <c r="R367" i="5" a="1"/>
  <c r="R367" i="5" s="1"/>
  <c r="R368" i="5" a="1"/>
  <c r="R368" i="5" s="1"/>
  <c r="R369" i="5" a="1"/>
  <c r="R369" i="5" s="1"/>
  <c r="R370" i="5" a="1"/>
  <c r="R370" i="5" s="1"/>
  <c r="R371" i="5" a="1"/>
  <c r="R371" i="5" s="1"/>
  <c r="R372" i="5" a="1"/>
  <c r="R372" i="5" s="1"/>
  <c r="R373" i="5" a="1"/>
  <c r="R373" i="5" s="1"/>
  <c r="R374" i="5" a="1"/>
  <c r="R374" i="5" s="1"/>
  <c r="R375" i="5" a="1"/>
  <c r="R375" i="5" s="1"/>
  <c r="R376" i="5" a="1"/>
  <c r="R376" i="5" s="1"/>
  <c r="R377" i="5" a="1"/>
  <c r="R377" i="5" s="1"/>
  <c r="R378" i="5" a="1"/>
  <c r="R378" i="5" s="1"/>
  <c r="R379" i="5" a="1"/>
  <c r="R379" i="5" s="1"/>
  <c r="R380" i="5" a="1"/>
  <c r="R380" i="5" s="1"/>
  <c r="R381" i="5" a="1"/>
  <c r="R381" i="5" s="1"/>
  <c r="R382" i="5" a="1"/>
  <c r="R382" i="5" s="1"/>
  <c r="R383" i="5" a="1"/>
  <c r="R383" i="5" s="1"/>
  <c r="R384" i="5" a="1"/>
  <c r="R384" i="5" s="1"/>
  <c r="R385" i="5" a="1"/>
  <c r="R385" i="5" s="1"/>
  <c r="R386" i="5" a="1"/>
  <c r="R386" i="5" s="1"/>
  <c r="R387" i="5" a="1"/>
  <c r="R387" i="5" s="1"/>
  <c r="R388" i="5" a="1"/>
  <c r="R388" i="5" s="1"/>
  <c r="R389" i="5" a="1"/>
  <c r="R389" i="5" s="1"/>
  <c r="R390" i="5" a="1"/>
  <c r="R390" i="5" s="1"/>
  <c r="R391" i="5" a="1"/>
  <c r="R391" i="5" s="1"/>
  <c r="R392" i="5" a="1"/>
  <c r="R392" i="5" s="1"/>
  <c r="R393" i="5" a="1"/>
  <c r="R393" i="5" s="1"/>
  <c r="R394" i="5" a="1"/>
  <c r="R394" i="5" s="1"/>
  <c r="R395" i="5" a="1"/>
  <c r="R395" i="5" s="1"/>
  <c r="R396" i="5" a="1"/>
  <c r="R396" i="5" s="1"/>
  <c r="R397" i="5" a="1"/>
  <c r="R397" i="5" s="1"/>
  <c r="R398" i="5" a="1"/>
  <c r="R398" i="5" s="1"/>
  <c r="R399" i="5" a="1"/>
  <c r="R399" i="5" s="1"/>
  <c r="R400" i="5" a="1"/>
  <c r="R400" i="5" s="1"/>
  <c r="R401" i="5" a="1"/>
  <c r="R401" i="5" s="1"/>
  <c r="R402" i="5" a="1"/>
  <c r="R402" i="5" s="1"/>
  <c r="R403" i="5" a="1"/>
  <c r="R403" i="5" s="1"/>
  <c r="R404" i="5" a="1"/>
  <c r="R404" i="5" s="1"/>
  <c r="R405" i="5" a="1"/>
  <c r="R405" i="5" s="1"/>
  <c r="R406" i="5" a="1"/>
  <c r="R406" i="5" s="1"/>
  <c r="R407" i="5" a="1"/>
  <c r="R407" i="5" s="1"/>
  <c r="R408" i="5" a="1"/>
  <c r="R408" i="5" s="1"/>
  <c r="R409" i="5" a="1"/>
  <c r="R409" i="5" s="1"/>
  <c r="R410" i="5" a="1"/>
  <c r="R410" i="5" s="1"/>
  <c r="R411" i="5" a="1"/>
  <c r="R411" i="5" s="1"/>
  <c r="R412" i="5" a="1"/>
  <c r="R412" i="5" s="1"/>
  <c r="R413" i="5" a="1"/>
  <c r="R413" i="5" s="1"/>
  <c r="R414" i="5" a="1"/>
  <c r="R414" i="5" s="1"/>
  <c r="R415" i="5" a="1"/>
  <c r="R415" i="5" s="1"/>
  <c r="R416" i="5" a="1"/>
  <c r="R416" i="5" s="1"/>
  <c r="R417" i="5" a="1"/>
  <c r="R417" i="5" s="1"/>
  <c r="R418" i="5" a="1"/>
  <c r="R418" i="5" s="1"/>
  <c r="R419" i="5" a="1"/>
  <c r="R419" i="5" s="1"/>
  <c r="R420" i="5" a="1"/>
  <c r="R420" i="5" s="1"/>
  <c r="R421" i="5" a="1"/>
  <c r="R421" i="5" s="1"/>
  <c r="R422" i="5" a="1"/>
  <c r="R422" i="5" s="1"/>
  <c r="R423" i="5" a="1"/>
  <c r="R423" i="5" s="1"/>
  <c r="R424" i="5" a="1"/>
  <c r="R424" i="5" s="1"/>
  <c r="R425" i="5" a="1"/>
  <c r="R425" i="5" s="1"/>
  <c r="R426" i="5" a="1"/>
  <c r="R426" i="5" s="1"/>
  <c r="R427" i="5" a="1"/>
  <c r="R427" i="5" s="1"/>
  <c r="R428" i="5" a="1"/>
  <c r="R428" i="5" s="1"/>
  <c r="R429" i="5" a="1"/>
  <c r="R429" i="5" s="1"/>
  <c r="R430" i="5" a="1"/>
  <c r="R430" i="5" s="1"/>
  <c r="R431" i="5" a="1"/>
  <c r="R431" i="5" s="1"/>
  <c r="R432" i="5" a="1"/>
  <c r="R432" i="5" s="1"/>
  <c r="R433" i="5" a="1"/>
  <c r="R433" i="5" s="1"/>
  <c r="R434" i="5" a="1"/>
  <c r="R434" i="5" s="1"/>
  <c r="R435" i="5" a="1"/>
  <c r="R435" i="5" s="1"/>
  <c r="R436" i="5" a="1"/>
  <c r="R436" i="5" s="1"/>
  <c r="R437" i="5" a="1"/>
  <c r="R437" i="5" s="1"/>
  <c r="R438" i="5" a="1"/>
  <c r="R438" i="5" s="1"/>
  <c r="R439" i="5" a="1"/>
  <c r="R439" i="5" s="1"/>
  <c r="R440" i="5" a="1"/>
  <c r="R440" i="5" s="1"/>
  <c r="R441" i="5" a="1"/>
  <c r="R441" i="5" s="1"/>
  <c r="R442" i="5" a="1"/>
  <c r="R442" i="5" s="1"/>
  <c r="R443" i="5" a="1"/>
  <c r="R443" i="5" s="1"/>
  <c r="R444" i="5" a="1"/>
  <c r="R444" i="5" s="1"/>
  <c r="R445" i="5" a="1"/>
  <c r="R445" i="5" s="1"/>
  <c r="R446" i="5" a="1"/>
  <c r="R446" i="5" s="1"/>
  <c r="R447" i="5" a="1"/>
  <c r="R447" i="5" s="1"/>
  <c r="R448" i="5" a="1"/>
  <c r="R448" i="5" s="1"/>
  <c r="R449" i="5" a="1"/>
  <c r="R449" i="5" s="1"/>
  <c r="R450" i="5" a="1"/>
  <c r="R450" i="5" s="1"/>
  <c r="R451" i="5" a="1"/>
  <c r="R451" i="5" s="1"/>
  <c r="R452" i="5" a="1"/>
  <c r="R452" i="5" s="1"/>
  <c r="R453" i="5" a="1"/>
  <c r="R453" i="5" s="1"/>
  <c r="R454" i="5" a="1"/>
  <c r="R454" i="5" s="1"/>
  <c r="R455" i="5" a="1"/>
  <c r="R455" i="5" s="1"/>
  <c r="R456" i="5" a="1"/>
  <c r="R456" i="5" s="1"/>
  <c r="R457" i="5" a="1"/>
  <c r="R457" i="5" s="1"/>
  <c r="R458" i="5" a="1"/>
  <c r="R458" i="5" s="1"/>
  <c r="R459" i="5" a="1"/>
  <c r="R459" i="5" s="1"/>
  <c r="R460" i="5" a="1"/>
  <c r="R460" i="5" s="1"/>
  <c r="R461" i="5" a="1"/>
  <c r="R461" i="5" s="1"/>
  <c r="R462" i="5" a="1"/>
  <c r="R462" i="5" s="1"/>
  <c r="R463" i="5" a="1"/>
  <c r="R463" i="5" s="1"/>
  <c r="R464" i="5" a="1"/>
  <c r="R464" i="5" s="1"/>
  <c r="R465" i="5" a="1"/>
  <c r="R465" i="5" s="1"/>
  <c r="R466" i="5" a="1"/>
  <c r="R466" i="5" s="1"/>
  <c r="R467" i="5" a="1"/>
  <c r="R467" i="5" s="1"/>
  <c r="R468" i="5" a="1"/>
  <c r="R468" i="5" s="1"/>
  <c r="R469" i="5" a="1"/>
  <c r="R469" i="5" s="1"/>
  <c r="R470" i="5" a="1"/>
  <c r="R470" i="5" s="1"/>
  <c r="R471" i="5" a="1"/>
  <c r="R471" i="5" s="1"/>
  <c r="R472" i="5" a="1"/>
  <c r="R472" i="5" s="1"/>
  <c r="R473" i="5" a="1"/>
  <c r="R473" i="5" s="1"/>
  <c r="R474" i="5" a="1"/>
  <c r="R474" i="5" s="1"/>
  <c r="R475" i="5" a="1"/>
  <c r="R475" i="5" s="1"/>
  <c r="R476" i="5" a="1"/>
  <c r="R476" i="5" s="1"/>
  <c r="R477" i="5" a="1"/>
  <c r="R477" i="5" s="1"/>
  <c r="R478" i="5" a="1"/>
  <c r="R478" i="5" s="1"/>
  <c r="R479" i="5" a="1"/>
  <c r="R479" i="5" s="1"/>
  <c r="R480" i="5" a="1"/>
  <c r="R480" i="5" s="1"/>
  <c r="R481" i="5" a="1"/>
  <c r="R481" i="5" s="1"/>
  <c r="R482" i="5" a="1"/>
  <c r="R482" i="5" s="1"/>
  <c r="R483" i="5" a="1"/>
  <c r="R483" i="5" s="1"/>
  <c r="R484" i="5" a="1"/>
  <c r="R484" i="5" s="1"/>
  <c r="R485" i="5" a="1"/>
  <c r="R485" i="5" s="1"/>
  <c r="R486" i="5" a="1"/>
  <c r="R486" i="5" s="1"/>
  <c r="R487" i="5" a="1"/>
  <c r="R487" i="5" s="1"/>
  <c r="R488" i="5" a="1"/>
  <c r="R488" i="5" s="1"/>
  <c r="R489" i="5" a="1"/>
  <c r="R489" i="5" s="1"/>
  <c r="R490" i="5" a="1"/>
  <c r="R490" i="5" s="1"/>
  <c r="R491" i="5" a="1"/>
  <c r="R491" i="5" s="1"/>
  <c r="R492" i="5" a="1"/>
  <c r="R492" i="5" s="1"/>
  <c r="R493" i="5" a="1"/>
  <c r="R493" i="5" s="1"/>
  <c r="R494" i="5" a="1"/>
  <c r="R494" i="5" s="1"/>
  <c r="R495" i="5" a="1"/>
  <c r="R495" i="5" s="1"/>
  <c r="R496" i="5" a="1"/>
  <c r="R496" i="5" s="1"/>
  <c r="R497" i="5" a="1"/>
  <c r="R497" i="5" s="1"/>
  <c r="R498" i="5" a="1"/>
  <c r="R498" i="5" s="1"/>
  <c r="R499" i="5" a="1"/>
  <c r="R499" i="5" s="1"/>
  <c r="R500" i="5" a="1"/>
  <c r="R500" i="5" s="1"/>
  <c r="R501" i="5" a="1"/>
  <c r="R501" i="5" s="1"/>
  <c r="R502" i="5" a="1"/>
  <c r="R502" i="5" s="1"/>
  <c r="R503" i="5" a="1"/>
  <c r="R503" i="5" s="1"/>
  <c r="R504" i="5" a="1"/>
  <c r="R504" i="5" s="1"/>
  <c r="R505" i="5" a="1"/>
  <c r="R505" i="5" s="1"/>
  <c r="R6" i="5" a="1"/>
  <c r="R6" i="5" s="1"/>
  <c r="CM17" i="5" l="1" a="1"/>
  <c r="CM17" i="5" s="1"/>
  <c r="CM29" i="5" a="1"/>
  <c r="CM29" i="5" s="1"/>
  <c r="CM69" i="5" a="1"/>
  <c r="CM69" i="5" s="1"/>
  <c r="CP17" i="5" a="1"/>
  <c r="CP17" i="5" s="1"/>
  <c r="CP20" i="5" a="1"/>
  <c r="CP20" i="5" s="1"/>
  <c r="CP29" i="5" a="1"/>
  <c r="CP29" i="5" s="1"/>
  <c r="CP32" i="5" a="1"/>
  <c r="CP32" i="5" s="1"/>
  <c r="CP76" i="5" a="1"/>
  <c r="CP76" i="5" s="1"/>
  <c r="CN96" i="5" a="1"/>
  <c r="CN96" i="5" s="1"/>
  <c r="CT13" i="5"/>
  <c r="DB15" i="5"/>
  <c r="CZ16" i="5"/>
  <c r="CX17" i="5"/>
  <c r="CV18" i="5"/>
  <c r="CT19" i="5"/>
  <c r="DB21" i="5"/>
  <c r="CZ22" i="5"/>
  <c r="CX23" i="5"/>
  <c r="CV24" i="5"/>
  <c r="CT25" i="5"/>
  <c r="DB27" i="5"/>
  <c r="CZ28" i="5"/>
  <c r="CX29" i="5"/>
  <c r="CV30" i="5"/>
  <c r="CT31" i="5"/>
  <c r="DB33" i="5"/>
  <c r="CZ34" i="5"/>
  <c r="CX35" i="5"/>
  <c r="CM18" i="5" a="1"/>
  <c r="CM18" i="5" s="1"/>
  <c r="CM30" i="5" a="1"/>
  <c r="CM30" i="5" s="1"/>
  <c r="CM79" i="5" a="1"/>
  <c r="CM79" i="5" s="1"/>
  <c r="CP67" i="5" a="1"/>
  <c r="CP67" i="5" s="1"/>
  <c r="CN86" i="5" a="1"/>
  <c r="CN86" i="5" s="1"/>
  <c r="CU13" i="5"/>
  <c r="CS14" i="5"/>
  <c r="DA16" i="5"/>
  <c r="CY17" i="5"/>
  <c r="CW18" i="5"/>
  <c r="CU19" i="5"/>
  <c r="CS20" i="5"/>
  <c r="DA22" i="5"/>
  <c r="CY23" i="5"/>
  <c r="CW24" i="5"/>
  <c r="CU25" i="5"/>
  <c r="CS26" i="5"/>
  <c r="DA28" i="5"/>
  <c r="CY29" i="5"/>
  <c r="CW30" i="5"/>
  <c r="CU31" i="5"/>
  <c r="CS32" i="5"/>
  <c r="DA34" i="5"/>
  <c r="CY35" i="5"/>
  <c r="CM19" i="5" a="1"/>
  <c r="CM19" i="5" s="1"/>
  <c r="CM31" i="5" a="1"/>
  <c r="CM31" i="5" s="1"/>
  <c r="CM82" i="5" a="1"/>
  <c r="CM82" i="5" s="1"/>
  <c r="CN12" i="5" a="1"/>
  <c r="CN12" i="5" s="1"/>
  <c r="CN15" i="5" a="1"/>
  <c r="CN15" i="5" s="1"/>
  <c r="CN18" i="5" a="1"/>
  <c r="CN18" i="5" s="1"/>
  <c r="CN24" i="5" a="1"/>
  <c r="CN24" i="5" s="1"/>
  <c r="CN27" i="5" a="1"/>
  <c r="CN27" i="5" s="1"/>
  <c r="CN30" i="5" a="1"/>
  <c r="CN30" i="5" s="1"/>
  <c r="CV13" i="5"/>
  <c r="CT14" i="5"/>
  <c r="DB16" i="5"/>
  <c r="CZ17" i="5"/>
  <c r="CX18" i="5"/>
  <c r="CV19" i="5"/>
  <c r="CT20" i="5"/>
  <c r="DB22" i="5"/>
  <c r="CZ23" i="5"/>
  <c r="CX24" i="5"/>
  <c r="CV25" i="5"/>
  <c r="CT26" i="5"/>
  <c r="DB28" i="5"/>
  <c r="CZ29" i="5"/>
  <c r="CX30" i="5"/>
  <c r="CV31" i="5"/>
  <c r="CT32" i="5"/>
  <c r="DB34" i="5"/>
  <c r="CZ35" i="5"/>
  <c r="CM20" i="5" a="1"/>
  <c r="CM20" i="5" s="1"/>
  <c r="CM32" i="5" a="1"/>
  <c r="CM32" i="5" s="1"/>
  <c r="CM92" i="5" a="1"/>
  <c r="CM92" i="5" s="1"/>
  <c r="CN21" i="5" a="1"/>
  <c r="CN21" i="5" s="1"/>
  <c r="CN33" i="5" a="1"/>
  <c r="CN33" i="5" s="1"/>
  <c r="CP49" i="5" a="1"/>
  <c r="CP49" i="5" s="1"/>
  <c r="CP58" i="5" a="1"/>
  <c r="CP58" i="5" s="1"/>
  <c r="CW13" i="5"/>
  <c r="CU14" i="5"/>
  <c r="CS15" i="5"/>
  <c r="DA17" i="5"/>
  <c r="CY18" i="5"/>
  <c r="CW19" i="5"/>
  <c r="CU20" i="5"/>
  <c r="CS21" i="5"/>
  <c r="DA23" i="5"/>
  <c r="CY24" i="5"/>
  <c r="CW25" i="5"/>
  <c r="CU26" i="5"/>
  <c r="CS27" i="5"/>
  <c r="DA29" i="5"/>
  <c r="CY30" i="5"/>
  <c r="CW31" i="5"/>
  <c r="CU32" i="5"/>
  <c r="CS33" i="5"/>
  <c r="DA35" i="5"/>
  <c r="CM21" i="5" a="1"/>
  <c r="CM21" i="5" s="1"/>
  <c r="CM33" i="5" a="1"/>
  <c r="CM33" i="5" s="1"/>
  <c r="CP12" i="5" a="1"/>
  <c r="CP12" i="5" s="1"/>
  <c r="CP15" i="5" a="1"/>
  <c r="CP15" i="5" s="1"/>
  <c r="CP18" i="5" a="1"/>
  <c r="CP18" i="5" s="1"/>
  <c r="CP24" i="5" a="1"/>
  <c r="CP24" i="5" s="1"/>
  <c r="CP27" i="5" a="1"/>
  <c r="CP27" i="5" s="1"/>
  <c r="CP30" i="5" a="1"/>
  <c r="CP30" i="5" s="1"/>
  <c r="CX13" i="5"/>
  <c r="CV14" i="5"/>
  <c r="CT15" i="5"/>
  <c r="DB17" i="5"/>
  <c r="CZ18" i="5"/>
  <c r="CX19" i="5"/>
  <c r="CV20" i="5"/>
  <c r="CT21" i="5"/>
  <c r="DB23" i="5"/>
  <c r="CZ24" i="5"/>
  <c r="CX25" i="5"/>
  <c r="CV26" i="5"/>
  <c r="CT27" i="5"/>
  <c r="DB29" i="5"/>
  <c r="CZ30" i="5"/>
  <c r="CX31" i="5"/>
  <c r="CV32" i="5"/>
  <c r="CT33" i="5"/>
  <c r="DB35" i="5"/>
  <c r="CM22" i="5" a="1"/>
  <c r="CM22" i="5" s="1"/>
  <c r="CM34" i="5" a="1"/>
  <c r="CM34" i="5" s="1"/>
  <c r="CP21" i="5" a="1"/>
  <c r="CP21" i="5" s="1"/>
  <c r="CP33" i="5" a="1"/>
  <c r="CP33" i="5" s="1"/>
  <c r="CN80" i="5" a="1"/>
  <c r="CN80" i="5" s="1"/>
  <c r="CY13" i="5"/>
  <c r="CW14" i="5"/>
  <c r="CU15" i="5"/>
  <c r="CS16" i="5"/>
  <c r="DA18" i="5"/>
  <c r="CY19" i="5"/>
  <c r="CW20" i="5"/>
  <c r="CU21" i="5"/>
  <c r="CS22" i="5"/>
  <c r="DA24" i="5"/>
  <c r="CY25" i="5"/>
  <c r="CW26" i="5"/>
  <c r="CU27" i="5"/>
  <c r="CS28" i="5"/>
  <c r="DA30" i="5"/>
  <c r="CY31" i="5"/>
  <c r="CW32" i="5"/>
  <c r="CU33" i="5"/>
  <c r="CS34" i="5"/>
  <c r="CM11" i="5" a="1"/>
  <c r="CM11" i="5" s="1"/>
  <c r="CM23" i="5" a="1"/>
  <c r="CM23" i="5" s="1"/>
  <c r="CM35" i="5" a="1"/>
  <c r="CM35" i="5" s="1"/>
  <c r="CN16" i="5" a="1"/>
  <c r="CN16" i="5" s="1"/>
  <c r="CN19" i="5" a="1"/>
  <c r="CN19" i="5" s="1"/>
  <c r="CN28" i="5" a="1"/>
  <c r="CN28" i="5" s="1"/>
  <c r="CN31" i="5" a="1"/>
  <c r="CN31" i="5" s="1"/>
  <c r="CZ13" i="5"/>
  <c r="CX14" i="5"/>
  <c r="CV15" i="5"/>
  <c r="CT16" i="5"/>
  <c r="DB18" i="5"/>
  <c r="CZ19" i="5"/>
  <c r="CX20" i="5"/>
  <c r="CV21" i="5"/>
  <c r="CT22" i="5"/>
  <c r="DB24" i="5"/>
  <c r="CZ25" i="5"/>
  <c r="CX26" i="5"/>
  <c r="CV27" i="5"/>
  <c r="CT28" i="5"/>
  <c r="DB30" i="5"/>
  <c r="CZ31" i="5"/>
  <c r="CX32" i="5"/>
  <c r="CV33" i="5"/>
  <c r="CT34" i="5"/>
  <c r="CR35" i="5"/>
  <c r="CM12" i="5" a="1"/>
  <c r="CM12" i="5" s="1"/>
  <c r="CM24" i="5" a="1"/>
  <c r="CM24" i="5" s="1"/>
  <c r="CM37" i="5" a="1"/>
  <c r="CM37" i="5" s="1"/>
  <c r="CN13" i="5" a="1"/>
  <c r="CN13" i="5" s="1"/>
  <c r="CN22" i="5" a="1"/>
  <c r="CN22" i="5" s="1"/>
  <c r="CN25" i="5" a="1"/>
  <c r="CN25" i="5" s="1"/>
  <c r="CN34" i="5" a="1"/>
  <c r="CN34" i="5" s="1"/>
  <c r="CP52" i="5" a="1"/>
  <c r="CP52" i="5" s="1"/>
  <c r="DA13" i="5"/>
  <c r="CY14" i="5"/>
  <c r="CW15" i="5"/>
  <c r="CU16" i="5"/>
  <c r="CS17" i="5"/>
  <c r="DA19" i="5"/>
  <c r="CY20" i="5"/>
  <c r="CW21" i="5"/>
  <c r="CU22" i="5"/>
  <c r="CS23" i="5"/>
  <c r="DA25" i="5"/>
  <c r="CY26" i="5"/>
  <c r="CW27" i="5"/>
  <c r="CU28" i="5"/>
  <c r="CS29" i="5"/>
  <c r="DA31" i="5"/>
  <c r="CY32" i="5"/>
  <c r="CW33" i="5"/>
  <c r="CU34" i="5"/>
  <c r="CS35" i="5"/>
  <c r="CM13" i="5" a="1"/>
  <c r="CM13" i="5" s="1"/>
  <c r="CM25" i="5" a="1"/>
  <c r="CM25" i="5" s="1"/>
  <c r="CM42" i="5" a="1"/>
  <c r="CM42" i="5" s="1"/>
  <c r="CP13" i="5" a="1"/>
  <c r="CP13" i="5" s="1"/>
  <c r="CP16" i="5" a="1"/>
  <c r="CP16" i="5" s="1"/>
  <c r="CP19" i="5" a="1"/>
  <c r="CP19" i="5" s="1"/>
  <c r="CP22" i="5" a="1"/>
  <c r="CP22" i="5" s="1"/>
  <c r="CP25" i="5" a="1"/>
  <c r="CP25" i="5" s="1"/>
  <c r="CP28" i="5" a="1"/>
  <c r="CP28" i="5" s="1"/>
  <c r="CP31" i="5" a="1"/>
  <c r="CP31" i="5" s="1"/>
  <c r="CP34" i="5" a="1"/>
  <c r="CP34" i="5" s="1"/>
  <c r="CP73" i="5" a="1"/>
  <c r="CP73" i="5" s="1"/>
  <c r="DB13" i="5"/>
  <c r="CZ14" i="5"/>
  <c r="CX15" i="5"/>
  <c r="CV16" i="5"/>
  <c r="CT17" i="5"/>
  <c r="DB19" i="5"/>
  <c r="CZ20" i="5"/>
  <c r="CX21" i="5"/>
  <c r="CV22" i="5"/>
  <c r="CT23" i="5"/>
  <c r="DB25" i="5"/>
  <c r="CZ26" i="5"/>
  <c r="CX27" i="5"/>
  <c r="CV28" i="5"/>
  <c r="CT29" i="5"/>
  <c r="DB31" i="5"/>
  <c r="CZ32" i="5"/>
  <c r="CX33" i="5"/>
  <c r="CV34" i="5"/>
  <c r="CT35" i="5"/>
  <c r="CM14" i="5" a="1"/>
  <c r="CM14" i="5" s="1"/>
  <c r="CM26" i="5" a="1"/>
  <c r="CM26" i="5" s="1"/>
  <c r="CM49" i="5" a="1"/>
  <c r="CM49" i="5" s="1"/>
  <c r="CP83" i="5" a="1"/>
  <c r="CP83" i="5" s="1"/>
  <c r="DA14" i="5"/>
  <c r="CY15" i="5"/>
  <c r="CW16" i="5"/>
  <c r="CU17" i="5"/>
  <c r="CS18" i="5"/>
  <c r="DA20" i="5"/>
  <c r="CY21" i="5"/>
  <c r="CW22" i="5"/>
  <c r="CU23" i="5"/>
  <c r="CS24" i="5"/>
  <c r="DA26" i="5"/>
  <c r="CY27" i="5"/>
  <c r="CW28" i="5"/>
  <c r="CU29" i="5"/>
  <c r="CS30" i="5"/>
  <c r="DA32" i="5"/>
  <c r="CY33" i="5"/>
  <c r="CW34" i="5"/>
  <c r="CU35" i="5"/>
  <c r="CM15" i="5" a="1"/>
  <c r="CM15" i="5" s="1"/>
  <c r="CM27" i="5" a="1"/>
  <c r="CM27" i="5" s="1"/>
  <c r="CM54" i="5" a="1"/>
  <c r="CM54" i="5" s="1"/>
  <c r="CN11" i="5" a="1"/>
  <c r="CN11" i="5" s="1"/>
  <c r="CN14" i="5" a="1"/>
  <c r="CN14" i="5" s="1"/>
  <c r="CN20" i="5" a="1"/>
  <c r="CN20" i="5" s="1"/>
  <c r="CN23" i="5" a="1"/>
  <c r="CN23" i="5" s="1"/>
  <c r="CN26" i="5" a="1"/>
  <c r="CN26" i="5" s="1"/>
  <c r="CN32" i="5" a="1"/>
  <c r="CN32" i="5" s="1"/>
  <c r="CN35" i="5" a="1"/>
  <c r="CN35" i="5" s="1"/>
  <c r="CZ15" i="5"/>
  <c r="CX16" i="5"/>
  <c r="CV17" i="5"/>
  <c r="CT18" i="5"/>
  <c r="CZ21" i="5"/>
  <c r="CX22" i="5"/>
  <c r="CV23" i="5"/>
  <c r="CT24" i="5"/>
  <c r="CZ27" i="5"/>
  <c r="CX28" i="5"/>
  <c r="CV29" i="5"/>
  <c r="CT30" i="5"/>
  <c r="CZ33" i="5"/>
  <c r="CX34" i="5"/>
  <c r="CV35" i="5"/>
  <c r="CM16" i="5" a="1"/>
  <c r="CM16" i="5" s="1"/>
  <c r="CM28" i="5" a="1"/>
  <c r="CM28" i="5" s="1"/>
  <c r="CM64" i="5" a="1"/>
  <c r="CM64" i="5" s="1"/>
  <c r="CP11" i="5" a="1"/>
  <c r="CP11" i="5" s="1"/>
  <c r="CP14" i="5" a="1"/>
  <c r="CP14" i="5" s="1"/>
  <c r="CN17" i="5" a="1"/>
  <c r="CN17" i="5" s="1"/>
  <c r="CP23" i="5" a="1"/>
  <c r="CP23" i="5" s="1"/>
  <c r="CP26" i="5" a="1"/>
  <c r="CP26" i="5" s="1"/>
  <c r="CN29" i="5" a="1"/>
  <c r="CN29" i="5" s="1"/>
  <c r="CP35" i="5" a="1"/>
  <c r="CP35" i="5" s="1"/>
  <c r="CP55" i="5" a="1"/>
  <c r="CP55" i="5" s="1"/>
  <c r="CV12" i="5"/>
  <c r="CU12" i="5"/>
  <c r="CW12" i="5"/>
  <c r="CX12" i="5"/>
  <c r="CY12" i="5"/>
  <c r="CZ12" i="5"/>
  <c r="DA12" i="5"/>
  <c r="DB12" i="5"/>
  <c r="CS12" i="5"/>
  <c r="CU8" i="5"/>
  <c r="DB46" i="5"/>
  <c r="DA46" i="5"/>
  <c r="CZ46" i="5"/>
  <c r="CY46" i="5"/>
  <c r="CX46" i="5"/>
  <c r="CW46" i="5"/>
  <c r="CV46" i="5"/>
  <c r="CU46" i="5"/>
  <c r="DB58" i="5"/>
  <c r="DA58" i="5"/>
  <c r="CZ58" i="5"/>
  <c r="CY58" i="5"/>
  <c r="CX58" i="5"/>
  <c r="CW58" i="5"/>
  <c r="CV58" i="5"/>
  <c r="CU58" i="5"/>
  <c r="DB70" i="5"/>
  <c r="DA70" i="5"/>
  <c r="CZ70" i="5"/>
  <c r="CY70" i="5"/>
  <c r="CX70" i="5"/>
  <c r="CW70" i="5"/>
  <c r="CV70" i="5"/>
  <c r="CU70" i="5"/>
  <c r="DB82" i="5"/>
  <c r="DA82" i="5"/>
  <c r="CZ82" i="5"/>
  <c r="CY82" i="5"/>
  <c r="CX82" i="5"/>
  <c r="CW82" i="5"/>
  <c r="CV82" i="5"/>
  <c r="CU82" i="5"/>
  <c r="DB94" i="5"/>
  <c r="DA94" i="5"/>
  <c r="CZ94" i="5"/>
  <c r="CY94" i="5"/>
  <c r="CX94" i="5"/>
  <c r="CW94" i="5"/>
  <c r="CV94" i="5"/>
  <c r="CU94" i="5"/>
  <c r="CO102" i="5" a="1"/>
  <c r="CO102" i="5" s="1"/>
  <c r="CP102" i="5" a="1"/>
  <c r="CP102" i="5" s="1"/>
  <c r="CM43" i="5" a="1"/>
  <c r="CM43" i="5" s="1"/>
  <c r="CM55" i="5" a="1"/>
  <c r="CM55" i="5" s="1"/>
  <c r="CM65" i="5" a="1"/>
  <c r="CM65" i="5" s="1"/>
  <c r="CM74" i="5" a="1"/>
  <c r="CM74" i="5" s="1"/>
  <c r="CM83" i="5" a="1"/>
  <c r="CM83" i="5" s="1"/>
  <c r="CN38" i="5" a="1"/>
  <c r="CN38" i="5" s="1"/>
  <c r="CN44" i="5" a="1"/>
  <c r="CN44" i="5" s="1"/>
  <c r="CN47" i="5" a="1"/>
  <c r="CN47" i="5" s="1"/>
  <c r="CP61" i="5" a="1"/>
  <c r="CP61" i="5" s="1"/>
  <c r="CP64" i="5" a="1"/>
  <c r="CP64" i="5" s="1"/>
  <c r="CN71" i="5" a="1"/>
  <c r="CN71" i="5" s="1"/>
  <c r="CP86" i="5" a="1"/>
  <c r="CP86" i="5" s="1"/>
  <c r="CP89" i="5" a="1"/>
  <c r="CP89" i="5" s="1"/>
  <c r="CY37" i="5"/>
  <c r="DA42" i="5"/>
  <c r="CS58" i="5"/>
  <c r="CU63" i="5"/>
  <c r="CW68" i="5"/>
  <c r="CY73" i="5"/>
  <c r="DA78" i="5"/>
  <c r="CS94" i="5"/>
  <c r="CU99" i="5"/>
  <c r="CT81" i="5"/>
  <c r="CS81" i="5"/>
  <c r="DB81" i="5"/>
  <c r="DA81" i="5"/>
  <c r="CZ81" i="5"/>
  <c r="CY81" i="5"/>
  <c r="CX81" i="5"/>
  <c r="CW81" i="5"/>
  <c r="CO101" i="5" a="1"/>
  <c r="CO101" i="5" s="1"/>
  <c r="CN101" i="5" a="1"/>
  <c r="CN101" i="5" s="1"/>
  <c r="CN89" i="5" a="1"/>
  <c r="CN89" i="5" s="1"/>
  <c r="DB47" i="5"/>
  <c r="DA47" i="5"/>
  <c r="CZ47" i="5"/>
  <c r="CY47" i="5"/>
  <c r="CX47" i="5"/>
  <c r="CW47" i="5"/>
  <c r="CV47" i="5"/>
  <c r="CU47" i="5"/>
  <c r="CT47" i="5"/>
  <c r="CS47" i="5"/>
  <c r="DB59" i="5"/>
  <c r="DA59" i="5"/>
  <c r="CZ59" i="5"/>
  <c r="CY59" i="5"/>
  <c r="CX59" i="5"/>
  <c r="CW59" i="5"/>
  <c r="CV59" i="5"/>
  <c r="CU59" i="5"/>
  <c r="CT59" i="5"/>
  <c r="CS59" i="5"/>
  <c r="DB71" i="5"/>
  <c r="DA71" i="5"/>
  <c r="CZ71" i="5"/>
  <c r="CY71" i="5"/>
  <c r="CX71" i="5"/>
  <c r="CW71" i="5"/>
  <c r="CV71" i="5"/>
  <c r="CU71" i="5"/>
  <c r="CT71" i="5"/>
  <c r="CS71" i="5"/>
  <c r="DB83" i="5"/>
  <c r="DA83" i="5"/>
  <c r="CZ83" i="5"/>
  <c r="CY83" i="5"/>
  <c r="CX83" i="5"/>
  <c r="CW83" i="5"/>
  <c r="CV83" i="5"/>
  <c r="CU83" i="5"/>
  <c r="CT83" i="5"/>
  <c r="CS83" i="5"/>
  <c r="DB95" i="5"/>
  <c r="DA95" i="5"/>
  <c r="CZ95" i="5"/>
  <c r="CY95" i="5"/>
  <c r="CX95" i="5"/>
  <c r="CW95" i="5"/>
  <c r="CV95" i="5"/>
  <c r="CU95" i="5"/>
  <c r="CT95" i="5"/>
  <c r="CS95" i="5"/>
  <c r="CO103" i="5" a="1"/>
  <c r="CO103" i="5" s="1"/>
  <c r="CP103" i="5" a="1"/>
  <c r="CP103" i="5" s="1"/>
  <c r="CN103" i="5" a="1"/>
  <c r="CN103" i="5" s="1"/>
  <c r="CM44" i="5" a="1"/>
  <c r="CM44" i="5" s="1"/>
  <c r="CM66" i="5" a="1"/>
  <c r="CM66" i="5" s="1"/>
  <c r="CM84" i="5" a="1"/>
  <c r="CM84" i="5" s="1"/>
  <c r="CM102" i="5" a="1"/>
  <c r="CM102" i="5" s="1"/>
  <c r="CP38" i="5" a="1"/>
  <c r="CP38" i="5" s="1"/>
  <c r="CN41" i="5" a="1"/>
  <c r="CN41" i="5" s="1"/>
  <c r="CP47" i="5" a="1"/>
  <c r="CP47" i="5" s="1"/>
  <c r="CN50" i="5" a="1"/>
  <c r="CN50" i="5" s="1"/>
  <c r="CN56" i="5" a="1"/>
  <c r="CN56" i="5" s="1"/>
  <c r="CN59" i="5" a="1"/>
  <c r="CN59" i="5" s="1"/>
  <c r="CN68" i="5" a="1"/>
  <c r="CN68" i="5" s="1"/>
  <c r="CP71" i="5" a="1"/>
  <c r="CP71" i="5" s="1"/>
  <c r="CN74" i="5" a="1"/>
  <c r="CN74" i="5" s="1"/>
  <c r="CN77" i="5" a="1"/>
  <c r="CN77" i="5" s="1"/>
  <c r="CP80" i="5" a="1"/>
  <c r="CP80" i="5" s="1"/>
  <c r="CN93" i="5" a="1"/>
  <c r="CN93" i="5" s="1"/>
  <c r="CP101" i="5" a="1"/>
  <c r="CP101" i="5" s="1"/>
  <c r="CT58" i="5"/>
  <c r="CT94" i="5"/>
  <c r="CT69" i="5"/>
  <c r="CS69" i="5"/>
  <c r="DB69" i="5"/>
  <c r="DA69" i="5"/>
  <c r="CZ69" i="5"/>
  <c r="CY69" i="5"/>
  <c r="CX69" i="5"/>
  <c r="CW69" i="5"/>
  <c r="CT93" i="5"/>
  <c r="CS93" i="5"/>
  <c r="DB93" i="5"/>
  <c r="DA93" i="5"/>
  <c r="CZ93" i="5"/>
  <c r="CY93" i="5"/>
  <c r="CX93" i="5"/>
  <c r="CW93" i="5"/>
  <c r="CU105" i="5"/>
  <c r="CT105" i="5"/>
  <c r="CS105" i="5"/>
  <c r="DB105" i="5"/>
  <c r="DA105" i="5"/>
  <c r="CZ105" i="5"/>
  <c r="CY105" i="5"/>
  <c r="CX105" i="5"/>
  <c r="CW105" i="5"/>
  <c r="CV93" i="5"/>
  <c r="CZ36" i="5"/>
  <c r="CY36" i="5"/>
  <c r="CX36" i="5"/>
  <c r="CW36" i="5"/>
  <c r="CV36" i="5"/>
  <c r="CU36" i="5"/>
  <c r="CT36" i="5"/>
  <c r="CS36" i="5"/>
  <c r="CZ48" i="5"/>
  <c r="CY48" i="5"/>
  <c r="CX48" i="5"/>
  <c r="CW48" i="5"/>
  <c r="CV48" i="5"/>
  <c r="CU48" i="5"/>
  <c r="CT48" i="5"/>
  <c r="CS48" i="5"/>
  <c r="CZ60" i="5"/>
  <c r="CY60" i="5"/>
  <c r="CX60" i="5"/>
  <c r="CW60" i="5"/>
  <c r="CV60" i="5"/>
  <c r="CU60" i="5"/>
  <c r="CT60" i="5"/>
  <c r="CS60" i="5"/>
  <c r="CZ72" i="5"/>
  <c r="CY72" i="5"/>
  <c r="CX72" i="5"/>
  <c r="CW72" i="5"/>
  <c r="CV72" i="5"/>
  <c r="CU72" i="5"/>
  <c r="CT72" i="5"/>
  <c r="CS72" i="5"/>
  <c r="CZ84" i="5"/>
  <c r="CY84" i="5"/>
  <c r="CX84" i="5"/>
  <c r="CW84" i="5"/>
  <c r="CV84" i="5"/>
  <c r="CU84" i="5"/>
  <c r="CT84" i="5"/>
  <c r="CS84" i="5"/>
  <c r="CZ96" i="5"/>
  <c r="CY96" i="5"/>
  <c r="CX96" i="5"/>
  <c r="CW96" i="5"/>
  <c r="CV96" i="5"/>
  <c r="CU96" i="5"/>
  <c r="CT96" i="5"/>
  <c r="CS96" i="5"/>
  <c r="CO104" i="5" a="1"/>
  <c r="CO104" i="5" s="1"/>
  <c r="CP104" i="5" a="1"/>
  <c r="CP104" i="5" s="1"/>
  <c r="CN104" i="5" a="1"/>
  <c r="CN104" i="5" s="1"/>
  <c r="CM45" i="5" a="1"/>
  <c r="CM45" i="5" s="1"/>
  <c r="CM56" i="5" a="1"/>
  <c r="CM56" i="5" s="1"/>
  <c r="CM67" i="5" a="1"/>
  <c r="CM67" i="5" s="1"/>
  <c r="CM75" i="5" a="1"/>
  <c r="CM75" i="5" s="1"/>
  <c r="CM85" i="5" a="1"/>
  <c r="CM85" i="5" s="1"/>
  <c r="CM93" i="5" a="1"/>
  <c r="CM93" i="5" s="1"/>
  <c r="CM103" i="5" a="1"/>
  <c r="CM103" i="5" s="1"/>
  <c r="CP41" i="5" a="1"/>
  <c r="CP41" i="5" s="1"/>
  <c r="CP44" i="5" a="1"/>
  <c r="CP44" i="5" s="1"/>
  <c r="CP50" i="5" a="1"/>
  <c r="CP50" i="5" s="1"/>
  <c r="CN53" i="5" a="1"/>
  <c r="CN53" i="5" s="1"/>
  <c r="CP59" i="5" a="1"/>
  <c r="CP59" i="5" s="1"/>
  <c r="CN62" i="5" a="1"/>
  <c r="CN62" i="5" s="1"/>
  <c r="CN65" i="5" a="1"/>
  <c r="CN65" i="5" s="1"/>
  <c r="CP74" i="5" a="1"/>
  <c r="CP74" i="5" s="1"/>
  <c r="CP77" i="5" a="1"/>
  <c r="CP77" i="5" s="1"/>
  <c r="CN84" i="5" a="1"/>
  <c r="CN84" i="5" s="1"/>
  <c r="CN90" i="5" a="1"/>
  <c r="CN90" i="5" s="1"/>
  <c r="CP93" i="5" a="1"/>
  <c r="CP93" i="5" s="1"/>
  <c r="CW38" i="5"/>
  <c r="CY43" i="5"/>
  <c r="DA48" i="5"/>
  <c r="CS64" i="5"/>
  <c r="CU69" i="5"/>
  <c r="CW74" i="5"/>
  <c r="CY79" i="5"/>
  <c r="DA84" i="5"/>
  <c r="CS100" i="5"/>
  <c r="CX37" i="5"/>
  <c r="CW37" i="5"/>
  <c r="CV37" i="5"/>
  <c r="CU37" i="5"/>
  <c r="CT37" i="5"/>
  <c r="CS37" i="5"/>
  <c r="DB37" i="5"/>
  <c r="DA37" i="5"/>
  <c r="CX49" i="5"/>
  <c r="CW49" i="5"/>
  <c r="CV49" i="5"/>
  <c r="CU49" i="5"/>
  <c r="CT49" i="5"/>
  <c r="CS49" i="5"/>
  <c r="DB49" i="5"/>
  <c r="DA49" i="5"/>
  <c r="CX61" i="5"/>
  <c r="CW61" i="5"/>
  <c r="CV61" i="5"/>
  <c r="CU61" i="5"/>
  <c r="CT61" i="5"/>
  <c r="CS61" i="5"/>
  <c r="DB61" i="5"/>
  <c r="DA61" i="5"/>
  <c r="CX73" i="5"/>
  <c r="CW73" i="5"/>
  <c r="CV73" i="5"/>
  <c r="CU73" i="5"/>
  <c r="CT73" i="5"/>
  <c r="CS73" i="5"/>
  <c r="DB73" i="5"/>
  <c r="DA73" i="5"/>
  <c r="CX85" i="5"/>
  <c r="CW85" i="5"/>
  <c r="CV85" i="5"/>
  <c r="CU85" i="5"/>
  <c r="CT85" i="5"/>
  <c r="CS85" i="5"/>
  <c r="DB85" i="5"/>
  <c r="DA85" i="5"/>
  <c r="CX97" i="5"/>
  <c r="CW97" i="5"/>
  <c r="CV97" i="5"/>
  <c r="CU97" i="5"/>
  <c r="CT97" i="5"/>
  <c r="CS97" i="5"/>
  <c r="DB97" i="5"/>
  <c r="DA97" i="5"/>
  <c r="CM46" i="5" a="1"/>
  <c r="CM46" i="5" s="1"/>
  <c r="CM57" i="5" a="1"/>
  <c r="CM57" i="5" s="1"/>
  <c r="CM76" i="5" a="1"/>
  <c r="CM76" i="5" s="1"/>
  <c r="CM94" i="5" a="1"/>
  <c r="CM94" i="5" s="1"/>
  <c r="CP53" i="5" a="1"/>
  <c r="CP53" i="5" s="1"/>
  <c r="CP56" i="5" a="1"/>
  <c r="CP56" i="5" s="1"/>
  <c r="CP62" i="5" a="1"/>
  <c r="CP62" i="5" s="1"/>
  <c r="CP65" i="5" a="1"/>
  <c r="CP65" i="5" s="1"/>
  <c r="CP68" i="5" a="1"/>
  <c r="CP68" i="5" s="1"/>
  <c r="CN87" i="5" a="1"/>
  <c r="CN87" i="5" s="1"/>
  <c r="CN102" i="5" a="1"/>
  <c r="CN102" i="5" s="1"/>
  <c r="DB48" i="5"/>
  <c r="CV69" i="5"/>
  <c r="DB84" i="5"/>
  <c r="CT57" i="5"/>
  <c r="CS57" i="5"/>
  <c r="DB57" i="5"/>
  <c r="DA57" i="5"/>
  <c r="CZ57" i="5"/>
  <c r="CY57" i="5"/>
  <c r="CX57" i="5"/>
  <c r="CW57" i="5"/>
  <c r="CV38" i="5"/>
  <c r="CU38" i="5"/>
  <c r="CT38" i="5"/>
  <c r="CS38" i="5"/>
  <c r="DB38" i="5"/>
  <c r="DA38" i="5"/>
  <c r="CZ38" i="5"/>
  <c r="CY38" i="5"/>
  <c r="CV50" i="5"/>
  <c r="CU50" i="5"/>
  <c r="CT50" i="5"/>
  <c r="CS50" i="5"/>
  <c r="DB50" i="5"/>
  <c r="DA50" i="5"/>
  <c r="CZ50" i="5"/>
  <c r="CY50" i="5"/>
  <c r="CV62" i="5"/>
  <c r="CU62" i="5"/>
  <c r="CT62" i="5"/>
  <c r="CS62" i="5"/>
  <c r="DB62" i="5"/>
  <c r="DA62" i="5"/>
  <c r="CZ62" i="5"/>
  <c r="CY62" i="5"/>
  <c r="CV74" i="5"/>
  <c r="CU74" i="5"/>
  <c r="CT74" i="5"/>
  <c r="CS74" i="5"/>
  <c r="DB74" i="5"/>
  <c r="DA74" i="5"/>
  <c r="CZ74" i="5"/>
  <c r="CY74" i="5"/>
  <c r="CV86" i="5"/>
  <c r="CU86" i="5"/>
  <c r="CT86" i="5"/>
  <c r="CS86" i="5"/>
  <c r="DB86" i="5"/>
  <c r="DA86" i="5"/>
  <c r="CZ86" i="5"/>
  <c r="CY86" i="5"/>
  <c r="CV98" i="5"/>
  <c r="CU98" i="5"/>
  <c r="CT98" i="5"/>
  <c r="CS98" i="5"/>
  <c r="DB98" i="5"/>
  <c r="DA98" i="5"/>
  <c r="CZ98" i="5"/>
  <c r="CY98" i="5"/>
  <c r="CM47" i="5" a="1"/>
  <c r="CM47" i="5" s="1"/>
  <c r="CM58" i="5" a="1"/>
  <c r="CM58" i="5" s="1"/>
  <c r="CM68" i="5" a="1"/>
  <c r="CM68" i="5" s="1"/>
  <c r="CM77" i="5" a="1"/>
  <c r="CM77" i="5" s="1"/>
  <c r="CM86" i="5" a="1"/>
  <c r="CM86" i="5" s="1"/>
  <c r="CM95" i="5" a="1"/>
  <c r="CM95" i="5" s="1"/>
  <c r="CM104" i="5" a="1"/>
  <c r="CM104" i="5" s="1"/>
  <c r="CN36" i="5" a="1"/>
  <c r="CN36" i="5" s="1"/>
  <c r="CN39" i="5" a="1"/>
  <c r="CN39" i="5" s="1"/>
  <c r="CN42" i="5" a="1"/>
  <c r="CN42" i="5" s="1"/>
  <c r="CN48" i="5" a="1"/>
  <c r="CN48" i="5" s="1"/>
  <c r="CN72" i="5" a="1"/>
  <c r="CN72" i="5" s="1"/>
  <c r="CN78" i="5" a="1"/>
  <c r="CN78" i="5" s="1"/>
  <c r="CN81" i="5" a="1"/>
  <c r="CN81" i="5" s="1"/>
  <c r="CP84" i="5" a="1"/>
  <c r="CP84" i="5" s="1"/>
  <c r="CP90" i="5" a="1"/>
  <c r="CP90" i="5" s="1"/>
  <c r="CN94" i="5" a="1"/>
  <c r="CN94" i="5" s="1"/>
  <c r="CW44" i="5"/>
  <c r="CY49" i="5"/>
  <c r="DA54" i="5"/>
  <c r="CS70" i="5"/>
  <c r="CW80" i="5"/>
  <c r="CY85" i="5"/>
  <c r="DA90" i="5"/>
  <c r="CT45" i="5"/>
  <c r="CS45" i="5"/>
  <c r="DB45" i="5"/>
  <c r="DA45" i="5"/>
  <c r="CZ45" i="5"/>
  <c r="CY45" i="5"/>
  <c r="CX45" i="5"/>
  <c r="CW45" i="5"/>
  <c r="CT39" i="5"/>
  <c r="CS39" i="5"/>
  <c r="DB39" i="5"/>
  <c r="DA39" i="5"/>
  <c r="CZ39" i="5"/>
  <c r="CY39" i="5"/>
  <c r="CX39" i="5"/>
  <c r="CW39" i="5"/>
  <c r="CT51" i="5"/>
  <c r="CS51" i="5"/>
  <c r="DB51" i="5"/>
  <c r="DA51" i="5"/>
  <c r="CZ51" i="5"/>
  <c r="CY51" i="5"/>
  <c r="CX51" i="5"/>
  <c r="CW51" i="5"/>
  <c r="CT63" i="5"/>
  <c r="CS63" i="5"/>
  <c r="DB63" i="5"/>
  <c r="DA63" i="5"/>
  <c r="CZ63" i="5"/>
  <c r="CY63" i="5"/>
  <c r="CX63" i="5"/>
  <c r="CW63" i="5"/>
  <c r="CT75" i="5"/>
  <c r="CS75" i="5"/>
  <c r="DB75" i="5"/>
  <c r="DA75" i="5"/>
  <c r="CZ75" i="5"/>
  <c r="CY75" i="5"/>
  <c r="CX75" i="5"/>
  <c r="CW75" i="5"/>
  <c r="CT87" i="5"/>
  <c r="CS87" i="5"/>
  <c r="DB87" i="5"/>
  <c r="DA87" i="5"/>
  <c r="CZ87" i="5"/>
  <c r="CY87" i="5"/>
  <c r="CX87" i="5"/>
  <c r="CW87" i="5"/>
  <c r="CT99" i="5"/>
  <c r="CS99" i="5"/>
  <c r="DB99" i="5"/>
  <c r="DA99" i="5"/>
  <c r="CZ99" i="5"/>
  <c r="CY99" i="5"/>
  <c r="CX99" i="5"/>
  <c r="CW99" i="5"/>
  <c r="CM36" i="5" a="1"/>
  <c r="CM36" i="5" s="1"/>
  <c r="CM48" i="5" a="1"/>
  <c r="CM48" i="5" s="1"/>
  <c r="CM59" i="5" a="1"/>
  <c r="CM59" i="5" s="1"/>
  <c r="CM78" i="5" a="1"/>
  <c r="CM78" i="5" s="1"/>
  <c r="CN45" i="5" a="1"/>
  <c r="CN45" i="5" s="1"/>
  <c r="CN51" i="5" a="1"/>
  <c r="CN51" i="5" s="1"/>
  <c r="CN54" i="5" a="1"/>
  <c r="CN54" i="5" s="1"/>
  <c r="CN60" i="5" a="1"/>
  <c r="CN60" i="5" s="1"/>
  <c r="CN66" i="5" a="1"/>
  <c r="CN66" i="5" s="1"/>
  <c r="CN75" i="5" a="1"/>
  <c r="CN75" i="5" s="1"/>
  <c r="CP81" i="5" a="1"/>
  <c r="CP81" i="5" s="1"/>
  <c r="CP87" i="5" a="1"/>
  <c r="CP87" i="5" s="1"/>
  <c r="CP94" i="5" a="1"/>
  <c r="CP94" i="5" s="1"/>
  <c r="CV39" i="5"/>
  <c r="CZ49" i="5"/>
  <c r="CT70" i="5"/>
  <c r="CV75" i="5"/>
  <c r="CZ85" i="5"/>
  <c r="DB76" i="5"/>
  <c r="DA76" i="5"/>
  <c r="CZ76" i="5"/>
  <c r="CY76" i="5"/>
  <c r="CX76" i="5"/>
  <c r="CW76" i="5"/>
  <c r="CV76" i="5"/>
  <c r="CU76" i="5"/>
  <c r="CO96" i="5" a="1"/>
  <c r="CO96" i="5" s="1"/>
  <c r="CP96" i="5" a="1"/>
  <c r="CP96" i="5" s="1"/>
  <c r="CM60" i="5" a="1"/>
  <c r="CM60" i="5" s="1"/>
  <c r="CM87" i="5" a="1"/>
  <c r="CM87" i="5" s="1"/>
  <c r="CM105" i="5" a="1"/>
  <c r="CM105" i="5" s="1"/>
  <c r="CP36" i="5" a="1"/>
  <c r="CP36" i="5" s="1"/>
  <c r="CP39" i="5" a="1"/>
  <c r="CP39" i="5" s="1"/>
  <c r="CP42" i="5" a="1"/>
  <c r="CP42" i="5" s="1"/>
  <c r="CP48" i="5" a="1"/>
  <c r="CP48" i="5" s="1"/>
  <c r="CN57" i="5" a="1"/>
  <c r="CN57" i="5" s="1"/>
  <c r="CN63" i="5" a="1"/>
  <c r="CN63" i="5" s="1"/>
  <c r="CN69" i="5" a="1"/>
  <c r="CN69" i="5" s="1"/>
  <c r="CP72" i="5" a="1"/>
  <c r="CP72" i="5" s="1"/>
  <c r="CP78" i="5" a="1"/>
  <c r="CP78" i="5" s="1"/>
  <c r="CN91" i="5" a="1"/>
  <c r="CN91" i="5" s="1"/>
  <c r="CS40" i="5"/>
  <c r="CU45" i="5"/>
  <c r="CW50" i="5"/>
  <c r="CY55" i="5"/>
  <c r="DA60" i="5"/>
  <c r="CS76" i="5"/>
  <c r="CU81" i="5"/>
  <c r="CW86" i="5"/>
  <c r="CY91" i="5"/>
  <c r="DA96" i="5"/>
  <c r="DB52" i="5"/>
  <c r="DA52" i="5"/>
  <c r="CZ52" i="5"/>
  <c r="CY52" i="5"/>
  <c r="CX52" i="5"/>
  <c r="CW52" i="5"/>
  <c r="CV52" i="5"/>
  <c r="CU52" i="5"/>
  <c r="DB88" i="5"/>
  <c r="DA88" i="5"/>
  <c r="CZ88" i="5"/>
  <c r="CY88" i="5"/>
  <c r="CX88" i="5"/>
  <c r="CW88" i="5"/>
  <c r="CV88" i="5"/>
  <c r="CU88" i="5"/>
  <c r="DB41" i="5"/>
  <c r="DA41" i="5"/>
  <c r="CZ41" i="5"/>
  <c r="CY41" i="5"/>
  <c r="CX41" i="5"/>
  <c r="CW41" i="5"/>
  <c r="CV41" i="5"/>
  <c r="CU41" i="5"/>
  <c r="CT41" i="5"/>
  <c r="CS41" i="5"/>
  <c r="DB53" i="5"/>
  <c r="DA53" i="5"/>
  <c r="CZ53" i="5"/>
  <c r="CY53" i="5"/>
  <c r="CX53" i="5"/>
  <c r="CW53" i="5"/>
  <c r="CV53" i="5"/>
  <c r="CU53" i="5"/>
  <c r="CT53" i="5"/>
  <c r="CS53" i="5"/>
  <c r="DB65" i="5"/>
  <c r="DA65" i="5"/>
  <c r="CZ65" i="5"/>
  <c r="CY65" i="5"/>
  <c r="CX65" i="5"/>
  <c r="CW65" i="5"/>
  <c r="CV65" i="5"/>
  <c r="CU65" i="5"/>
  <c r="CT65" i="5"/>
  <c r="CS65" i="5"/>
  <c r="DB77" i="5"/>
  <c r="DA77" i="5"/>
  <c r="CZ77" i="5"/>
  <c r="CY77" i="5"/>
  <c r="CX77" i="5"/>
  <c r="CW77" i="5"/>
  <c r="CV77" i="5"/>
  <c r="CU77" i="5"/>
  <c r="CT77" i="5"/>
  <c r="CS77" i="5"/>
  <c r="DB89" i="5"/>
  <c r="DA89" i="5"/>
  <c r="CZ89" i="5"/>
  <c r="CY89" i="5"/>
  <c r="CX89" i="5"/>
  <c r="CW89" i="5"/>
  <c r="CV89" i="5"/>
  <c r="CU89" i="5"/>
  <c r="CT89" i="5"/>
  <c r="CS89" i="5"/>
  <c r="DB101" i="5"/>
  <c r="DA101" i="5"/>
  <c r="CZ101" i="5"/>
  <c r="CY101" i="5"/>
  <c r="CX101" i="5"/>
  <c r="CW101" i="5"/>
  <c r="CV101" i="5"/>
  <c r="CU101" i="5"/>
  <c r="CT101" i="5"/>
  <c r="CS101" i="5"/>
  <c r="CO97" i="5" a="1"/>
  <c r="CO97" i="5" s="1"/>
  <c r="CP97" i="5" a="1"/>
  <c r="CP97" i="5" s="1"/>
  <c r="CN97" i="5" a="1"/>
  <c r="CN97" i="5" s="1"/>
  <c r="CM38" i="5" a="1"/>
  <c r="CM38" i="5" s="1"/>
  <c r="CM50" i="5" a="1"/>
  <c r="CM50" i="5" s="1"/>
  <c r="CM61" i="5" a="1"/>
  <c r="CM61" i="5" s="1"/>
  <c r="CM70" i="5" a="1"/>
  <c r="CM70" i="5" s="1"/>
  <c r="CM88" i="5" a="1"/>
  <c r="CM88" i="5" s="1"/>
  <c r="CP45" i="5" a="1"/>
  <c r="CP45" i="5" s="1"/>
  <c r="CP51" i="5" a="1"/>
  <c r="CP51" i="5" s="1"/>
  <c r="CP54" i="5" a="1"/>
  <c r="CP54" i="5" s="1"/>
  <c r="CP60" i="5" a="1"/>
  <c r="CP60" i="5" s="1"/>
  <c r="CP66" i="5" a="1"/>
  <c r="CP66" i="5" s="1"/>
  <c r="CP69" i="5" a="1"/>
  <c r="CP69" i="5" s="1"/>
  <c r="CP75" i="5" a="1"/>
  <c r="CP75" i="5" s="1"/>
  <c r="CN82" i="5" a="1"/>
  <c r="CN82" i="5" s="1"/>
  <c r="CN85" i="5" a="1"/>
  <c r="CN85" i="5" s="1"/>
  <c r="CN88" i="5" a="1"/>
  <c r="CN88" i="5" s="1"/>
  <c r="CP91" i="5" a="1"/>
  <c r="CP91" i="5" s="1"/>
  <c r="CN95" i="5" a="1"/>
  <c r="CN95" i="5" s="1"/>
  <c r="CV45" i="5"/>
  <c r="CX50" i="5"/>
  <c r="DB60" i="5"/>
  <c r="CT76" i="5"/>
  <c r="CV81" i="5"/>
  <c r="CX86" i="5"/>
  <c r="DB96" i="5"/>
  <c r="DB40" i="5"/>
  <c r="DA40" i="5"/>
  <c r="CZ40" i="5"/>
  <c r="CY40" i="5"/>
  <c r="CX40" i="5"/>
  <c r="CW40" i="5"/>
  <c r="CV40" i="5"/>
  <c r="CU40" i="5"/>
  <c r="DB64" i="5"/>
  <c r="DA64" i="5"/>
  <c r="CZ64" i="5"/>
  <c r="CY64" i="5"/>
  <c r="CX64" i="5"/>
  <c r="CW64" i="5"/>
  <c r="CV64" i="5"/>
  <c r="CU64" i="5"/>
  <c r="DB100" i="5"/>
  <c r="DA100" i="5"/>
  <c r="CZ100" i="5"/>
  <c r="CY100" i="5"/>
  <c r="CX100" i="5"/>
  <c r="CW100" i="5"/>
  <c r="CV100" i="5"/>
  <c r="CU100" i="5"/>
  <c r="CZ42" i="5"/>
  <c r="CY42" i="5"/>
  <c r="CX42" i="5"/>
  <c r="CW42" i="5"/>
  <c r="CV42" i="5"/>
  <c r="CU42" i="5"/>
  <c r="CT42" i="5"/>
  <c r="CS42" i="5"/>
  <c r="CZ54" i="5"/>
  <c r="CY54" i="5"/>
  <c r="CX54" i="5"/>
  <c r="CW54" i="5"/>
  <c r="CV54" i="5"/>
  <c r="CU54" i="5"/>
  <c r="CT54" i="5"/>
  <c r="CS54" i="5"/>
  <c r="CZ66" i="5"/>
  <c r="CY66" i="5"/>
  <c r="CX66" i="5"/>
  <c r="CW66" i="5"/>
  <c r="CV66" i="5"/>
  <c r="CU66" i="5"/>
  <c r="CT66" i="5"/>
  <c r="CS66" i="5"/>
  <c r="CZ78" i="5"/>
  <c r="CY78" i="5"/>
  <c r="CX78" i="5"/>
  <c r="CW78" i="5"/>
  <c r="CV78" i="5"/>
  <c r="CU78" i="5"/>
  <c r="CT78" i="5"/>
  <c r="CS78" i="5"/>
  <c r="CZ90" i="5"/>
  <c r="CY90" i="5"/>
  <c r="CX90" i="5"/>
  <c r="CW90" i="5"/>
  <c r="CV90" i="5"/>
  <c r="CU90" i="5"/>
  <c r="CT90" i="5"/>
  <c r="CS90" i="5"/>
  <c r="DA102" i="5"/>
  <c r="CZ102" i="5"/>
  <c r="CY102" i="5"/>
  <c r="CX102" i="5"/>
  <c r="CW102" i="5"/>
  <c r="CV102" i="5"/>
  <c r="CU102" i="5"/>
  <c r="CT102" i="5"/>
  <c r="CS102" i="5"/>
  <c r="CO98" i="5" a="1"/>
  <c r="CO98" i="5" s="1"/>
  <c r="CN98" i="5" a="1"/>
  <c r="CN98" i="5" s="1"/>
  <c r="CM39" i="5" a="1"/>
  <c r="CM39" i="5" s="1"/>
  <c r="CM51" i="5" a="1"/>
  <c r="CM51" i="5" s="1"/>
  <c r="CM71" i="5" a="1"/>
  <c r="CM71" i="5" s="1"/>
  <c r="CM80" i="5" a="1"/>
  <c r="CM80" i="5" s="1"/>
  <c r="CM89" i="5" a="1"/>
  <c r="CM89" i="5" s="1"/>
  <c r="CM98" i="5" a="1"/>
  <c r="CM98" i="5" s="1"/>
  <c r="CN40" i="5" a="1"/>
  <c r="CN40" i="5" s="1"/>
  <c r="CN43" i="5" a="1"/>
  <c r="CN43" i="5" s="1"/>
  <c r="CP57" i="5" a="1"/>
  <c r="CP57" i="5" s="1"/>
  <c r="CP63" i="5" a="1"/>
  <c r="CP63" i="5" s="1"/>
  <c r="CN79" i="5" a="1"/>
  <c r="CN79" i="5" s="1"/>
  <c r="CP82" i="5" a="1"/>
  <c r="CP82" i="5" s="1"/>
  <c r="CP95" i="5" a="1"/>
  <c r="CP95" i="5" s="1"/>
  <c r="CN99" i="5" a="1"/>
  <c r="CN99" i="5" s="1"/>
  <c r="CN105" i="5" a="1"/>
  <c r="CN105" i="5" s="1"/>
  <c r="CS46" i="5"/>
  <c r="CU51" i="5"/>
  <c r="CW56" i="5"/>
  <c r="CY61" i="5"/>
  <c r="DA66" i="5"/>
  <c r="CS82" i="5"/>
  <c r="CU87" i="5"/>
  <c r="CW92" i="5"/>
  <c r="CY97" i="5"/>
  <c r="CX43" i="5"/>
  <c r="CW43" i="5"/>
  <c r="CV43" i="5"/>
  <c r="CU43" i="5"/>
  <c r="CT43" i="5"/>
  <c r="CS43" i="5"/>
  <c r="DB43" i="5"/>
  <c r="DA43" i="5"/>
  <c r="CX55" i="5"/>
  <c r="CW55" i="5"/>
  <c r="CV55" i="5"/>
  <c r="CU55" i="5"/>
  <c r="CT55" i="5"/>
  <c r="CS55" i="5"/>
  <c r="DB55" i="5"/>
  <c r="DA55" i="5"/>
  <c r="CX67" i="5"/>
  <c r="CW67" i="5"/>
  <c r="CV67" i="5"/>
  <c r="CU67" i="5"/>
  <c r="CT67" i="5"/>
  <c r="CS67" i="5"/>
  <c r="DB67" i="5"/>
  <c r="DA67" i="5"/>
  <c r="CX79" i="5"/>
  <c r="CW79" i="5"/>
  <c r="CV79" i="5"/>
  <c r="CU79" i="5"/>
  <c r="CT79" i="5"/>
  <c r="CS79" i="5"/>
  <c r="DB79" i="5"/>
  <c r="DA79" i="5"/>
  <c r="CX91" i="5"/>
  <c r="CW91" i="5"/>
  <c r="CV91" i="5"/>
  <c r="CU91" i="5"/>
  <c r="CT91" i="5"/>
  <c r="CS91" i="5"/>
  <c r="DB91" i="5"/>
  <c r="DA91" i="5"/>
  <c r="CY103" i="5"/>
  <c r="CX103" i="5"/>
  <c r="CW103" i="5"/>
  <c r="CV103" i="5"/>
  <c r="CU103" i="5"/>
  <c r="CT103" i="5"/>
  <c r="CS103" i="5"/>
  <c r="DB103" i="5"/>
  <c r="DA103" i="5"/>
  <c r="CM40" i="5" a="1"/>
  <c r="CM40" i="5" s="1"/>
  <c r="CM52" i="5" a="1"/>
  <c r="CM52" i="5" s="1"/>
  <c r="CM62" i="5" a="1"/>
  <c r="CM62" i="5" s="1"/>
  <c r="CM72" i="5" a="1"/>
  <c r="CM72" i="5" s="1"/>
  <c r="CM90" i="5" a="1"/>
  <c r="CM90" i="5" s="1"/>
  <c r="CN37" i="5" a="1"/>
  <c r="CN37" i="5" s="1"/>
  <c r="CN46" i="5" a="1"/>
  <c r="CN46" i="5" s="1"/>
  <c r="CN49" i="5" a="1"/>
  <c r="CN49" i="5" s="1"/>
  <c r="CN52" i="5" a="1"/>
  <c r="CN52" i="5" s="1"/>
  <c r="CN55" i="5" a="1"/>
  <c r="CN55" i="5" s="1"/>
  <c r="CN67" i="5" a="1"/>
  <c r="CN67" i="5" s="1"/>
  <c r="CN70" i="5" a="1"/>
  <c r="CN70" i="5" s="1"/>
  <c r="CN73" i="5" a="1"/>
  <c r="CN73" i="5" s="1"/>
  <c r="CN76" i="5" a="1"/>
  <c r="CN76" i="5" s="1"/>
  <c r="CP79" i="5" a="1"/>
  <c r="CP79" i="5" s="1"/>
  <c r="CP85" i="5" a="1"/>
  <c r="CP85" i="5" s="1"/>
  <c r="CP88" i="5" a="1"/>
  <c r="CP88" i="5" s="1"/>
  <c r="CN92" i="5" a="1"/>
  <c r="CN92" i="5" s="1"/>
  <c r="CP99" i="5" a="1"/>
  <c r="CP99" i="5" s="1"/>
  <c r="CP105" i="5" a="1"/>
  <c r="CP105" i="5" s="1"/>
  <c r="CT46" i="5"/>
  <c r="CV51" i="5"/>
  <c r="CZ61" i="5"/>
  <c r="DB66" i="5"/>
  <c r="CT82" i="5"/>
  <c r="CV87" i="5"/>
  <c r="CZ97" i="5"/>
  <c r="CV105" i="5"/>
  <c r="CV44" i="5"/>
  <c r="CU44" i="5"/>
  <c r="CT44" i="5"/>
  <c r="CS44" i="5"/>
  <c r="DB44" i="5"/>
  <c r="DA44" i="5"/>
  <c r="CZ44" i="5"/>
  <c r="CY44" i="5"/>
  <c r="CV56" i="5"/>
  <c r="CU56" i="5"/>
  <c r="CT56" i="5"/>
  <c r="CS56" i="5"/>
  <c r="DB56" i="5"/>
  <c r="DA56" i="5"/>
  <c r="CZ56" i="5"/>
  <c r="CY56" i="5"/>
  <c r="CV68" i="5"/>
  <c r="CU68" i="5"/>
  <c r="CT68" i="5"/>
  <c r="CS68" i="5"/>
  <c r="DB68" i="5"/>
  <c r="DA68" i="5"/>
  <c r="CZ68" i="5"/>
  <c r="CY68" i="5"/>
  <c r="CV80" i="5"/>
  <c r="CU80" i="5"/>
  <c r="CT80" i="5"/>
  <c r="CS80" i="5"/>
  <c r="DB80" i="5"/>
  <c r="DA80" i="5"/>
  <c r="CZ80" i="5"/>
  <c r="CY80" i="5"/>
  <c r="CV92" i="5"/>
  <c r="CU92" i="5"/>
  <c r="CT92" i="5"/>
  <c r="CS92" i="5"/>
  <c r="DB92" i="5"/>
  <c r="DA92" i="5"/>
  <c r="CZ92" i="5"/>
  <c r="CY92" i="5"/>
  <c r="CW104" i="5"/>
  <c r="CV104" i="5"/>
  <c r="CU104" i="5"/>
  <c r="CT104" i="5"/>
  <c r="CS104" i="5"/>
  <c r="DB104" i="5"/>
  <c r="DA104" i="5"/>
  <c r="CZ104" i="5"/>
  <c r="CY104" i="5"/>
  <c r="CO100" i="5" a="1"/>
  <c r="CO100" i="5" s="1"/>
  <c r="CP100" i="5" a="1"/>
  <c r="CP100" i="5" s="1"/>
  <c r="CN100" i="5" a="1"/>
  <c r="CN100" i="5" s="1"/>
  <c r="CM41" i="5" a="1"/>
  <c r="CM41" i="5" s="1"/>
  <c r="CM53" i="5" a="1"/>
  <c r="CM53" i="5" s="1"/>
  <c r="CM63" i="5" a="1"/>
  <c r="CM63" i="5" s="1"/>
  <c r="CM73" i="5" a="1"/>
  <c r="CM73" i="5" s="1"/>
  <c r="CM81" i="5" a="1"/>
  <c r="CM81" i="5" s="1"/>
  <c r="CM91" i="5" a="1"/>
  <c r="CM91" i="5" s="1"/>
  <c r="CM99" i="5" a="1"/>
  <c r="CM99" i="5" s="1"/>
  <c r="CP37" i="5" a="1"/>
  <c r="CP37" i="5" s="1"/>
  <c r="CP40" i="5" a="1"/>
  <c r="CP40" i="5" s="1"/>
  <c r="CP43" i="5" a="1"/>
  <c r="CP43" i="5" s="1"/>
  <c r="CP46" i="5" a="1"/>
  <c r="CP46" i="5" s="1"/>
  <c r="CN58" i="5" a="1"/>
  <c r="CN58" i="5" s="1"/>
  <c r="CN61" i="5" a="1"/>
  <c r="CN61" i="5" s="1"/>
  <c r="CN64" i="5" a="1"/>
  <c r="CN64" i="5" s="1"/>
  <c r="CP70" i="5" a="1"/>
  <c r="CP70" i="5" s="1"/>
  <c r="CN83" i="5" a="1"/>
  <c r="CN83" i="5" s="1"/>
  <c r="CP92" i="5" a="1"/>
  <c r="CP92" i="5" s="1"/>
  <c r="DA36" i="5"/>
  <c r="CS52" i="5"/>
  <c r="CU57" i="5"/>
  <c r="CW62" i="5"/>
  <c r="CY67" i="5"/>
  <c r="DA72" i="5"/>
  <c r="CS88" i="5"/>
  <c r="CU93" i="5"/>
  <c r="CW98" i="5"/>
  <c r="CP6" i="5" a="1"/>
  <c r="CP6" i="5" s="1"/>
  <c r="CO6" i="5" a="1"/>
  <c r="CO6" i="5" s="1"/>
  <c r="CU11" i="5"/>
  <c r="CT11" i="5"/>
  <c r="CV11" i="5"/>
  <c r="CW11" i="5"/>
  <c r="CY11" i="5"/>
  <c r="CS11" i="5"/>
  <c r="CZ11" i="5"/>
  <c r="CX11" i="5"/>
  <c r="DA11" i="5"/>
  <c r="DB10" i="5"/>
  <c r="CS10" i="5"/>
  <c r="CT10" i="5"/>
  <c r="CU10" i="5"/>
  <c r="CV10" i="5"/>
  <c r="CW10" i="5"/>
  <c r="CX10" i="5"/>
  <c r="CY10" i="5"/>
  <c r="CZ10" i="5"/>
  <c r="DB8" i="5"/>
  <c r="DA8" i="5"/>
  <c r="CT6" i="5"/>
  <c r="DB9" i="5"/>
  <c r="CS8" i="5"/>
  <c r="CT8" i="5"/>
  <c r="CV8" i="5"/>
  <c r="CW8" i="5"/>
  <c r="CX8" i="5"/>
  <c r="CY8" i="5"/>
  <c r="DA6" i="5"/>
  <c r="DB6" i="5"/>
  <c r="F3" i="12"/>
  <c r="E31" i="19" s="1"/>
  <c r="D31" i="19" s="1"/>
  <c r="CP8" i="5" a="1"/>
  <c r="CP8" i="5" s="1"/>
  <c r="CN9" i="5" a="1"/>
  <c r="CN9" i="5" s="1"/>
  <c r="CP10" i="5" a="1"/>
  <c r="CP10" i="5" s="1"/>
  <c r="CV7" i="5"/>
  <c r="CX7" i="5"/>
  <c r="CY7" i="5"/>
  <c r="CZ7" i="5"/>
  <c r="DA7" i="5"/>
  <c r="DB7" i="5"/>
  <c r="CW7" i="5"/>
  <c r="CS7" i="5"/>
  <c r="CT7" i="5"/>
  <c r="CM7" i="5" a="1"/>
  <c r="CM7" i="5" s="1"/>
  <c r="CU6" i="5"/>
  <c r="CS6" i="5"/>
  <c r="CV6" i="5"/>
  <c r="CW6" i="5"/>
  <c r="CX6" i="5"/>
  <c r="CY6" i="5"/>
  <c r="CS9" i="5"/>
  <c r="CT9" i="5"/>
  <c r="CU9" i="5"/>
  <c r="CV9" i="5"/>
  <c r="CW9" i="5"/>
  <c r="CX9" i="5"/>
  <c r="CY9" i="5"/>
  <c r="CZ9" i="5"/>
  <c r="CN6" i="5" a="1"/>
  <c r="CN6" i="5" s="1"/>
  <c r="CN10" i="5" a="1"/>
  <c r="CN10" i="5" s="1"/>
  <c r="CM10" i="5" a="1"/>
  <c r="CM10" i="5" s="1"/>
  <c r="CP9" i="5" a="1"/>
  <c r="CP9" i="5" s="1"/>
  <c r="CM9" i="5" a="1"/>
  <c r="CM9" i="5" s="1"/>
  <c r="CN8" i="5" a="1"/>
  <c r="CN8" i="5" s="1"/>
  <c r="CM8" i="5" a="1"/>
  <c r="CM8" i="5" s="1"/>
  <c r="CP7" i="5" a="1"/>
  <c r="CP7" i="5" s="1"/>
  <c r="CN7" i="5" a="1"/>
  <c r="CN7" i="5" s="1"/>
  <c r="CM6" i="5" a="1"/>
  <c r="CM6" i="5" s="1"/>
  <c r="P35" i="5"/>
  <c r="AZ35" i="5"/>
  <c r="BA35" i="5"/>
  <c r="P36" i="5"/>
  <c r="AZ36" i="5"/>
  <c r="BW36" i="5" s="1"/>
  <c r="BA36" i="5"/>
  <c r="P37" i="5"/>
  <c r="AZ37" i="5"/>
  <c r="CR37" i="5" s="1"/>
  <c r="BA37" i="5"/>
  <c r="P38" i="5"/>
  <c r="AZ38" i="5"/>
  <c r="BA38" i="5"/>
  <c r="P39" i="5"/>
  <c r="AZ39" i="5"/>
  <c r="CR39" i="5" s="1"/>
  <c r="BA39" i="5"/>
  <c r="P40" i="5"/>
  <c r="AZ40" i="5"/>
  <c r="BA40" i="5"/>
  <c r="P41" i="5"/>
  <c r="AZ41" i="5"/>
  <c r="CR41" i="5" s="1"/>
  <c r="BA41" i="5"/>
  <c r="P42" i="5"/>
  <c r="AZ42" i="5"/>
  <c r="BA42" i="5"/>
  <c r="P43" i="5"/>
  <c r="AZ43" i="5"/>
  <c r="BA43" i="5"/>
  <c r="P44" i="5"/>
  <c r="AZ44" i="5"/>
  <c r="BA44" i="5"/>
  <c r="P45" i="5"/>
  <c r="AZ45" i="5"/>
  <c r="CR45" i="5" s="1"/>
  <c r="BA45" i="5"/>
  <c r="P46" i="5"/>
  <c r="AZ46" i="5"/>
  <c r="BA46" i="5"/>
  <c r="P47" i="5"/>
  <c r="AZ47" i="5"/>
  <c r="BA47" i="5"/>
  <c r="P48" i="5"/>
  <c r="AZ48" i="5"/>
  <c r="BA48" i="5"/>
  <c r="P49" i="5"/>
  <c r="AZ49" i="5"/>
  <c r="BA49" i="5"/>
  <c r="P50" i="5"/>
  <c r="AZ50" i="5"/>
  <c r="BA50" i="5"/>
  <c r="P51" i="5"/>
  <c r="AZ51" i="5"/>
  <c r="CR51" i="5" s="1"/>
  <c r="BA51" i="5"/>
  <c r="P52" i="5"/>
  <c r="AZ52" i="5"/>
  <c r="BA52" i="5"/>
  <c r="P53" i="5"/>
  <c r="AZ53" i="5"/>
  <c r="BA53" i="5"/>
  <c r="P54" i="5"/>
  <c r="AZ54" i="5"/>
  <c r="BA54" i="5"/>
  <c r="P55" i="5"/>
  <c r="AZ55" i="5"/>
  <c r="BA55" i="5"/>
  <c r="P56" i="5"/>
  <c r="AZ56" i="5"/>
  <c r="BA56" i="5"/>
  <c r="P57" i="5"/>
  <c r="AZ57" i="5"/>
  <c r="CR57" i="5" s="1"/>
  <c r="BA57" i="5"/>
  <c r="P58" i="5"/>
  <c r="AZ58" i="5"/>
  <c r="BA58" i="5"/>
  <c r="P59" i="5"/>
  <c r="AZ59" i="5"/>
  <c r="BA59" i="5"/>
  <c r="P60" i="5"/>
  <c r="AZ60" i="5"/>
  <c r="BA60" i="5"/>
  <c r="P61" i="5"/>
  <c r="AZ61" i="5"/>
  <c r="BA61" i="5"/>
  <c r="P62" i="5"/>
  <c r="AZ62" i="5"/>
  <c r="BA62" i="5"/>
  <c r="P63" i="5"/>
  <c r="AZ63" i="5"/>
  <c r="CR63" i="5" s="1"/>
  <c r="BA63" i="5"/>
  <c r="P64" i="5"/>
  <c r="AZ64" i="5"/>
  <c r="CR64" i="5" s="1"/>
  <c r="BA64" i="5"/>
  <c r="P65" i="5"/>
  <c r="AZ65" i="5"/>
  <c r="BA65" i="5"/>
  <c r="P66" i="5"/>
  <c r="AZ66" i="5"/>
  <c r="BA66" i="5"/>
  <c r="P67" i="5"/>
  <c r="AZ67" i="5"/>
  <c r="BA67" i="5"/>
  <c r="P68" i="5"/>
  <c r="AZ68" i="5"/>
  <c r="BA68" i="5"/>
  <c r="P69" i="5"/>
  <c r="AZ69" i="5"/>
  <c r="BA69" i="5"/>
  <c r="P70" i="5"/>
  <c r="AZ70" i="5"/>
  <c r="BA70" i="5"/>
  <c r="P71" i="5"/>
  <c r="AZ71" i="5"/>
  <c r="BA71" i="5"/>
  <c r="P72" i="5"/>
  <c r="AZ72" i="5"/>
  <c r="BA72" i="5"/>
  <c r="P73" i="5"/>
  <c r="AZ73" i="5"/>
  <c r="BA73" i="5"/>
  <c r="P74" i="5"/>
  <c r="AZ74" i="5"/>
  <c r="CR74" i="5" s="1"/>
  <c r="BA74" i="5"/>
  <c r="P75" i="5"/>
  <c r="AZ75" i="5"/>
  <c r="BA75" i="5"/>
  <c r="P76" i="5"/>
  <c r="AZ76" i="5"/>
  <c r="CR76" i="5" s="1"/>
  <c r="BA76" i="5"/>
  <c r="P77" i="5"/>
  <c r="AZ77" i="5"/>
  <c r="CR77" i="5" s="1"/>
  <c r="BA77" i="5"/>
  <c r="P78" i="5"/>
  <c r="AZ78" i="5"/>
  <c r="BA78" i="5"/>
  <c r="P79" i="5"/>
  <c r="AZ79" i="5"/>
  <c r="BA79" i="5"/>
  <c r="P80" i="5"/>
  <c r="AZ80" i="5"/>
  <c r="BA80" i="5"/>
  <c r="P81" i="5"/>
  <c r="AZ81" i="5"/>
  <c r="CR81" i="5" s="1"/>
  <c r="BA81" i="5"/>
  <c r="P82" i="5"/>
  <c r="AZ82" i="5"/>
  <c r="CR82" i="5" s="1"/>
  <c r="BA82" i="5"/>
  <c r="P83" i="5"/>
  <c r="AZ83" i="5"/>
  <c r="BA83" i="5"/>
  <c r="P84" i="5"/>
  <c r="AZ84" i="5"/>
  <c r="BA84" i="5"/>
  <c r="P85" i="5"/>
  <c r="AZ85" i="5"/>
  <c r="BA85" i="5"/>
  <c r="P86" i="5"/>
  <c r="AZ86" i="5"/>
  <c r="BA86" i="5"/>
  <c r="P87" i="5"/>
  <c r="AZ87" i="5"/>
  <c r="BA87" i="5"/>
  <c r="P88" i="5"/>
  <c r="AZ88" i="5"/>
  <c r="BA88" i="5"/>
  <c r="P89" i="5"/>
  <c r="AZ89" i="5"/>
  <c r="BA89" i="5"/>
  <c r="P90" i="5"/>
  <c r="AZ90" i="5"/>
  <c r="BA90" i="5"/>
  <c r="P91" i="5"/>
  <c r="AZ91" i="5"/>
  <c r="BA91" i="5"/>
  <c r="P92" i="5"/>
  <c r="AZ92" i="5"/>
  <c r="CR92" i="5" s="1"/>
  <c r="BA92" i="5"/>
  <c r="P93" i="5"/>
  <c r="AZ93" i="5"/>
  <c r="BA93" i="5"/>
  <c r="P94" i="5"/>
  <c r="AZ94" i="5"/>
  <c r="BA94" i="5"/>
  <c r="P95" i="5"/>
  <c r="AZ95" i="5"/>
  <c r="CR95" i="5" s="1"/>
  <c r="BA95" i="5"/>
  <c r="P96" i="5"/>
  <c r="AZ96" i="5"/>
  <c r="BA96" i="5"/>
  <c r="P97" i="5"/>
  <c r="AZ97" i="5"/>
  <c r="BA97" i="5"/>
  <c r="P98" i="5"/>
  <c r="AZ98" i="5"/>
  <c r="BA98" i="5"/>
  <c r="P99" i="5"/>
  <c r="AZ99" i="5"/>
  <c r="BA99" i="5"/>
  <c r="P100" i="5"/>
  <c r="AZ100" i="5"/>
  <c r="BA100" i="5"/>
  <c r="P101" i="5"/>
  <c r="AZ101" i="5"/>
  <c r="BA101" i="5"/>
  <c r="P102" i="5"/>
  <c r="AZ102" i="5"/>
  <c r="BA102" i="5"/>
  <c r="P103" i="5"/>
  <c r="AZ103" i="5"/>
  <c r="BA103" i="5"/>
  <c r="P104" i="5"/>
  <c r="AZ104" i="5"/>
  <c r="BA104" i="5"/>
  <c r="P105" i="5"/>
  <c r="AZ105" i="5"/>
  <c r="CR105" i="5" s="1"/>
  <c r="BA105" i="5"/>
  <c r="P106" i="5"/>
  <c r="AX106" i="5"/>
  <c r="AZ106" i="5"/>
  <c r="BA106" i="5"/>
  <c r="BB106" i="5"/>
  <c r="P107" i="5"/>
  <c r="AX107" i="5"/>
  <c r="AZ107" i="5"/>
  <c r="BA107" i="5"/>
  <c r="BB107" i="5"/>
  <c r="CM107" i="5" s="1"/>
  <c r="P108" i="5"/>
  <c r="AX108" i="5"/>
  <c r="AZ108" i="5"/>
  <c r="BA108" i="5"/>
  <c r="BB108" i="5"/>
  <c r="CM108" i="5" s="1"/>
  <c r="P109" i="5"/>
  <c r="AX109" i="5"/>
  <c r="AZ109" i="5"/>
  <c r="BA109" i="5"/>
  <c r="BB109" i="5"/>
  <c r="P110" i="5"/>
  <c r="AX110" i="5"/>
  <c r="CU110" i="5" s="1"/>
  <c r="AZ110" i="5"/>
  <c r="BA110" i="5"/>
  <c r="BB110" i="5"/>
  <c r="CM110" i="5" s="1"/>
  <c r="P111" i="5"/>
  <c r="AX111" i="5"/>
  <c r="AZ111" i="5"/>
  <c r="BA111" i="5"/>
  <c r="BB111" i="5"/>
  <c r="CM111" i="5" s="1"/>
  <c r="P112" i="5"/>
  <c r="AX112" i="5"/>
  <c r="AZ112" i="5"/>
  <c r="BA112" i="5"/>
  <c r="BB112" i="5"/>
  <c r="CM112" i="5" s="1"/>
  <c r="P113" i="5"/>
  <c r="AX113" i="5"/>
  <c r="AZ113" i="5"/>
  <c r="BA113" i="5"/>
  <c r="BB113" i="5"/>
  <c r="CM113" i="5" s="1"/>
  <c r="P114" i="5"/>
  <c r="AX114" i="5"/>
  <c r="AZ114" i="5"/>
  <c r="BA114" i="5"/>
  <c r="BB114" i="5"/>
  <c r="CM114" i="5" s="1"/>
  <c r="P115" i="5"/>
  <c r="AX115" i="5"/>
  <c r="AZ115" i="5"/>
  <c r="BA115" i="5"/>
  <c r="BB115" i="5"/>
  <c r="CM115" i="5" s="1"/>
  <c r="P116" i="5"/>
  <c r="AX116" i="5"/>
  <c r="AZ116" i="5"/>
  <c r="BA116" i="5"/>
  <c r="BB116" i="5"/>
  <c r="CM116" i="5" s="1"/>
  <c r="P117" i="5"/>
  <c r="AX117" i="5"/>
  <c r="AZ117" i="5"/>
  <c r="BA117" i="5"/>
  <c r="BB117" i="5"/>
  <c r="P118" i="5"/>
  <c r="AX118" i="5"/>
  <c r="AZ118" i="5"/>
  <c r="BA118" i="5"/>
  <c r="BB118" i="5"/>
  <c r="CM118" i="5" s="1"/>
  <c r="P119" i="5"/>
  <c r="AX119" i="5"/>
  <c r="AZ119" i="5"/>
  <c r="BA119" i="5"/>
  <c r="BB119" i="5"/>
  <c r="CM119" i="5" s="1"/>
  <c r="P120" i="5"/>
  <c r="AX120" i="5"/>
  <c r="AZ120" i="5"/>
  <c r="BA120" i="5"/>
  <c r="BB120" i="5"/>
  <c r="P121" i="5"/>
  <c r="AX121" i="5"/>
  <c r="AZ121" i="5"/>
  <c r="BA121" i="5"/>
  <c r="BB121" i="5"/>
  <c r="CM121" i="5" s="1"/>
  <c r="P122" i="5"/>
  <c r="AX122" i="5"/>
  <c r="AZ122" i="5"/>
  <c r="BA122" i="5"/>
  <c r="BB122" i="5"/>
  <c r="P123" i="5"/>
  <c r="AX123" i="5"/>
  <c r="AZ123" i="5"/>
  <c r="BA123" i="5"/>
  <c r="BB123" i="5"/>
  <c r="CM123" i="5" s="1"/>
  <c r="P124" i="5"/>
  <c r="AX124" i="5"/>
  <c r="AZ124" i="5"/>
  <c r="BA124" i="5"/>
  <c r="BB124" i="5"/>
  <c r="P125" i="5"/>
  <c r="AX125" i="5"/>
  <c r="AZ125" i="5"/>
  <c r="BA125" i="5"/>
  <c r="BB125" i="5"/>
  <c r="CM125" i="5" s="1"/>
  <c r="P126" i="5"/>
  <c r="AX126" i="5"/>
  <c r="AZ126" i="5"/>
  <c r="BA126" i="5"/>
  <c r="BB126" i="5"/>
  <c r="CM126" i="5" s="1"/>
  <c r="P127" i="5"/>
  <c r="AX127" i="5"/>
  <c r="AZ127" i="5"/>
  <c r="BA127" i="5"/>
  <c r="BB127" i="5"/>
  <c r="CM127" i="5" s="1"/>
  <c r="P128" i="5"/>
  <c r="AX128" i="5"/>
  <c r="AZ128" i="5"/>
  <c r="BA128" i="5"/>
  <c r="BB128" i="5"/>
  <c r="CM128" i="5" s="1"/>
  <c r="P129" i="5"/>
  <c r="AX129" i="5"/>
  <c r="AZ129" i="5"/>
  <c r="CR129" i="5" s="1"/>
  <c r="BA129" i="5"/>
  <c r="BB129" i="5"/>
  <c r="CM129" i="5" s="1"/>
  <c r="P130" i="5"/>
  <c r="AX130" i="5"/>
  <c r="AZ130" i="5"/>
  <c r="BA130" i="5"/>
  <c r="BB130" i="5"/>
  <c r="CM130" i="5" s="1"/>
  <c r="P131" i="5"/>
  <c r="AX131" i="5"/>
  <c r="AZ131" i="5"/>
  <c r="BA131" i="5"/>
  <c r="BB131" i="5"/>
  <c r="CM131" i="5" s="1"/>
  <c r="P132" i="5"/>
  <c r="AX132" i="5"/>
  <c r="AZ132" i="5"/>
  <c r="BA132" i="5"/>
  <c r="BB132" i="5"/>
  <c r="CM132" i="5" s="1"/>
  <c r="P133" i="5"/>
  <c r="AX133" i="5"/>
  <c r="AZ133" i="5"/>
  <c r="BA133" i="5"/>
  <c r="BB133" i="5"/>
  <c r="CM133" i="5" s="1"/>
  <c r="P134" i="5"/>
  <c r="AX134" i="5"/>
  <c r="AZ134" i="5"/>
  <c r="BA134" i="5"/>
  <c r="BB134" i="5"/>
  <c r="P135" i="5"/>
  <c r="AX135" i="5"/>
  <c r="AZ135" i="5"/>
  <c r="BA135" i="5"/>
  <c r="BB135" i="5"/>
  <c r="CM135" i="5" s="1"/>
  <c r="P136" i="5"/>
  <c r="AX136" i="5"/>
  <c r="AZ136" i="5"/>
  <c r="BA136" i="5"/>
  <c r="BB136" i="5"/>
  <c r="P137" i="5"/>
  <c r="AX137" i="5"/>
  <c r="AZ137" i="5"/>
  <c r="BA137" i="5"/>
  <c r="BB137" i="5"/>
  <c r="CM137" i="5" s="1"/>
  <c r="P138" i="5"/>
  <c r="AX138" i="5"/>
  <c r="AZ138" i="5"/>
  <c r="BA138" i="5"/>
  <c r="BB138" i="5"/>
  <c r="CM138" i="5" s="1"/>
  <c r="P139" i="5"/>
  <c r="AX139" i="5"/>
  <c r="AZ139" i="5"/>
  <c r="BA139" i="5"/>
  <c r="BB139" i="5"/>
  <c r="P140" i="5"/>
  <c r="AX140" i="5"/>
  <c r="AZ140" i="5"/>
  <c r="BA140" i="5"/>
  <c r="BB140" i="5"/>
  <c r="CM140" i="5" s="1"/>
  <c r="P141" i="5"/>
  <c r="AX141" i="5"/>
  <c r="AZ141" i="5"/>
  <c r="BA141" i="5"/>
  <c r="BB141" i="5"/>
  <c r="P142" i="5"/>
  <c r="AX142" i="5"/>
  <c r="AZ142" i="5"/>
  <c r="BA142" i="5"/>
  <c r="BB142" i="5"/>
  <c r="CM142" i="5" s="1"/>
  <c r="P143" i="5"/>
  <c r="AX143" i="5"/>
  <c r="AZ143" i="5"/>
  <c r="BA143" i="5"/>
  <c r="BB143" i="5"/>
  <c r="CM143" i="5" s="1"/>
  <c r="P144" i="5"/>
  <c r="AX144" i="5"/>
  <c r="AZ144" i="5"/>
  <c r="BA144" i="5"/>
  <c r="BB144" i="5"/>
  <c r="CM144" i="5" s="1"/>
  <c r="P145" i="5"/>
  <c r="AX145" i="5"/>
  <c r="AZ145" i="5"/>
  <c r="BA145" i="5"/>
  <c r="BB145" i="5"/>
  <c r="CM145" i="5" s="1"/>
  <c r="P146" i="5"/>
  <c r="AX146" i="5"/>
  <c r="AZ146" i="5"/>
  <c r="BA146" i="5"/>
  <c r="BB146" i="5"/>
  <c r="CM146" i="5" s="1"/>
  <c r="P147" i="5"/>
  <c r="AX147" i="5"/>
  <c r="AZ147" i="5"/>
  <c r="BA147" i="5"/>
  <c r="BB147" i="5"/>
  <c r="CM147" i="5" s="1"/>
  <c r="P148" i="5"/>
  <c r="AX148" i="5"/>
  <c r="AZ148" i="5"/>
  <c r="BA148" i="5"/>
  <c r="BB148" i="5"/>
  <c r="CM148" i="5" s="1"/>
  <c r="P149" i="5"/>
  <c r="AX149" i="5"/>
  <c r="AZ149" i="5"/>
  <c r="BA149" i="5"/>
  <c r="BB149" i="5"/>
  <c r="CM149" i="5" s="1"/>
  <c r="P150" i="5"/>
  <c r="AX150" i="5"/>
  <c r="AZ150" i="5"/>
  <c r="BA150" i="5"/>
  <c r="BB150" i="5"/>
  <c r="CM150" i="5" s="1"/>
  <c r="P151" i="5"/>
  <c r="AX151" i="5"/>
  <c r="AZ151" i="5"/>
  <c r="BA151" i="5"/>
  <c r="BB151" i="5"/>
  <c r="CM151" i="5" s="1"/>
  <c r="P152" i="5"/>
  <c r="AX152" i="5"/>
  <c r="AZ152" i="5"/>
  <c r="BA152" i="5"/>
  <c r="BB152" i="5"/>
  <c r="CM152" i="5" s="1"/>
  <c r="P153" i="5"/>
  <c r="AX153" i="5"/>
  <c r="AZ153" i="5"/>
  <c r="BA153" i="5"/>
  <c r="BB153" i="5"/>
  <c r="P154" i="5"/>
  <c r="AX154" i="5"/>
  <c r="AZ154" i="5"/>
  <c r="BA154" i="5"/>
  <c r="BB154" i="5"/>
  <c r="CM154" i="5" s="1"/>
  <c r="P155" i="5"/>
  <c r="AX155" i="5"/>
  <c r="AZ155" i="5"/>
  <c r="BA155" i="5"/>
  <c r="BB155" i="5"/>
  <c r="CM155" i="5" s="1"/>
  <c r="P156" i="5"/>
  <c r="AX156" i="5"/>
  <c r="AZ156" i="5"/>
  <c r="CR156" i="5" s="1"/>
  <c r="BA156" i="5"/>
  <c r="BB156" i="5"/>
  <c r="CM156" i="5" s="1"/>
  <c r="P157" i="5"/>
  <c r="AX157" i="5"/>
  <c r="AZ157" i="5"/>
  <c r="BA157" i="5"/>
  <c r="BB157" i="5"/>
  <c r="P158" i="5"/>
  <c r="AX158" i="5"/>
  <c r="AZ158" i="5"/>
  <c r="BA158" i="5"/>
  <c r="BB158" i="5"/>
  <c r="P159" i="5"/>
  <c r="AX159" i="5"/>
  <c r="AZ159" i="5"/>
  <c r="BA159" i="5"/>
  <c r="BB159" i="5"/>
  <c r="CM159" i="5" s="1"/>
  <c r="P160" i="5"/>
  <c r="AX160" i="5"/>
  <c r="AZ160" i="5"/>
  <c r="BA160" i="5"/>
  <c r="BB160" i="5"/>
  <c r="CM160" i="5" s="1"/>
  <c r="P161" i="5"/>
  <c r="AX161" i="5"/>
  <c r="AZ161" i="5"/>
  <c r="BA161" i="5"/>
  <c r="BB161" i="5"/>
  <c r="CM161" i="5" s="1"/>
  <c r="P162" i="5"/>
  <c r="AX162" i="5"/>
  <c r="AZ162" i="5"/>
  <c r="BA162" i="5"/>
  <c r="BB162" i="5"/>
  <c r="P163" i="5"/>
  <c r="AX163" i="5"/>
  <c r="AZ163" i="5"/>
  <c r="BA163" i="5"/>
  <c r="BB163" i="5"/>
  <c r="P164" i="5"/>
  <c r="AX164" i="5"/>
  <c r="AZ164" i="5"/>
  <c r="BA164" i="5"/>
  <c r="BB164" i="5"/>
  <c r="CM164" i="5" s="1"/>
  <c r="P165" i="5"/>
  <c r="AX165" i="5"/>
  <c r="AZ165" i="5"/>
  <c r="CR165" i="5" s="1"/>
  <c r="BA165" i="5"/>
  <c r="BB165" i="5"/>
  <c r="CM165" i="5" s="1"/>
  <c r="P166" i="5"/>
  <c r="AX166" i="5"/>
  <c r="AZ166" i="5"/>
  <c r="BA166" i="5"/>
  <c r="BB166" i="5"/>
  <c r="CM166" i="5" s="1"/>
  <c r="P167" i="5"/>
  <c r="AX167" i="5"/>
  <c r="AZ167" i="5"/>
  <c r="BA167" i="5"/>
  <c r="BB167" i="5"/>
  <c r="CM167" i="5" s="1"/>
  <c r="P168" i="5"/>
  <c r="AX168" i="5"/>
  <c r="AZ168" i="5"/>
  <c r="BA168" i="5"/>
  <c r="BB168" i="5"/>
  <c r="CM168" i="5" s="1"/>
  <c r="P169" i="5"/>
  <c r="AX169" i="5"/>
  <c r="AZ169" i="5"/>
  <c r="BA169" i="5"/>
  <c r="BB169" i="5"/>
  <c r="CM169" i="5" s="1"/>
  <c r="P170" i="5"/>
  <c r="AX170" i="5"/>
  <c r="AZ170" i="5"/>
  <c r="BA170" i="5"/>
  <c r="BB170" i="5"/>
  <c r="CM170" i="5" s="1"/>
  <c r="P171" i="5"/>
  <c r="AX171" i="5"/>
  <c r="AZ171" i="5"/>
  <c r="BA171" i="5"/>
  <c r="BB171" i="5"/>
  <c r="CM171" i="5" s="1"/>
  <c r="P172" i="5"/>
  <c r="AX172" i="5"/>
  <c r="AZ172" i="5"/>
  <c r="BA172" i="5"/>
  <c r="BB172" i="5"/>
  <c r="CM172" i="5" s="1"/>
  <c r="P173" i="5"/>
  <c r="AX173" i="5"/>
  <c r="AZ173" i="5"/>
  <c r="BA173" i="5"/>
  <c r="BB173" i="5"/>
  <c r="CM173" i="5" s="1"/>
  <c r="P174" i="5"/>
  <c r="AX174" i="5"/>
  <c r="AZ174" i="5"/>
  <c r="BA174" i="5"/>
  <c r="BB174" i="5"/>
  <c r="CM174" i="5" s="1"/>
  <c r="P175" i="5"/>
  <c r="AX175" i="5"/>
  <c r="AZ175" i="5"/>
  <c r="BA175" i="5"/>
  <c r="BB175" i="5"/>
  <c r="CM175" i="5" s="1"/>
  <c r="P176" i="5"/>
  <c r="AX176" i="5"/>
  <c r="AZ176" i="5"/>
  <c r="BA176" i="5"/>
  <c r="BB176" i="5"/>
  <c r="CM176" i="5" s="1"/>
  <c r="P177" i="5"/>
  <c r="AX177" i="5"/>
  <c r="AZ177" i="5"/>
  <c r="BA177" i="5"/>
  <c r="BB177" i="5"/>
  <c r="CM177" i="5" s="1"/>
  <c r="P178" i="5"/>
  <c r="AX178" i="5"/>
  <c r="AZ178" i="5"/>
  <c r="BA178" i="5"/>
  <c r="BB178" i="5"/>
  <c r="P179" i="5"/>
  <c r="AX179" i="5"/>
  <c r="AZ179" i="5"/>
  <c r="BA179" i="5"/>
  <c r="BB179" i="5"/>
  <c r="P180" i="5"/>
  <c r="AX180" i="5"/>
  <c r="AZ180" i="5"/>
  <c r="BA180" i="5"/>
  <c r="BB180" i="5"/>
  <c r="P181" i="5"/>
  <c r="AX181" i="5"/>
  <c r="AZ181" i="5"/>
  <c r="BA181" i="5"/>
  <c r="BB181" i="5"/>
  <c r="P182" i="5"/>
  <c r="AX182" i="5"/>
  <c r="AZ182" i="5"/>
  <c r="BA182" i="5"/>
  <c r="BB182" i="5"/>
  <c r="CM182" i="5" s="1"/>
  <c r="P183" i="5"/>
  <c r="AX183" i="5"/>
  <c r="AZ183" i="5"/>
  <c r="BA183" i="5"/>
  <c r="BB183" i="5"/>
  <c r="CM183" i="5" s="1"/>
  <c r="P184" i="5"/>
  <c r="AX184" i="5"/>
  <c r="AZ184" i="5"/>
  <c r="BA184" i="5"/>
  <c r="BB184" i="5"/>
  <c r="CM184" i="5" s="1"/>
  <c r="P185" i="5"/>
  <c r="AX185" i="5"/>
  <c r="AZ185" i="5"/>
  <c r="BA185" i="5"/>
  <c r="BB185" i="5"/>
  <c r="CM185" i="5" s="1"/>
  <c r="P186" i="5"/>
  <c r="AX186" i="5"/>
  <c r="AZ186" i="5"/>
  <c r="BA186" i="5"/>
  <c r="BB186" i="5"/>
  <c r="P187" i="5"/>
  <c r="AX187" i="5"/>
  <c r="AZ187" i="5"/>
  <c r="BA187" i="5"/>
  <c r="BB187" i="5"/>
  <c r="P188" i="5"/>
  <c r="AX188" i="5"/>
  <c r="AZ188" i="5"/>
  <c r="BA188" i="5"/>
  <c r="BB188" i="5"/>
  <c r="CM188" i="5" s="1"/>
  <c r="P189" i="5"/>
  <c r="AX189" i="5"/>
  <c r="AZ189" i="5"/>
  <c r="BA189" i="5"/>
  <c r="BB189" i="5"/>
  <c r="P190" i="5"/>
  <c r="AX190" i="5"/>
  <c r="AZ190" i="5"/>
  <c r="BA190" i="5"/>
  <c r="BB190" i="5"/>
  <c r="CM190" i="5" s="1"/>
  <c r="P191" i="5"/>
  <c r="AX191" i="5"/>
  <c r="AZ191" i="5"/>
  <c r="BA191" i="5"/>
  <c r="BB191" i="5"/>
  <c r="P192" i="5"/>
  <c r="AX192" i="5"/>
  <c r="AZ192" i="5"/>
  <c r="BA192" i="5"/>
  <c r="BB192" i="5"/>
  <c r="CM192" i="5" s="1"/>
  <c r="P193" i="5"/>
  <c r="AX193" i="5"/>
  <c r="AZ193" i="5"/>
  <c r="BA193" i="5"/>
  <c r="BB193" i="5"/>
  <c r="P194" i="5"/>
  <c r="AX194" i="5"/>
  <c r="AZ194" i="5"/>
  <c r="BA194" i="5"/>
  <c r="BB194" i="5"/>
  <c r="P195" i="5"/>
  <c r="AX195" i="5"/>
  <c r="AZ195" i="5"/>
  <c r="BA195" i="5"/>
  <c r="BB195" i="5"/>
  <c r="P196" i="5"/>
  <c r="AX196" i="5"/>
  <c r="AZ196" i="5"/>
  <c r="BA196" i="5"/>
  <c r="BB196" i="5"/>
  <c r="P197" i="5"/>
  <c r="AX197" i="5"/>
  <c r="AZ197" i="5"/>
  <c r="BA197" i="5"/>
  <c r="BB197" i="5"/>
  <c r="CM197" i="5" s="1"/>
  <c r="P198" i="5"/>
  <c r="AX198" i="5"/>
  <c r="AZ198" i="5"/>
  <c r="BA198" i="5"/>
  <c r="BB198" i="5"/>
  <c r="P199" i="5"/>
  <c r="AX199" i="5"/>
  <c r="AZ199" i="5"/>
  <c r="BA199" i="5"/>
  <c r="BB199" i="5"/>
  <c r="CM199" i="5" s="1"/>
  <c r="P200" i="5"/>
  <c r="AX200" i="5"/>
  <c r="AZ200" i="5"/>
  <c r="BA200" i="5"/>
  <c r="BB200" i="5"/>
  <c r="CM200" i="5" s="1"/>
  <c r="P201" i="5"/>
  <c r="AX201" i="5"/>
  <c r="AZ201" i="5"/>
  <c r="BA201" i="5"/>
  <c r="BB201" i="5"/>
  <c r="CM201" i="5" s="1"/>
  <c r="P202" i="5"/>
  <c r="AX202" i="5"/>
  <c r="AZ202" i="5"/>
  <c r="BA202" i="5"/>
  <c r="BB202" i="5"/>
  <c r="CM202" i="5" s="1"/>
  <c r="P203" i="5"/>
  <c r="AX203" i="5"/>
  <c r="AZ203" i="5"/>
  <c r="BA203" i="5"/>
  <c r="BB203" i="5"/>
  <c r="CM203" i="5" s="1"/>
  <c r="P204" i="5"/>
  <c r="AX204" i="5"/>
  <c r="AZ204" i="5"/>
  <c r="BA204" i="5"/>
  <c r="BB204" i="5"/>
  <c r="CM204" i="5" s="1"/>
  <c r="P205" i="5"/>
  <c r="AX205" i="5"/>
  <c r="AZ205" i="5"/>
  <c r="BA205" i="5"/>
  <c r="BB205" i="5"/>
  <c r="CM205" i="5" s="1"/>
  <c r="P206" i="5"/>
  <c r="AX206" i="5"/>
  <c r="AZ206" i="5"/>
  <c r="BA206" i="5"/>
  <c r="BB206" i="5"/>
  <c r="CM206" i="5" s="1"/>
  <c r="P207" i="5"/>
  <c r="AX207" i="5"/>
  <c r="AZ207" i="5"/>
  <c r="BA207" i="5"/>
  <c r="BB207" i="5"/>
  <c r="CM207" i="5" s="1"/>
  <c r="P208" i="5"/>
  <c r="AX208" i="5"/>
  <c r="AZ208" i="5"/>
  <c r="BA208" i="5"/>
  <c r="BB208" i="5"/>
  <c r="P209" i="5"/>
  <c r="AX209" i="5"/>
  <c r="AZ209" i="5"/>
  <c r="BA209" i="5"/>
  <c r="BB209" i="5"/>
  <c r="CM209" i="5" s="1"/>
  <c r="P210" i="5"/>
  <c r="AX210" i="5"/>
  <c r="AZ210" i="5"/>
  <c r="BA210" i="5"/>
  <c r="BB210" i="5"/>
  <c r="P211" i="5"/>
  <c r="AX211" i="5"/>
  <c r="AZ211" i="5"/>
  <c r="BA211" i="5"/>
  <c r="BB211" i="5"/>
  <c r="P212" i="5"/>
  <c r="AX212" i="5"/>
  <c r="AZ212" i="5"/>
  <c r="BA212" i="5"/>
  <c r="BB212" i="5"/>
  <c r="P213" i="5"/>
  <c r="AX213" i="5"/>
  <c r="AZ213" i="5"/>
  <c r="BA213" i="5"/>
  <c r="BB213" i="5"/>
  <c r="CM213" i="5" s="1"/>
  <c r="P214" i="5"/>
  <c r="AX214" i="5"/>
  <c r="AZ214" i="5"/>
  <c r="BA214" i="5"/>
  <c r="BB214" i="5"/>
  <c r="CM214" i="5" s="1"/>
  <c r="P215" i="5"/>
  <c r="AX215" i="5"/>
  <c r="AZ215" i="5"/>
  <c r="BA215" i="5"/>
  <c r="BB215" i="5"/>
  <c r="CM215" i="5" s="1"/>
  <c r="P216" i="5"/>
  <c r="AX216" i="5"/>
  <c r="AZ216" i="5"/>
  <c r="BA216" i="5"/>
  <c r="BB216" i="5"/>
  <c r="CM216" i="5" s="1"/>
  <c r="P217" i="5"/>
  <c r="AX217" i="5"/>
  <c r="AZ217" i="5"/>
  <c r="BA217" i="5"/>
  <c r="BB217" i="5"/>
  <c r="CM217" i="5" s="1"/>
  <c r="P218" i="5"/>
  <c r="AX218" i="5"/>
  <c r="AZ218" i="5"/>
  <c r="BA218" i="5"/>
  <c r="BB218" i="5"/>
  <c r="CM218" i="5" s="1"/>
  <c r="P219" i="5"/>
  <c r="AX219" i="5"/>
  <c r="AZ219" i="5"/>
  <c r="BA219" i="5"/>
  <c r="BB219" i="5"/>
  <c r="P220" i="5"/>
  <c r="AX220" i="5"/>
  <c r="AZ220" i="5"/>
  <c r="BA220" i="5"/>
  <c r="BB220" i="5"/>
  <c r="P221" i="5"/>
  <c r="AX221" i="5"/>
  <c r="AZ221" i="5"/>
  <c r="BA221" i="5"/>
  <c r="BB221" i="5"/>
  <c r="CM221" i="5" s="1"/>
  <c r="P222" i="5"/>
  <c r="AX222" i="5"/>
  <c r="AZ222" i="5"/>
  <c r="BA222" i="5"/>
  <c r="BB222" i="5"/>
  <c r="CM222" i="5" s="1"/>
  <c r="P223" i="5"/>
  <c r="AX223" i="5"/>
  <c r="AZ223" i="5"/>
  <c r="BA223" i="5"/>
  <c r="BB223" i="5"/>
  <c r="P224" i="5"/>
  <c r="AX224" i="5"/>
  <c r="AZ224" i="5"/>
  <c r="BA224" i="5"/>
  <c r="BB224" i="5"/>
  <c r="CM224" i="5" s="1"/>
  <c r="P225" i="5"/>
  <c r="AX225" i="5"/>
  <c r="AZ225" i="5"/>
  <c r="CR225" i="5" s="1"/>
  <c r="BA225" i="5"/>
  <c r="BB225" i="5"/>
  <c r="CM225" i="5" s="1"/>
  <c r="P226" i="5"/>
  <c r="AX226" i="5"/>
  <c r="AZ226" i="5"/>
  <c r="BA226" i="5"/>
  <c r="BB226" i="5"/>
  <c r="CM226" i="5" s="1"/>
  <c r="P227" i="5"/>
  <c r="AX227" i="5"/>
  <c r="AZ227" i="5"/>
  <c r="BA227" i="5"/>
  <c r="BB227" i="5"/>
  <c r="CM227" i="5" s="1"/>
  <c r="P228" i="5"/>
  <c r="AX228" i="5"/>
  <c r="AZ228" i="5"/>
  <c r="BA228" i="5"/>
  <c r="BB228" i="5"/>
  <c r="P229" i="5"/>
  <c r="AX229" i="5"/>
  <c r="AZ229" i="5"/>
  <c r="BA229" i="5"/>
  <c r="BB229" i="5"/>
  <c r="P230" i="5"/>
  <c r="AX230" i="5"/>
  <c r="AZ230" i="5"/>
  <c r="BA230" i="5"/>
  <c r="BB230" i="5"/>
  <c r="CM230" i="5" s="1"/>
  <c r="P231" i="5"/>
  <c r="AX231" i="5"/>
  <c r="AZ231" i="5"/>
  <c r="BA231" i="5"/>
  <c r="BB231" i="5"/>
  <c r="CM231" i="5" s="1"/>
  <c r="P232" i="5"/>
  <c r="AX232" i="5"/>
  <c r="AZ232" i="5"/>
  <c r="BA232" i="5"/>
  <c r="BB232" i="5"/>
  <c r="CM232" i="5" s="1"/>
  <c r="P233" i="5"/>
  <c r="AX233" i="5"/>
  <c r="AZ233" i="5"/>
  <c r="BA233" i="5"/>
  <c r="BB233" i="5"/>
  <c r="CM233" i="5" s="1"/>
  <c r="P234" i="5"/>
  <c r="AX234" i="5"/>
  <c r="AZ234" i="5"/>
  <c r="BA234" i="5"/>
  <c r="BB234" i="5"/>
  <c r="CM234" i="5" s="1"/>
  <c r="P235" i="5"/>
  <c r="AX235" i="5"/>
  <c r="AZ235" i="5"/>
  <c r="BA235" i="5"/>
  <c r="BB235" i="5"/>
  <c r="P236" i="5"/>
  <c r="AX236" i="5"/>
  <c r="AZ236" i="5"/>
  <c r="BA236" i="5"/>
  <c r="BB236" i="5"/>
  <c r="P237" i="5"/>
  <c r="AX237" i="5"/>
  <c r="AZ237" i="5"/>
  <c r="CR237" i="5" s="1"/>
  <c r="BA237" i="5"/>
  <c r="BB237" i="5"/>
  <c r="CM237" i="5" s="1"/>
  <c r="P238" i="5"/>
  <c r="AX238" i="5"/>
  <c r="AZ238" i="5"/>
  <c r="BA238" i="5"/>
  <c r="BB238" i="5"/>
  <c r="P239" i="5"/>
  <c r="AX239" i="5"/>
  <c r="AZ239" i="5"/>
  <c r="BA239" i="5"/>
  <c r="BB239" i="5"/>
  <c r="CM239" i="5" s="1"/>
  <c r="P240" i="5"/>
  <c r="AX240" i="5"/>
  <c r="AZ240" i="5"/>
  <c r="BA240" i="5"/>
  <c r="BB240" i="5"/>
  <c r="P241" i="5"/>
  <c r="AX241" i="5"/>
  <c r="AZ241" i="5"/>
  <c r="BA241" i="5"/>
  <c r="BB241" i="5"/>
  <c r="P242" i="5"/>
  <c r="AX242" i="5"/>
  <c r="AZ242" i="5"/>
  <c r="BA242" i="5"/>
  <c r="BB242" i="5"/>
  <c r="CM242" i="5" s="1"/>
  <c r="P243" i="5"/>
  <c r="AX243" i="5"/>
  <c r="AZ243" i="5"/>
  <c r="BA243" i="5"/>
  <c r="BB243" i="5"/>
  <c r="P244" i="5"/>
  <c r="AX244" i="5"/>
  <c r="AZ244" i="5"/>
  <c r="BA244" i="5"/>
  <c r="BB244" i="5"/>
  <c r="P245" i="5"/>
  <c r="AX245" i="5"/>
  <c r="AZ245" i="5"/>
  <c r="BA245" i="5"/>
  <c r="BB245" i="5"/>
  <c r="CM245" i="5" s="1"/>
  <c r="P246" i="5"/>
  <c r="AX246" i="5"/>
  <c r="AZ246" i="5"/>
  <c r="BA246" i="5"/>
  <c r="BB246" i="5"/>
  <c r="CM246" i="5" s="1"/>
  <c r="P247" i="5"/>
  <c r="AX247" i="5"/>
  <c r="AZ247" i="5"/>
  <c r="BA247" i="5"/>
  <c r="BB247" i="5"/>
  <c r="CM247" i="5" s="1"/>
  <c r="P248" i="5"/>
  <c r="AX248" i="5"/>
  <c r="AZ248" i="5"/>
  <c r="BA248" i="5"/>
  <c r="BB248" i="5"/>
  <c r="P249" i="5"/>
  <c r="AX249" i="5"/>
  <c r="AZ249" i="5"/>
  <c r="BA249" i="5"/>
  <c r="BB249" i="5"/>
  <c r="P250" i="5"/>
  <c r="AX250" i="5"/>
  <c r="AZ250" i="5"/>
  <c r="BA250" i="5"/>
  <c r="BB250" i="5"/>
  <c r="P251" i="5"/>
  <c r="AX251" i="5"/>
  <c r="AZ251" i="5"/>
  <c r="BA251" i="5"/>
  <c r="BB251" i="5"/>
  <c r="CM251" i="5" s="1"/>
  <c r="P252" i="5"/>
  <c r="AX252" i="5"/>
  <c r="AZ252" i="5"/>
  <c r="CR252" i="5" s="1"/>
  <c r="BA252" i="5"/>
  <c r="BB252" i="5"/>
  <c r="CM252" i="5" s="1"/>
  <c r="P253" i="5"/>
  <c r="AX253" i="5"/>
  <c r="AZ253" i="5"/>
  <c r="BA253" i="5"/>
  <c r="BB253" i="5"/>
  <c r="P254" i="5"/>
  <c r="AX254" i="5"/>
  <c r="AZ254" i="5"/>
  <c r="BA254" i="5"/>
  <c r="BB254" i="5"/>
  <c r="CM254" i="5" s="1"/>
  <c r="P255" i="5"/>
  <c r="AX255" i="5"/>
  <c r="AZ255" i="5"/>
  <c r="BA255" i="5"/>
  <c r="BB255" i="5"/>
  <c r="CM255" i="5" s="1"/>
  <c r="P256" i="5"/>
  <c r="AX256" i="5"/>
  <c r="AZ256" i="5"/>
  <c r="BA256" i="5"/>
  <c r="BB256" i="5"/>
  <c r="CM256" i="5" s="1"/>
  <c r="P257" i="5"/>
  <c r="AX257" i="5"/>
  <c r="AZ257" i="5"/>
  <c r="BA257" i="5"/>
  <c r="BB257" i="5"/>
  <c r="CM257" i="5" s="1"/>
  <c r="P258" i="5"/>
  <c r="AX258" i="5"/>
  <c r="AZ258" i="5"/>
  <c r="BA258" i="5"/>
  <c r="BB258" i="5"/>
  <c r="CM258" i="5" s="1"/>
  <c r="P259" i="5"/>
  <c r="AX259" i="5"/>
  <c r="AZ259" i="5"/>
  <c r="BA259" i="5"/>
  <c r="BB259" i="5"/>
  <c r="CM259" i="5" s="1"/>
  <c r="P260" i="5"/>
  <c r="AX260" i="5"/>
  <c r="AZ260" i="5"/>
  <c r="BA260" i="5"/>
  <c r="BB260" i="5"/>
  <c r="CM260" i="5" s="1"/>
  <c r="P261" i="5"/>
  <c r="AX261" i="5"/>
  <c r="AZ261" i="5"/>
  <c r="BA261" i="5"/>
  <c r="BB261" i="5"/>
  <c r="CM261" i="5" s="1"/>
  <c r="P262" i="5"/>
  <c r="AX262" i="5"/>
  <c r="AZ262" i="5"/>
  <c r="BA262" i="5"/>
  <c r="BB262" i="5"/>
  <c r="CM262" i="5" s="1"/>
  <c r="P263" i="5"/>
  <c r="AX263" i="5"/>
  <c r="AZ263" i="5"/>
  <c r="BA263" i="5"/>
  <c r="BB263" i="5"/>
  <c r="P264" i="5"/>
  <c r="AX264" i="5"/>
  <c r="AZ264" i="5"/>
  <c r="BA264" i="5"/>
  <c r="BB264" i="5"/>
  <c r="P265" i="5"/>
  <c r="AX265" i="5"/>
  <c r="AZ265" i="5"/>
  <c r="BA265" i="5"/>
  <c r="BB265" i="5"/>
  <c r="P266" i="5"/>
  <c r="AX266" i="5"/>
  <c r="AZ266" i="5"/>
  <c r="BA266" i="5"/>
  <c r="BB266" i="5"/>
  <c r="P267" i="5"/>
  <c r="AX267" i="5"/>
  <c r="AZ267" i="5"/>
  <c r="BA267" i="5"/>
  <c r="BB267" i="5"/>
  <c r="CM267" i="5" s="1"/>
  <c r="P268" i="5"/>
  <c r="AX268" i="5"/>
  <c r="AZ268" i="5"/>
  <c r="BA268" i="5"/>
  <c r="BB268" i="5"/>
  <c r="P269" i="5"/>
  <c r="AX269" i="5"/>
  <c r="AZ269" i="5"/>
  <c r="BA269" i="5"/>
  <c r="BB269" i="5"/>
  <c r="CM269" i="5" s="1"/>
  <c r="P270" i="5"/>
  <c r="AX270" i="5"/>
  <c r="AZ270" i="5"/>
  <c r="BA270" i="5"/>
  <c r="BB270" i="5"/>
  <c r="CM270" i="5" s="1"/>
  <c r="P271" i="5"/>
  <c r="AX271" i="5"/>
  <c r="AZ271" i="5"/>
  <c r="BA271" i="5"/>
  <c r="BB271" i="5"/>
  <c r="P272" i="5"/>
  <c r="AX272" i="5"/>
  <c r="AZ272" i="5"/>
  <c r="BA272" i="5"/>
  <c r="BB272" i="5"/>
  <c r="CM272" i="5" s="1"/>
  <c r="P273" i="5"/>
  <c r="AX273" i="5"/>
  <c r="AZ273" i="5"/>
  <c r="CR273" i="5" s="1"/>
  <c r="BA273" i="5"/>
  <c r="BB273" i="5"/>
  <c r="CM273" i="5" s="1"/>
  <c r="P274" i="5"/>
  <c r="AX274" i="5"/>
  <c r="AZ274" i="5"/>
  <c r="BA274" i="5"/>
  <c r="BB274" i="5"/>
  <c r="P275" i="5"/>
  <c r="AX275" i="5"/>
  <c r="AZ275" i="5"/>
  <c r="BA275" i="5"/>
  <c r="BB275" i="5"/>
  <c r="P276" i="5"/>
  <c r="AX276" i="5"/>
  <c r="AZ276" i="5"/>
  <c r="BA276" i="5"/>
  <c r="BB276" i="5"/>
  <c r="P277" i="5"/>
  <c r="AX277" i="5"/>
  <c r="AZ277" i="5"/>
  <c r="BA277" i="5"/>
  <c r="BB277" i="5"/>
  <c r="P278" i="5"/>
  <c r="AX278" i="5"/>
  <c r="AZ278" i="5"/>
  <c r="BA278" i="5"/>
  <c r="BB278" i="5"/>
  <c r="CM278" i="5" s="1"/>
  <c r="P279" i="5"/>
  <c r="AX279" i="5"/>
  <c r="AZ279" i="5"/>
  <c r="BA279" i="5"/>
  <c r="BB279" i="5"/>
  <c r="CM279" i="5" s="1"/>
  <c r="P280" i="5"/>
  <c r="AX280" i="5"/>
  <c r="AZ280" i="5"/>
  <c r="BA280" i="5"/>
  <c r="BB280" i="5"/>
  <c r="CM280" i="5" s="1"/>
  <c r="P281" i="5"/>
  <c r="AX281" i="5"/>
  <c r="AZ281" i="5"/>
  <c r="BA281" i="5"/>
  <c r="BB281" i="5"/>
  <c r="P282" i="5"/>
  <c r="AX282" i="5"/>
  <c r="AZ282" i="5"/>
  <c r="BA282" i="5"/>
  <c r="BB282" i="5"/>
  <c r="CM282" i="5" s="1"/>
  <c r="P283" i="5"/>
  <c r="AX283" i="5"/>
  <c r="AZ283" i="5"/>
  <c r="BA283" i="5"/>
  <c r="BB283" i="5"/>
  <c r="CM283" i="5" s="1"/>
  <c r="P284" i="5"/>
  <c r="AX284" i="5"/>
  <c r="AZ284" i="5"/>
  <c r="BA284" i="5"/>
  <c r="BB284" i="5"/>
  <c r="CM284" i="5" s="1"/>
  <c r="P285" i="5"/>
  <c r="AX285" i="5"/>
  <c r="AZ285" i="5"/>
  <c r="BA285" i="5"/>
  <c r="BB285" i="5"/>
  <c r="P286" i="5"/>
  <c r="AX286" i="5"/>
  <c r="AZ286" i="5"/>
  <c r="BA286" i="5"/>
  <c r="BB286" i="5"/>
  <c r="CM286" i="5" s="1"/>
  <c r="P287" i="5"/>
  <c r="AX287" i="5"/>
  <c r="AZ287" i="5"/>
  <c r="BA287" i="5"/>
  <c r="BB287" i="5"/>
  <c r="CM287" i="5" s="1"/>
  <c r="P288" i="5"/>
  <c r="AX288" i="5"/>
  <c r="AZ288" i="5"/>
  <c r="BA288" i="5"/>
  <c r="BB288" i="5"/>
  <c r="CM288" i="5" s="1"/>
  <c r="P289" i="5"/>
  <c r="AX289" i="5"/>
  <c r="AZ289" i="5"/>
  <c r="BA289" i="5"/>
  <c r="BB289" i="5"/>
  <c r="P290" i="5"/>
  <c r="AX290" i="5"/>
  <c r="AZ290" i="5"/>
  <c r="BA290" i="5"/>
  <c r="BB290" i="5"/>
  <c r="P291" i="5"/>
  <c r="AX291" i="5"/>
  <c r="AZ291" i="5"/>
  <c r="BA291" i="5"/>
  <c r="BB291" i="5"/>
  <c r="CM291" i="5" s="1"/>
  <c r="P292" i="5"/>
  <c r="AX292" i="5"/>
  <c r="AZ292" i="5"/>
  <c r="BA292" i="5"/>
  <c r="BB292" i="5"/>
  <c r="P293" i="5"/>
  <c r="AX293" i="5"/>
  <c r="AZ293" i="5"/>
  <c r="BA293" i="5"/>
  <c r="BB293" i="5"/>
  <c r="CM293" i="5" s="1"/>
  <c r="P294" i="5"/>
  <c r="AX294" i="5"/>
  <c r="AZ294" i="5"/>
  <c r="BA294" i="5"/>
  <c r="BB294" i="5"/>
  <c r="P295" i="5"/>
  <c r="AX295" i="5"/>
  <c r="AZ295" i="5"/>
  <c r="BA295" i="5"/>
  <c r="BB295" i="5"/>
  <c r="CM295" i="5" s="1"/>
  <c r="P296" i="5"/>
  <c r="AX296" i="5"/>
  <c r="AZ296" i="5"/>
  <c r="BA296" i="5"/>
  <c r="BB296" i="5"/>
  <c r="CM296" i="5" s="1"/>
  <c r="P297" i="5"/>
  <c r="AX297" i="5"/>
  <c r="AZ297" i="5"/>
  <c r="BA297" i="5"/>
  <c r="BB297" i="5"/>
  <c r="CM297" i="5" s="1"/>
  <c r="P298" i="5"/>
  <c r="AX298" i="5"/>
  <c r="AZ298" i="5"/>
  <c r="BA298" i="5"/>
  <c r="BB298" i="5"/>
  <c r="CM298" i="5" s="1"/>
  <c r="P299" i="5"/>
  <c r="AX299" i="5"/>
  <c r="AZ299" i="5"/>
  <c r="BA299" i="5"/>
  <c r="BB299" i="5"/>
  <c r="CM299" i="5" s="1"/>
  <c r="P300" i="5"/>
  <c r="AX300" i="5"/>
  <c r="AZ300" i="5"/>
  <c r="BA300" i="5"/>
  <c r="BB300" i="5"/>
  <c r="P301" i="5"/>
  <c r="AX301" i="5"/>
  <c r="AZ301" i="5"/>
  <c r="BA301" i="5"/>
  <c r="BB301" i="5"/>
  <c r="CM301" i="5" s="1"/>
  <c r="P302" i="5"/>
  <c r="AX302" i="5"/>
  <c r="AZ302" i="5"/>
  <c r="BA302" i="5"/>
  <c r="BB302" i="5"/>
  <c r="P303" i="5"/>
  <c r="AX303" i="5"/>
  <c r="AZ303" i="5"/>
  <c r="BA303" i="5"/>
  <c r="BB303" i="5"/>
  <c r="P304" i="5"/>
  <c r="AX304" i="5"/>
  <c r="AZ304" i="5"/>
  <c r="BA304" i="5"/>
  <c r="BB304" i="5"/>
  <c r="CM304" i="5" s="1"/>
  <c r="P305" i="5"/>
  <c r="AX305" i="5"/>
  <c r="AZ305" i="5"/>
  <c r="BA305" i="5"/>
  <c r="BB305" i="5"/>
  <c r="P306" i="5"/>
  <c r="AX306" i="5"/>
  <c r="AZ306" i="5"/>
  <c r="BA306" i="5"/>
  <c r="BB306" i="5"/>
  <c r="P307" i="5"/>
  <c r="AX307" i="5"/>
  <c r="AZ307" i="5"/>
  <c r="BA307" i="5"/>
  <c r="BB307" i="5"/>
  <c r="P308" i="5"/>
  <c r="AX308" i="5"/>
  <c r="AZ308" i="5"/>
  <c r="BA308" i="5"/>
  <c r="BB308" i="5"/>
  <c r="CM308" i="5" s="1"/>
  <c r="P309" i="5"/>
  <c r="AX309" i="5"/>
  <c r="AZ309" i="5"/>
  <c r="BA309" i="5"/>
  <c r="BB309" i="5"/>
  <c r="P310" i="5"/>
  <c r="AX310" i="5"/>
  <c r="AZ310" i="5"/>
  <c r="BA310" i="5"/>
  <c r="BB310" i="5"/>
  <c r="CM310" i="5" s="1"/>
  <c r="P311" i="5"/>
  <c r="AX311" i="5"/>
  <c r="AZ311" i="5"/>
  <c r="BA311" i="5"/>
  <c r="BB311" i="5"/>
  <c r="CM311" i="5" s="1"/>
  <c r="P312" i="5"/>
  <c r="AX312" i="5"/>
  <c r="AZ312" i="5"/>
  <c r="BA312" i="5"/>
  <c r="BB312" i="5"/>
  <c r="P313" i="5"/>
  <c r="AX313" i="5"/>
  <c r="AZ313" i="5"/>
  <c r="BA313" i="5"/>
  <c r="BB313" i="5"/>
  <c r="CM313" i="5" s="1"/>
  <c r="P314" i="5"/>
  <c r="AX314" i="5"/>
  <c r="AZ314" i="5"/>
  <c r="BA314" i="5"/>
  <c r="BB314" i="5"/>
  <c r="CM314" i="5" s="1"/>
  <c r="P315" i="5"/>
  <c r="AX315" i="5"/>
  <c r="AZ315" i="5"/>
  <c r="BA315" i="5"/>
  <c r="BB315" i="5"/>
  <c r="P316" i="5"/>
  <c r="AX316" i="5"/>
  <c r="AZ316" i="5"/>
  <c r="BA316" i="5"/>
  <c r="BB316" i="5"/>
  <c r="P317" i="5"/>
  <c r="AX317" i="5"/>
  <c r="AZ317" i="5"/>
  <c r="BA317" i="5"/>
  <c r="BB317" i="5"/>
  <c r="CM317" i="5" s="1"/>
  <c r="P318" i="5"/>
  <c r="AX318" i="5"/>
  <c r="AZ318" i="5"/>
  <c r="BA318" i="5"/>
  <c r="BB318" i="5"/>
  <c r="CM318" i="5" s="1"/>
  <c r="P319" i="5"/>
  <c r="AX319" i="5"/>
  <c r="AZ319" i="5"/>
  <c r="BA319" i="5"/>
  <c r="BB319" i="5"/>
  <c r="CM319" i="5" s="1"/>
  <c r="P320" i="5"/>
  <c r="AX320" i="5"/>
  <c r="AZ320" i="5"/>
  <c r="BA320" i="5"/>
  <c r="BB320" i="5"/>
  <c r="CM320" i="5" s="1"/>
  <c r="P321" i="5"/>
  <c r="AX321" i="5"/>
  <c r="AZ321" i="5"/>
  <c r="BA321" i="5"/>
  <c r="BB321" i="5"/>
  <c r="P322" i="5"/>
  <c r="AX322" i="5"/>
  <c r="AZ322" i="5"/>
  <c r="BA322" i="5"/>
  <c r="BB322" i="5"/>
  <c r="CM322" i="5" s="1"/>
  <c r="P323" i="5"/>
  <c r="AX323" i="5"/>
  <c r="AZ323" i="5"/>
  <c r="BA323" i="5"/>
  <c r="BB323" i="5"/>
  <c r="CM323" i="5" s="1"/>
  <c r="P324" i="5"/>
  <c r="AX324" i="5"/>
  <c r="AZ324" i="5"/>
  <c r="BA324" i="5"/>
  <c r="BB324" i="5"/>
  <c r="CM324" i="5" s="1"/>
  <c r="P325" i="5"/>
  <c r="AX325" i="5"/>
  <c r="AZ325" i="5"/>
  <c r="BA325" i="5"/>
  <c r="BB325" i="5"/>
  <c r="CM325" i="5" s="1"/>
  <c r="P326" i="5"/>
  <c r="AX326" i="5"/>
  <c r="AZ326" i="5"/>
  <c r="BA326" i="5"/>
  <c r="BB326" i="5"/>
  <c r="CM326" i="5" s="1"/>
  <c r="P327" i="5"/>
  <c r="AX327" i="5"/>
  <c r="AZ327" i="5"/>
  <c r="BA327" i="5"/>
  <c r="BB327" i="5"/>
  <c r="P328" i="5"/>
  <c r="AX328" i="5"/>
  <c r="AZ328" i="5"/>
  <c r="BA328" i="5"/>
  <c r="BB328" i="5"/>
  <c r="CM328" i="5" s="1"/>
  <c r="P329" i="5"/>
  <c r="AX329" i="5"/>
  <c r="AZ329" i="5"/>
  <c r="BA329" i="5"/>
  <c r="BB329" i="5"/>
  <c r="P330" i="5"/>
  <c r="AX330" i="5"/>
  <c r="AZ330" i="5"/>
  <c r="BA330" i="5"/>
  <c r="BB330" i="5"/>
  <c r="P331" i="5"/>
  <c r="AX331" i="5"/>
  <c r="AZ331" i="5"/>
  <c r="BA331" i="5"/>
  <c r="BB331" i="5"/>
  <c r="CM331" i="5" s="1"/>
  <c r="P332" i="5"/>
  <c r="AX332" i="5"/>
  <c r="AZ332" i="5"/>
  <c r="BA332" i="5"/>
  <c r="BB332" i="5"/>
  <c r="CM332" i="5" s="1"/>
  <c r="P333" i="5"/>
  <c r="AX333" i="5"/>
  <c r="AZ333" i="5"/>
  <c r="BA333" i="5"/>
  <c r="BB333" i="5"/>
  <c r="CM333" i="5" s="1"/>
  <c r="P334" i="5"/>
  <c r="AX334" i="5"/>
  <c r="AZ334" i="5"/>
  <c r="BA334" i="5"/>
  <c r="BB334" i="5"/>
  <c r="CM334" i="5" s="1"/>
  <c r="P335" i="5"/>
  <c r="AX335" i="5"/>
  <c r="AZ335" i="5"/>
  <c r="BA335" i="5"/>
  <c r="BB335" i="5"/>
  <c r="CM335" i="5" s="1"/>
  <c r="P336" i="5"/>
  <c r="AX336" i="5"/>
  <c r="AZ336" i="5"/>
  <c r="BA336" i="5"/>
  <c r="BB336" i="5"/>
  <c r="CM336" i="5" s="1"/>
  <c r="P337" i="5"/>
  <c r="AX337" i="5"/>
  <c r="AZ337" i="5"/>
  <c r="BA337" i="5"/>
  <c r="BB337" i="5"/>
  <c r="P338" i="5"/>
  <c r="AX338" i="5"/>
  <c r="AZ338" i="5"/>
  <c r="BA338" i="5"/>
  <c r="BB338" i="5"/>
  <c r="P339" i="5"/>
  <c r="AX339" i="5"/>
  <c r="AZ339" i="5"/>
  <c r="BA339" i="5"/>
  <c r="BB339" i="5"/>
  <c r="CM339" i="5" s="1"/>
  <c r="P340" i="5"/>
  <c r="AX340" i="5"/>
  <c r="AZ340" i="5"/>
  <c r="BA340" i="5"/>
  <c r="BB340" i="5"/>
  <c r="CM340" i="5" s="1"/>
  <c r="P341" i="5"/>
  <c r="AX341" i="5"/>
  <c r="AZ341" i="5"/>
  <c r="BA341" i="5"/>
  <c r="BB341" i="5"/>
  <c r="P342" i="5"/>
  <c r="AX342" i="5"/>
  <c r="AZ342" i="5"/>
  <c r="BA342" i="5"/>
  <c r="BB342" i="5"/>
  <c r="P343" i="5"/>
  <c r="AX343" i="5"/>
  <c r="AZ343" i="5"/>
  <c r="BA343" i="5"/>
  <c r="BB343" i="5"/>
  <c r="CM343" i="5" s="1"/>
  <c r="P344" i="5"/>
  <c r="AX344" i="5"/>
  <c r="AZ344" i="5"/>
  <c r="BA344" i="5"/>
  <c r="BB344" i="5"/>
  <c r="P345" i="5"/>
  <c r="AX345" i="5"/>
  <c r="AZ345" i="5"/>
  <c r="BA345" i="5"/>
  <c r="BB345" i="5"/>
  <c r="CM345" i="5" s="1"/>
  <c r="P346" i="5"/>
  <c r="AX346" i="5"/>
  <c r="AZ346" i="5"/>
  <c r="BA346" i="5"/>
  <c r="BB346" i="5"/>
  <c r="P347" i="5"/>
  <c r="AX347" i="5"/>
  <c r="AZ347" i="5"/>
  <c r="BA347" i="5"/>
  <c r="BB347" i="5"/>
  <c r="CM347" i="5" s="1"/>
  <c r="P348" i="5"/>
  <c r="AX348" i="5"/>
  <c r="AZ348" i="5"/>
  <c r="CR348" i="5" s="1"/>
  <c r="BA348" i="5"/>
  <c r="BB348" i="5"/>
  <c r="CM348" i="5" s="1"/>
  <c r="P349" i="5"/>
  <c r="AX349" i="5"/>
  <c r="AZ349" i="5"/>
  <c r="BA349" i="5"/>
  <c r="BB349" i="5"/>
  <c r="CM349" i="5" s="1"/>
  <c r="P350" i="5"/>
  <c r="AX350" i="5"/>
  <c r="AZ350" i="5"/>
  <c r="BA350" i="5"/>
  <c r="BB350" i="5"/>
  <c r="P351" i="5"/>
  <c r="AX351" i="5"/>
  <c r="AZ351" i="5"/>
  <c r="BA351" i="5"/>
  <c r="BB351" i="5"/>
  <c r="P352" i="5"/>
  <c r="AX352" i="5"/>
  <c r="AZ352" i="5"/>
  <c r="BA352" i="5"/>
  <c r="BB352" i="5"/>
  <c r="CM352" i="5" s="1"/>
  <c r="P353" i="5"/>
  <c r="AX353" i="5"/>
  <c r="AZ353" i="5"/>
  <c r="BA353" i="5"/>
  <c r="BB353" i="5"/>
  <c r="P354" i="5"/>
  <c r="AX354" i="5"/>
  <c r="AZ354" i="5"/>
  <c r="BA354" i="5"/>
  <c r="BB354" i="5"/>
  <c r="CM354" i="5" s="1"/>
  <c r="P355" i="5"/>
  <c r="AX355" i="5"/>
  <c r="AZ355" i="5"/>
  <c r="BA355" i="5"/>
  <c r="BB355" i="5"/>
  <c r="CM355" i="5" s="1"/>
  <c r="P356" i="5"/>
  <c r="AX356" i="5"/>
  <c r="AZ356" i="5"/>
  <c r="BA356" i="5"/>
  <c r="BB356" i="5"/>
  <c r="CM356" i="5" s="1"/>
  <c r="P357" i="5"/>
  <c r="AX357" i="5"/>
  <c r="AZ357" i="5"/>
  <c r="CR357" i="5" s="1"/>
  <c r="BA357" i="5"/>
  <c r="BB357" i="5"/>
  <c r="CM357" i="5" s="1"/>
  <c r="P358" i="5"/>
  <c r="AX358" i="5"/>
  <c r="AZ358" i="5"/>
  <c r="BA358" i="5"/>
  <c r="BB358" i="5"/>
  <c r="P359" i="5"/>
  <c r="AX359" i="5"/>
  <c r="AZ359" i="5"/>
  <c r="BA359" i="5"/>
  <c r="BB359" i="5"/>
  <c r="P360" i="5"/>
  <c r="AX360" i="5"/>
  <c r="AZ360" i="5"/>
  <c r="CR360" i="5" s="1"/>
  <c r="BA360" i="5"/>
  <c r="BB360" i="5"/>
  <c r="CM360" i="5" s="1"/>
  <c r="P361" i="5"/>
  <c r="AX361" i="5"/>
  <c r="AZ361" i="5"/>
  <c r="BA361" i="5"/>
  <c r="BB361" i="5"/>
  <c r="CM361" i="5" s="1"/>
  <c r="P362" i="5"/>
  <c r="AX362" i="5"/>
  <c r="AZ362" i="5"/>
  <c r="BA362" i="5"/>
  <c r="BB362" i="5"/>
  <c r="CM362" i="5" s="1"/>
  <c r="P363" i="5"/>
  <c r="AX363" i="5"/>
  <c r="AZ363" i="5"/>
  <c r="BA363" i="5"/>
  <c r="BB363" i="5"/>
  <c r="CM363" i="5" s="1"/>
  <c r="P364" i="5"/>
  <c r="AX364" i="5"/>
  <c r="AZ364" i="5"/>
  <c r="BA364" i="5"/>
  <c r="BB364" i="5"/>
  <c r="CM364" i="5" s="1"/>
  <c r="P365" i="5"/>
  <c r="AX365" i="5"/>
  <c r="AZ365" i="5"/>
  <c r="BA365" i="5"/>
  <c r="BB365" i="5"/>
  <c r="P366" i="5"/>
  <c r="AX366" i="5"/>
  <c r="AZ366" i="5"/>
  <c r="BA366" i="5"/>
  <c r="BB366" i="5"/>
  <c r="CM366" i="5" s="1"/>
  <c r="P367" i="5"/>
  <c r="AX367" i="5"/>
  <c r="AZ367" i="5"/>
  <c r="BA367" i="5"/>
  <c r="BB367" i="5"/>
  <c r="CM367" i="5" s="1"/>
  <c r="P368" i="5"/>
  <c r="AX368" i="5"/>
  <c r="AZ368" i="5"/>
  <c r="BA368" i="5"/>
  <c r="BB368" i="5"/>
  <c r="CM368" i="5" s="1"/>
  <c r="P369" i="5"/>
  <c r="AX369" i="5"/>
  <c r="AZ369" i="5"/>
  <c r="BA369" i="5"/>
  <c r="BB369" i="5"/>
  <c r="CM369" i="5" s="1"/>
  <c r="P370" i="5"/>
  <c r="AX370" i="5"/>
  <c r="AZ370" i="5"/>
  <c r="BA370" i="5"/>
  <c r="BB370" i="5"/>
  <c r="P371" i="5"/>
  <c r="AX371" i="5"/>
  <c r="AZ371" i="5"/>
  <c r="BA371" i="5"/>
  <c r="BB371" i="5"/>
  <c r="CM371" i="5" s="1"/>
  <c r="P372" i="5"/>
  <c r="AX372" i="5"/>
  <c r="AZ372" i="5"/>
  <c r="BA372" i="5"/>
  <c r="BB372" i="5"/>
  <c r="CM372" i="5" s="1"/>
  <c r="P373" i="5"/>
  <c r="AX373" i="5"/>
  <c r="AZ373" i="5"/>
  <c r="BA373" i="5"/>
  <c r="BB373" i="5"/>
  <c r="P374" i="5"/>
  <c r="AX374" i="5"/>
  <c r="AZ374" i="5"/>
  <c r="BA374" i="5"/>
  <c r="BB374" i="5"/>
  <c r="P375" i="5"/>
  <c r="AX375" i="5"/>
  <c r="AZ375" i="5"/>
  <c r="BA375" i="5"/>
  <c r="BB375" i="5"/>
  <c r="CM375" i="5" s="1"/>
  <c r="P376" i="5"/>
  <c r="AX376" i="5"/>
  <c r="AZ376" i="5"/>
  <c r="BA376" i="5"/>
  <c r="BB376" i="5"/>
  <c r="CM376" i="5" s="1"/>
  <c r="P377" i="5"/>
  <c r="AX377" i="5"/>
  <c r="AZ377" i="5"/>
  <c r="BA377" i="5"/>
  <c r="BB377" i="5"/>
  <c r="CM377" i="5" s="1"/>
  <c r="P378" i="5"/>
  <c r="AX378" i="5"/>
  <c r="AZ378" i="5"/>
  <c r="BA378" i="5"/>
  <c r="BB378" i="5"/>
  <c r="CM378" i="5" s="1"/>
  <c r="P379" i="5"/>
  <c r="AX379" i="5"/>
  <c r="AZ379" i="5"/>
  <c r="BA379" i="5"/>
  <c r="BB379" i="5"/>
  <c r="CM379" i="5" s="1"/>
  <c r="P380" i="5"/>
  <c r="AX380" i="5"/>
  <c r="AZ380" i="5"/>
  <c r="BA380" i="5"/>
  <c r="BB380" i="5"/>
  <c r="P381" i="5"/>
  <c r="AX381" i="5"/>
  <c r="AZ381" i="5"/>
  <c r="BA381" i="5"/>
  <c r="BB381" i="5"/>
  <c r="CM381" i="5" s="1"/>
  <c r="P382" i="5"/>
  <c r="AX382" i="5"/>
  <c r="AZ382" i="5"/>
  <c r="BA382" i="5"/>
  <c r="BB382" i="5"/>
  <c r="CM382" i="5" s="1"/>
  <c r="P383" i="5"/>
  <c r="AX383" i="5"/>
  <c r="AZ383" i="5"/>
  <c r="BA383" i="5"/>
  <c r="BB383" i="5"/>
  <c r="CM383" i="5" s="1"/>
  <c r="P384" i="5"/>
  <c r="AX384" i="5"/>
  <c r="AZ384" i="5"/>
  <c r="BA384" i="5"/>
  <c r="BB384" i="5"/>
  <c r="P385" i="5"/>
  <c r="AX385" i="5"/>
  <c r="AZ385" i="5"/>
  <c r="BA385" i="5"/>
  <c r="BB385" i="5"/>
  <c r="CM385" i="5" s="1"/>
  <c r="P386" i="5"/>
  <c r="AX386" i="5"/>
  <c r="AZ386" i="5"/>
  <c r="BA386" i="5"/>
  <c r="BB386" i="5"/>
  <c r="P387" i="5"/>
  <c r="AX387" i="5"/>
  <c r="AZ387" i="5"/>
  <c r="BA387" i="5"/>
  <c r="BB387" i="5"/>
  <c r="CM387" i="5" s="1"/>
  <c r="P388" i="5"/>
  <c r="AX388" i="5"/>
  <c r="AZ388" i="5"/>
  <c r="BA388" i="5"/>
  <c r="BB388" i="5"/>
  <c r="P389" i="5"/>
  <c r="AX389" i="5"/>
  <c r="AZ389" i="5"/>
  <c r="BA389" i="5"/>
  <c r="BB389" i="5"/>
  <c r="CM389" i="5" s="1"/>
  <c r="P390" i="5"/>
  <c r="AX390" i="5"/>
  <c r="AZ390" i="5"/>
  <c r="BA390" i="5"/>
  <c r="BB390" i="5"/>
  <c r="CM390" i="5" s="1"/>
  <c r="P391" i="5"/>
  <c r="AX391" i="5"/>
  <c r="AZ391" i="5"/>
  <c r="BA391" i="5"/>
  <c r="BB391" i="5"/>
  <c r="P392" i="5"/>
  <c r="AX392" i="5"/>
  <c r="AZ392" i="5"/>
  <c r="BA392" i="5"/>
  <c r="BB392" i="5"/>
  <c r="P393" i="5"/>
  <c r="AX393" i="5"/>
  <c r="AZ393" i="5"/>
  <c r="BA393" i="5"/>
  <c r="BB393" i="5"/>
  <c r="CM393" i="5" s="1"/>
  <c r="P394" i="5"/>
  <c r="AX394" i="5"/>
  <c r="AZ394" i="5"/>
  <c r="BA394" i="5"/>
  <c r="BB394" i="5"/>
  <c r="CM394" i="5" s="1"/>
  <c r="P395" i="5"/>
  <c r="AX395" i="5"/>
  <c r="AZ395" i="5"/>
  <c r="BA395" i="5"/>
  <c r="BB395" i="5"/>
  <c r="P396" i="5"/>
  <c r="AX396" i="5"/>
  <c r="AZ396" i="5"/>
  <c r="CR396" i="5" s="1"/>
  <c r="BA396" i="5"/>
  <c r="BB396" i="5"/>
  <c r="CM396" i="5" s="1"/>
  <c r="P397" i="5"/>
  <c r="AX397" i="5"/>
  <c r="AZ397" i="5"/>
  <c r="BA397" i="5"/>
  <c r="BB397" i="5"/>
  <c r="CM397" i="5" s="1"/>
  <c r="P398" i="5"/>
  <c r="AX398" i="5"/>
  <c r="AZ398" i="5"/>
  <c r="BA398" i="5"/>
  <c r="BB398" i="5"/>
  <c r="P399" i="5"/>
  <c r="AX399" i="5"/>
  <c r="AZ399" i="5"/>
  <c r="BA399" i="5"/>
  <c r="BB399" i="5"/>
  <c r="CM399" i="5" s="1"/>
  <c r="P400" i="5"/>
  <c r="AX400" i="5"/>
  <c r="AZ400" i="5"/>
  <c r="BA400" i="5"/>
  <c r="BB400" i="5"/>
  <c r="CM400" i="5" s="1"/>
  <c r="P401" i="5"/>
  <c r="AX401" i="5"/>
  <c r="AZ401" i="5"/>
  <c r="BA401" i="5"/>
  <c r="BB401" i="5"/>
  <c r="CM401" i="5" s="1"/>
  <c r="P402" i="5"/>
  <c r="AX402" i="5"/>
  <c r="AZ402" i="5"/>
  <c r="BA402" i="5"/>
  <c r="BB402" i="5"/>
  <c r="CM402" i="5" s="1"/>
  <c r="P403" i="5"/>
  <c r="AX403" i="5"/>
  <c r="AZ403" i="5"/>
  <c r="BA403" i="5"/>
  <c r="BB403" i="5"/>
  <c r="CM403" i="5" s="1"/>
  <c r="P404" i="5"/>
  <c r="AX404" i="5"/>
  <c r="AZ404" i="5"/>
  <c r="BA404" i="5"/>
  <c r="BB404" i="5"/>
  <c r="CM404" i="5" s="1"/>
  <c r="P405" i="5"/>
  <c r="AX405" i="5"/>
  <c r="AZ405" i="5"/>
  <c r="BA405" i="5"/>
  <c r="BB405" i="5"/>
  <c r="CM405" i="5" s="1"/>
  <c r="P406" i="5"/>
  <c r="AX406" i="5"/>
  <c r="AZ406" i="5"/>
  <c r="BA406" i="5"/>
  <c r="BB406" i="5"/>
  <c r="CM406" i="5" s="1"/>
  <c r="P407" i="5"/>
  <c r="AX407" i="5"/>
  <c r="AZ407" i="5"/>
  <c r="BA407" i="5"/>
  <c r="BB407" i="5"/>
  <c r="P408" i="5"/>
  <c r="AX408" i="5"/>
  <c r="AZ408" i="5"/>
  <c r="BA408" i="5"/>
  <c r="BB408" i="5"/>
  <c r="P409" i="5"/>
  <c r="AX409" i="5"/>
  <c r="AZ409" i="5"/>
  <c r="BA409" i="5"/>
  <c r="BB409" i="5"/>
  <c r="CM409" i="5" s="1"/>
  <c r="P410" i="5"/>
  <c r="AX410" i="5"/>
  <c r="AZ410" i="5"/>
  <c r="BA410" i="5"/>
  <c r="BB410" i="5"/>
  <c r="CM410" i="5" s="1"/>
  <c r="P411" i="5"/>
  <c r="AX411" i="5"/>
  <c r="AZ411" i="5"/>
  <c r="BA411" i="5"/>
  <c r="BB411" i="5"/>
  <c r="P412" i="5"/>
  <c r="AX412" i="5"/>
  <c r="AZ412" i="5"/>
  <c r="BA412" i="5"/>
  <c r="BB412" i="5"/>
  <c r="CM412" i="5" s="1"/>
  <c r="P413" i="5"/>
  <c r="AX413" i="5"/>
  <c r="AZ413" i="5"/>
  <c r="BA413" i="5"/>
  <c r="BB413" i="5"/>
  <c r="P414" i="5"/>
  <c r="AX414" i="5"/>
  <c r="AZ414" i="5"/>
  <c r="BA414" i="5"/>
  <c r="BB414" i="5"/>
  <c r="CM414" i="5" s="1"/>
  <c r="P415" i="5"/>
  <c r="AX415" i="5"/>
  <c r="AZ415" i="5"/>
  <c r="BA415" i="5"/>
  <c r="BB415" i="5"/>
  <c r="CM415" i="5" s="1"/>
  <c r="P416" i="5"/>
  <c r="AX416" i="5"/>
  <c r="AZ416" i="5"/>
  <c r="BA416" i="5"/>
  <c r="BB416" i="5"/>
  <c r="P417" i="5"/>
  <c r="AX417" i="5"/>
  <c r="AZ417" i="5"/>
  <c r="BA417" i="5"/>
  <c r="BB417" i="5"/>
  <c r="P418" i="5"/>
  <c r="AX418" i="5"/>
  <c r="AZ418" i="5"/>
  <c r="BA418" i="5"/>
  <c r="BB418" i="5"/>
  <c r="CM418" i="5" s="1"/>
  <c r="P419" i="5"/>
  <c r="AX419" i="5"/>
  <c r="AZ419" i="5"/>
  <c r="BA419" i="5"/>
  <c r="BB419" i="5"/>
  <c r="P420" i="5"/>
  <c r="AX420" i="5"/>
  <c r="AZ420" i="5"/>
  <c r="BA420" i="5"/>
  <c r="BB420" i="5"/>
  <c r="P421" i="5"/>
  <c r="AX421" i="5"/>
  <c r="AZ421" i="5"/>
  <c r="BA421" i="5"/>
  <c r="BB421" i="5"/>
  <c r="CM421" i="5" s="1"/>
  <c r="P422" i="5"/>
  <c r="AX422" i="5"/>
  <c r="AZ422" i="5"/>
  <c r="BA422" i="5"/>
  <c r="BB422" i="5"/>
  <c r="P423" i="5"/>
  <c r="AX423" i="5"/>
  <c r="AZ423" i="5"/>
  <c r="BA423" i="5"/>
  <c r="BB423" i="5"/>
  <c r="CM423" i="5" s="1"/>
  <c r="P424" i="5"/>
  <c r="AX424" i="5"/>
  <c r="AZ424" i="5"/>
  <c r="BA424" i="5"/>
  <c r="BB424" i="5"/>
  <c r="CM424" i="5" s="1"/>
  <c r="P425" i="5"/>
  <c r="AX425" i="5"/>
  <c r="AZ425" i="5"/>
  <c r="BA425" i="5"/>
  <c r="BB425" i="5"/>
  <c r="CM425" i="5" s="1"/>
  <c r="P426" i="5"/>
  <c r="AX426" i="5"/>
  <c r="AZ426" i="5"/>
  <c r="BA426" i="5"/>
  <c r="BB426" i="5"/>
  <c r="P427" i="5"/>
  <c r="AX427" i="5"/>
  <c r="AZ427" i="5"/>
  <c r="BA427" i="5"/>
  <c r="BB427" i="5"/>
  <c r="P428" i="5"/>
  <c r="AX428" i="5"/>
  <c r="AZ428" i="5"/>
  <c r="BA428" i="5"/>
  <c r="BB428" i="5"/>
  <c r="CM428" i="5" s="1"/>
  <c r="P429" i="5"/>
  <c r="AX429" i="5"/>
  <c r="AZ429" i="5"/>
  <c r="CR429" i="5" s="1"/>
  <c r="BA429" i="5"/>
  <c r="BB429" i="5"/>
  <c r="CM429" i="5" s="1"/>
  <c r="P430" i="5"/>
  <c r="AX430" i="5"/>
  <c r="AZ430" i="5"/>
  <c r="BA430" i="5"/>
  <c r="BB430" i="5"/>
  <c r="P431" i="5"/>
  <c r="AX431" i="5"/>
  <c r="AZ431" i="5"/>
  <c r="BA431" i="5"/>
  <c r="BB431" i="5"/>
  <c r="P432" i="5"/>
  <c r="AX432" i="5"/>
  <c r="AZ432" i="5"/>
  <c r="BA432" i="5"/>
  <c r="BB432" i="5"/>
  <c r="CM432" i="5" s="1"/>
  <c r="P433" i="5"/>
  <c r="AX433" i="5"/>
  <c r="AZ433" i="5"/>
  <c r="BA433" i="5"/>
  <c r="BB433" i="5"/>
  <c r="CM433" i="5" s="1"/>
  <c r="P434" i="5"/>
  <c r="AX434" i="5"/>
  <c r="AZ434" i="5"/>
  <c r="BA434" i="5"/>
  <c r="BB434" i="5"/>
  <c r="P435" i="5"/>
  <c r="AX435" i="5"/>
  <c r="AZ435" i="5"/>
  <c r="BA435" i="5"/>
  <c r="BB435" i="5"/>
  <c r="CM435" i="5" s="1"/>
  <c r="P436" i="5"/>
  <c r="AX436" i="5"/>
  <c r="AZ436" i="5"/>
  <c r="BA436" i="5"/>
  <c r="BB436" i="5"/>
  <c r="CM436" i="5" s="1"/>
  <c r="P437" i="5"/>
  <c r="AX437" i="5"/>
  <c r="AZ437" i="5"/>
  <c r="BA437" i="5"/>
  <c r="BB437" i="5"/>
  <c r="CM437" i="5" s="1"/>
  <c r="P438" i="5"/>
  <c r="AX438" i="5"/>
  <c r="AZ438" i="5"/>
  <c r="BA438" i="5"/>
  <c r="BB438" i="5"/>
  <c r="P439" i="5"/>
  <c r="AX439" i="5"/>
  <c r="AZ439" i="5"/>
  <c r="BA439" i="5"/>
  <c r="BB439" i="5"/>
  <c r="CM439" i="5" s="1"/>
  <c r="P440" i="5"/>
  <c r="AX440" i="5"/>
  <c r="AZ440" i="5"/>
  <c r="BA440" i="5"/>
  <c r="BB440" i="5"/>
  <c r="P441" i="5"/>
  <c r="AX441" i="5"/>
  <c r="AZ441" i="5"/>
  <c r="BA441" i="5"/>
  <c r="BB441" i="5"/>
  <c r="P442" i="5"/>
  <c r="AX442" i="5"/>
  <c r="AZ442" i="5"/>
  <c r="BA442" i="5"/>
  <c r="BB442" i="5"/>
  <c r="CM442" i="5" s="1"/>
  <c r="P443" i="5"/>
  <c r="AX443" i="5"/>
  <c r="AZ443" i="5"/>
  <c r="BA443" i="5"/>
  <c r="BB443" i="5"/>
  <c r="P444" i="5"/>
  <c r="AX444" i="5"/>
  <c r="AZ444" i="5"/>
  <c r="BA444" i="5"/>
  <c r="BB444" i="5"/>
  <c r="CM444" i="5" s="1"/>
  <c r="P445" i="5"/>
  <c r="AX445" i="5"/>
  <c r="AZ445" i="5"/>
  <c r="BA445" i="5"/>
  <c r="BB445" i="5"/>
  <c r="CM445" i="5" s="1"/>
  <c r="P446" i="5"/>
  <c r="AX446" i="5"/>
  <c r="AZ446" i="5"/>
  <c r="BA446" i="5"/>
  <c r="BB446" i="5"/>
  <c r="CM446" i="5" s="1"/>
  <c r="P447" i="5"/>
  <c r="AX447" i="5"/>
  <c r="AZ447" i="5"/>
  <c r="BA447" i="5"/>
  <c r="BB447" i="5"/>
  <c r="P448" i="5"/>
  <c r="AX448" i="5"/>
  <c r="AZ448" i="5"/>
  <c r="BA448" i="5"/>
  <c r="BB448" i="5"/>
  <c r="CM448" i="5" s="1"/>
  <c r="P449" i="5"/>
  <c r="AX449" i="5"/>
  <c r="AZ449" i="5"/>
  <c r="BA449" i="5"/>
  <c r="BB449" i="5"/>
  <c r="P450" i="5"/>
  <c r="AX450" i="5"/>
  <c r="AZ450" i="5"/>
  <c r="BA450" i="5"/>
  <c r="BB450" i="5"/>
  <c r="CM450" i="5" s="1"/>
  <c r="P451" i="5"/>
  <c r="AX451" i="5"/>
  <c r="AZ451" i="5"/>
  <c r="BA451" i="5"/>
  <c r="BB451" i="5"/>
  <c r="CM451" i="5" s="1"/>
  <c r="P452" i="5"/>
  <c r="AX452" i="5"/>
  <c r="AZ452" i="5"/>
  <c r="BA452" i="5"/>
  <c r="BB452" i="5"/>
  <c r="P453" i="5"/>
  <c r="AX453" i="5"/>
  <c r="AZ453" i="5"/>
  <c r="BA453" i="5"/>
  <c r="BB453" i="5"/>
  <c r="CM453" i="5" s="1"/>
  <c r="P454" i="5"/>
  <c r="AX454" i="5"/>
  <c r="AZ454" i="5"/>
  <c r="BA454" i="5"/>
  <c r="BB454" i="5"/>
  <c r="CM454" i="5" s="1"/>
  <c r="P455" i="5"/>
  <c r="AX455" i="5"/>
  <c r="AZ455" i="5"/>
  <c r="BA455" i="5"/>
  <c r="BB455" i="5"/>
  <c r="CM455" i="5" s="1"/>
  <c r="P456" i="5"/>
  <c r="AX456" i="5"/>
  <c r="AZ456" i="5"/>
  <c r="BA456" i="5"/>
  <c r="BB456" i="5"/>
  <c r="CM456" i="5" s="1"/>
  <c r="P457" i="5"/>
  <c r="AX457" i="5"/>
  <c r="AZ457" i="5"/>
  <c r="BA457" i="5"/>
  <c r="BB457" i="5"/>
  <c r="CM457" i="5" s="1"/>
  <c r="P458" i="5"/>
  <c r="AX458" i="5"/>
  <c r="AZ458" i="5"/>
  <c r="BA458" i="5"/>
  <c r="BB458" i="5"/>
  <c r="CM458" i="5" s="1"/>
  <c r="P459" i="5"/>
  <c r="AX459" i="5"/>
  <c r="AZ459" i="5"/>
  <c r="BA459" i="5"/>
  <c r="BB459" i="5"/>
  <c r="CM459" i="5" s="1"/>
  <c r="P460" i="5"/>
  <c r="AX460" i="5"/>
  <c r="AZ460" i="5"/>
  <c r="BA460" i="5"/>
  <c r="BB460" i="5"/>
  <c r="P461" i="5"/>
  <c r="AX461" i="5"/>
  <c r="AZ461" i="5"/>
  <c r="BA461" i="5"/>
  <c r="BB461" i="5"/>
  <c r="CM461" i="5" s="1"/>
  <c r="P462" i="5"/>
  <c r="AX462" i="5"/>
  <c r="AZ462" i="5"/>
  <c r="BA462" i="5"/>
  <c r="BB462" i="5"/>
  <c r="CM462" i="5" s="1"/>
  <c r="P463" i="5"/>
  <c r="AX463" i="5"/>
  <c r="AZ463" i="5"/>
  <c r="BA463" i="5"/>
  <c r="BB463" i="5"/>
  <c r="CM463" i="5" s="1"/>
  <c r="P464" i="5"/>
  <c r="AX464" i="5"/>
  <c r="AZ464" i="5"/>
  <c r="BA464" i="5"/>
  <c r="BB464" i="5"/>
  <c r="P465" i="5"/>
  <c r="AX465" i="5"/>
  <c r="AZ465" i="5"/>
  <c r="BA465" i="5"/>
  <c r="BB465" i="5"/>
  <c r="CM465" i="5" s="1"/>
  <c r="P466" i="5"/>
  <c r="AX466" i="5"/>
  <c r="AZ466" i="5"/>
  <c r="BA466" i="5"/>
  <c r="BB466" i="5"/>
  <c r="CM466" i="5" s="1"/>
  <c r="P467" i="5"/>
  <c r="AX467" i="5"/>
  <c r="AZ467" i="5"/>
  <c r="BA467" i="5"/>
  <c r="BB467" i="5"/>
  <c r="CM467" i="5" s="1"/>
  <c r="P468" i="5"/>
  <c r="AX468" i="5"/>
  <c r="AZ468" i="5"/>
  <c r="BA468" i="5"/>
  <c r="BB468" i="5"/>
  <c r="P469" i="5"/>
  <c r="AX469" i="5"/>
  <c r="AZ469" i="5"/>
  <c r="BA469" i="5"/>
  <c r="BB469" i="5"/>
  <c r="P470" i="5"/>
  <c r="AX470" i="5"/>
  <c r="AZ470" i="5"/>
  <c r="BA470" i="5"/>
  <c r="BB470" i="5"/>
  <c r="CM470" i="5" s="1"/>
  <c r="P471" i="5"/>
  <c r="AX471" i="5"/>
  <c r="AZ471" i="5"/>
  <c r="BA471" i="5"/>
  <c r="BB471" i="5"/>
  <c r="CM471" i="5" s="1"/>
  <c r="P472" i="5"/>
  <c r="AX472" i="5"/>
  <c r="AZ472" i="5"/>
  <c r="BA472" i="5"/>
  <c r="BB472" i="5"/>
  <c r="P473" i="5"/>
  <c r="AX473" i="5"/>
  <c r="AZ473" i="5"/>
  <c r="BA473" i="5"/>
  <c r="BB473" i="5"/>
  <c r="CM473" i="5" s="1"/>
  <c r="P474" i="5"/>
  <c r="AX474" i="5"/>
  <c r="AZ474" i="5"/>
  <c r="BA474" i="5"/>
  <c r="BB474" i="5"/>
  <c r="P475" i="5"/>
  <c r="AX475" i="5"/>
  <c r="AZ475" i="5"/>
  <c r="BA475" i="5"/>
  <c r="BB475" i="5"/>
  <c r="CM475" i="5" s="1"/>
  <c r="P476" i="5"/>
  <c r="AX476" i="5"/>
  <c r="AZ476" i="5"/>
  <c r="BA476" i="5"/>
  <c r="BB476" i="5"/>
  <c r="CM476" i="5" s="1"/>
  <c r="P477" i="5"/>
  <c r="AX477" i="5"/>
  <c r="AZ477" i="5"/>
  <c r="BA477" i="5"/>
  <c r="BB477" i="5"/>
  <c r="CM477" i="5" s="1"/>
  <c r="P478" i="5"/>
  <c r="AX478" i="5"/>
  <c r="AZ478" i="5"/>
  <c r="BA478" i="5"/>
  <c r="BB478" i="5"/>
  <c r="CM478" i="5" s="1"/>
  <c r="P479" i="5"/>
  <c r="AX479" i="5"/>
  <c r="AZ479" i="5"/>
  <c r="BA479" i="5"/>
  <c r="BB479" i="5"/>
  <c r="CM479" i="5" s="1"/>
  <c r="P480" i="5"/>
  <c r="AX480" i="5"/>
  <c r="AZ480" i="5"/>
  <c r="BA480" i="5"/>
  <c r="BB480" i="5"/>
  <c r="CM480" i="5" s="1"/>
  <c r="P481" i="5"/>
  <c r="AX481" i="5"/>
  <c r="AZ481" i="5"/>
  <c r="BA481" i="5"/>
  <c r="BB481" i="5"/>
  <c r="CM481" i="5" s="1"/>
  <c r="P482" i="5"/>
  <c r="AX482" i="5"/>
  <c r="AZ482" i="5"/>
  <c r="BA482" i="5"/>
  <c r="BB482" i="5"/>
  <c r="CM482" i="5" s="1"/>
  <c r="P483" i="5"/>
  <c r="AX483" i="5"/>
  <c r="AZ483" i="5"/>
  <c r="BA483" i="5"/>
  <c r="BB483" i="5"/>
  <c r="CM483" i="5" s="1"/>
  <c r="P484" i="5"/>
  <c r="AX484" i="5"/>
  <c r="AZ484" i="5"/>
  <c r="BA484" i="5"/>
  <c r="BB484" i="5"/>
  <c r="CM484" i="5" s="1"/>
  <c r="P485" i="5"/>
  <c r="AX485" i="5"/>
  <c r="AZ485" i="5"/>
  <c r="BA485" i="5"/>
  <c r="BB485" i="5"/>
  <c r="CM485" i="5" s="1"/>
  <c r="P486" i="5"/>
  <c r="AX486" i="5"/>
  <c r="AZ486" i="5"/>
  <c r="BA486" i="5"/>
  <c r="BB486" i="5"/>
  <c r="CM486" i="5" s="1"/>
  <c r="P487" i="5"/>
  <c r="AX487" i="5"/>
  <c r="AZ487" i="5"/>
  <c r="BA487" i="5"/>
  <c r="BB487" i="5"/>
  <c r="P488" i="5"/>
  <c r="AX488" i="5"/>
  <c r="AZ488" i="5"/>
  <c r="BA488" i="5"/>
  <c r="BB488" i="5"/>
  <c r="CM488" i="5" s="1"/>
  <c r="P489" i="5"/>
  <c r="AX489" i="5"/>
  <c r="AZ489" i="5"/>
  <c r="BA489" i="5"/>
  <c r="BB489" i="5"/>
  <c r="CM489" i="5" s="1"/>
  <c r="P490" i="5"/>
  <c r="AX490" i="5"/>
  <c r="AZ490" i="5"/>
  <c r="BA490" i="5"/>
  <c r="BB490" i="5"/>
  <c r="CM490" i="5" s="1"/>
  <c r="P491" i="5"/>
  <c r="AX491" i="5"/>
  <c r="AZ491" i="5"/>
  <c r="BA491" i="5"/>
  <c r="BB491" i="5"/>
  <c r="P492" i="5"/>
  <c r="AX492" i="5"/>
  <c r="AZ492" i="5"/>
  <c r="BA492" i="5"/>
  <c r="BB492" i="5"/>
  <c r="CM492" i="5" s="1"/>
  <c r="P493" i="5"/>
  <c r="AX493" i="5"/>
  <c r="AZ493" i="5"/>
  <c r="BA493" i="5"/>
  <c r="BB493" i="5"/>
  <c r="CM493" i="5" s="1"/>
  <c r="P494" i="5"/>
  <c r="AX494" i="5"/>
  <c r="AZ494" i="5"/>
  <c r="BA494" i="5"/>
  <c r="BB494" i="5"/>
  <c r="CM494" i="5" s="1"/>
  <c r="P495" i="5"/>
  <c r="AX495" i="5"/>
  <c r="AZ495" i="5"/>
  <c r="BA495" i="5"/>
  <c r="BB495" i="5"/>
  <c r="CM495" i="5" s="1"/>
  <c r="P496" i="5"/>
  <c r="AX496" i="5"/>
  <c r="AZ496" i="5"/>
  <c r="BA496" i="5"/>
  <c r="BB496" i="5"/>
  <c r="P497" i="5"/>
  <c r="AX497" i="5"/>
  <c r="AZ497" i="5"/>
  <c r="BA497" i="5"/>
  <c r="BB497" i="5"/>
  <c r="CM497" i="5" s="1"/>
  <c r="P498" i="5"/>
  <c r="AX498" i="5"/>
  <c r="AZ498" i="5"/>
  <c r="BA498" i="5"/>
  <c r="BB498" i="5"/>
  <c r="P499" i="5"/>
  <c r="AX499" i="5"/>
  <c r="AZ499" i="5"/>
  <c r="BA499" i="5"/>
  <c r="BB499" i="5"/>
  <c r="P500" i="5"/>
  <c r="AX500" i="5"/>
  <c r="AZ500" i="5"/>
  <c r="BA500" i="5"/>
  <c r="BB500" i="5"/>
  <c r="CM500" i="5" s="1"/>
  <c r="P501" i="5"/>
  <c r="AX501" i="5"/>
  <c r="AZ501" i="5"/>
  <c r="BA501" i="5"/>
  <c r="BB501" i="5"/>
  <c r="P502" i="5"/>
  <c r="AX502" i="5"/>
  <c r="AZ502" i="5"/>
  <c r="BA502" i="5"/>
  <c r="BB502" i="5"/>
  <c r="P503" i="5"/>
  <c r="AX503" i="5"/>
  <c r="AZ503" i="5"/>
  <c r="BA503" i="5"/>
  <c r="BB503" i="5"/>
  <c r="CM503" i="5" s="1"/>
  <c r="P504" i="5"/>
  <c r="AX504" i="5"/>
  <c r="AZ504" i="5"/>
  <c r="BA504" i="5"/>
  <c r="BB504" i="5"/>
  <c r="P505" i="5"/>
  <c r="AX505" i="5"/>
  <c r="AZ505" i="5"/>
  <c r="BA505" i="5"/>
  <c r="BB505" i="5"/>
  <c r="CR71" i="5" l="1"/>
  <c r="CR36" i="5"/>
  <c r="CR48" i="5"/>
  <c r="CR65" i="5"/>
  <c r="CR424" i="5"/>
  <c r="CR412" i="5"/>
  <c r="CR400" i="5"/>
  <c r="CR376" i="5"/>
  <c r="CR364" i="5"/>
  <c r="CR352" i="5"/>
  <c r="CR340" i="5"/>
  <c r="CR328" i="5"/>
  <c r="CR304" i="5"/>
  <c r="CR172" i="5"/>
  <c r="CR148" i="5"/>
  <c r="CR69" i="5"/>
  <c r="CR94" i="5"/>
  <c r="CR86" i="5"/>
  <c r="CR435" i="5"/>
  <c r="CR387" i="5"/>
  <c r="CR375" i="5"/>
  <c r="CR363" i="5"/>
  <c r="CR339" i="5"/>
  <c r="CR291" i="5"/>
  <c r="CR267" i="5"/>
  <c r="CR231" i="5"/>
  <c r="CR207" i="5"/>
  <c r="CR183" i="5"/>
  <c r="CR159" i="5"/>
  <c r="CR147" i="5"/>
  <c r="CR135" i="5"/>
  <c r="CR123" i="5"/>
  <c r="CL35" i="5" a="1"/>
  <c r="CL35" i="5" s="1"/>
  <c r="CK35" i="5" a="1"/>
  <c r="CK35" i="5" s="1"/>
  <c r="CR80" i="5"/>
  <c r="BV501" i="5"/>
  <c r="CE489" i="5"/>
  <c r="CR489" i="5"/>
  <c r="CG441" i="5"/>
  <c r="BX369" i="5"/>
  <c r="CR369" i="5"/>
  <c r="BV285" i="5"/>
  <c r="BW249" i="5"/>
  <c r="BU213" i="5"/>
  <c r="CR213" i="5"/>
  <c r="CG496" i="5"/>
  <c r="CG388" i="5"/>
  <c r="CE419" i="5"/>
  <c r="CG407" i="5"/>
  <c r="CJ395" i="5"/>
  <c r="CF383" i="5"/>
  <c r="CR383" i="5"/>
  <c r="BV371" i="5"/>
  <c r="CR371" i="5"/>
  <c r="CF359" i="5"/>
  <c r="CR347" i="5"/>
  <c r="BU335" i="5"/>
  <c r="CR335" i="5"/>
  <c r="CR323" i="5"/>
  <c r="BV311" i="5"/>
  <c r="CR311" i="5"/>
  <c r="CF299" i="5"/>
  <c r="CR299" i="5"/>
  <c r="CE287" i="5"/>
  <c r="CR287" i="5"/>
  <c r="CF263" i="5"/>
  <c r="CR251" i="5"/>
  <c r="CH239" i="5"/>
  <c r="CR239" i="5"/>
  <c r="CR227" i="5"/>
  <c r="CR215" i="5"/>
  <c r="CR203" i="5"/>
  <c r="CE179" i="5"/>
  <c r="CI167" i="5"/>
  <c r="CR167" i="5"/>
  <c r="CR155" i="5"/>
  <c r="CR143" i="5"/>
  <c r="CR131" i="5"/>
  <c r="BW119" i="5"/>
  <c r="CR119" i="5"/>
  <c r="BX107" i="5"/>
  <c r="CR107" i="5"/>
  <c r="CL104" i="5" a="1"/>
  <c r="CL104" i="5" s="1"/>
  <c r="CK104" i="5" a="1"/>
  <c r="CK104" i="5" s="1"/>
  <c r="CL100" i="5" a="1"/>
  <c r="CL100" i="5" s="1"/>
  <c r="CK100" i="5" a="1"/>
  <c r="CK100" i="5" s="1"/>
  <c r="CK96" i="5" a="1"/>
  <c r="CK96" i="5" s="1"/>
  <c r="CL96" i="5" a="1"/>
  <c r="CL96" i="5" s="1"/>
  <c r="CL92" i="5" a="1"/>
  <c r="CL92" i="5" s="1"/>
  <c r="CK92" i="5" a="1"/>
  <c r="CK92" i="5" s="1"/>
  <c r="CL88" i="5" a="1"/>
  <c r="CL88" i="5" s="1"/>
  <c r="CK88" i="5" a="1"/>
  <c r="CK88" i="5" s="1"/>
  <c r="CK84" i="5" a="1"/>
  <c r="CK84" i="5" s="1"/>
  <c r="CL84" i="5" a="1"/>
  <c r="CL84" i="5" s="1"/>
  <c r="CL80" i="5" a="1"/>
  <c r="CL80" i="5" s="1"/>
  <c r="CK80" i="5" a="1"/>
  <c r="CK80" i="5" s="1"/>
  <c r="CL76" i="5" a="1"/>
  <c r="CL76" i="5" s="1"/>
  <c r="CK76" i="5" a="1"/>
  <c r="CK76" i="5" s="1"/>
  <c r="CK72" i="5" a="1"/>
  <c r="CK72" i="5" s="1"/>
  <c r="CL72" i="5" a="1"/>
  <c r="CL72" i="5" s="1"/>
  <c r="CL68" i="5" a="1"/>
  <c r="CL68" i="5" s="1"/>
  <c r="CK68" i="5" a="1"/>
  <c r="CK68" i="5" s="1"/>
  <c r="CL64" i="5" a="1"/>
  <c r="CL64" i="5" s="1"/>
  <c r="CK64" i="5" a="1"/>
  <c r="CK64" i="5" s="1"/>
  <c r="CK60" i="5" a="1"/>
  <c r="CK60" i="5" s="1"/>
  <c r="CL60" i="5" a="1"/>
  <c r="CL60" i="5" s="1"/>
  <c r="CL56" i="5" a="1"/>
  <c r="CL56" i="5" s="1"/>
  <c r="CK56" i="5" a="1"/>
  <c r="CK56" i="5" s="1"/>
  <c r="CL52" i="5" a="1"/>
  <c r="CL52" i="5" s="1"/>
  <c r="CK52" i="5" a="1"/>
  <c r="CK52" i="5" s="1"/>
  <c r="CK48" i="5" a="1"/>
  <c r="CK48" i="5" s="1"/>
  <c r="CL48" i="5" a="1"/>
  <c r="CL48" i="5" s="1"/>
  <c r="CL44" i="5" a="1"/>
  <c r="CL44" i="5" s="1"/>
  <c r="CK44" i="5" a="1"/>
  <c r="CK44" i="5" s="1"/>
  <c r="CL40" i="5" a="1"/>
  <c r="CL40" i="5" s="1"/>
  <c r="CK40" i="5" a="1"/>
  <c r="CK40" i="5" s="1"/>
  <c r="CR52" i="5"/>
  <c r="CR68" i="5"/>
  <c r="BU465" i="5"/>
  <c r="CR465" i="5"/>
  <c r="CH484" i="5"/>
  <c r="CR484" i="5"/>
  <c r="BW208" i="5"/>
  <c r="BW443" i="5"/>
  <c r="CF498" i="5"/>
  <c r="CF486" i="5"/>
  <c r="CR486" i="5"/>
  <c r="BV462" i="5"/>
  <c r="CR462" i="5"/>
  <c r="CG450" i="5"/>
  <c r="CR450" i="5"/>
  <c r="CG438" i="5"/>
  <c r="CI426" i="5"/>
  <c r="CR414" i="5"/>
  <c r="BV402" i="5"/>
  <c r="CR402" i="5"/>
  <c r="BX390" i="5"/>
  <c r="CR390" i="5"/>
  <c r="BX378" i="5"/>
  <c r="CR378" i="5"/>
  <c r="CR366" i="5"/>
  <c r="CR354" i="5"/>
  <c r="BX342" i="5"/>
  <c r="CR318" i="5"/>
  <c r="BX294" i="5"/>
  <c r="CE282" i="5"/>
  <c r="CR282" i="5"/>
  <c r="CI270" i="5"/>
  <c r="CR270" i="5"/>
  <c r="BU258" i="5"/>
  <c r="CR258" i="5"/>
  <c r="CR246" i="5"/>
  <c r="CR234" i="5"/>
  <c r="BW222" i="5"/>
  <c r="CR222" i="5"/>
  <c r="BX210" i="5"/>
  <c r="BV186" i="5"/>
  <c r="CI174" i="5"/>
  <c r="CR174" i="5"/>
  <c r="CR150" i="5"/>
  <c r="CR138" i="5"/>
  <c r="CR126" i="5"/>
  <c r="BW114" i="5"/>
  <c r="CR114" i="5"/>
  <c r="BU36" i="5"/>
  <c r="CK36" i="5" a="1"/>
  <c r="CK36" i="5" s="1"/>
  <c r="CL36" i="5" a="1"/>
  <c r="CL36" i="5" s="1"/>
  <c r="CR40" i="5"/>
  <c r="CR56" i="5"/>
  <c r="CJ453" i="5"/>
  <c r="CR453" i="5"/>
  <c r="CE405" i="5"/>
  <c r="CR405" i="5"/>
  <c r="BU393" i="5"/>
  <c r="CR393" i="5"/>
  <c r="CE345" i="5"/>
  <c r="CR345" i="5"/>
  <c r="CE333" i="5"/>
  <c r="CR333" i="5"/>
  <c r="BX321" i="5"/>
  <c r="BU309" i="5"/>
  <c r="CI261" i="5"/>
  <c r="CR261" i="5"/>
  <c r="CG244" i="5"/>
  <c r="CF112" i="5"/>
  <c r="CR112" i="5"/>
  <c r="BU491" i="5"/>
  <c r="CJ479" i="5"/>
  <c r="CR479" i="5"/>
  <c r="BU467" i="5"/>
  <c r="CR467" i="5"/>
  <c r="BU431" i="5"/>
  <c r="BV493" i="5"/>
  <c r="CR493" i="5"/>
  <c r="BW481" i="5"/>
  <c r="CR481" i="5"/>
  <c r="BU457" i="5"/>
  <c r="CR457" i="5"/>
  <c r="CF445" i="5"/>
  <c r="CR445" i="5"/>
  <c r="CR433" i="5"/>
  <c r="CR421" i="5"/>
  <c r="BV409" i="5"/>
  <c r="CR409" i="5"/>
  <c r="BX397" i="5"/>
  <c r="CR397" i="5"/>
  <c r="BU385" i="5"/>
  <c r="CR385" i="5"/>
  <c r="CR361" i="5"/>
  <c r="CR349" i="5"/>
  <c r="BV325" i="5"/>
  <c r="CR325" i="5"/>
  <c r="CR313" i="5"/>
  <c r="CE301" i="5"/>
  <c r="CR301" i="5"/>
  <c r="BV277" i="5"/>
  <c r="CE265" i="5"/>
  <c r="CE217" i="5"/>
  <c r="CR217" i="5"/>
  <c r="CF205" i="5"/>
  <c r="CR205" i="5"/>
  <c r="BW181" i="5"/>
  <c r="CR169" i="5"/>
  <c r="BX145" i="5"/>
  <c r="CR145" i="5"/>
  <c r="CR133" i="5"/>
  <c r="CR121" i="5"/>
  <c r="CR44" i="5"/>
  <c r="BV460" i="5"/>
  <c r="BW292" i="5"/>
  <c r="BX503" i="5"/>
  <c r="CR503" i="5"/>
  <c r="BV455" i="5"/>
  <c r="CR455" i="5"/>
  <c r="CR500" i="5"/>
  <c r="CR488" i="5"/>
  <c r="CF476" i="5"/>
  <c r="CR476" i="5"/>
  <c r="BX452" i="5"/>
  <c r="BX440" i="5"/>
  <c r="CR428" i="5"/>
  <c r="BW404" i="5"/>
  <c r="CR404" i="5"/>
  <c r="BX380" i="5"/>
  <c r="CR368" i="5"/>
  <c r="CE356" i="5"/>
  <c r="CR356" i="5"/>
  <c r="BX344" i="5"/>
  <c r="CR332" i="5"/>
  <c r="CR320" i="5"/>
  <c r="BW308" i="5"/>
  <c r="CR308" i="5"/>
  <c r="CR296" i="5"/>
  <c r="CI284" i="5"/>
  <c r="CR284" i="5"/>
  <c r="CR272" i="5"/>
  <c r="CH260" i="5"/>
  <c r="CR260" i="5"/>
  <c r="CF248" i="5"/>
  <c r="CR224" i="5"/>
  <c r="BX212" i="5"/>
  <c r="CJ200" i="5"/>
  <c r="CR200" i="5"/>
  <c r="BU188" i="5"/>
  <c r="CR188" i="5"/>
  <c r="CH176" i="5"/>
  <c r="CR176" i="5"/>
  <c r="CR164" i="5"/>
  <c r="CR152" i="5"/>
  <c r="BV140" i="5"/>
  <c r="CR140" i="5"/>
  <c r="CR128" i="5"/>
  <c r="CR116" i="5"/>
  <c r="CR103" i="5"/>
  <c r="CL103" i="5" a="1"/>
  <c r="CL103" i="5" s="1"/>
  <c r="CK103" i="5" a="1"/>
  <c r="CK103" i="5" s="1"/>
  <c r="CL99" i="5" a="1"/>
  <c r="CL99" i="5" s="1"/>
  <c r="CK99" i="5" a="1"/>
  <c r="CK99" i="5" s="1"/>
  <c r="CL95" i="5" a="1"/>
  <c r="CL95" i="5" s="1"/>
  <c r="CK95" i="5" a="1"/>
  <c r="CK95" i="5" s="1"/>
  <c r="CL91" i="5" a="1"/>
  <c r="CL91" i="5" s="1"/>
  <c r="CR91" i="5"/>
  <c r="CK91" i="5" a="1"/>
  <c r="CK91" i="5" s="1"/>
  <c r="CL87" i="5" a="1"/>
  <c r="CL87" i="5" s="1"/>
  <c r="CK87" i="5" a="1"/>
  <c r="CK87" i="5" s="1"/>
  <c r="BV83" i="5"/>
  <c r="CL83" i="5" a="1"/>
  <c r="CL83" i="5" s="1"/>
  <c r="CK83" i="5" a="1"/>
  <c r="CK83" i="5" s="1"/>
  <c r="CL79" i="5" a="1"/>
  <c r="CL79" i="5" s="1"/>
  <c r="CK79" i="5" a="1"/>
  <c r="CK79" i="5" s="1"/>
  <c r="CR79" i="5"/>
  <c r="CL75" i="5" a="1"/>
  <c r="CL75" i="5" s="1"/>
  <c r="CK75" i="5" a="1"/>
  <c r="CK75" i="5" s="1"/>
  <c r="CL71" i="5" a="1"/>
  <c r="CL71" i="5" s="1"/>
  <c r="CK71" i="5" a="1"/>
  <c r="CK71" i="5" s="1"/>
  <c r="CR67" i="5"/>
  <c r="CL67" i="5" a="1"/>
  <c r="CL67" i="5" s="1"/>
  <c r="CK67" i="5" a="1"/>
  <c r="CK67" i="5" s="1"/>
  <c r="CL63" i="5" a="1"/>
  <c r="CL63" i="5" s="1"/>
  <c r="CK63" i="5" a="1"/>
  <c r="CK63" i="5" s="1"/>
  <c r="CL59" i="5" a="1"/>
  <c r="CL59" i="5" s="1"/>
  <c r="CK59" i="5" a="1"/>
  <c r="CK59" i="5" s="1"/>
  <c r="CR55" i="5"/>
  <c r="CL55" i="5" a="1"/>
  <c r="CL55" i="5" s="1"/>
  <c r="CK55" i="5" a="1"/>
  <c r="CK55" i="5" s="1"/>
  <c r="BU51" i="5"/>
  <c r="CL51" i="5" a="1"/>
  <c r="CL51" i="5" s="1"/>
  <c r="CK51" i="5" a="1"/>
  <c r="CK51" i="5" s="1"/>
  <c r="CL47" i="5" a="1"/>
  <c r="CL47" i="5" s="1"/>
  <c r="CK47" i="5" a="1"/>
  <c r="CK47" i="5" s="1"/>
  <c r="CL43" i="5" a="1"/>
  <c r="CL43" i="5" s="1"/>
  <c r="CR43" i="5"/>
  <c r="CK43" i="5" a="1"/>
  <c r="CK43" i="5" s="1"/>
  <c r="CL39" i="5" a="1"/>
  <c r="CL39" i="5" s="1"/>
  <c r="CK39" i="5" a="1"/>
  <c r="CK39" i="5" s="1"/>
  <c r="CR98" i="5"/>
  <c r="CR83" i="5"/>
  <c r="CJ381" i="5"/>
  <c r="CR381" i="5"/>
  <c r="CH315" i="5"/>
  <c r="CI279" i="5"/>
  <c r="CR279" i="5"/>
  <c r="CI255" i="5"/>
  <c r="CR255" i="5"/>
  <c r="BU243" i="5"/>
  <c r="BW195" i="5"/>
  <c r="BX171" i="5"/>
  <c r="CR171" i="5"/>
  <c r="CG111" i="5"/>
  <c r="CR111" i="5"/>
  <c r="CI477" i="5"/>
  <c r="CR477" i="5"/>
  <c r="BV448" i="5"/>
  <c r="CR448" i="5"/>
  <c r="BV232" i="5"/>
  <c r="CR232" i="5"/>
  <c r="CE124" i="5"/>
  <c r="CE495" i="5"/>
  <c r="CR495" i="5"/>
  <c r="CI447" i="5"/>
  <c r="BU399" i="5"/>
  <c r="CR399" i="5"/>
  <c r="CJ351" i="5"/>
  <c r="BW502" i="5"/>
  <c r="CE490" i="5"/>
  <c r="CR490" i="5"/>
  <c r="CI478" i="5"/>
  <c r="CR478" i="5"/>
  <c r="BX466" i="5"/>
  <c r="CR466" i="5"/>
  <c r="CR454" i="5"/>
  <c r="BV442" i="5"/>
  <c r="CR442" i="5"/>
  <c r="CR418" i="5"/>
  <c r="BU406" i="5"/>
  <c r="CR406" i="5"/>
  <c r="BW394" i="5"/>
  <c r="CR394" i="5"/>
  <c r="CR382" i="5"/>
  <c r="CI370" i="5"/>
  <c r="BU358" i="5"/>
  <c r="CJ346" i="5"/>
  <c r="CR334" i="5"/>
  <c r="BU322" i="5"/>
  <c r="CR322" i="5"/>
  <c r="CR310" i="5"/>
  <c r="CR298" i="5"/>
  <c r="CJ286" i="5"/>
  <c r="CR286" i="5"/>
  <c r="CE274" i="5"/>
  <c r="CR262" i="5"/>
  <c r="CE250" i="5"/>
  <c r="CR226" i="5"/>
  <c r="CJ214" i="5"/>
  <c r="CR214" i="5"/>
  <c r="BX202" i="5"/>
  <c r="CR202" i="5"/>
  <c r="CR190" i="5"/>
  <c r="BV166" i="5"/>
  <c r="CR166" i="5"/>
  <c r="BU154" i="5"/>
  <c r="CR154" i="5"/>
  <c r="CR142" i="5"/>
  <c r="CG130" i="5"/>
  <c r="CR130" i="5"/>
  <c r="CR118" i="5"/>
  <c r="CG106" i="5"/>
  <c r="CR59" i="5"/>
  <c r="CH177" i="5"/>
  <c r="CR177" i="5"/>
  <c r="BV153" i="5"/>
  <c r="BW256" i="5"/>
  <c r="CR256" i="5"/>
  <c r="CJ184" i="5"/>
  <c r="CR184" i="5"/>
  <c r="BV483" i="5"/>
  <c r="CR483" i="5"/>
  <c r="CR497" i="5"/>
  <c r="CG485" i="5"/>
  <c r="CR485" i="5"/>
  <c r="CG473" i="5"/>
  <c r="CR473" i="5"/>
  <c r="BW461" i="5"/>
  <c r="CR461" i="5"/>
  <c r="BV449" i="5"/>
  <c r="BX437" i="5"/>
  <c r="CR437" i="5"/>
  <c r="CH425" i="5"/>
  <c r="CR425" i="5"/>
  <c r="BU413" i="5"/>
  <c r="BU401" i="5"/>
  <c r="CR401" i="5"/>
  <c r="CR389" i="5"/>
  <c r="CR377" i="5"/>
  <c r="BX353" i="5"/>
  <c r="BV329" i="5"/>
  <c r="CR317" i="5"/>
  <c r="BW293" i="5"/>
  <c r="CR293" i="5"/>
  <c r="BW269" i="5"/>
  <c r="CR269" i="5"/>
  <c r="CR257" i="5"/>
  <c r="CH245" i="5"/>
  <c r="CR245" i="5"/>
  <c r="BV233" i="5"/>
  <c r="CR233" i="5"/>
  <c r="CE221" i="5"/>
  <c r="CR221" i="5"/>
  <c r="CR209" i="5"/>
  <c r="CR197" i="5"/>
  <c r="BW185" i="5"/>
  <c r="CR185" i="5"/>
  <c r="CH173" i="5"/>
  <c r="CR173" i="5"/>
  <c r="CR161" i="5"/>
  <c r="CE149" i="5"/>
  <c r="CR149" i="5"/>
  <c r="CR137" i="5"/>
  <c r="CR125" i="5"/>
  <c r="CR113" i="5"/>
  <c r="CK102" i="5" a="1"/>
  <c r="CK102" i="5" s="1"/>
  <c r="CR102" i="5"/>
  <c r="CL102" i="5" a="1"/>
  <c r="CL102" i="5" s="1"/>
  <c r="CL98" i="5" a="1"/>
  <c r="CL98" i="5" s="1"/>
  <c r="CK98" i="5" a="1"/>
  <c r="CK98" i="5" s="1"/>
  <c r="CL94" i="5" a="1"/>
  <c r="CL94" i="5" s="1"/>
  <c r="CK94" i="5" a="1"/>
  <c r="CK94" i="5" s="1"/>
  <c r="CR90" i="5"/>
  <c r="CL90" i="5" a="1"/>
  <c r="CL90" i="5" s="1"/>
  <c r="CK90" i="5" a="1"/>
  <c r="CK90" i="5" s="1"/>
  <c r="CL86" i="5" a="1"/>
  <c r="CL86" i="5" s="1"/>
  <c r="CK86" i="5" a="1"/>
  <c r="CK86" i="5" s="1"/>
  <c r="BW82" i="5"/>
  <c r="CL82" i="5" a="1"/>
  <c r="CL82" i="5" s="1"/>
  <c r="CK82" i="5" a="1"/>
  <c r="CK82" i="5" s="1"/>
  <c r="CR78" i="5"/>
  <c r="CL78" i="5" a="1"/>
  <c r="CL78" i="5" s="1"/>
  <c r="CK78" i="5" a="1"/>
  <c r="CK78" i="5" s="1"/>
  <c r="CL74" i="5" a="1"/>
  <c r="CL74" i="5" s="1"/>
  <c r="CK74" i="5" a="1"/>
  <c r="CK74" i="5" s="1"/>
  <c r="CL70" i="5" a="1"/>
  <c r="CL70" i="5" s="1"/>
  <c r="CK70" i="5" a="1"/>
  <c r="CK70" i="5" s="1"/>
  <c r="CR66" i="5"/>
  <c r="CL66" i="5" a="1"/>
  <c r="CL66" i="5" s="1"/>
  <c r="CK66" i="5" a="1"/>
  <c r="CK66" i="5" s="1"/>
  <c r="CL62" i="5" a="1"/>
  <c r="CL62" i="5" s="1"/>
  <c r="CK62" i="5" a="1"/>
  <c r="CK62" i="5" s="1"/>
  <c r="CL58" i="5" a="1"/>
  <c r="CL58" i="5" s="1"/>
  <c r="CK58" i="5" a="1"/>
  <c r="CK58" i="5" s="1"/>
  <c r="CR54" i="5"/>
  <c r="CL54" i="5" a="1"/>
  <c r="CL54" i="5" s="1"/>
  <c r="CK54" i="5" a="1"/>
  <c r="CK54" i="5" s="1"/>
  <c r="CL50" i="5" a="1"/>
  <c r="CL50" i="5" s="1"/>
  <c r="CK50" i="5" a="1"/>
  <c r="CK50" i="5" s="1"/>
  <c r="CL46" i="5" a="1"/>
  <c r="CL46" i="5" s="1"/>
  <c r="CK46" i="5" a="1"/>
  <c r="CK46" i="5" s="1"/>
  <c r="CR42" i="5"/>
  <c r="CL42" i="5" a="1"/>
  <c r="CL42" i="5" s="1"/>
  <c r="CK42" i="5" a="1"/>
  <c r="CK42" i="5" s="1"/>
  <c r="CL38" i="5" a="1"/>
  <c r="CL38" i="5" s="1"/>
  <c r="CK38" i="5" a="1"/>
  <c r="CK38" i="5" s="1"/>
  <c r="CR62" i="5"/>
  <c r="CR96" i="5"/>
  <c r="CR47" i="5"/>
  <c r="CR70" i="5"/>
  <c r="CH436" i="5"/>
  <c r="CR436" i="5"/>
  <c r="CE280" i="5"/>
  <c r="CR280" i="5"/>
  <c r="BW220" i="5"/>
  <c r="CG196" i="5"/>
  <c r="BU411" i="5"/>
  <c r="CE504" i="5"/>
  <c r="CG492" i="5"/>
  <c r="CR492" i="5"/>
  <c r="CG480" i="5"/>
  <c r="CR480" i="5"/>
  <c r="BV468" i="5"/>
  <c r="BX456" i="5"/>
  <c r="CR456" i="5"/>
  <c r="BU444" i="5"/>
  <c r="CR444" i="5"/>
  <c r="BW432" i="5"/>
  <c r="CR432" i="5"/>
  <c r="CH420" i="5"/>
  <c r="CF408" i="5"/>
  <c r="CE384" i="5"/>
  <c r="BX372" i="5"/>
  <c r="CR372" i="5"/>
  <c r="CH336" i="5"/>
  <c r="CR336" i="5"/>
  <c r="CH324" i="5"/>
  <c r="CR324" i="5"/>
  <c r="CE312" i="5"/>
  <c r="CH288" i="5"/>
  <c r="CR288" i="5"/>
  <c r="BU264" i="5"/>
  <c r="BX240" i="5"/>
  <c r="BX228" i="5"/>
  <c r="BX216" i="5"/>
  <c r="CR216" i="5"/>
  <c r="BX204" i="5"/>
  <c r="CR204" i="5"/>
  <c r="BW192" i="5"/>
  <c r="CR192" i="5"/>
  <c r="BV180" i="5"/>
  <c r="BW168" i="5"/>
  <c r="CR168" i="5"/>
  <c r="CI144" i="5"/>
  <c r="CR144" i="5"/>
  <c r="CE132" i="5"/>
  <c r="CR132" i="5"/>
  <c r="BV120" i="5"/>
  <c r="BW108" i="5"/>
  <c r="CR108" i="5"/>
  <c r="CR99" i="5"/>
  <c r="CR50" i="5"/>
  <c r="CR84" i="5"/>
  <c r="CR58" i="5"/>
  <c r="BU471" i="5"/>
  <c r="CR471" i="5"/>
  <c r="BV459" i="5"/>
  <c r="CR459" i="5"/>
  <c r="CF423" i="5"/>
  <c r="CR423" i="5"/>
  <c r="CG499" i="5"/>
  <c r="CI487" i="5"/>
  <c r="BX475" i="5"/>
  <c r="CR475" i="5"/>
  <c r="BV463" i="5"/>
  <c r="CR463" i="5"/>
  <c r="BV451" i="5"/>
  <c r="CR451" i="5"/>
  <c r="CR439" i="5"/>
  <c r="CI427" i="5"/>
  <c r="BW415" i="5"/>
  <c r="CR415" i="5"/>
  <c r="CR403" i="5"/>
  <c r="BV391" i="5"/>
  <c r="CR379" i="5"/>
  <c r="CI367" i="5"/>
  <c r="CR367" i="5"/>
  <c r="CJ355" i="5"/>
  <c r="CR355" i="5"/>
  <c r="BV343" i="5"/>
  <c r="CR343" i="5"/>
  <c r="BV331" i="5"/>
  <c r="CR331" i="5"/>
  <c r="BW319" i="5"/>
  <c r="CR319" i="5"/>
  <c r="CR295" i="5"/>
  <c r="CI283" i="5"/>
  <c r="CR283" i="5"/>
  <c r="BV271" i="5"/>
  <c r="BV259" i="5"/>
  <c r="CR259" i="5"/>
  <c r="BX247" i="5"/>
  <c r="CR247" i="5"/>
  <c r="CI223" i="5"/>
  <c r="BU211" i="5"/>
  <c r="CF199" i="5"/>
  <c r="CR199" i="5"/>
  <c r="CJ187" i="5"/>
  <c r="CF175" i="5"/>
  <c r="CR175" i="5"/>
  <c r="CE163" i="5"/>
  <c r="CH151" i="5"/>
  <c r="CR151" i="5"/>
  <c r="CR127" i="5"/>
  <c r="CE115" i="5"/>
  <c r="CR115" i="5"/>
  <c r="CR100" i="5"/>
  <c r="CR87" i="5"/>
  <c r="CR38" i="5"/>
  <c r="CR72" i="5"/>
  <c r="CR46" i="5"/>
  <c r="CR101" i="5"/>
  <c r="CF297" i="5"/>
  <c r="CR297" i="5"/>
  <c r="BU201" i="5"/>
  <c r="CR201" i="5"/>
  <c r="BX189" i="5"/>
  <c r="CE117" i="5"/>
  <c r="BX472" i="5"/>
  <c r="BU160" i="5"/>
  <c r="CR160" i="5"/>
  <c r="BV494" i="5"/>
  <c r="CR494" i="5"/>
  <c r="CJ482" i="5"/>
  <c r="CR482" i="5"/>
  <c r="BV470" i="5"/>
  <c r="CR470" i="5"/>
  <c r="BW458" i="5"/>
  <c r="CR458" i="5"/>
  <c r="CG446" i="5"/>
  <c r="CR446" i="5"/>
  <c r="BV434" i="5"/>
  <c r="CF422" i="5"/>
  <c r="CR410" i="5"/>
  <c r="BV398" i="5"/>
  <c r="BU386" i="5"/>
  <c r="CF374" i="5"/>
  <c r="CF362" i="5"/>
  <c r="CR362" i="5"/>
  <c r="CJ350" i="5"/>
  <c r="CI338" i="5"/>
  <c r="CR326" i="5"/>
  <c r="BX314" i="5"/>
  <c r="CR314" i="5"/>
  <c r="CH278" i="5"/>
  <c r="CR278" i="5"/>
  <c r="CE254" i="5"/>
  <c r="CR254" i="5"/>
  <c r="CE242" i="5"/>
  <c r="CR242" i="5"/>
  <c r="CR230" i="5"/>
  <c r="CR218" i="5"/>
  <c r="BV206" i="5"/>
  <c r="CR206" i="5"/>
  <c r="CF194" i="5"/>
  <c r="BW182" i="5"/>
  <c r="CR182" i="5"/>
  <c r="BX170" i="5"/>
  <c r="CR170" i="5"/>
  <c r="CI158" i="5"/>
  <c r="CI146" i="5"/>
  <c r="CR146" i="5"/>
  <c r="BX134" i="5"/>
  <c r="CH110" i="5"/>
  <c r="CR110" i="5"/>
  <c r="CL105" i="5" a="1"/>
  <c r="CL105" i="5" s="1"/>
  <c r="CK105" i="5" a="1"/>
  <c r="CK105" i="5" s="1"/>
  <c r="CL101" i="5" a="1"/>
  <c r="CL101" i="5" s="1"/>
  <c r="CK101" i="5" a="1"/>
  <c r="CK101" i="5" s="1"/>
  <c r="CR97" i="5"/>
  <c r="CL97" i="5" a="1"/>
  <c r="CL97" i="5" s="1"/>
  <c r="CK97" i="5" a="1"/>
  <c r="CK97" i="5" s="1"/>
  <c r="CL93" i="5" a="1"/>
  <c r="CL93" i="5" s="1"/>
  <c r="CK93" i="5" a="1"/>
  <c r="CK93" i="5" s="1"/>
  <c r="CL89" i="5" a="1"/>
  <c r="CL89" i="5" s="1"/>
  <c r="CK89" i="5" a="1"/>
  <c r="CK89" i="5" s="1"/>
  <c r="CL85" i="5" a="1"/>
  <c r="CL85" i="5" s="1"/>
  <c r="CK85" i="5" a="1"/>
  <c r="CK85" i="5" s="1"/>
  <c r="CR85" i="5"/>
  <c r="CL81" i="5" a="1"/>
  <c r="CL81" i="5" s="1"/>
  <c r="CK81" i="5" a="1"/>
  <c r="CK81" i="5" s="1"/>
  <c r="CL77" i="5" a="1"/>
  <c r="CL77" i="5" s="1"/>
  <c r="CK77" i="5" a="1"/>
  <c r="CK77" i="5" s="1"/>
  <c r="CR73" i="5"/>
  <c r="CL73" i="5" a="1"/>
  <c r="CL73" i="5" s="1"/>
  <c r="CK73" i="5" a="1"/>
  <c r="CK73" i="5" s="1"/>
  <c r="CL69" i="5" a="1"/>
  <c r="CL69" i="5" s="1"/>
  <c r="CK69" i="5" a="1"/>
  <c r="CK69" i="5" s="1"/>
  <c r="CL65" i="5" a="1"/>
  <c r="CL65" i="5" s="1"/>
  <c r="CK65" i="5" a="1"/>
  <c r="CK65" i="5" s="1"/>
  <c r="CR61" i="5"/>
  <c r="CL61" i="5" a="1"/>
  <c r="CL61" i="5" s="1"/>
  <c r="CK61" i="5" a="1"/>
  <c r="CK61" i="5" s="1"/>
  <c r="CL57" i="5" a="1"/>
  <c r="CL57" i="5" s="1"/>
  <c r="CK57" i="5" a="1"/>
  <c r="CK57" i="5" s="1"/>
  <c r="CL53" i="5" a="1"/>
  <c r="CL53" i="5" s="1"/>
  <c r="CK53" i="5" a="1"/>
  <c r="CK53" i="5" s="1"/>
  <c r="CR49" i="5"/>
  <c r="CL49" i="5" a="1"/>
  <c r="CL49" i="5" s="1"/>
  <c r="CK49" i="5" a="1"/>
  <c r="CK49" i="5" s="1"/>
  <c r="CF45" i="5"/>
  <c r="CL45" i="5" a="1"/>
  <c r="CL45" i="5" s="1"/>
  <c r="CK45" i="5" a="1"/>
  <c r="CK45" i="5" s="1"/>
  <c r="CL41" i="5" a="1"/>
  <c r="CL41" i="5" s="1"/>
  <c r="CK41" i="5" a="1"/>
  <c r="CK41" i="5" s="1"/>
  <c r="CL37" i="5" a="1"/>
  <c r="CL37" i="5" s="1"/>
  <c r="CK37" i="5" a="1"/>
  <c r="CK37" i="5" s="1"/>
  <c r="CR88" i="5"/>
  <c r="CR75" i="5"/>
  <c r="CR60" i="5"/>
  <c r="CR53" i="5"/>
  <c r="CR93" i="5"/>
  <c r="CR104" i="5"/>
  <c r="CR89" i="5"/>
  <c r="E3" i="12"/>
  <c r="E30" i="19" s="1"/>
  <c r="D30" i="19" s="1"/>
  <c r="D3" i="12"/>
  <c r="E29" i="19" s="1"/>
  <c r="D29" i="19" s="1"/>
  <c r="C3" i="12"/>
  <c r="E28" i="19" s="1"/>
  <c r="D28" i="19" s="1"/>
  <c r="AY478" i="5"/>
  <c r="BN478" i="5"/>
  <c r="BM478" i="5"/>
  <c r="BL478" i="5"/>
  <c r="BJ478" i="5"/>
  <c r="BH478" i="5"/>
  <c r="BK478" i="5"/>
  <c r="BI478" i="5"/>
  <c r="BG478" i="5"/>
  <c r="BF478" i="5"/>
  <c r="BE478" i="5"/>
  <c r="CV238" i="5"/>
  <c r="BF238" i="5"/>
  <c r="BO238" i="5" s="1"/>
  <c r="BE238" i="5"/>
  <c r="BN238" i="5"/>
  <c r="BM238" i="5"/>
  <c r="BL238" i="5"/>
  <c r="BK238" i="5"/>
  <c r="BJ238" i="5"/>
  <c r="BI238" i="5"/>
  <c r="BH238" i="5"/>
  <c r="BG238" i="5"/>
  <c r="BM154" i="5"/>
  <c r="BL154" i="5"/>
  <c r="BT154" i="5" s="1"/>
  <c r="BK154" i="5"/>
  <c r="BJ154" i="5"/>
  <c r="BI154" i="5"/>
  <c r="BG154" i="5"/>
  <c r="BN154" i="5"/>
  <c r="BH154" i="5"/>
  <c r="BF154" i="5"/>
  <c r="BE154" i="5"/>
  <c r="BN99" i="5"/>
  <c r="BM99" i="5"/>
  <c r="BL99" i="5"/>
  <c r="BT99" i="5" s="1"/>
  <c r="BK99" i="5"/>
  <c r="BJ99" i="5"/>
  <c r="BI99" i="5"/>
  <c r="BH99" i="5"/>
  <c r="BG99" i="5"/>
  <c r="BF99" i="5"/>
  <c r="BE99" i="5"/>
  <c r="BN87" i="5"/>
  <c r="BM87" i="5"/>
  <c r="BL87" i="5"/>
  <c r="BT87" i="5" s="1"/>
  <c r="BK87" i="5"/>
  <c r="BJ87" i="5"/>
  <c r="BI87" i="5"/>
  <c r="BH87" i="5"/>
  <c r="BG87" i="5"/>
  <c r="BF87" i="5"/>
  <c r="BE87" i="5"/>
  <c r="BN63" i="5"/>
  <c r="BM63" i="5"/>
  <c r="BL63" i="5"/>
  <c r="BK63" i="5"/>
  <c r="BJ63" i="5"/>
  <c r="BQ63" i="5" s="1"/>
  <c r="BI63" i="5"/>
  <c r="BH63" i="5"/>
  <c r="BG63" i="5"/>
  <c r="BF63" i="5"/>
  <c r="BO63" i="5" s="1"/>
  <c r="BE63" i="5"/>
  <c r="CX473" i="5"/>
  <c r="BE473" i="5"/>
  <c r="BN473" i="5"/>
  <c r="BJ473" i="5"/>
  <c r="BM473" i="5"/>
  <c r="BL473" i="5"/>
  <c r="BK473" i="5"/>
  <c r="BS473" i="5" s="1"/>
  <c r="BI473" i="5"/>
  <c r="BH473" i="5"/>
  <c r="BG473" i="5"/>
  <c r="BF473" i="5"/>
  <c r="BE461" i="5"/>
  <c r="BN461" i="5"/>
  <c r="BJ461" i="5"/>
  <c r="BI461" i="5"/>
  <c r="BH461" i="5"/>
  <c r="BG461" i="5"/>
  <c r="BF461" i="5"/>
  <c r="BM461" i="5"/>
  <c r="BL461" i="5"/>
  <c r="BK461" i="5"/>
  <c r="BN449" i="5"/>
  <c r="BJ449" i="5"/>
  <c r="BQ449" i="5" s="1"/>
  <c r="BM449" i="5"/>
  <c r="BL449" i="5"/>
  <c r="BK449" i="5"/>
  <c r="BI449" i="5"/>
  <c r="BH449" i="5"/>
  <c r="BG449" i="5"/>
  <c r="BF449" i="5"/>
  <c r="BE449" i="5"/>
  <c r="AY437" i="5"/>
  <c r="BN437" i="5"/>
  <c r="BJ437" i="5"/>
  <c r="BH437" i="5"/>
  <c r="BG437" i="5"/>
  <c r="BF437" i="5"/>
  <c r="BE437" i="5"/>
  <c r="BM437" i="5"/>
  <c r="BL437" i="5"/>
  <c r="BK437" i="5"/>
  <c r="BI437" i="5"/>
  <c r="CW425" i="5"/>
  <c r="BN425" i="5"/>
  <c r="BJ425" i="5"/>
  <c r="BM425" i="5"/>
  <c r="BL425" i="5"/>
  <c r="BK425" i="5"/>
  <c r="BI425" i="5"/>
  <c r="BH425" i="5"/>
  <c r="BG425" i="5"/>
  <c r="BF425" i="5"/>
  <c r="BE425" i="5"/>
  <c r="BN413" i="5"/>
  <c r="BJ413" i="5"/>
  <c r="BQ413" i="5" s="1"/>
  <c r="BH413" i="5"/>
  <c r="BG413" i="5"/>
  <c r="BF413" i="5"/>
  <c r="BE413" i="5"/>
  <c r="BM413" i="5"/>
  <c r="BL413" i="5"/>
  <c r="BK413" i="5"/>
  <c r="BI413" i="5"/>
  <c r="BH401" i="5"/>
  <c r="BG401" i="5"/>
  <c r="BF401" i="5"/>
  <c r="BO401" i="5" s="1"/>
  <c r="BM401" i="5"/>
  <c r="BL401" i="5"/>
  <c r="BK401" i="5"/>
  <c r="BJ401" i="5"/>
  <c r="BI401" i="5"/>
  <c r="BE401" i="5"/>
  <c r="BN401" i="5"/>
  <c r="BH389" i="5"/>
  <c r="BG389" i="5"/>
  <c r="BN389" i="5"/>
  <c r="BM389" i="5"/>
  <c r="BL389" i="5"/>
  <c r="BK389" i="5"/>
  <c r="BS389" i="5" s="1"/>
  <c r="BJ389" i="5"/>
  <c r="BI389" i="5"/>
  <c r="BF389" i="5"/>
  <c r="BE389" i="5"/>
  <c r="BH377" i="5"/>
  <c r="BG377" i="5"/>
  <c r="BL377" i="5"/>
  <c r="BK377" i="5"/>
  <c r="BJ377" i="5"/>
  <c r="BI377" i="5"/>
  <c r="BF377" i="5"/>
  <c r="BE377" i="5"/>
  <c r="BN377" i="5"/>
  <c r="BM377" i="5"/>
  <c r="CW365" i="5"/>
  <c r="BN365" i="5"/>
  <c r="BM365" i="5"/>
  <c r="BL365" i="5"/>
  <c r="BK365" i="5"/>
  <c r="BJ365" i="5"/>
  <c r="BH365" i="5"/>
  <c r="BF365" i="5"/>
  <c r="BE365" i="5"/>
  <c r="BI365" i="5"/>
  <c r="BP365" i="5" s="1"/>
  <c r="BG365" i="5"/>
  <c r="BN353" i="5"/>
  <c r="BM353" i="5"/>
  <c r="BL353" i="5"/>
  <c r="BK353" i="5"/>
  <c r="BJ353" i="5"/>
  <c r="BH353" i="5"/>
  <c r="BF353" i="5"/>
  <c r="BE353" i="5"/>
  <c r="BI353" i="5"/>
  <c r="BG353" i="5"/>
  <c r="CW341" i="5"/>
  <c r="BN341" i="5"/>
  <c r="BM341" i="5"/>
  <c r="BL341" i="5"/>
  <c r="BK341" i="5"/>
  <c r="BJ341" i="5"/>
  <c r="BI341" i="5"/>
  <c r="BH341" i="5"/>
  <c r="BG341" i="5"/>
  <c r="BF341" i="5"/>
  <c r="BE341" i="5"/>
  <c r="CY329" i="5"/>
  <c r="BN329" i="5"/>
  <c r="BM329" i="5"/>
  <c r="BL329" i="5"/>
  <c r="BK329" i="5"/>
  <c r="BJ329" i="5"/>
  <c r="BI329" i="5"/>
  <c r="BH329" i="5"/>
  <c r="BG329" i="5"/>
  <c r="BF329" i="5"/>
  <c r="BE329" i="5"/>
  <c r="AY317" i="5"/>
  <c r="BL317" i="5"/>
  <c r="BJ317" i="5"/>
  <c r="BQ317" i="5" s="1"/>
  <c r="BF317" i="5"/>
  <c r="BE317" i="5"/>
  <c r="BN317" i="5"/>
  <c r="BM317" i="5"/>
  <c r="BK317" i="5"/>
  <c r="BI317" i="5"/>
  <c r="BH317" i="5"/>
  <c r="BG317" i="5"/>
  <c r="BL305" i="5"/>
  <c r="BM305" i="5"/>
  <c r="BH305" i="5"/>
  <c r="BG305" i="5"/>
  <c r="BF305" i="5"/>
  <c r="BE305" i="5"/>
  <c r="BN305" i="5"/>
  <c r="BK305" i="5"/>
  <c r="BJ305" i="5"/>
  <c r="BI305" i="5"/>
  <c r="BP305" i="5" s="1"/>
  <c r="BJ293" i="5"/>
  <c r="BQ293" i="5" s="1"/>
  <c r="BF293" i="5"/>
  <c r="BE293" i="5"/>
  <c r="BN293" i="5"/>
  <c r="BM293" i="5"/>
  <c r="BL293" i="5"/>
  <c r="BK293" i="5"/>
  <c r="BI293" i="5"/>
  <c r="BH293" i="5"/>
  <c r="BG293" i="5"/>
  <c r="BJ281" i="5"/>
  <c r="BF281" i="5"/>
  <c r="BE281" i="5"/>
  <c r="BN281" i="5"/>
  <c r="BM281" i="5"/>
  <c r="BL281" i="5"/>
  <c r="BK281" i="5"/>
  <c r="BI281" i="5"/>
  <c r="BP281" i="5" s="1"/>
  <c r="BH281" i="5"/>
  <c r="BG281" i="5"/>
  <c r="BF269" i="5"/>
  <c r="BE269" i="5"/>
  <c r="BN269" i="5"/>
  <c r="BM269" i="5"/>
  <c r="BL269" i="5"/>
  <c r="BK269" i="5"/>
  <c r="BJ269" i="5"/>
  <c r="BQ269" i="5" s="1"/>
  <c r="BI269" i="5"/>
  <c r="BP269" i="5" s="1"/>
  <c r="BH269" i="5"/>
  <c r="BG269" i="5"/>
  <c r="CY257" i="5"/>
  <c r="BF257" i="5"/>
  <c r="BH257" i="5"/>
  <c r="BG257" i="5"/>
  <c r="BE257" i="5"/>
  <c r="BK257" i="5"/>
  <c r="BJ257" i="5"/>
  <c r="BI257" i="5"/>
  <c r="BN257" i="5"/>
  <c r="BM257" i="5"/>
  <c r="BL257" i="5"/>
  <c r="BF245" i="5"/>
  <c r="BJ245" i="5"/>
  <c r="BI245" i="5"/>
  <c r="BH245" i="5"/>
  <c r="BG245" i="5"/>
  <c r="BE245" i="5"/>
  <c r="BN245" i="5"/>
  <c r="BM245" i="5"/>
  <c r="BL245" i="5"/>
  <c r="BT245" i="5" s="1"/>
  <c r="BK245" i="5"/>
  <c r="BR245" i="5" s="1"/>
  <c r="BH233" i="5"/>
  <c r="BG233" i="5"/>
  <c r="BF233" i="5"/>
  <c r="BE233" i="5"/>
  <c r="BN233" i="5"/>
  <c r="BM233" i="5"/>
  <c r="BL233" i="5"/>
  <c r="BK233" i="5"/>
  <c r="BJ233" i="5"/>
  <c r="BI233" i="5"/>
  <c r="BH221" i="5"/>
  <c r="BG221" i="5"/>
  <c r="BF221" i="5"/>
  <c r="BE221" i="5"/>
  <c r="BN221" i="5"/>
  <c r="BM221" i="5"/>
  <c r="BL221" i="5"/>
  <c r="BK221" i="5"/>
  <c r="BJ221" i="5"/>
  <c r="BI221" i="5"/>
  <c r="CT209" i="5"/>
  <c r="BH209" i="5"/>
  <c r="BG209" i="5"/>
  <c r="BF209" i="5"/>
  <c r="BO209" i="5" s="1"/>
  <c r="BN209" i="5"/>
  <c r="BM209" i="5"/>
  <c r="BL209" i="5"/>
  <c r="BK209" i="5"/>
  <c r="BI209" i="5"/>
  <c r="BE209" i="5"/>
  <c r="BJ209" i="5"/>
  <c r="CS197" i="5"/>
  <c r="BH197" i="5"/>
  <c r="BG197" i="5"/>
  <c r="BF197" i="5"/>
  <c r="BI197" i="5"/>
  <c r="BP197" i="5" s="1"/>
  <c r="BE197" i="5"/>
  <c r="BN197" i="5"/>
  <c r="BM197" i="5"/>
  <c r="BL197" i="5"/>
  <c r="BK197" i="5"/>
  <c r="BJ197" i="5"/>
  <c r="CX185" i="5"/>
  <c r="BN185" i="5"/>
  <c r="BM185" i="5"/>
  <c r="BL185" i="5"/>
  <c r="BK185" i="5"/>
  <c r="BI185" i="5"/>
  <c r="BP185" i="5" s="1"/>
  <c r="BH185" i="5"/>
  <c r="BJ185" i="5"/>
  <c r="BG185" i="5"/>
  <c r="BF185" i="5"/>
  <c r="BE185" i="5"/>
  <c r="BN173" i="5"/>
  <c r="BM173" i="5"/>
  <c r="BL173" i="5"/>
  <c r="BK173" i="5"/>
  <c r="BI173" i="5"/>
  <c r="BH173" i="5"/>
  <c r="BJ173" i="5"/>
  <c r="BQ173" i="5" s="1"/>
  <c r="BG173" i="5"/>
  <c r="BF173" i="5"/>
  <c r="BE173" i="5"/>
  <c r="BN161" i="5"/>
  <c r="BM161" i="5"/>
  <c r="BL161" i="5"/>
  <c r="BK161" i="5"/>
  <c r="BR161" i="5" s="1"/>
  <c r="BI161" i="5"/>
  <c r="BP161" i="5" s="1"/>
  <c r="BH161" i="5"/>
  <c r="BJ161" i="5"/>
  <c r="BG161" i="5"/>
  <c r="BF161" i="5"/>
  <c r="BO161" i="5" s="1"/>
  <c r="BE161" i="5"/>
  <c r="BN149" i="5"/>
  <c r="BM149" i="5"/>
  <c r="BL149" i="5"/>
  <c r="BK149" i="5"/>
  <c r="BI149" i="5"/>
  <c r="BJ149" i="5"/>
  <c r="BQ149" i="5" s="1"/>
  <c r="BH149" i="5"/>
  <c r="BG149" i="5"/>
  <c r="BF149" i="5"/>
  <c r="BE149" i="5"/>
  <c r="CY137" i="5"/>
  <c r="BN137" i="5"/>
  <c r="BM137" i="5"/>
  <c r="BL137" i="5"/>
  <c r="BK137" i="5"/>
  <c r="BI137" i="5"/>
  <c r="BJ137" i="5"/>
  <c r="BH137" i="5"/>
  <c r="BG137" i="5"/>
  <c r="BF137" i="5"/>
  <c r="BE137" i="5"/>
  <c r="BN125" i="5"/>
  <c r="BM125" i="5"/>
  <c r="BL125" i="5"/>
  <c r="BK125" i="5"/>
  <c r="BG125" i="5"/>
  <c r="BF125" i="5"/>
  <c r="BO125" i="5" s="1"/>
  <c r="BE125" i="5"/>
  <c r="BJ125" i="5"/>
  <c r="BH125" i="5"/>
  <c r="BI125" i="5"/>
  <c r="BN113" i="5"/>
  <c r="BM113" i="5"/>
  <c r="BL113" i="5"/>
  <c r="BJ113" i="5"/>
  <c r="BQ113" i="5" s="1"/>
  <c r="BI113" i="5"/>
  <c r="BH113" i="5"/>
  <c r="BG113" i="5"/>
  <c r="BF113" i="5"/>
  <c r="BE113" i="5"/>
  <c r="BK113" i="5"/>
  <c r="BM106" i="5"/>
  <c r="BK106" i="5"/>
  <c r="BJ106" i="5"/>
  <c r="BN106" i="5"/>
  <c r="BL106" i="5"/>
  <c r="BI106" i="5"/>
  <c r="BP106" i="5" s="1"/>
  <c r="BH106" i="5"/>
  <c r="BG106" i="5"/>
  <c r="BF106" i="5"/>
  <c r="BE106" i="5"/>
  <c r="BF94" i="5"/>
  <c r="BE94" i="5"/>
  <c r="BN94" i="5"/>
  <c r="BM94" i="5"/>
  <c r="BL94" i="5"/>
  <c r="BK94" i="5"/>
  <c r="BJ94" i="5"/>
  <c r="BI94" i="5"/>
  <c r="BP94" i="5" s="1"/>
  <c r="BH94" i="5"/>
  <c r="BG94" i="5"/>
  <c r="BF82" i="5"/>
  <c r="BE82" i="5"/>
  <c r="BN82" i="5"/>
  <c r="BM82" i="5"/>
  <c r="BL82" i="5"/>
  <c r="BT82" i="5" s="1"/>
  <c r="BK82" i="5"/>
  <c r="BJ82" i="5"/>
  <c r="BI82" i="5"/>
  <c r="BH82" i="5"/>
  <c r="BG82" i="5"/>
  <c r="BF70" i="5"/>
  <c r="BO70" i="5" s="1"/>
  <c r="BE70" i="5"/>
  <c r="BN70" i="5"/>
  <c r="BM70" i="5"/>
  <c r="BL70" i="5"/>
  <c r="BK70" i="5"/>
  <c r="BR70" i="5" s="1"/>
  <c r="BJ70" i="5"/>
  <c r="BI70" i="5"/>
  <c r="BP70" i="5" s="1"/>
  <c r="BH70" i="5"/>
  <c r="BG70" i="5"/>
  <c r="BF58" i="5"/>
  <c r="BO58" i="5" s="1"/>
  <c r="BE58" i="5"/>
  <c r="BN58" i="5"/>
  <c r="BM58" i="5"/>
  <c r="BL58" i="5"/>
  <c r="BK58" i="5"/>
  <c r="BJ58" i="5"/>
  <c r="BI58" i="5"/>
  <c r="BP58" i="5" s="1"/>
  <c r="BH58" i="5"/>
  <c r="BG58" i="5"/>
  <c r="BF46" i="5"/>
  <c r="BO46" i="5" s="1"/>
  <c r="BE46" i="5"/>
  <c r="BN46" i="5"/>
  <c r="BM46" i="5"/>
  <c r="BL46" i="5"/>
  <c r="BK46" i="5"/>
  <c r="BJ46" i="5"/>
  <c r="BI46" i="5"/>
  <c r="BH46" i="5"/>
  <c r="BG46" i="5"/>
  <c r="BE370" i="5"/>
  <c r="BM370" i="5"/>
  <c r="BN370" i="5"/>
  <c r="BL370" i="5"/>
  <c r="BK370" i="5"/>
  <c r="BJ370" i="5"/>
  <c r="BI370" i="5"/>
  <c r="BH370" i="5"/>
  <c r="BG370" i="5"/>
  <c r="BF370" i="5"/>
  <c r="BL346" i="5"/>
  <c r="BK346" i="5"/>
  <c r="BR346" i="5" s="1"/>
  <c r="BJ346" i="5"/>
  <c r="BI346" i="5"/>
  <c r="BH346" i="5"/>
  <c r="BF346" i="5"/>
  <c r="BN346" i="5"/>
  <c r="BM346" i="5"/>
  <c r="BG346" i="5"/>
  <c r="BE346" i="5"/>
  <c r="CV334" i="5"/>
  <c r="BL334" i="5"/>
  <c r="BK334" i="5"/>
  <c r="BJ334" i="5"/>
  <c r="BQ334" i="5" s="1"/>
  <c r="BI334" i="5"/>
  <c r="BN334" i="5"/>
  <c r="BM334" i="5"/>
  <c r="BH334" i="5"/>
  <c r="BG334" i="5"/>
  <c r="BF334" i="5"/>
  <c r="BE334" i="5"/>
  <c r="BH298" i="5"/>
  <c r="BN298" i="5"/>
  <c r="BM298" i="5"/>
  <c r="BL298" i="5"/>
  <c r="BK298" i="5"/>
  <c r="BR298" i="5" s="1"/>
  <c r="BJ298" i="5"/>
  <c r="BI298" i="5"/>
  <c r="BG298" i="5"/>
  <c r="BF298" i="5"/>
  <c r="BE298" i="5"/>
  <c r="BM190" i="5"/>
  <c r="BL190" i="5"/>
  <c r="BK190" i="5"/>
  <c r="BJ190" i="5"/>
  <c r="BI190" i="5"/>
  <c r="BG190" i="5"/>
  <c r="BF190" i="5"/>
  <c r="BO190" i="5" s="1"/>
  <c r="BN190" i="5"/>
  <c r="BH190" i="5"/>
  <c r="BE190" i="5"/>
  <c r="AY166" i="5"/>
  <c r="BM166" i="5"/>
  <c r="BL166" i="5"/>
  <c r="BK166" i="5"/>
  <c r="BJ166" i="5"/>
  <c r="BI166" i="5"/>
  <c r="BG166" i="5"/>
  <c r="BF166" i="5"/>
  <c r="BN166" i="5"/>
  <c r="BH166" i="5"/>
  <c r="BE166" i="5"/>
  <c r="CW130" i="5"/>
  <c r="BM130" i="5"/>
  <c r="BL130" i="5"/>
  <c r="BK130" i="5"/>
  <c r="BJ130" i="5"/>
  <c r="BI130" i="5"/>
  <c r="BN130" i="5"/>
  <c r="BH130" i="5"/>
  <c r="BG130" i="5"/>
  <c r="BF130" i="5"/>
  <c r="BE130" i="5"/>
  <c r="BN75" i="5"/>
  <c r="BM75" i="5"/>
  <c r="BL75" i="5"/>
  <c r="BT75" i="5" s="1"/>
  <c r="BK75" i="5"/>
  <c r="BJ75" i="5"/>
  <c r="BQ75" i="5" s="1"/>
  <c r="BI75" i="5"/>
  <c r="BH75" i="5"/>
  <c r="BG75" i="5"/>
  <c r="BF75" i="5"/>
  <c r="BE75" i="5"/>
  <c r="AY39" i="5"/>
  <c r="BN39" i="5"/>
  <c r="BM39" i="5"/>
  <c r="BL39" i="5"/>
  <c r="BK39" i="5"/>
  <c r="BJ39" i="5"/>
  <c r="BQ39" i="5" s="1"/>
  <c r="BI39" i="5"/>
  <c r="BH39" i="5"/>
  <c r="BG39" i="5"/>
  <c r="BF39" i="5"/>
  <c r="BE39" i="5"/>
  <c r="BF7" i="5"/>
  <c r="BE7" i="5"/>
  <c r="BN7" i="5"/>
  <c r="BM7" i="5"/>
  <c r="BL7" i="5"/>
  <c r="BK7" i="5"/>
  <c r="BR7" i="5" s="1"/>
  <c r="BJ7" i="5"/>
  <c r="BI7" i="5"/>
  <c r="BH7" i="5"/>
  <c r="BG7" i="5"/>
  <c r="BJ24" i="5"/>
  <c r="BI24" i="5"/>
  <c r="BH24" i="5"/>
  <c r="BG24" i="5"/>
  <c r="BF24" i="5"/>
  <c r="BE24" i="5"/>
  <c r="BN24" i="5"/>
  <c r="BM24" i="5"/>
  <c r="BL24" i="5"/>
  <c r="BK24" i="5"/>
  <c r="BJ12" i="5"/>
  <c r="BI12" i="5"/>
  <c r="BH12" i="5"/>
  <c r="BG12" i="5"/>
  <c r="BF12" i="5"/>
  <c r="BE12" i="5"/>
  <c r="BN12" i="5"/>
  <c r="BM12" i="5"/>
  <c r="BL12" i="5"/>
  <c r="BK12" i="5"/>
  <c r="CX497" i="5"/>
  <c r="BE497" i="5"/>
  <c r="BN497" i="5"/>
  <c r="BM497" i="5"/>
  <c r="BL497" i="5"/>
  <c r="BK497" i="5"/>
  <c r="BJ497" i="5"/>
  <c r="BI497" i="5"/>
  <c r="BP497" i="5" s="1"/>
  <c r="BH497" i="5"/>
  <c r="BG497" i="5"/>
  <c r="BF497" i="5"/>
  <c r="CY485" i="5"/>
  <c r="BE485" i="5"/>
  <c r="BN485" i="5"/>
  <c r="BL485" i="5"/>
  <c r="BJ485" i="5"/>
  <c r="BM485" i="5"/>
  <c r="BK485" i="5"/>
  <c r="BI485" i="5"/>
  <c r="BH485" i="5"/>
  <c r="BG485" i="5"/>
  <c r="BF485" i="5"/>
  <c r="BO485" i="5" s="1"/>
  <c r="BH23" i="5"/>
  <c r="BG23" i="5"/>
  <c r="BF23" i="5"/>
  <c r="BE23" i="5"/>
  <c r="BN23" i="5"/>
  <c r="BM23" i="5"/>
  <c r="BL23" i="5"/>
  <c r="BK23" i="5"/>
  <c r="BJ23" i="5"/>
  <c r="BI23" i="5"/>
  <c r="BH11" i="5"/>
  <c r="BG11" i="5"/>
  <c r="BF11" i="5"/>
  <c r="BE11" i="5"/>
  <c r="BN11" i="5"/>
  <c r="BM11" i="5"/>
  <c r="BL11" i="5"/>
  <c r="BK11" i="5"/>
  <c r="BJ11" i="5"/>
  <c r="BI11" i="5"/>
  <c r="BG504" i="5"/>
  <c r="BF504" i="5"/>
  <c r="BO504" i="5" s="1"/>
  <c r="BE504" i="5"/>
  <c r="BN504" i="5"/>
  <c r="BM504" i="5"/>
  <c r="BL504" i="5"/>
  <c r="BK504" i="5"/>
  <c r="BJ504" i="5"/>
  <c r="BI504" i="5"/>
  <c r="BH504" i="5"/>
  <c r="BG492" i="5"/>
  <c r="BF492" i="5"/>
  <c r="BE492" i="5"/>
  <c r="BN492" i="5"/>
  <c r="BM492" i="5"/>
  <c r="BL492" i="5"/>
  <c r="BT492" i="5" s="1"/>
  <c r="BK492" i="5"/>
  <c r="BJ492" i="5"/>
  <c r="BI492" i="5"/>
  <c r="BH492" i="5"/>
  <c r="BG480" i="5"/>
  <c r="BF480" i="5"/>
  <c r="BE480" i="5"/>
  <c r="BN480" i="5"/>
  <c r="BL480" i="5"/>
  <c r="BM480" i="5"/>
  <c r="BK480" i="5"/>
  <c r="BJ480" i="5"/>
  <c r="BQ480" i="5" s="1"/>
  <c r="BI480" i="5"/>
  <c r="BH480" i="5"/>
  <c r="BG468" i="5"/>
  <c r="BE468" i="5"/>
  <c r="BL468" i="5"/>
  <c r="BK468" i="5"/>
  <c r="BJ468" i="5"/>
  <c r="BI468" i="5"/>
  <c r="BH468" i="5"/>
  <c r="BF468" i="5"/>
  <c r="BO468" i="5" s="1"/>
  <c r="BN468" i="5"/>
  <c r="BM468" i="5"/>
  <c r="BE456" i="5"/>
  <c r="BL456" i="5"/>
  <c r="BJ456" i="5"/>
  <c r="BI456" i="5"/>
  <c r="BH456" i="5"/>
  <c r="BG456" i="5"/>
  <c r="BF456" i="5"/>
  <c r="BN456" i="5"/>
  <c r="BM456" i="5"/>
  <c r="BK456" i="5"/>
  <c r="AY444" i="5"/>
  <c r="BE444" i="5"/>
  <c r="BL444" i="5"/>
  <c r="BN444" i="5"/>
  <c r="BM444" i="5"/>
  <c r="BK444" i="5"/>
  <c r="BJ444" i="5"/>
  <c r="BI444" i="5"/>
  <c r="BH444" i="5"/>
  <c r="BG444" i="5"/>
  <c r="BF444" i="5"/>
  <c r="BE432" i="5"/>
  <c r="BL432" i="5"/>
  <c r="BJ432" i="5"/>
  <c r="BQ432" i="5" s="1"/>
  <c r="BI432" i="5"/>
  <c r="BH432" i="5"/>
  <c r="BG432" i="5"/>
  <c r="BF432" i="5"/>
  <c r="BN432" i="5"/>
  <c r="BM432" i="5"/>
  <c r="BK432" i="5"/>
  <c r="BE420" i="5"/>
  <c r="BL420" i="5"/>
  <c r="BN420" i="5"/>
  <c r="BM420" i="5"/>
  <c r="BJ420" i="5"/>
  <c r="BQ420" i="5" s="1"/>
  <c r="BI420" i="5"/>
  <c r="BH420" i="5"/>
  <c r="BG420" i="5"/>
  <c r="BF420" i="5"/>
  <c r="BO420" i="5" s="1"/>
  <c r="BK420" i="5"/>
  <c r="BE408" i="5"/>
  <c r="BL408" i="5"/>
  <c r="BJ408" i="5"/>
  <c r="BI408" i="5"/>
  <c r="BH408" i="5"/>
  <c r="BG408" i="5"/>
  <c r="BM408" i="5"/>
  <c r="BK408" i="5"/>
  <c r="BF408" i="5"/>
  <c r="BN408" i="5"/>
  <c r="BJ396" i="5"/>
  <c r="BI396" i="5"/>
  <c r="BE396" i="5"/>
  <c r="BN396" i="5"/>
  <c r="BM396" i="5"/>
  <c r="BL396" i="5"/>
  <c r="BK396" i="5"/>
  <c r="BH396" i="5"/>
  <c r="BG396" i="5"/>
  <c r="BF396" i="5"/>
  <c r="BO396" i="5" s="1"/>
  <c r="BJ384" i="5"/>
  <c r="BI384" i="5"/>
  <c r="BE384" i="5"/>
  <c r="BF384" i="5"/>
  <c r="BN384" i="5"/>
  <c r="BG384" i="5"/>
  <c r="BM384" i="5"/>
  <c r="BL384" i="5"/>
  <c r="BK384" i="5"/>
  <c r="BS384" i="5" s="1"/>
  <c r="BH384" i="5"/>
  <c r="BJ372" i="5"/>
  <c r="BQ372" i="5" s="1"/>
  <c r="BI372" i="5"/>
  <c r="BE372" i="5"/>
  <c r="BN372" i="5"/>
  <c r="BM372" i="5"/>
  <c r="BL372" i="5"/>
  <c r="BK372" i="5"/>
  <c r="BH372" i="5"/>
  <c r="BG372" i="5"/>
  <c r="BF372" i="5"/>
  <c r="BO360" i="5"/>
  <c r="BN360" i="5"/>
  <c r="BM360" i="5"/>
  <c r="BL360" i="5"/>
  <c r="BJ360" i="5"/>
  <c r="BH360" i="5"/>
  <c r="BG360" i="5"/>
  <c r="BF360" i="5"/>
  <c r="BE360" i="5"/>
  <c r="BK360" i="5"/>
  <c r="BI360" i="5"/>
  <c r="BN348" i="5"/>
  <c r="BM348" i="5"/>
  <c r="BL348" i="5"/>
  <c r="BT348" i="5" s="1"/>
  <c r="BJ348" i="5"/>
  <c r="BH348" i="5"/>
  <c r="BG348" i="5"/>
  <c r="BF348" i="5"/>
  <c r="BO348" i="5" s="1"/>
  <c r="BE348" i="5"/>
  <c r="BK348" i="5"/>
  <c r="BI348" i="5"/>
  <c r="BN336" i="5"/>
  <c r="BM336" i="5"/>
  <c r="BJ336" i="5"/>
  <c r="BI336" i="5"/>
  <c r="BP336" i="5" s="1"/>
  <c r="BH336" i="5"/>
  <c r="BG336" i="5"/>
  <c r="BF336" i="5"/>
  <c r="BL336" i="5"/>
  <c r="BK336" i="5"/>
  <c r="BE336" i="5"/>
  <c r="BN324" i="5"/>
  <c r="BH324" i="5"/>
  <c r="BM324" i="5"/>
  <c r="BL324" i="5"/>
  <c r="BK324" i="5"/>
  <c r="BJ324" i="5"/>
  <c r="BQ324" i="5" s="1"/>
  <c r="BI324" i="5"/>
  <c r="BP324" i="5" s="1"/>
  <c r="BG324" i="5"/>
  <c r="BF324" i="5"/>
  <c r="BE324" i="5"/>
  <c r="CU312" i="5"/>
  <c r="BN312" i="5"/>
  <c r="BH312" i="5"/>
  <c r="BM312" i="5"/>
  <c r="BL312" i="5"/>
  <c r="BK312" i="5"/>
  <c r="BJ312" i="5"/>
  <c r="BI312" i="5"/>
  <c r="BP312" i="5" s="1"/>
  <c r="BG312" i="5"/>
  <c r="BF312" i="5"/>
  <c r="BE312" i="5"/>
  <c r="BL300" i="5"/>
  <c r="BH300" i="5"/>
  <c r="BG300" i="5"/>
  <c r="BF300" i="5"/>
  <c r="BE300" i="5"/>
  <c r="BN300" i="5"/>
  <c r="BM300" i="5"/>
  <c r="BK300" i="5"/>
  <c r="BJ300" i="5"/>
  <c r="BQ300" i="5" s="1"/>
  <c r="BI300" i="5"/>
  <c r="BP300" i="5" s="1"/>
  <c r="BL288" i="5"/>
  <c r="BH288" i="5"/>
  <c r="BG288" i="5"/>
  <c r="BF288" i="5"/>
  <c r="BE288" i="5"/>
  <c r="BN288" i="5"/>
  <c r="BM288" i="5"/>
  <c r="BK288" i="5"/>
  <c r="BJ288" i="5"/>
  <c r="BI288" i="5"/>
  <c r="BL276" i="5"/>
  <c r="BT276" i="5" s="1"/>
  <c r="BH276" i="5"/>
  <c r="BG276" i="5"/>
  <c r="BN276" i="5"/>
  <c r="BM276" i="5"/>
  <c r="BK276" i="5"/>
  <c r="BJ276" i="5"/>
  <c r="BI276" i="5"/>
  <c r="BF276" i="5"/>
  <c r="BE276" i="5"/>
  <c r="CT264" i="5"/>
  <c r="BH264" i="5"/>
  <c r="BN264" i="5"/>
  <c r="BM264" i="5"/>
  <c r="BL264" i="5"/>
  <c r="BK264" i="5"/>
  <c r="BJ264" i="5"/>
  <c r="BI264" i="5"/>
  <c r="BG264" i="5"/>
  <c r="BF264" i="5"/>
  <c r="BE264" i="5"/>
  <c r="BH252" i="5"/>
  <c r="BE252" i="5"/>
  <c r="BN252" i="5"/>
  <c r="BM252" i="5"/>
  <c r="BI252" i="5"/>
  <c r="BG252" i="5"/>
  <c r="BF252" i="5"/>
  <c r="BO252" i="5" s="1"/>
  <c r="BL252" i="5"/>
  <c r="BK252" i="5"/>
  <c r="BJ252" i="5"/>
  <c r="BJ240" i="5"/>
  <c r="BQ240" i="5" s="1"/>
  <c r="BI240" i="5"/>
  <c r="BH240" i="5"/>
  <c r="BG240" i="5"/>
  <c r="BF240" i="5"/>
  <c r="BE240" i="5"/>
  <c r="BN240" i="5"/>
  <c r="BM240" i="5"/>
  <c r="BL240" i="5"/>
  <c r="BK240" i="5"/>
  <c r="BJ228" i="5"/>
  <c r="BI228" i="5"/>
  <c r="BH228" i="5"/>
  <c r="BG228" i="5"/>
  <c r="BF228" i="5"/>
  <c r="BE228" i="5"/>
  <c r="BN228" i="5"/>
  <c r="BM228" i="5"/>
  <c r="BL228" i="5"/>
  <c r="BK228" i="5"/>
  <c r="CY216" i="5"/>
  <c r="BJ216" i="5"/>
  <c r="BI216" i="5"/>
  <c r="BH216" i="5"/>
  <c r="BM216" i="5"/>
  <c r="BK216" i="5"/>
  <c r="BG216" i="5"/>
  <c r="BF216" i="5"/>
  <c r="BE216" i="5"/>
  <c r="BN216" i="5"/>
  <c r="BL216" i="5"/>
  <c r="BJ204" i="5"/>
  <c r="BI204" i="5"/>
  <c r="BH204" i="5"/>
  <c r="BN204" i="5"/>
  <c r="BM204" i="5"/>
  <c r="BK204" i="5"/>
  <c r="BG204" i="5"/>
  <c r="BL204" i="5"/>
  <c r="BF204" i="5"/>
  <c r="BE204" i="5"/>
  <c r="AY192" i="5"/>
  <c r="BJ192" i="5"/>
  <c r="BI192" i="5"/>
  <c r="BH192" i="5"/>
  <c r="BK192" i="5"/>
  <c r="BG192" i="5"/>
  <c r="BF192" i="5"/>
  <c r="BE192" i="5"/>
  <c r="BN192" i="5"/>
  <c r="BL192" i="5"/>
  <c r="BM192" i="5"/>
  <c r="DB180" i="5"/>
  <c r="BE180" i="5"/>
  <c r="BN180" i="5"/>
  <c r="BM180" i="5"/>
  <c r="BK180" i="5"/>
  <c r="BJ180" i="5"/>
  <c r="BG180" i="5"/>
  <c r="BF180" i="5"/>
  <c r="BL180" i="5"/>
  <c r="BH180" i="5"/>
  <c r="BI180" i="5"/>
  <c r="BE168" i="5"/>
  <c r="BN168" i="5"/>
  <c r="BM168" i="5"/>
  <c r="BK168" i="5"/>
  <c r="BJ168" i="5"/>
  <c r="BI168" i="5"/>
  <c r="BH168" i="5"/>
  <c r="BG168" i="5"/>
  <c r="BF168" i="5"/>
  <c r="BL168" i="5"/>
  <c r="BE156" i="5"/>
  <c r="BN156" i="5"/>
  <c r="BM156" i="5"/>
  <c r="BK156" i="5"/>
  <c r="BL156" i="5"/>
  <c r="BT156" i="5" s="1"/>
  <c r="BJ156" i="5"/>
  <c r="BI156" i="5"/>
  <c r="BH156" i="5"/>
  <c r="BG156" i="5"/>
  <c r="BF156" i="5"/>
  <c r="BE144" i="5"/>
  <c r="BN144" i="5"/>
  <c r="BM144" i="5"/>
  <c r="BK144" i="5"/>
  <c r="BL144" i="5"/>
  <c r="BJ144" i="5"/>
  <c r="BI144" i="5"/>
  <c r="BP144" i="5" s="1"/>
  <c r="BH144" i="5"/>
  <c r="BG144" i="5"/>
  <c r="BF144" i="5"/>
  <c r="AY132" i="5"/>
  <c r="BE132" i="5"/>
  <c r="BN132" i="5"/>
  <c r="BM132" i="5"/>
  <c r="BK132" i="5"/>
  <c r="BL132" i="5"/>
  <c r="BJ132" i="5"/>
  <c r="BI132" i="5"/>
  <c r="BH132" i="5"/>
  <c r="BG132" i="5"/>
  <c r="BF132" i="5"/>
  <c r="BE120" i="5"/>
  <c r="BN120" i="5"/>
  <c r="BM120" i="5"/>
  <c r="BL120" i="5"/>
  <c r="BK120" i="5"/>
  <c r="BJ120" i="5"/>
  <c r="BI120" i="5"/>
  <c r="BH120" i="5"/>
  <c r="BG120" i="5"/>
  <c r="BF120" i="5"/>
  <c r="BO120" i="5" s="1"/>
  <c r="BH101" i="5"/>
  <c r="BG101" i="5"/>
  <c r="BF101" i="5"/>
  <c r="BE101" i="5"/>
  <c r="BN101" i="5"/>
  <c r="BM101" i="5"/>
  <c r="BL101" i="5"/>
  <c r="BK101" i="5"/>
  <c r="BJ101" i="5"/>
  <c r="BI101" i="5"/>
  <c r="BH89" i="5"/>
  <c r="BG89" i="5"/>
  <c r="BF89" i="5"/>
  <c r="BE89" i="5"/>
  <c r="BN89" i="5"/>
  <c r="BM89" i="5"/>
  <c r="BL89" i="5"/>
  <c r="BT89" i="5" s="1"/>
  <c r="BK89" i="5"/>
  <c r="BS89" i="5" s="1"/>
  <c r="BJ89" i="5"/>
  <c r="BI89" i="5"/>
  <c r="BH77" i="5"/>
  <c r="BG77" i="5"/>
  <c r="BF77" i="5"/>
  <c r="BO77" i="5" s="1"/>
  <c r="BE77" i="5"/>
  <c r="BN77" i="5"/>
  <c r="BM77" i="5"/>
  <c r="BL77" i="5"/>
  <c r="BK77" i="5"/>
  <c r="BJ77" i="5"/>
  <c r="BI77" i="5"/>
  <c r="AY65" i="5"/>
  <c r="BH65" i="5"/>
  <c r="BG65" i="5"/>
  <c r="BF65" i="5"/>
  <c r="BE65" i="5"/>
  <c r="BN65" i="5"/>
  <c r="BM65" i="5"/>
  <c r="BL65" i="5"/>
  <c r="BK65" i="5"/>
  <c r="BJ65" i="5"/>
  <c r="BQ65" i="5" s="1"/>
  <c r="BI65" i="5"/>
  <c r="BP65" i="5" s="1"/>
  <c r="BH53" i="5"/>
  <c r="BG53" i="5"/>
  <c r="BF53" i="5"/>
  <c r="BE53" i="5"/>
  <c r="BN53" i="5"/>
  <c r="BM53" i="5"/>
  <c r="BL53" i="5"/>
  <c r="BT53" i="5" s="1"/>
  <c r="BK53" i="5"/>
  <c r="BJ53" i="5"/>
  <c r="BI53" i="5"/>
  <c r="BP53" i="5" s="1"/>
  <c r="BH41" i="5"/>
  <c r="BG41" i="5"/>
  <c r="BF41" i="5"/>
  <c r="BE41" i="5"/>
  <c r="BN41" i="5"/>
  <c r="BM41" i="5"/>
  <c r="BL41" i="5"/>
  <c r="BK41" i="5"/>
  <c r="BR41" i="5" s="1"/>
  <c r="BJ41" i="5"/>
  <c r="BQ41" i="5" s="1"/>
  <c r="BI41" i="5"/>
  <c r="BL13" i="5"/>
  <c r="BK13" i="5"/>
  <c r="BJ13" i="5"/>
  <c r="BI13" i="5"/>
  <c r="BH13" i="5"/>
  <c r="BG13" i="5"/>
  <c r="BF13" i="5"/>
  <c r="BE13" i="5"/>
  <c r="BN13" i="5"/>
  <c r="BM13" i="5"/>
  <c r="DA118" i="5"/>
  <c r="BM118" i="5"/>
  <c r="BL118" i="5"/>
  <c r="BK118" i="5"/>
  <c r="BJ118" i="5"/>
  <c r="BN118" i="5"/>
  <c r="BI118" i="5"/>
  <c r="BP118" i="5" s="1"/>
  <c r="BH118" i="5"/>
  <c r="BG118" i="5"/>
  <c r="BF118" i="5"/>
  <c r="BE118" i="5"/>
  <c r="AY499" i="5"/>
  <c r="BI499" i="5"/>
  <c r="BP499" i="5" s="1"/>
  <c r="BH499" i="5"/>
  <c r="BG499" i="5"/>
  <c r="BF499" i="5"/>
  <c r="BE499" i="5"/>
  <c r="BN499" i="5"/>
  <c r="BM499" i="5"/>
  <c r="BL499" i="5"/>
  <c r="BK499" i="5"/>
  <c r="BJ499" i="5"/>
  <c r="AY487" i="5"/>
  <c r="BI487" i="5"/>
  <c r="BP487" i="5" s="1"/>
  <c r="BH487" i="5"/>
  <c r="BG487" i="5"/>
  <c r="BF487" i="5"/>
  <c r="BN487" i="5"/>
  <c r="BM487" i="5"/>
  <c r="BL487" i="5"/>
  <c r="BK487" i="5"/>
  <c r="BJ487" i="5"/>
  <c r="BE487" i="5"/>
  <c r="AY475" i="5"/>
  <c r="BI475" i="5"/>
  <c r="BH475" i="5"/>
  <c r="BG475" i="5"/>
  <c r="BF475" i="5"/>
  <c r="BN475" i="5"/>
  <c r="BM475" i="5"/>
  <c r="BL475" i="5"/>
  <c r="BK475" i="5"/>
  <c r="BJ475" i="5"/>
  <c r="BQ475" i="5" s="1"/>
  <c r="BE475" i="5"/>
  <c r="DA463" i="5"/>
  <c r="BI463" i="5"/>
  <c r="BG463" i="5"/>
  <c r="BF463" i="5"/>
  <c r="BO463" i="5" s="1"/>
  <c r="BN463" i="5"/>
  <c r="BH463" i="5"/>
  <c r="BE463" i="5"/>
  <c r="BM463" i="5"/>
  <c r="BL463" i="5"/>
  <c r="BK463" i="5"/>
  <c r="BJ463" i="5"/>
  <c r="AY451" i="5"/>
  <c r="BG451" i="5"/>
  <c r="BF451" i="5"/>
  <c r="BN451" i="5"/>
  <c r="BL451" i="5"/>
  <c r="BT451" i="5" s="1"/>
  <c r="BK451" i="5"/>
  <c r="BJ451" i="5"/>
  <c r="BI451" i="5"/>
  <c r="BH451" i="5"/>
  <c r="BE451" i="5"/>
  <c r="BM451" i="5"/>
  <c r="BG439" i="5"/>
  <c r="BF439" i="5"/>
  <c r="BN439" i="5"/>
  <c r="BM439" i="5"/>
  <c r="BL439" i="5"/>
  <c r="BT439" i="5" s="1"/>
  <c r="BI439" i="5"/>
  <c r="BP439" i="5" s="1"/>
  <c r="BH439" i="5"/>
  <c r="BE439" i="5"/>
  <c r="BK439" i="5"/>
  <c r="BR439" i="5" s="1"/>
  <c r="BJ439" i="5"/>
  <c r="CU427" i="5"/>
  <c r="BG427" i="5"/>
  <c r="BF427" i="5"/>
  <c r="BN427" i="5"/>
  <c r="BL427" i="5"/>
  <c r="BK427" i="5"/>
  <c r="BJ427" i="5"/>
  <c r="BQ427" i="5" s="1"/>
  <c r="BI427" i="5"/>
  <c r="BP427" i="5" s="1"/>
  <c r="BH427" i="5"/>
  <c r="BE427" i="5"/>
  <c r="BM427" i="5"/>
  <c r="BG415" i="5"/>
  <c r="BF415" i="5"/>
  <c r="BN415" i="5"/>
  <c r="BL415" i="5"/>
  <c r="BM415" i="5"/>
  <c r="BK415" i="5"/>
  <c r="BJ415" i="5"/>
  <c r="BI415" i="5"/>
  <c r="BP415" i="5" s="1"/>
  <c r="BH415" i="5"/>
  <c r="BE415" i="5"/>
  <c r="CS403" i="5"/>
  <c r="BL403" i="5"/>
  <c r="BK403" i="5"/>
  <c r="BJ403" i="5"/>
  <c r="BG403" i="5"/>
  <c r="BM403" i="5"/>
  <c r="BI403" i="5"/>
  <c r="BH403" i="5"/>
  <c r="BF403" i="5"/>
  <c r="BE403" i="5"/>
  <c r="BN403" i="5"/>
  <c r="BL391" i="5"/>
  <c r="BK391" i="5"/>
  <c r="BG391" i="5"/>
  <c r="BN391" i="5"/>
  <c r="BM391" i="5"/>
  <c r="BJ391" i="5"/>
  <c r="BI391" i="5"/>
  <c r="BH391" i="5"/>
  <c r="BF391" i="5"/>
  <c r="BE391" i="5"/>
  <c r="BL379" i="5"/>
  <c r="BT379" i="5" s="1"/>
  <c r="BK379" i="5"/>
  <c r="BR379" i="5" s="1"/>
  <c r="BG379" i="5"/>
  <c r="BH379" i="5"/>
  <c r="BF379" i="5"/>
  <c r="BE379" i="5"/>
  <c r="BN379" i="5"/>
  <c r="BM379" i="5"/>
  <c r="BJ379" i="5"/>
  <c r="BI379" i="5"/>
  <c r="BK367" i="5"/>
  <c r="BF367" i="5"/>
  <c r="BE367" i="5"/>
  <c r="BN367" i="5"/>
  <c r="BM367" i="5"/>
  <c r="BJ367" i="5"/>
  <c r="BI367" i="5"/>
  <c r="BH367" i="5"/>
  <c r="BG367" i="5"/>
  <c r="BL367" i="5"/>
  <c r="BT367" i="5" s="1"/>
  <c r="AY355" i="5"/>
  <c r="BF355" i="5"/>
  <c r="BE355" i="5"/>
  <c r="BN355" i="5"/>
  <c r="BL355" i="5"/>
  <c r="BT355" i="5" s="1"/>
  <c r="BJ355" i="5"/>
  <c r="BQ355" i="5" s="1"/>
  <c r="BI355" i="5"/>
  <c r="BH355" i="5"/>
  <c r="BG355" i="5"/>
  <c r="BM355" i="5"/>
  <c r="BK355" i="5"/>
  <c r="BF343" i="5"/>
  <c r="BE343" i="5"/>
  <c r="BL343" i="5"/>
  <c r="BK343" i="5"/>
  <c r="BJ343" i="5"/>
  <c r="BI343" i="5"/>
  <c r="BP343" i="5" s="1"/>
  <c r="BH343" i="5"/>
  <c r="BN343" i="5"/>
  <c r="BM343" i="5"/>
  <c r="BG343" i="5"/>
  <c r="CY331" i="5"/>
  <c r="BF331" i="5"/>
  <c r="BE331" i="5"/>
  <c r="BM331" i="5"/>
  <c r="BI331" i="5"/>
  <c r="BH331" i="5"/>
  <c r="BG331" i="5"/>
  <c r="BL331" i="5"/>
  <c r="BT331" i="5" s="1"/>
  <c r="BK331" i="5"/>
  <c r="BJ331" i="5"/>
  <c r="BN331" i="5"/>
  <c r="BL319" i="5"/>
  <c r="BK319" i="5"/>
  <c r="BJ319" i="5"/>
  <c r="BI319" i="5"/>
  <c r="BH319" i="5"/>
  <c r="BG319" i="5"/>
  <c r="BF319" i="5"/>
  <c r="BE319" i="5"/>
  <c r="BN319" i="5"/>
  <c r="BM319" i="5"/>
  <c r="AY307" i="5"/>
  <c r="BF307" i="5"/>
  <c r="BN307" i="5"/>
  <c r="BM307" i="5"/>
  <c r="BL307" i="5"/>
  <c r="BK307" i="5"/>
  <c r="BJ307" i="5"/>
  <c r="BI307" i="5"/>
  <c r="BH307" i="5"/>
  <c r="BG307" i="5"/>
  <c r="BE307" i="5"/>
  <c r="BN295" i="5"/>
  <c r="BJ295" i="5"/>
  <c r="BQ295" i="5" s="1"/>
  <c r="BI295" i="5"/>
  <c r="BH295" i="5"/>
  <c r="BG295" i="5"/>
  <c r="BF295" i="5"/>
  <c r="BM295" i="5"/>
  <c r="BL295" i="5"/>
  <c r="BK295" i="5"/>
  <c r="BE295" i="5"/>
  <c r="CW283" i="5"/>
  <c r="BN283" i="5"/>
  <c r="BJ283" i="5"/>
  <c r="BQ283" i="5" s="1"/>
  <c r="BI283" i="5"/>
  <c r="BH283" i="5"/>
  <c r="BF283" i="5"/>
  <c r="BM283" i="5"/>
  <c r="BL283" i="5"/>
  <c r="BK283" i="5"/>
  <c r="BG283" i="5"/>
  <c r="BE283" i="5"/>
  <c r="BN271" i="5"/>
  <c r="BJ271" i="5"/>
  <c r="BI271" i="5"/>
  <c r="BP271" i="5" s="1"/>
  <c r="BM271" i="5"/>
  <c r="BL271" i="5"/>
  <c r="BK271" i="5"/>
  <c r="BH271" i="5"/>
  <c r="BG271" i="5"/>
  <c r="BF271" i="5"/>
  <c r="BE271" i="5"/>
  <c r="CW259" i="5"/>
  <c r="BJ259" i="5"/>
  <c r="BN259" i="5"/>
  <c r="BM259" i="5"/>
  <c r="BL259" i="5"/>
  <c r="BT259" i="5" s="1"/>
  <c r="BK259" i="5"/>
  <c r="BI259" i="5"/>
  <c r="BH259" i="5"/>
  <c r="BG259" i="5"/>
  <c r="BF259" i="5"/>
  <c r="BE259" i="5"/>
  <c r="BJ247" i="5"/>
  <c r="BN247" i="5"/>
  <c r="BM247" i="5"/>
  <c r="BL247" i="5"/>
  <c r="BK247" i="5"/>
  <c r="BF247" i="5"/>
  <c r="BE247" i="5"/>
  <c r="BI247" i="5"/>
  <c r="BP247" i="5" s="1"/>
  <c r="BH247" i="5"/>
  <c r="BG247" i="5"/>
  <c r="CZ235" i="5"/>
  <c r="BL235" i="5"/>
  <c r="BK235" i="5"/>
  <c r="BJ235" i="5"/>
  <c r="BI235" i="5"/>
  <c r="BH235" i="5"/>
  <c r="BG235" i="5"/>
  <c r="BN235" i="5"/>
  <c r="BM235" i="5"/>
  <c r="BF235" i="5"/>
  <c r="BE235" i="5"/>
  <c r="BL223" i="5"/>
  <c r="BK223" i="5"/>
  <c r="BJ223" i="5"/>
  <c r="BI223" i="5"/>
  <c r="BH223" i="5"/>
  <c r="BG223" i="5"/>
  <c r="BN223" i="5"/>
  <c r="BM223" i="5"/>
  <c r="BF223" i="5"/>
  <c r="BE223" i="5"/>
  <c r="BL211" i="5"/>
  <c r="BK211" i="5"/>
  <c r="BJ211" i="5"/>
  <c r="BM211" i="5"/>
  <c r="BI211" i="5"/>
  <c r="BH211" i="5"/>
  <c r="BG211" i="5"/>
  <c r="BF211" i="5"/>
  <c r="BE211" i="5"/>
  <c r="BN211" i="5"/>
  <c r="CW199" i="5"/>
  <c r="BL199" i="5"/>
  <c r="BT199" i="5" s="1"/>
  <c r="BK199" i="5"/>
  <c r="BJ199" i="5"/>
  <c r="BM199" i="5"/>
  <c r="BI199" i="5"/>
  <c r="BH199" i="5"/>
  <c r="BG199" i="5"/>
  <c r="BF199" i="5"/>
  <c r="BE199" i="5"/>
  <c r="BN199" i="5"/>
  <c r="BG187" i="5"/>
  <c r="BF187" i="5"/>
  <c r="BO187" i="5" s="1"/>
  <c r="BE187" i="5"/>
  <c r="BM187" i="5"/>
  <c r="BL187" i="5"/>
  <c r="BN187" i="5"/>
  <c r="BK187" i="5"/>
  <c r="BJ187" i="5"/>
  <c r="BI187" i="5"/>
  <c r="BH187" i="5"/>
  <c r="AY175" i="5"/>
  <c r="BG175" i="5"/>
  <c r="BF175" i="5"/>
  <c r="BO175" i="5" s="1"/>
  <c r="BE175" i="5"/>
  <c r="BM175" i="5"/>
  <c r="BL175" i="5"/>
  <c r="BN175" i="5"/>
  <c r="BK175" i="5"/>
  <c r="BJ175" i="5"/>
  <c r="BI175" i="5"/>
  <c r="BH175" i="5"/>
  <c r="BG163" i="5"/>
  <c r="BF163" i="5"/>
  <c r="BE163" i="5"/>
  <c r="BM163" i="5"/>
  <c r="BL163" i="5"/>
  <c r="BN163" i="5"/>
  <c r="BK163" i="5"/>
  <c r="BJ163" i="5"/>
  <c r="BH163" i="5"/>
  <c r="BI163" i="5"/>
  <c r="BG151" i="5"/>
  <c r="BF151" i="5"/>
  <c r="BE151" i="5"/>
  <c r="BM151" i="5"/>
  <c r="BN151" i="5"/>
  <c r="BL151" i="5"/>
  <c r="BT151" i="5" s="1"/>
  <c r="BK151" i="5"/>
  <c r="BJ151" i="5"/>
  <c r="BI151" i="5"/>
  <c r="BH151" i="5"/>
  <c r="BG139" i="5"/>
  <c r="BF139" i="5"/>
  <c r="BE139" i="5"/>
  <c r="BM139" i="5"/>
  <c r="BN139" i="5"/>
  <c r="BL139" i="5"/>
  <c r="BK139" i="5"/>
  <c r="BJ139" i="5"/>
  <c r="BQ139" i="5" s="1"/>
  <c r="BI139" i="5"/>
  <c r="BH139" i="5"/>
  <c r="BG127" i="5"/>
  <c r="BF127" i="5"/>
  <c r="BE127" i="5"/>
  <c r="BI127" i="5"/>
  <c r="BH127" i="5"/>
  <c r="BN127" i="5"/>
  <c r="BM127" i="5"/>
  <c r="BL127" i="5"/>
  <c r="BJ127" i="5"/>
  <c r="BK127" i="5"/>
  <c r="BG115" i="5"/>
  <c r="BF115" i="5"/>
  <c r="BO115" i="5" s="1"/>
  <c r="BE115" i="5"/>
  <c r="BJ115" i="5"/>
  <c r="BI115" i="5"/>
  <c r="BH115" i="5"/>
  <c r="BN115" i="5"/>
  <c r="BM115" i="5"/>
  <c r="BK115" i="5"/>
  <c r="BL115" i="5"/>
  <c r="BE108" i="5"/>
  <c r="BN108" i="5"/>
  <c r="BI108" i="5"/>
  <c r="BH108" i="5"/>
  <c r="BG108" i="5"/>
  <c r="BF108" i="5"/>
  <c r="BM108" i="5"/>
  <c r="BL108" i="5"/>
  <c r="BK108" i="5"/>
  <c r="BJ108" i="5"/>
  <c r="BJ96" i="5"/>
  <c r="BI96" i="5"/>
  <c r="BH96" i="5"/>
  <c r="BG96" i="5"/>
  <c r="BF96" i="5"/>
  <c r="BO96" i="5" s="1"/>
  <c r="BE96" i="5"/>
  <c r="BN96" i="5"/>
  <c r="BM96" i="5"/>
  <c r="BL96" i="5"/>
  <c r="BT96" i="5" s="1"/>
  <c r="BK96" i="5"/>
  <c r="BR96" i="5" s="1"/>
  <c r="BJ84" i="5"/>
  <c r="BI84" i="5"/>
  <c r="BH84" i="5"/>
  <c r="BG84" i="5"/>
  <c r="BF84" i="5"/>
  <c r="BO84" i="5" s="1"/>
  <c r="BE84" i="5"/>
  <c r="BN84" i="5"/>
  <c r="BM84" i="5"/>
  <c r="BL84" i="5"/>
  <c r="BK84" i="5"/>
  <c r="AY72" i="5"/>
  <c r="BJ72" i="5"/>
  <c r="BQ72" i="5" s="1"/>
  <c r="BI72" i="5"/>
  <c r="BP72" i="5" s="1"/>
  <c r="BH72" i="5"/>
  <c r="BG72" i="5"/>
  <c r="BF72" i="5"/>
  <c r="BE72" i="5"/>
  <c r="BN72" i="5"/>
  <c r="BM72" i="5"/>
  <c r="BL72" i="5"/>
  <c r="BT72" i="5" s="1"/>
  <c r="BK72" i="5"/>
  <c r="BJ60" i="5"/>
  <c r="BI60" i="5"/>
  <c r="BP60" i="5" s="1"/>
  <c r="BH60" i="5"/>
  <c r="BG60" i="5"/>
  <c r="BF60" i="5"/>
  <c r="BE60" i="5"/>
  <c r="BN60" i="5"/>
  <c r="BM60" i="5"/>
  <c r="BL60" i="5"/>
  <c r="BK60" i="5"/>
  <c r="BJ48" i="5"/>
  <c r="BQ48" i="5" s="1"/>
  <c r="BI48" i="5"/>
  <c r="BH48" i="5"/>
  <c r="BG48" i="5"/>
  <c r="BF48" i="5"/>
  <c r="BO48" i="5" s="1"/>
  <c r="BE48" i="5"/>
  <c r="BN48" i="5"/>
  <c r="BM48" i="5"/>
  <c r="BL48" i="5"/>
  <c r="BK48" i="5"/>
  <c r="CX202" i="5"/>
  <c r="BF202" i="5"/>
  <c r="BE202" i="5"/>
  <c r="BG202" i="5"/>
  <c r="BM202" i="5"/>
  <c r="BL202" i="5"/>
  <c r="BN202" i="5"/>
  <c r="BK202" i="5"/>
  <c r="BJ202" i="5"/>
  <c r="BI202" i="5"/>
  <c r="BH202" i="5"/>
  <c r="BM142" i="5"/>
  <c r="BL142" i="5"/>
  <c r="BK142" i="5"/>
  <c r="BJ142" i="5"/>
  <c r="BQ142" i="5" s="1"/>
  <c r="BI142" i="5"/>
  <c r="BG142" i="5"/>
  <c r="BN142" i="5"/>
  <c r="BH142" i="5"/>
  <c r="BF142" i="5"/>
  <c r="BE142" i="5"/>
  <c r="BN51" i="5"/>
  <c r="BM51" i="5"/>
  <c r="BL51" i="5"/>
  <c r="BK51" i="5"/>
  <c r="BJ51" i="5"/>
  <c r="BI51" i="5"/>
  <c r="BP51" i="5" s="1"/>
  <c r="BH51" i="5"/>
  <c r="BG51" i="5"/>
  <c r="BF51" i="5"/>
  <c r="BO51" i="5" s="1"/>
  <c r="BE51" i="5"/>
  <c r="BF22" i="5"/>
  <c r="BE22" i="5"/>
  <c r="BN22" i="5"/>
  <c r="BM22" i="5"/>
  <c r="BL22" i="5"/>
  <c r="BK22" i="5"/>
  <c r="BJ22" i="5"/>
  <c r="BI22" i="5"/>
  <c r="BH22" i="5"/>
  <c r="BG22" i="5"/>
  <c r="BN33" i="5"/>
  <c r="BM33" i="5"/>
  <c r="BL33" i="5"/>
  <c r="BK33" i="5"/>
  <c r="BJ33" i="5"/>
  <c r="BI33" i="5"/>
  <c r="BH33" i="5"/>
  <c r="BG33" i="5"/>
  <c r="BF33" i="5"/>
  <c r="BE33" i="5"/>
  <c r="BN21" i="5"/>
  <c r="BM21" i="5"/>
  <c r="BL21" i="5"/>
  <c r="BK21" i="5"/>
  <c r="BJ21" i="5"/>
  <c r="BI21" i="5"/>
  <c r="BH21" i="5"/>
  <c r="BG21" i="5"/>
  <c r="BF21" i="5"/>
  <c r="BE21" i="5"/>
  <c r="BK494" i="5"/>
  <c r="BJ494" i="5"/>
  <c r="BQ494" i="5" s="1"/>
  <c r="BI494" i="5"/>
  <c r="BH494" i="5"/>
  <c r="BG494" i="5"/>
  <c r="BF494" i="5"/>
  <c r="BO494" i="5" s="1"/>
  <c r="BE494" i="5"/>
  <c r="BL494" i="5"/>
  <c r="BN494" i="5"/>
  <c r="BM494" i="5"/>
  <c r="AY482" i="5"/>
  <c r="BK482" i="5"/>
  <c r="BJ482" i="5"/>
  <c r="BI482" i="5"/>
  <c r="BP482" i="5" s="1"/>
  <c r="BH482" i="5"/>
  <c r="BF482" i="5"/>
  <c r="BN482" i="5"/>
  <c r="BM482" i="5"/>
  <c r="BL482" i="5"/>
  <c r="BG482" i="5"/>
  <c r="BE482" i="5"/>
  <c r="CU470" i="5"/>
  <c r="BK470" i="5"/>
  <c r="BI470" i="5"/>
  <c r="BH470" i="5"/>
  <c r="BJ470" i="5"/>
  <c r="BQ470" i="5" s="1"/>
  <c r="BG470" i="5"/>
  <c r="BF470" i="5"/>
  <c r="BE470" i="5"/>
  <c r="BN470" i="5"/>
  <c r="BM470" i="5"/>
  <c r="BL470" i="5"/>
  <c r="CX458" i="5"/>
  <c r="BI458" i="5"/>
  <c r="BP458" i="5" s="1"/>
  <c r="BH458" i="5"/>
  <c r="BF458" i="5"/>
  <c r="BE458" i="5"/>
  <c r="BN458" i="5"/>
  <c r="BK458" i="5"/>
  <c r="BJ458" i="5"/>
  <c r="BG458" i="5"/>
  <c r="BL458" i="5"/>
  <c r="BM458" i="5"/>
  <c r="CW446" i="5"/>
  <c r="BI446" i="5"/>
  <c r="BH446" i="5"/>
  <c r="BN446" i="5"/>
  <c r="BM446" i="5"/>
  <c r="BL446" i="5"/>
  <c r="BK446" i="5"/>
  <c r="BS446" i="5" s="1"/>
  <c r="BJ446" i="5"/>
  <c r="BG446" i="5"/>
  <c r="BF446" i="5"/>
  <c r="BE446" i="5"/>
  <c r="CT434" i="5"/>
  <c r="BI434" i="5"/>
  <c r="BH434" i="5"/>
  <c r="BF434" i="5"/>
  <c r="BO434" i="5" s="1"/>
  <c r="BE434" i="5"/>
  <c r="BN434" i="5"/>
  <c r="BM434" i="5"/>
  <c r="BL434" i="5"/>
  <c r="BT434" i="5" s="1"/>
  <c r="BK434" i="5"/>
  <c r="BJ434" i="5"/>
  <c r="BG434" i="5"/>
  <c r="BI422" i="5"/>
  <c r="BH422" i="5"/>
  <c r="BN422" i="5"/>
  <c r="BM422" i="5"/>
  <c r="BL422" i="5"/>
  <c r="BT422" i="5" s="1"/>
  <c r="BK422" i="5"/>
  <c r="BJ422" i="5"/>
  <c r="BF422" i="5"/>
  <c r="BG422" i="5"/>
  <c r="BE422" i="5"/>
  <c r="BI410" i="5"/>
  <c r="BP410" i="5" s="1"/>
  <c r="BH410" i="5"/>
  <c r="BF410" i="5"/>
  <c r="BE410" i="5"/>
  <c r="BN410" i="5"/>
  <c r="BM410" i="5"/>
  <c r="BL410" i="5"/>
  <c r="BT410" i="5" s="1"/>
  <c r="BK410" i="5"/>
  <c r="BJ410" i="5"/>
  <c r="BG410" i="5"/>
  <c r="CT398" i="5"/>
  <c r="BN398" i="5"/>
  <c r="BM398" i="5"/>
  <c r="BI398" i="5"/>
  <c r="BJ398" i="5"/>
  <c r="BH398" i="5"/>
  <c r="BG398" i="5"/>
  <c r="BF398" i="5"/>
  <c r="BE398" i="5"/>
  <c r="BL398" i="5"/>
  <c r="BK398" i="5"/>
  <c r="BN386" i="5"/>
  <c r="BM386" i="5"/>
  <c r="BI386" i="5"/>
  <c r="BL386" i="5"/>
  <c r="BK386" i="5"/>
  <c r="BJ386" i="5"/>
  <c r="BG386" i="5"/>
  <c r="BF386" i="5"/>
  <c r="BE386" i="5"/>
  <c r="BH386" i="5"/>
  <c r="BN374" i="5"/>
  <c r="BM374" i="5"/>
  <c r="BI374" i="5"/>
  <c r="BJ374" i="5"/>
  <c r="BQ374" i="5" s="1"/>
  <c r="BH374" i="5"/>
  <c r="BG374" i="5"/>
  <c r="BF374" i="5"/>
  <c r="BE374" i="5"/>
  <c r="BL374" i="5"/>
  <c r="BK374" i="5"/>
  <c r="AY362" i="5"/>
  <c r="BH362" i="5"/>
  <c r="BG362" i="5"/>
  <c r="BF362" i="5"/>
  <c r="BE362" i="5"/>
  <c r="BN362" i="5"/>
  <c r="BL362" i="5"/>
  <c r="BK362" i="5"/>
  <c r="BJ362" i="5"/>
  <c r="BI362" i="5"/>
  <c r="BM362" i="5"/>
  <c r="AY350" i="5"/>
  <c r="BH350" i="5"/>
  <c r="BG350" i="5"/>
  <c r="BF350" i="5"/>
  <c r="BE350" i="5"/>
  <c r="BN350" i="5"/>
  <c r="BL350" i="5"/>
  <c r="BT350" i="5" s="1"/>
  <c r="BK350" i="5"/>
  <c r="BJ350" i="5"/>
  <c r="BI350" i="5"/>
  <c r="BM350" i="5"/>
  <c r="BH338" i="5"/>
  <c r="BG338" i="5"/>
  <c r="BF338" i="5"/>
  <c r="BE338" i="5"/>
  <c r="BN338" i="5"/>
  <c r="BJ338" i="5"/>
  <c r="BI338" i="5"/>
  <c r="BM338" i="5"/>
  <c r="BL338" i="5"/>
  <c r="BK338" i="5"/>
  <c r="BH326" i="5"/>
  <c r="BF326" i="5"/>
  <c r="BL326" i="5"/>
  <c r="BK326" i="5"/>
  <c r="BJ326" i="5"/>
  <c r="BI326" i="5"/>
  <c r="BP326" i="5" s="1"/>
  <c r="BG326" i="5"/>
  <c r="BN326" i="5"/>
  <c r="BM326" i="5"/>
  <c r="BE326" i="5"/>
  <c r="AY314" i="5"/>
  <c r="BF314" i="5"/>
  <c r="BN314" i="5"/>
  <c r="BJ314" i="5"/>
  <c r="BI314" i="5"/>
  <c r="BH314" i="5"/>
  <c r="BG314" i="5"/>
  <c r="BE314" i="5"/>
  <c r="BM314" i="5"/>
  <c r="BL314" i="5"/>
  <c r="BK314" i="5"/>
  <c r="BL302" i="5"/>
  <c r="BT302" i="5" s="1"/>
  <c r="BK302" i="5"/>
  <c r="BJ302" i="5"/>
  <c r="BI302" i="5"/>
  <c r="BH302" i="5"/>
  <c r="BN302" i="5"/>
  <c r="BM302" i="5"/>
  <c r="BG302" i="5"/>
  <c r="BF302" i="5"/>
  <c r="BO302" i="5" s="1"/>
  <c r="BE302" i="5"/>
  <c r="CV290" i="5"/>
  <c r="BL290" i="5"/>
  <c r="BK290" i="5"/>
  <c r="BS290" i="5" s="1"/>
  <c r="BJ290" i="5"/>
  <c r="BI290" i="5"/>
  <c r="BH290" i="5"/>
  <c r="BN290" i="5"/>
  <c r="BM290" i="5"/>
  <c r="BG290" i="5"/>
  <c r="BF290" i="5"/>
  <c r="BE290" i="5"/>
  <c r="BL278" i="5"/>
  <c r="BK278" i="5"/>
  <c r="BI278" i="5"/>
  <c r="BH278" i="5"/>
  <c r="BG278" i="5"/>
  <c r="BF278" i="5"/>
  <c r="BE278" i="5"/>
  <c r="BN278" i="5"/>
  <c r="BM278" i="5"/>
  <c r="BJ278" i="5"/>
  <c r="BL266" i="5"/>
  <c r="BI266" i="5"/>
  <c r="BP266" i="5" s="1"/>
  <c r="BH266" i="5"/>
  <c r="BG266" i="5"/>
  <c r="BF266" i="5"/>
  <c r="BE266" i="5"/>
  <c r="BN266" i="5"/>
  <c r="BM266" i="5"/>
  <c r="BK266" i="5"/>
  <c r="BJ266" i="5"/>
  <c r="BL254" i="5"/>
  <c r="BK254" i="5"/>
  <c r="BJ254" i="5"/>
  <c r="BQ254" i="5" s="1"/>
  <c r="BI254" i="5"/>
  <c r="BP254" i="5" s="1"/>
  <c r="BH254" i="5"/>
  <c r="BG254" i="5"/>
  <c r="BF254" i="5"/>
  <c r="BN254" i="5"/>
  <c r="BM254" i="5"/>
  <c r="BE254" i="5"/>
  <c r="BN242" i="5"/>
  <c r="BM242" i="5"/>
  <c r="BL242" i="5"/>
  <c r="BT242" i="5" s="1"/>
  <c r="BK242" i="5"/>
  <c r="BJ242" i="5"/>
  <c r="BQ242" i="5" s="1"/>
  <c r="BI242" i="5"/>
  <c r="BE242" i="5"/>
  <c r="BH242" i="5"/>
  <c r="BG242" i="5"/>
  <c r="BF242" i="5"/>
  <c r="BO242" i="5" s="1"/>
  <c r="BN230" i="5"/>
  <c r="BM230" i="5"/>
  <c r="BL230" i="5"/>
  <c r="BK230" i="5"/>
  <c r="BJ230" i="5"/>
  <c r="BI230" i="5"/>
  <c r="BE230" i="5"/>
  <c r="BH230" i="5"/>
  <c r="BG230" i="5"/>
  <c r="BF230" i="5"/>
  <c r="BN218" i="5"/>
  <c r="BM218" i="5"/>
  <c r="BL218" i="5"/>
  <c r="BH218" i="5"/>
  <c r="BF218" i="5"/>
  <c r="BE218" i="5"/>
  <c r="BK218" i="5"/>
  <c r="BJ218" i="5"/>
  <c r="BI218" i="5"/>
  <c r="BP218" i="5" s="1"/>
  <c r="BG218" i="5"/>
  <c r="BN206" i="5"/>
  <c r="BM206" i="5"/>
  <c r="BL206" i="5"/>
  <c r="BK206" i="5"/>
  <c r="BJ206" i="5"/>
  <c r="BI206" i="5"/>
  <c r="BH206" i="5"/>
  <c r="BF206" i="5"/>
  <c r="BE206" i="5"/>
  <c r="BG206" i="5"/>
  <c r="BN194" i="5"/>
  <c r="BM194" i="5"/>
  <c r="BL194" i="5"/>
  <c r="BF194" i="5"/>
  <c r="BE194" i="5"/>
  <c r="BK194" i="5"/>
  <c r="BS194" i="5" s="1"/>
  <c r="BJ194" i="5"/>
  <c r="BI194" i="5"/>
  <c r="BH194" i="5"/>
  <c r="BG194" i="5"/>
  <c r="BI182" i="5"/>
  <c r="BH182" i="5"/>
  <c r="BG182" i="5"/>
  <c r="BF182" i="5"/>
  <c r="BO182" i="5" s="1"/>
  <c r="BE182" i="5"/>
  <c r="BN182" i="5"/>
  <c r="BM182" i="5"/>
  <c r="BL182" i="5"/>
  <c r="BK182" i="5"/>
  <c r="BJ182" i="5"/>
  <c r="BQ182" i="5" s="1"/>
  <c r="CT170" i="5"/>
  <c r="BI170" i="5"/>
  <c r="BH170" i="5"/>
  <c r="BG170" i="5"/>
  <c r="BF170" i="5"/>
  <c r="BE170" i="5"/>
  <c r="BN170" i="5"/>
  <c r="BM170" i="5"/>
  <c r="BL170" i="5"/>
  <c r="BT170" i="5" s="1"/>
  <c r="BK170" i="5"/>
  <c r="BJ170" i="5"/>
  <c r="BI158" i="5"/>
  <c r="BH158" i="5"/>
  <c r="BG158" i="5"/>
  <c r="BF158" i="5"/>
  <c r="BE158" i="5"/>
  <c r="BN158" i="5"/>
  <c r="BM158" i="5"/>
  <c r="BL158" i="5"/>
  <c r="BK158" i="5"/>
  <c r="BJ158" i="5"/>
  <c r="BQ158" i="5" s="1"/>
  <c r="CS146" i="5"/>
  <c r="BI146" i="5"/>
  <c r="BH146" i="5"/>
  <c r="BG146" i="5"/>
  <c r="BF146" i="5"/>
  <c r="BE146" i="5"/>
  <c r="BN146" i="5"/>
  <c r="BM146" i="5"/>
  <c r="BL146" i="5"/>
  <c r="BT146" i="5" s="1"/>
  <c r="BK146" i="5"/>
  <c r="BJ146" i="5"/>
  <c r="BI134" i="5"/>
  <c r="BP134" i="5" s="1"/>
  <c r="BH134" i="5"/>
  <c r="BG134" i="5"/>
  <c r="BF134" i="5"/>
  <c r="BE134" i="5"/>
  <c r="BN134" i="5"/>
  <c r="BM134" i="5"/>
  <c r="BL134" i="5"/>
  <c r="BT134" i="5" s="1"/>
  <c r="BK134" i="5"/>
  <c r="BJ134" i="5"/>
  <c r="CW122" i="5"/>
  <c r="BI122" i="5"/>
  <c r="BH122" i="5"/>
  <c r="BG122" i="5"/>
  <c r="BF122" i="5"/>
  <c r="BE122" i="5"/>
  <c r="BN122" i="5"/>
  <c r="BM122" i="5"/>
  <c r="BL122" i="5"/>
  <c r="BK122" i="5"/>
  <c r="BR122" i="5" s="1"/>
  <c r="BJ122" i="5"/>
  <c r="BL103" i="5"/>
  <c r="BK103" i="5"/>
  <c r="BJ103" i="5"/>
  <c r="BI103" i="5"/>
  <c r="BP103" i="5" s="1"/>
  <c r="BH103" i="5"/>
  <c r="BG103" i="5"/>
  <c r="BF103" i="5"/>
  <c r="BO103" i="5" s="1"/>
  <c r="BE103" i="5"/>
  <c r="BN103" i="5"/>
  <c r="BM103" i="5"/>
  <c r="BL91" i="5"/>
  <c r="BK91" i="5"/>
  <c r="BJ91" i="5"/>
  <c r="BI91" i="5"/>
  <c r="BH91" i="5"/>
  <c r="BG91" i="5"/>
  <c r="BF91" i="5"/>
  <c r="BO91" i="5" s="1"/>
  <c r="BE91" i="5"/>
  <c r="BN91" i="5"/>
  <c r="BM91" i="5"/>
  <c r="BL79" i="5"/>
  <c r="BK79" i="5"/>
  <c r="BJ79" i="5"/>
  <c r="BI79" i="5"/>
  <c r="BH79" i="5"/>
  <c r="BG79" i="5"/>
  <c r="BF79" i="5"/>
  <c r="BE79" i="5"/>
  <c r="BN79" i="5"/>
  <c r="BM79" i="5"/>
  <c r="BL67" i="5"/>
  <c r="BK67" i="5"/>
  <c r="BJ67" i="5"/>
  <c r="BI67" i="5"/>
  <c r="BH67" i="5"/>
  <c r="BG67" i="5"/>
  <c r="BF67" i="5"/>
  <c r="BE67" i="5"/>
  <c r="BN67" i="5"/>
  <c r="BM67" i="5"/>
  <c r="BL55" i="5"/>
  <c r="BT55" i="5" s="1"/>
  <c r="BK55" i="5"/>
  <c r="BR55" i="5" s="1"/>
  <c r="BJ55" i="5"/>
  <c r="BQ55" i="5" s="1"/>
  <c r="BI55" i="5"/>
  <c r="BH55" i="5"/>
  <c r="BG55" i="5"/>
  <c r="BF55" i="5"/>
  <c r="BO55" i="5" s="1"/>
  <c r="BE55" i="5"/>
  <c r="BN55" i="5"/>
  <c r="BM55" i="5"/>
  <c r="BL43" i="5"/>
  <c r="BT43" i="5" s="1"/>
  <c r="BK43" i="5"/>
  <c r="BS43" i="5" s="1"/>
  <c r="BJ43" i="5"/>
  <c r="BI43" i="5"/>
  <c r="BP43" i="5" s="1"/>
  <c r="BH43" i="5"/>
  <c r="BG43" i="5"/>
  <c r="BF43" i="5"/>
  <c r="BE43" i="5"/>
  <c r="BN43" i="5"/>
  <c r="BM43" i="5"/>
  <c r="BL358" i="5"/>
  <c r="BK358" i="5"/>
  <c r="BJ358" i="5"/>
  <c r="BI358" i="5"/>
  <c r="BP358" i="5" s="1"/>
  <c r="BH358" i="5"/>
  <c r="BF358" i="5"/>
  <c r="BN358" i="5"/>
  <c r="BM358" i="5"/>
  <c r="BG358" i="5"/>
  <c r="BE358" i="5"/>
  <c r="BJ262" i="5"/>
  <c r="BI262" i="5"/>
  <c r="BH262" i="5"/>
  <c r="BG262" i="5"/>
  <c r="BF262" i="5"/>
  <c r="BE262" i="5"/>
  <c r="BM262" i="5"/>
  <c r="BL262" i="5"/>
  <c r="BT262" i="5" s="1"/>
  <c r="BK262" i="5"/>
  <c r="BN262" i="5"/>
  <c r="BF34" i="5"/>
  <c r="BE34" i="5"/>
  <c r="BN34" i="5"/>
  <c r="BM34" i="5"/>
  <c r="BL34" i="5"/>
  <c r="BK34" i="5"/>
  <c r="BJ34" i="5"/>
  <c r="BI34" i="5"/>
  <c r="BH34" i="5"/>
  <c r="BG34" i="5"/>
  <c r="BN32" i="5"/>
  <c r="BM32" i="5"/>
  <c r="BL32" i="5"/>
  <c r="BK32" i="5"/>
  <c r="BJ32" i="5"/>
  <c r="BI32" i="5"/>
  <c r="BH32" i="5"/>
  <c r="BG32" i="5"/>
  <c r="BF32" i="5"/>
  <c r="BE32" i="5"/>
  <c r="BN20" i="5"/>
  <c r="BM20" i="5"/>
  <c r="BL20" i="5"/>
  <c r="BK20" i="5"/>
  <c r="BJ20" i="5"/>
  <c r="BI20" i="5"/>
  <c r="BH20" i="5"/>
  <c r="BG20" i="5"/>
  <c r="BF20" i="5"/>
  <c r="BE20" i="5"/>
  <c r="BM501" i="5"/>
  <c r="BL501" i="5"/>
  <c r="BT501" i="5" s="1"/>
  <c r="BK501" i="5"/>
  <c r="BJ501" i="5"/>
  <c r="BQ501" i="5" s="1"/>
  <c r="BI501" i="5"/>
  <c r="BH501" i="5"/>
  <c r="BG501" i="5"/>
  <c r="BF501" i="5"/>
  <c r="BN501" i="5"/>
  <c r="BE501" i="5"/>
  <c r="AY489" i="5"/>
  <c r="BM489" i="5"/>
  <c r="BL489" i="5"/>
  <c r="BK489" i="5"/>
  <c r="BJ489" i="5"/>
  <c r="BH489" i="5"/>
  <c r="BG489" i="5"/>
  <c r="BF489" i="5"/>
  <c r="BN489" i="5"/>
  <c r="BI489" i="5"/>
  <c r="BE489" i="5"/>
  <c r="AY477" i="5"/>
  <c r="BM477" i="5"/>
  <c r="BL477" i="5"/>
  <c r="BK477" i="5"/>
  <c r="BJ477" i="5"/>
  <c r="BQ477" i="5" s="1"/>
  <c r="BH477" i="5"/>
  <c r="BF477" i="5"/>
  <c r="BO477" i="5" s="1"/>
  <c r="BN477" i="5"/>
  <c r="BI477" i="5"/>
  <c r="BG477" i="5"/>
  <c r="BE477" i="5"/>
  <c r="BM465" i="5"/>
  <c r="BK465" i="5"/>
  <c r="BJ465" i="5"/>
  <c r="BF465" i="5"/>
  <c r="BE465" i="5"/>
  <c r="BN465" i="5"/>
  <c r="BL465" i="5"/>
  <c r="BI465" i="5"/>
  <c r="BP465" i="5" s="1"/>
  <c r="BH465" i="5"/>
  <c r="BG465" i="5"/>
  <c r="BK453" i="5"/>
  <c r="BJ453" i="5"/>
  <c r="BF453" i="5"/>
  <c r="BH453" i="5"/>
  <c r="BG453" i="5"/>
  <c r="BE453" i="5"/>
  <c r="BN453" i="5"/>
  <c r="BM453" i="5"/>
  <c r="BL453" i="5"/>
  <c r="BI453" i="5"/>
  <c r="BP453" i="5" s="1"/>
  <c r="BK441" i="5"/>
  <c r="BR441" i="5" s="1"/>
  <c r="BJ441" i="5"/>
  <c r="BF441" i="5"/>
  <c r="BN441" i="5"/>
  <c r="BM441" i="5"/>
  <c r="BL441" i="5"/>
  <c r="BI441" i="5"/>
  <c r="BH441" i="5"/>
  <c r="BG441" i="5"/>
  <c r="BE441" i="5"/>
  <c r="CU429" i="5"/>
  <c r="BK429" i="5"/>
  <c r="BR429" i="5" s="1"/>
  <c r="BJ429" i="5"/>
  <c r="BF429" i="5"/>
  <c r="BH429" i="5"/>
  <c r="BG429" i="5"/>
  <c r="BE429" i="5"/>
  <c r="BN429" i="5"/>
  <c r="BM429" i="5"/>
  <c r="BL429" i="5"/>
  <c r="BI429" i="5"/>
  <c r="CU417" i="5"/>
  <c r="BK417" i="5"/>
  <c r="BJ417" i="5"/>
  <c r="BQ417" i="5" s="1"/>
  <c r="BF417" i="5"/>
  <c r="BN417" i="5"/>
  <c r="BM417" i="5"/>
  <c r="BL417" i="5"/>
  <c r="BH417" i="5"/>
  <c r="BG417" i="5"/>
  <c r="BE417" i="5"/>
  <c r="BI417" i="5"/>
  <c r="BK405" i="5"/>
  <c r="BJ405" i="5"/>
  <c r="BQ405" i="5" s="1"/>
  <c r="BF405" i="5"/>
  <c r="BG405" i="5"/>
  <c r="BE405" i="5"/>
  <c r="BN405" i="5"/>
  <c r="BM405" i="5"/>
  <c r="BL405" i="5"/>
  <c r="BI405" i="5"/>
  <c r="BH405" i="5"/>
  <c r="CS393" i="5"/>
  <c r="BK393" i="5"/>
  <c r="BL393" i="5"/>
  <c r="BJ393" i="5"/>
  <c r="BI393" i="5"/>
  <c r="BH393" i="5"/>
  <c r="BG393" i="5"/>
  <c r="BF393" i="5"/>
  <c r="BE393" i="5"/>
  <c r="BN393" i="5"/>
  <c r="BM393" i="5"/>
  <c r="BK381" i="5"/>
  <c r="BE381" i="5"/>
  <c r="BN381" i="5"/>
  <c r="BM381" i="5"/>
  <c r="BL381" i="5"/>
  <c r="BT381" i="5" s="1"/>
  <c r="BJ381" i="5"/>
  <c r="BI381" i="5"/>
  <c r="BP381" i="5" s="1"/>
  <c r="BH381" i="5"/>
  <c r="BG381" i="5"/>
  <c r="BF381" i="5"/>
  <c r="BK369" i="5"/>
  <c r="BM369" i="5"/>
  <c r="BL369" i="5"/>
  <c r="BJ369" i="5"/>
  <c r="BQ369" i="5" s="1"/>
  <c r="BI369" i="5"/>
  <c r="BH369" i="5"/>
  <c r="BG369" i="5"/>
  <c r="BF369" i="5"/>
  <c r="BN369" i="5"/>
  <c r="BE369" i="5"/>
  <c r="BJ357" i="5"/>
  <c r="BI357" i="5"/>
  <c r="BH357" i="5"/>
  <c r="BG357" i="5"/>
  <c r="BF357" i="5"/>
  <c r="BN357" i="5"/>
  <c r="BM357" i="5"/>
  <c r="BL357" i="5"/>
  <c r="BK357" i="5"/>
  <c r="BE357" i="5"/>
  <c r="BJ345" i="5"/>
  <c r="BI345" i="5"/>
  <c r="BH345" i="5"/>
  <c r="BG345" i="5"/>
  <c r="BF345" i="5"/>
  <c r="BN345" i="5"/>
  <c r="BM345" i="5"/>
  <c r="BL345" i="5"/>
  <c r="BK345" i="5"/>
  <c r="BR345" i="5" s="1"/>
  <c r="BE345" i="5"/>
  <c r="BJ333" i="5"/>
  <c r="BI333" i="5"/>
  <c r="BP333" i="5" s="1"/>
  <c r="BH333" i="5"/>
  <c r="BG333" i="5"/>
  <c r="BL333" i="5"/>
  <c r="BN333" i="5"/>
  <c r="BM333" i="5"/>
  <c r="BK333" i="5"/>
  <c r="BF333" i="5"/>
  <c r="BE333" i="5"/>
  <c r="BH321" i="5"/>
  <c r="BJ321" i="5"/>
  <c r="BQ321" i="5" s="1"/>
  <c r="BE321" i="5"/>
  <c r="BN321" i="5"/>
  <c r="BM321" i="5"/>
  <c r="BL321" i="5"/>
  <c r="BK321" i="5"/>
  <c r="BI321" i="5"/>
  <c r="BG321" i="5"/>
  <c r="BF321" i="5"/>
  <c r="BH309" i="5"/>
  <c r="BL309" i="5"/>
  <c r="BG309" i="5"/>
  <c r="BF309" i="5"/>
  <c r="BE309" i="5"/>
  <c r="BK309" i="5"/>
  <c r="BJ309" i="5"/>
  <c r="BI309" i="5"/>
  <c r="BN309" i="5"/>
  <c r="BM309" i="5"/>
  <c r="BF297" i="5"/>
  <c r="BN297" i="5"/>
  <c r="BM297" i="5"/>
  <c r="BL297" i="5"/>
  <c r="BK297" i="5"/>
  <c r="BJ297" i="5"/>
  <c r="BQ297" i="5" s="1"/>
  <c r="BI297" i="5"/>
  <c r="BH297" i="5"/>
  <c r="BG297" i="5"/>
  <c r="BE297" i="5"/>
  <c r="CT285" i="5"/>
  <c r="BF285" i="5"/>
  <c r="BN285" i="5"/>
  <c r="BM285" i="5"/>
  <c r="BL285" i="5"/>
  <c r="BK285" i="5"/>
  <c r="BJ285" i="5"/>
  <c r="BE285" i="5"/>
  <c r="BI285" i="5"/>
  <c r="BG285" i="5"/>
  <c r="BH285" i="5"/>
  <c r="BF273" i="5"/>
  <c r="BO273" i="5" s="1"/>
  <c r="BN273" i="5"/>
  <c r="BM273" i="5"/>
  <c r="BK273" i="5"/>
  <c r="BJ273" i="5"/>
  <c r="BI273" i="5"/>
  <c r="BH273" i="5"/>
  <c r="BG273" i="5"/>
  <c r="BE273" i="5"/>
  <c r="BL273" i="5"/>
  <c r="CT261" i="5"/>
  <c r="BN261" i="5"/>
  <c r="BG261" i="5"/>
  <c r="BF261" i="5"/>
  <c r="BE261" i="5"/>
  <c r="BM261" i="5"/>
  <c r="BL261" i="5"/>
  <c r="BK261" i="5"/>
  <c r="BJ261" i="5"/>
  <c r="BI261" i="5"/>
  <c r="BH261" i="5"/>
  <c r="BN249" i="5"/>
  <c r="BI249" i="5"/>
  <c r="BP249" i="5" s="1"/>
  <c r="BH249" i="5"/>
  <c r="BG249" i="5"/>
  <c r="BF249" i="5"/>
  <c r="BE249" i="5"/>
  <c r="BL249" i="5"/>
  <c r="BK249" i="5"/>
  <c r="BJ249" i="5"/>
  <c r="BM249" i="5"/>
  <c r="CZ237" i="5"/>
  <c r="BN237" i="5"/>
  <c r="BM237" i="5"/>
  <c r="BL237" i="5"/>
  <c r="BT237" i="5" s="1"/>
  <c r="BK237" i="5"/>
  <c r="BG237" i="5"/>
  <c r="BF237" i="5"/>
  <c r="BE237" i="5"/>
  <c r="BJ237" i="5"/>
  <c r="BI237" i="5"/>
  <c r="BH237" i="5"/>
  <c r="DA225" i="5"/>
  <c r="BN225" i="5"/>
  <c r="BM225" i="5"/>
  <c r="BL225" i="5"/>
  <c r="BK225" i="5"/>
  <c r="BG225" i="5"/>
  <c r="BE225" i="5"/>
  <c r="BJ225" i="5"/>
  <c r="BI225" i="5"/>
  <c r="BH225" i="5"/>
  <c r="BF225" i="5"/>
  <c r="AY213" i="5"/>
  <c r="BN213" i="5"/>
  <c r="BJ213" i="5"/>
  <c r="BH213" i="5"/>
  <c r="BG213" i="5"/>
  <c r="BF213" i="5"/>
  <c r="BO213" i="5" s="1"/>
  <c r="BE213" i="5"/>
  <c r="BM213" i="5"/>
  <c r="BL213" i="5"/>
  <c r="BK213" i="5"/>
  <c r="BI213" i="5"/>
  <c r="BN201" i="5"/>
  <c r="BM201" i="5"/>
  <c r="BL201" i="5"/>
  <c r="BK201" i="5"/>
  <c r="BJ201" i="5"/>
  <c r="BQ201" i="5" s="1"/>
  <c r="BH201" i="5"/>
  <c r="BG201" i="5"/>
  <c r="BI201" i="5"/>
  <c r="BF201" i="5"/>
  <c r="BE201" i="5"/>
  <c r="CW189" i="5"/>
  <c r="BK189" i="5"/>
  <c r="BJ189" i="5"/>
  <c r="BI189" i="5"/>
  <c r="BH189" i="5"/>
  <c r="BG189" i="5"/>
  <c r="BE189" i="5"/>
  <c r="BN189" i="5"/>
  <c r="BM189" i="5"/>
  <c r="BL189" i="5"/>
  <c r="BF189" i="5"/>
  <c r="CW177" i="5"/>
  <c r="BK177" i="5"/>
  <c r="BJ177" i="5"/>
  <c r="BI177" i="5"/>
  <c r="BH177" i="5"/>
  <c r="BG177" i="5"/>
  <c r="BE177" i="5"/>
  <c r="BF177" i="5"/>
  <c r="BO177" i="5" s="1"/>
  <c r="BN177" i="5"/>
  <c r="BL177" i="5"/>
  <c r="BT177" i="5" s="1"/>
  <c r="BM177" i="5"/>
  <c r="CT165" i="5"/>
  <c r="BK165" i="5"/>
  <c r="BJ165" i="5"/>
  <c r="BI165" i="5"/>
  <c r="BH165" i="5"/>
  <c r="BG165" i="5"/>
  <c r="BE165" i="5"/>
  <c r="BM165" i="5"/>
  <c r="BL165" i="5"/>
  <c r="BT165" i="5" s="1"/>
  <c r="BF165" i="5"/>
  <c r="BO165" i="5" s="1"/>
  <c r="BN165" i="5"/>
  <c r="BK153" i="5"/>
  <c r="BJ153" i="5"/>
  <c r="BI153" i="5"/>
  <c r="BH153" i="5"/>
  <c r="BG153" i="5"/>
  <c r="BE153" i="5"/>
  <c r="BN153" i="5"/>
  <c r="BM153" i="5"/>
  <c r="BL153" i="5"/>
  <c r="BF153" i="5"/>
  <c r="AY141" i="5"/>
  <c r="BK141" i="5"/>
  <c r="BR141" i="5" s="1"/>
  <c r="BJ141" i="5"/>
  <c r="BI141" i="5"/>
  <c r="BH141" i="5"/>
  <c r="BG141" i="5"/>
  <c r="BE141" i="5"/>
  <c r="BN141" i="5"/>
  <c r="BM141" i="5"/>
  <c r="BL141" i="5"/>
  <c r="BF141" i="5"/>
  <c r="BK129" i="5"/>
  <c r="BJ129" i="5"/>
  <c r="BI129" i="5"/>
  <c r="BP129" i="5" s="1"/>
  <c r="BH129" i="5"/>
  <c r="BG129" i="5"/>
  <c r="BF129" i="5"/>
  <c r="BE129" i="5"/>
  <c r="BN129" i="5"/>
  <c r="BL129" i="5"/>
  <c r="BM129" i="5"/>
  <c r="AY117" i="5"/>
  <c r="BK117" i="5"/>
  <c r="BJ117" i="5"/>
  <c r="BQ117" i="5" s="1"/>
  <c r="BI117" i="5"/>
  <c r="BH117" i="5"/>
  <c r="BF117" i="5"/>
  <c r="BE117" i="5"/>
  <c r="BN117" i="5"/>
  <c r="BM117" i="5"/>
  <c r="BG117" i="5"/>
  <c r="BL117" i="5"/>
  <c r="BI110" i="5"/>
  <c r="BH110" i="5"/>
  <c r="BG110" i="5"/>
  <c r="BF110" i="5"/>
  <c r="BO110" i="5" s="1"/>
  <c r="BN110" i="5"/>
  <c r="BM110" i="5"/>
  <c r="BL110" i="5"/>
  <c r="BK110" i="5"/>
  <c r="BJ110" i="5"/>
  <c r="BE110" i="5"/>
  <c r="BN98" i="5"/>
  <c r="BM98" i="5"/>
  <c r="BL98" i="5"/>
  <c r="BK98" i="5"/>
  <c r="BJ98" i="5"/>
  <c r="BQ98" i="5" s="1"/>
  <c r="BI98" i="5"/>
  <c r="BP98" i="5" s="1"/>
  <c r="BH98" i="5"/>
  <c r="BG98" i="5"/>
  <c r="BF98" i="5"/>
  <c r="BE98" i="5"/>
  <c r="BN86" i="5"/>
  <c r="BM86" i="5"/>
  <c r="BL86" i="5"/>
  <c r="BK86" i="5"/>
  <c r="BJ86" i="5"/>
  <c r="BI86" i="5"/>
  <c r="BH86" i="5"/>
  <c r="BG86" i="5"/>
  <c r="BF86" i="5"/>
  <c r="BO86" i="5" s="1"/>
  <c r="BE86" i="5"/>
  <c r="BN74" i="5"/>
  <c r="BM74" i="5"/>
  <c r="BL74" i="5"/>
  <c r="BK74" i="5"/>
  <c r="BJ74" i="5"/>
  <c r="BI74" i="5"/>
  <c r="BH74" i="5"/>
  <c r="BG74" i="5"/>
  <c r="BF74" i="5"/>
  <c r="BO74" i="5" s="1"/>
  <c r="BE74" i="5"/>
  <c r="AY62" i="5"/>
  <c r="BN62" i="5"/>
  <c r="BM62" i="5"/>
  <c r="BL62" i="5"/>
  <c r="BK62" i="5"/>
  <c r="BJ62" i="5"/>
  <c r="BI62" i="5"/>
  <c r="BH62" i="5"/>
  <c r="BG62" i="5"/>
  <c r="BF62" i="5"/>
  <c r="BE62" i="5"/>
  <c r="BN50" i="5"/>
  <c r="BM50" i="5"/>
  <c r="BL50" i="5"/>
  <c r="BK50" i="5"/>
  <c r="BJ50" i="5"/>
  <c r="BI50" i="5"/>
  <c r="BH50" i="5"/>
  <c r="BG50" i="5"/>
  <c r="BF50" i="5"/>
  <c r="BE50" i="5"/>
  <c r="BN38" i="5"/>
  <c r="BM38" i="5"/>
  <c r="BL38" i="5"/>
  <c r="BT38" i="5" s="1"/>
  <c r="BK38" i="5"/>
  <c r="BJ38" i="5"/>
  <c r="BI38" i="5"/>
  <c r="BH38" i="5"/>
  <c r="BG38" i="5"/>
  <c r="BF38" i="5"/>
  <c r="BE38" i="5"/>
  <c r="BJ36" i="5"/>
  <c r="BI36" i="5"/>
  <c r="BP36" i="5" s="1"/>
  <c r="BH36" i="5"/>
  <c r="BG36" i="5"/>
  <c r="BF36" i="5"/>
  <c r="BO36" i="5" s="1"/>
  <c r="BE36" i="5"/>
  <c r="BN36" i="5"/>
  <c r="BM36" i="5"/>
  <c r="BL36" i="5"/>
  <c r="BK36" i="5"/>
  <c r="AY388" i="5"/>
  <c r="BF388" i="5"/>
  <c r="BE388" i="5"/>
  <c r="BM388" i="5"/>
  <c r="BN388" i="5"/>
  <c r="BL388" i="5"/>
  <c r="BK388" i="5"/>
  <c r="BR388" i="5" s="1"/>
  <c r="BJ388" i="5"/>
  <c r="BQ388" i="5" s="1"/>
  <c r="BI388" i="5"/>
  <c r="BH388" i="5"/>
  <c r="BG388" i="5"/>
  <c r="AY376" i="5"/>
  <c r="BF376" i="5"/>
  <c r="BE376" i="5"/>
  <c r="BM376" i="5"/>
  <c r="BG376" i="5"/>
  <c r="BN376" i="5"/>
  <c r="BI376" i="5"/>
  <c r="BL376" i="5"/>
  <c r="BT376" i="5" s="1"/>
  <c r="BK376" i="5"/>
  <c r="BJ376" i="5"/>
  <c r="BH376" i="5"/>
  <c r="AY364" i="5"/>
  <c r="BL364" i="5"/>
  <c r="BK364" i="5"/>
  <c r="BJ364" i="5"/>
  <c r="BI364" i="5"/>
  <c r="BH364" i="5"/>
  <c r="BF364" i="5"/>
  <c r="BN364" i="5"/>
  <c r="BM364" i="5"/>
  <c r="BG364" i="5"/>
  <c r="BE364" i="5"/>
  <c r="CT352" i="5"/>
  <c r="BL352" i="5"/>
  <c r="BK352" i="5"/>
  <c r="BJ352" i="5"/>
  <c r="BI352" i="5"/>
  <c r="BH352" i="5"/>
  <c r="BF352" i="5"/>
  <c r="BN352" i="5"/>
  <c r="BM352" i="5"/>
  <c r="BG352" i="5"/>
  <c r="BE352" i="5"/>
  <c r="CS340" i="5"/>
  <c r="BL340" i="5"/>
  <c r="BK340" i="5"/>
  <c r="BJ340" i="5"/>
  <c r="BI340" i="5"/>
  <c r="BN340" i="5"/>
  <c r="BF340" i="5"/>
  <c r="BE340" i="5"/>
  <c r="BM340" i="5"/>
  <c r="BH340" i="5"/>
  <c r="BG340" i="5"/>
  <c r="BL328" i="5"/>
  <c r="BT328" i="5" s="1"/>
  <c r="BK328" i="5"/>
  <c r="BJ328" i="5"/>
  <c r="BM328" i="5"/>
  <c r="BF328" i="5"/>
  <c r="BE328" i="5"/>
  <c r="BN328" i="5"/>
  <c r="BI328" i="5"/>
  <c r="BP328" i="5" s="1"/>
  <c r="BH328" i="5"/>
  <c r="BG328" i="5"/>
  <c r="CU316" i="5"/>
  <c r="BJ316" i="5"/>
  <c r="BQ316" i="5" s="1"/>
  <c r="BG316" i="5"/>
  <c r="BN316" i="5"/>
  <c r="BM316" i="5"/>
  <c r="BL316" i="5"/>
  <c r="BK316" i="5"/>
  <c r="BI316" i="5"/>
  <c r="BH316" i="5"/>
  <c r="BF316" i="5"/>
  <c r="BE316" i="5"/>
  <c r="CU304" i="5"/>
  <c r="BJ304" i="5"/>
  <c r="BI304" i="5"/>
  <c r="BP304" i="5" s="1"/>
  <c r="BE304" i="5"/>
  <c r="BN304" i="5"/>
  <c r="BH304" i="5"/>
  <c r="BG304" i="5"/>
  <c r="BF304" i="5"/>
  <c r="BM304" i="5"/>
  <c r="BL304" i="5"/>
  <c r="BK304" i="5"/>
  <c r="AY292" i="5"/>
  <c r="BH292" i="5"/>
  <c r="BN292" i="5"/>
  <c r="BM292" i="5"/>
  <c r="BL292" i="5"/>
  <c r="BT292" i="5" s="1"/>
  <c r="BK292" i="5"/>
  <c r="BJ292" i="5"/>
  <c r="BI292" i="5"/>
  <c r="BG292" i="5"/>
  <c r="BF292" i="5"/>
  <c r="BE292" i="5"/>
  <c r="CZ280" i="5"/>
  <c r="BH280" i="5"/>
  <c r="BN280" i="5"/>
  <c r="BL280" i="5"/>
  <c r="BT280" i="5" s="1"/>
  <c r="BI280" i="5"/>
  <c r="BG280" i="5"/>
  <c r="BF280" i="5"/>
  <c r="BE280" i="5"/>
  <c r="BM280" i="5"/>
  <c r="BK280" i="5"/>
  <c r="BJ280" i="5"/>
  <c r="AY268" i="5"/>
  <c r="BN268" i="5"/>
  <c r="BM268" i="5"/>
  <c r="BL268" i="5"/>
  <c r="BK268" i="5"/>
  <c r="BR268" i="5" s="1"/>
  <c r="BJ268" i="5"/>
  <c r="BQ268" i="5" s="1"/>
  <c r="BF268" i="5"/>
  <c r="BO268" i="5" s="1"/>
  <c r="BE268" i="5"/>
  <c r="BI268" i="5"/>
  <c r="BH268" i="5"/>
  <c r="BG268" i="5"/>
  <c r="CZ256" i="5"/>
  <c r="BE256" i="5"/>
  <c r="BN256" i="5"/>
  <c r="BM256" i="5"/>
  <c r="BL256" i="5"/>
  <c r="BK256" i="5"/>
  <c r="BJ256" i="5"/>
  <c r="BQ256" i="5" s="1"/>
  <c r="BI256" i="5"/>
  <c r="BP256" i="5" s="1"/>
  <c r="BH256" i="5"/>
  <c r="BG256" i="5"/>
  <c r="BF256" i="5"/>
  <c r="CY244" i="5"/>
  <c r="BG244" i="5"/>
  <c r="BF244" i="5"/>
  <c r="BE244" i="5"/>
  <c r="BN244" i="5"/>
  <c r="BJ244" i="5"/>
  <c r="BI244" i="5"/>
  <c r="BH244" i="5"/>
  <c r="BM244" i="5"/>
  <c r="BL244" i="5"/>
  <c r="BK244" i="5"/>
  <c r="BF232" i="5"/>
  <c r="BE232" i="5"/>
  <c r="BN232" i="5"/>
  <c r="BM232" i="5"/>
  <c r="BI232" i="5"/>
  <c r="BH232" i="5"/>
  <c r="BG232" i="5"/>
  <c r="BL232" i="5"/>
  <c r="BT232" i="5" s="1"/>
  <c r="BK232" i="5"/>
  <c r="BR232" i="5" s="1"/>
  <c r="BJ232" i="5"/>
  <c r="BQ232" i="5" s="1"/>
  <c r="BF220" i="5"/>
  <c r="BE220" i="5"/>
  <c r="BN220" i="5"/>
  <c r="BM220" i="5"/>
  <c r="BI220" i="5"/>
  <c r="BG220" i="5"/>
  <c r="BL220" i="5"/>
  <c r="BK220" i="5"/>
  <c r="BJ220" i="5"/>
  <c r="BH220" i="5"/>
  <c r="CX208" i="5"/>
  <c r="BF208" i="5"/>
  <c r="BO208" i="5" s="1"/>
  <c r="BE208" i="5"/>
  <c r="BJ208" i="5"/>
  <c r="BI208" i="5"/>
  <c r="BH208" i="5"/>
  <c r="BG208" i="5"/>
  <c r="BN208" i="5"/>
  <c r="BM208" i="5"/>
  <c r="BL208" i="5"/>
  <c r="BK208" i="5"/>
  <c r="BF196" i="5"/>
  <c r="BE196" i="5"/>
  <c r="BN196" i="5"/>
  <c r="BM196" i="5"/>
  <c r="BL196" i="5"/>
  <c r="BJ196" i="5"/>
  <c r="BI196" i="5"/>
  <c r="BK196" i="5"/>
  <c r="BH196" i="5"/>
  <c r="BG196" i="5"/>
  <c r="BM184" i="5"/>
  <c r="BL184" i="5"/>
  <c r="BK184" i="5"/>
  <c r="BJ184" i="5"/>
  <c r="BQ184" i="5" s="1"/>
  <c r="BI184" i="5"/>
  <c r="BP184" i="5" s="1"/>
  <c r="BG184" i="5"/>
  <c r="BF184" i="5"/>
  <c r="BN184" i="5"/>
  <c r="BH184" i="5"/>
  <c r="BE184" i="5"/>
  <c r="BM172" i="5"/>
  <c r="BL172" i="5"/>
  <c r="BK172" i="5"/>
  <c r="BJ172" i="5"/>
  <c r="BI172" i="5"/>
  <c r="BG172" i="5"/>
  <c r="BF172" i="5"/>
  <c r="BN172" i="5"/>
  <c r="BH172" i="5"/>
  <c r="BE172" i="5"/>
  <c r="BM160" i="5"/>
  <c r="BL160" i="5"/>
  <c r="BK160" i="5"/>
  <c r="BJ160" i="5"/>
  <c r="BI160" i="5"/>
  <c r="BG160" i="5"/>
  <c r="BE160" i="5"/>
  <c r="BN160" i="5"/>
  <c r="BF160" i="5"/>
  <c r="BO160" i="5" s="1"/>
  <c r="BH160" i="5"/>
  <c r="CU148" i="5"/>
  <c r="BM148" i="5"/>
  <c r="BL148" i="5"/>
  <c r="BK148" i="5"/>
  <c r="BJ148" i="5"/>
  <c r="BI148" i="5"/>
  <c r="BG148" i="5"/>
  <c r="BE148" i="5"/>
  <c r="BN148" i="5"/>
  <c r="BF148" i="5"/>
  <c r="BO148" i="5" s="1"/>
  <c r="BH148" i="5"/>
  <c r="CU136" i="5"/>
  <c r="BM136" i="5"/>
  <c r="BL136" i="5"/>
  <c r="BK136" i="5"/>
  <c r="BJ136" i="5"/>
  <c r="BI136" i="5"/>
  <c r="BG136" i="5"/>
  <c r="BE136" i="5"/>
  <c r="BN136" i="5"/>
  <c r="BF136" i="5"/>
  <c r="BH136" i="5"/>
  <c r="AY124" i="5"/>
  <c r="BM124" i="5"/>
  <c r="BL124" i="5"/>
  <c r="BK124" i="5"/>
  <c r="BJ124" i="5"/>
  <c r="BI124" i="5"/>
  <c r="BN124" i="5"/>
  <c r="BH124" i="5"/>
  <c r="BG124" i="5"/>
  <c r="BF124" i="5"/>
  <c r="BE124" i="5"/>
  <c r="CX112" i="5"/>
  <c r="BM112" i="5"/>
  <c r="BL112" i="5"/>
  <c r="BK112" i="5"/>
  <c r="BJ112" i="5"/>
  <c r="BN112" i="5"/>
  <c r="BI112" i="5"/>
  <c r="BH112" i="5"/>
  <c r="BG112" i="5"/>
  <c r="BE112" i="5"/>
  <c r="BF112" i="5"/>
  <c r="BK105" i="5"/>
  <c r="BI105" i="5"/>
  <c r="BP105" i="5" s="1"/>
  <c r="BH105" i="5"/>
  <c r="BF105" i="5"/>
  <c r="BE105" i="5"/>
  <c r="BN105" i="5"/>
  <c r="BM105" i="5"/>
  <c r="BL105" i="5"/>
  <c r="BJ105" i="5"/>
  <c r="BG105" i="5"/>
  <c r="BN93" i="5"/>
  <c r="BM93" i="5"/>
  <c r="BL93" i="5"/>
  <c r="BT93" i="5" s="1"/>
  <c r="BK93" i="5"/>
  <c r="BR93" i="5" s="1"/>
  <c r="BJ93" i="5"/>
  <c r="BQ93" i="5" s="1"/>
  <c r="BI93" i="5"/>
  <c r="BP93" i="5" s="1"/>
  <c r="BH93" i="5"/>
  <c r="BG93" i="5"/>
  <c r="BF93" i="5"/>
  <c r="BE93" i="5"/>
  <c r="BN81" i="5"/>
  <c r="BM81" i="5"/>
  <c r="BL81" i="5"/>
  <c r="BK81" i="5"/>
  <c r="BJ81" i="5"/>
  <c r="BQ81" i="5" s="1"/>
  <c r="BI81" i="5"/>
  <c r="BP81" i="5" s="1"/>
  <c r="BH81" i="5"/>
  <c r="BG81" i="5"/>
  <c r="BF81" i="5"/>
  <c r="BE81" i="5"/>
  <c r="BN69" i="5"/>
  <c r="BM69" i="5"/>
  <c r="BL69" i="5"/>
  <c r="BK69" i="5"/>
  <c r="BJ69" i="5"/>
  <c r="BI69" i="5"/>
  <c r="BP69" i="5" s="1"/>
  <c r="BH69" i="5"/>
  <c r="BG69" i="5"/>
  <c r="BF69" i="5"/>
  <c r="BO69" i="5" s="1"/>
  <c r="BE69" i="5"/>
  <c r="AY57" i="5"/>
  <c r="BN57" i="5"/>
  <c r="BM57" i="5"/>
  <c r="BL57" i="5"/>
  <c r="BK57" i="5"/>
  <c r="BJ57" i="5"/>
  <c r="BI57" i="5"/>
  <c r="BH57" i="5"/>
  <c r="BG57" i="5"/>
  <c r="BF57" i="5"/>
  <c r="BO57" i="5" s="1"/>
  <c r="BE57" i="5"/>
  <c r="BN45" i="5"/>
  <c r="BM45" i="5"/>
  <c r="BL45" i="5"/>
  <c r="BK45" i="5"/>
  <c r="BJ45" i="5"/>
  <c r="BQ45" i="5" s="1"/>
  <c r="BI45" i="5"/>
  <c r="BH45" i="5"/>
  <c r="BG45" i="5"/>
  <c r="BF45" i="5"/>
  <c r="BO45" i="5" s="1"/>
  <c r="BE45" i="5"/>
  <c r="BL25" i="5"/>
  <c r="BK25" i="5"/>
  <c r="BJ25" i="5"/>
  <c r="BI25" i="5"/>
  <c r="BH25" i="5"/>
  <c r="BG25" i="5"/>
  <c r="BF25" i="5"/>
  <c r="BE25" i="5"/>
  <c r="BN25" i="5"/>
  <c r="BM25" i="5"/>
  <c r="BM430" i="5"/>
  <c r="BL430" i="5"/>
  <c r="BH430" i="5"/>
  <c r="BN430" i="5"/>
  <c r="BK430" i="5"/>
  <c r="BJ430" i="5"/>
  <c r="BI430" i="5"/>
  <c r="BP430" i="5" s="1"/>
  <c r="BG430" i="5"/>
  <c r="BF430" i="5"/>
  <c r="BE430" i="5"/>
  <c r="BM412" i="5"/>
  <c r="BL412" i="5"/>
  <c r="BH412" i="5"/>
  <c r="BJ412" i="5"/>
  <c r="BN412" i="5"/>
  <c r="BK412" i="5"/>
  <c r="BI412" i="5"/>
  <c r="BG412" i="5"/>
  <c r="BF412" i="5"/>
  <c r="BE412" i="5"/>
  <c r="BJ30" i="5"/>
  <c r="BI30" i="5"/>
  <c r="BH30" i="5"/>
  <c r="BG30" i="5"/>
  <c r="BF30" i="5"/>
  <c r="BE30" i="5"/>
  <c r="BN30" i="5"/>
  <c r="BM30" i="5"/>
  <c r="BL30" i="5"/>
  <c r="BK30" i="5"/>
  <c r="BJ18" i="5"/>
  <c r="BI18" i="5"/>
  <c r="BH18" i="5"/>
  <c r="BG18" i="5"/>
  <c r="BF18" i="5"/>
  <c r="BE18" i="5"/>
  <c r="BN18" i="5"/>
  <c r="BM18" i="5"/>
  <c r="BL18" i="5"/>
  <c r="BK18" i="5"/>
  <c r="AY503" i="5"/>
  <c r="BE503" i="5"/>
  <c r="BN503" i="5"/>
  <c r="BM503" i="5"/>
  <c r="BL503" i="5"/>
  <c r="BK503" i="5"/>
  <c r="BJ503" i="5"/>
  <c r="BI503" i="5"/>
  <c r="BH503" i="5"/>
  <c r="BF503" i="5"/>
  <c r="BG503" i="5"/>
  <c r="AY491" i="5"/>
  <c r="BE491" i="5"/>
  <c r="BN491" i="5"/>
  <c r="BL491" i="5"/>
  <c r="BK491" i="5"/>
  <c r="BJ491" i="5"/>
  <c r="BG491" i="5"/>
  <c r="BF491" i="5"/>
  <c r="BM491" i="5"/>
  <c r="BI491" i="5"/>
  <c r="BH491" i="5"/>
  <c r="CT479" i="5"/>
  <c r="BE479" i="5"/>
  <c r="BN479" i="5"/>
  <c r="BL479" i="5"/>
  <c r="BJ479" i="5"/>
  <c r="BM479" i="5"/>
  <c r="BK479" i="5"/>
  <c r="BI479" i="5"/>
  <c r="BH479" i="5"/>
  <c r="BG479" i="5"/>
  <c r="BF479" i="5"/>
  <c r="BE467" i="5"/>
  <c r="BN467" i="5"/>
  <c r="BJ467" i="5"/>
  <c r="BM467" i="5"/>
  <c r="BL467" i="5"/>
  <c r="BG467" i="5"/>
  <c r="BF467" i="5"/>
  <c r="BK467" i="5"/>
  <c r="BI467" i="5"/>
  <c r="BH467" i="5"/>
  <c r="CT455" i="5"/>
  <c r="BN455" i="5"/>
  <c r="BJ455" i="5"/>
  <c r="BE455" i="5"/>
  <c r="BM455" i="5"/>
  <c r="BL455" i="5"/>
  <c r="BF455" i="5"/>
  <c r="BK455" i="5"/>
  <c r="BI455" i="5"/>
  <c r="BH455" i="5"/>
  <c r="BG455" i="5"/>
  <c r="BN443" i="5"/>
  <c r="BJ443" i="5"/>
  <c r="BL443" i="5"/>
  <c r="BK443" i="5"/>
  <c r="BI443" i="5"/>
  <c r="BP443" i="5" s="1"/>
  <c r="BH443" i="5"/>
  <c r="BG443" i="5"/>
  <c r="BF443" i="5"/>
  <c r="BE443" i="5"/>
  <c r="BM443" i="5"/>
  <c r="CU431" i="5"/>
  <c r="BN431" i="5"/>
  <c r="BJ431" i="5"/>
  <c r="BE431" i="5"/>
  <c r="BM431" i="5"/>
  <c r="BL431" i="5"/>
  <c r="BI431" i="5"/>
  <c r="BP431" i="5" s="1"/>
  <c r="BH431" i="5"/>
  <c r="BG431" i="5"/>
  <c r="BF431" i="5"/>
  <c r="BK431" i="5"/>
  <c r="BR431" i="5" s="1"/>
  <c r="CT419" i="5"/>
  <c r="BN419" i="5"/>
  <c r="BJ419" i="5"/>
  <c r="BL419" i="5"/>
  <c r="BK419" i="5"/>
  <c r="BI419" i="5"/>
  <c r="BH419" i="5"/>
  <c r="BG419" i="5"/>
  <c r="BE419" i="5"/>
  <c r="BM419" i="5"/>
  <c r="BF419" i="5"/>
  <c r="BN407" i="5"/>
  <c r="BJ407" i="5"/>
  <c r="BE407" i="5"/>
  <c r="BL407" i="5"/>
  <c r="BM407" i="5"/>
  <c r="BK407" i="5"/>
  <c r="BI407" i="5"/>
  <c r="BH407" i="5"/>
  <c r="BF407" i="5"/>
  <c r="BO407" i="5" s="1"/>
  <c r="BG407" i="5"/>
  <c r="BH395" i="5"/>
  <c r="BG395" i="5"/>
  <c r="BI395" i="5"/>
  <c r="BF395" i="5"/>
  <c r="BE395" i="5"/>
  <c r="BK395" i="5"/>
  <c r="BJ395" i="5"/>
  <c r="BN395" i="5"/>
  <c r="BM395" i="5"/>
  <c r="BL395" i="5"/>
  <c r="CY383" i="5"/>
  <c r="BH383" i="5"/>
  <c r="BG383" i="5"/>
  <c r="BN383" i="5"/>
  <c r="BM383" i="5"/>
  <c r="BL383" i="5"/>
  <c r="BK383" i="5"/>
  <c r="BJ383" i="5"/>
  <c r="BI383" i="5"/>
  <c r="BF383" i="5"/>
  <c r="BE383" i="5"/>
  <c r="BH371" i="5"/>
  <c r="BG371" i="5"/>
  <c r="BI371" i="5"/>
  <c r="BF371" i="5"/>
  <c r="BE371" i="5"/>
  <c r="BN371" i="5"/>
  <c r="BJ371" i="5"/>
  <c r="BM371" i="5"/>
  <c r="BL371" i="5"/>
  <c r="BK371" i="5"/>
  <c r="BN359" i="5"/>
  <c r="BM359" i="5"/>
  <c r="BL359" i="5"/>
  <c r="BK359" i="5"/>
  <c r="BJ359" i="5"/>
  <c r="BH359" i="5"/>
  <c r="BI359" i="5"/>
  <c r="BG359" i="5"/>
  <c r="BF359" i="5"/>
  <c r="BE359" i="5"/>
  <c r="AY347" i="5"/>
  <c r="BN347" i="5"/>
  <c r="BM347" i="5"/>
  <c r="BL347" i="5"/>
  <c r="BK347" i="5"/>
  <c r="BJ347" i="5"/>
  <c r="BQ347" i="5" s="1"/>
  <c r="BH347" i="5"/>
  <c r="BI347" i="5"/>
  <c r="BG347" i="5"/>
  <c r="BF347" i="5"/>
  <c r="BE347" i="5"/>
  <c r="BN335" i="5"/>
  <c r="BM335" i="5"/>
  <c r="BL335" i="5"/>
  <c r="BK335" i="5"/>
  <c r="BH335" i="5"/>
  <c r="BJ335" i="5"/>
  <c r="BI335" i="5"/>
  <c r="BP335" i="5" s="1"/>
  <c r="BG335" i="5"/>
  <c r="BF335" i="5"/>
  <c r="BE335" i="5"/>
  <c r="BN323" i="5"/>
  <c r="BL323" i="5"/>
  <c r="BM323" i="5"/>
  <c r="BK323" i="5"/>
  <c r="BJ323" i="5"/>
  <c r="BI323" i="5"/>
  <c r="BH323" i="5"/>
  <c r="BG323" i="5"/>
  <c r="BF323" i="5"/>
  <c r="BO323" i="5" s="1"/>
  <c r="BE323" i="5"/>
  <c r="AY311" i="5"/>
  <c r="BL311" i="5"/>
  <c r="BE311" i="5"/>
  <c r="BN311" i="5"/>
  <c r="BM311" i="5"/>
  <c r="BK311" i="5"/>
  <c r="BJ311" i="5"/>
  <c r="BI311" i="5"/>
  <c r="BH311" i="5"/>
  <c r="BG311" i="5"/>
  <c r="BF311" i="5"/>
  <c r="BO311" i="5" s="1"/>
  <c r="CV299" i="5"/>
  <c r="BJ299" i="5"/>
  <c r="BF299" i="5"/>
  <c r="BE299" i="5"/>
  <c r="BN299" i="5"/>
  <c r="BI299" i="5"/>
  <c r="BH299" i="5"/>
  <c r="BG299" i="5"/>
  <c r="BM299" i="5"/>
  <c r="BL299" i="5"/>
  <c r="BK299" i="5"/>
  <c r="BJ287" i="5"/>
  <c r="BF287" i="5"/>
  <c r="BO287" i="5" s="1"/>
  <c r="BE287" i="5"/>
  <c r="BN287" i="5"/>
  <c r="BM287" i="5"/>
  <c r="BL287" i="5"/>
  <c r="BK287" i="5"/>
  <c r="BI287" i="5"/>
  <c r="BH287" i="5"/>
  <c r="BG287" i="5"/>
  <c r="AY275" i="5"/>
  <c r="BJ275" i="5"/>
  <c r="BQ275" i="5" s="1"/>
  <c r="BF275" i="5"/>
  <c r="BE275" i="5"/>
  <c r="BH275" i="5"/>
  <c r="BG275" i="5"/>
  <c r="BN275" i="5"/>
  <c r="BM275" i="5"/>
  <c r="BL275" i="5"/>
  <c r="BK275" i="5"/>
  <c r="BI275" i="5"/>
  <c r="CV263" i="5"/>
  <c r="BF263" i="5"/>
  <c r="BO263" i="5" s="1"/>
  <c r="BM263" i="5"/>
  <c r="BL263" i="5"/>
  <c r="BK263" i="5"/>
  <c r="BJ263" i="5"/>
  <c r="BI263" i="5"/>
  <c r="BP263" i="5" s="1"/>
  <c r="BH263" i="5"/>
  <c r="BN263" i="5"/>
  <c r="BG263" i="5"/>
  <c r="BE263" i="5"/>
  <c r="BF251" i="5"/>
  <c r="BN251" i="5"/>
  <c r="BM251" i="5"/>
  <c r="BL251" i="5"/>
  <c r="BT251" i="5" s="1"/>
  <c r="BK251" i="5"/>
  <c r="BJ251" i="5"/>
  <c r="BI251" i="5"/>
  <c r="BH251" i="5"/>
  <c r="BG251" i="5"/>
  <c r="BE251" i="5"/>
  <c r="CS239" i="5"/>
  <c r="BH239" i="5"/>
  <c r="BG239" i="5"/>
  <c r="BF239" i="5"/>
  <c r="BE239" i="5"/>
  <c r="BK239" i="5"/>
  <c r="BS239" i="5" s="1"/>
  <c r="BJ239" i="5"/>
  <c r="BI239" i="5"/>
  <c r="BN239" i="5"/>
  <c r="BM239" i="5"/>
  <c r="BL239" i="5"/>
  <c r="BH227" i="5"/>
  <c r="BG227" i="5"/>
  <c r="BF227" i="5"/>
  <c r="BE227" i="5"/>
  <c r="BK227" i="5"/>
  <c r="BI227" i="5"/>
  <c r="BP227" i="5" s="1"/>
  <c r="BN227" i="5"/>
  <c r="BM227" i="5"/>
  <c r="BL227" i="5"/>
  <c r="BJ227" i="5"/>
  <c r="BH215" i="5"/>
  <c r="BG215" i="5"/>
  <c r="BF215" i="5"/>
  <c r="BE215" i="5"/>
  <c r="BN215" i="5"/>
  <c r="BL215" i="5"/>
  <c r="BK215" i="5"/>
  <c r="BJ215" i="5"/>
  <c r="BI215" i="5"/>
  <c r="BP215" i="5" s="1"/>
  <c r="BM215" i="5"/>
  <c r="BH203" i="5"/>
  <c r="BG203" i="5"/>
  <c r="BF203" i="5"/>
  <c r="BL203" i="5"/>
  <c r="BK203" i="5"/>
  <c r="BJ203" i="5"/>
  <c r="BI203" i="5"/>
  <c r="BE203" i="5"/>
  <c r="BM203" i="5"/>
  <c r="BN203" i="5"/>
  <c r="DA191" i="5"/>
  <c r="BH191" i="5"/>
  <c r="BG191" i="5"/>
  <c r="BF191" i="5"/>
  <c r="BN191" i="5"/>
  <c r="BL191" i="5"/>
  <c r="BK191" i="5"/>
  <c r="BM191" i="5"/>
  <c r="BJ191" i="5"/>
  <c r="BI191" i="5"/>
  <c r="BE191" i="5"/>
  <c r="BN179" i="5"/>
  <c r="BM179" i="5"/>
  <c r="BL179" i="5"/>
  <c r="BK179" i="5"/>
  <c r="BI179" i="5"/>
  <c r="BH179" i="5"/>
  <c r="BJ179" i="5"/>
  <c r="BG179" i="5"/>
  <c r="BF179" i="5"/>
  <c r="BE179" i="5"/>
  <c r="BN167" i="5"/>
  <c r="BM167" i="5"/>
  <c r="BL167" i="5"/>
  <c r="BK167" i="5"/>
  <c r="BS167" i="5" s="1"/>
  <c r="BI167" i="5"/>
  <c r="BH167" i="5"/>
  <c r="BJ167" i="5"/>
  <c r="BG167" i="5"/>
  <c r="BF167" i="5"/>
  <c r="BE167" i="5"/>
  <c r="BN155" i="5"/>
  <c r="BM155" i="5"/>
  <c r="BL155" i="5"/>
  <c r="BK155" i="5"/>
  <c r="BI155" i="5"/>
  <c r="BP155" i="5" s="1"/>
  <c r="BG155" i="5"/>
  <c r="BF155" i="5"/>
  <c r="BE155" i="5"/>
  <c r="BH155" i="5"/>
  <c r="BJ155" i="5"/>
  <c r="BN143" i="5"/>
  <c r="BM143" i="5"/>
  <c r="BL143" i="5"/>
  <c r="BK143" i="5"/>
  <c r="BI143" i="5"/>
  <c r="BG143" i="5"/>
  <c r="BF143" i="5"/>
  <c r="BO143" i="5" s="1"/>
  <c r="BE143" i="5"/>
  <c r="BH143" i="5"/>
  <c r="BJ143" i="5"/>
  <c r="BQ143" i="5" s="1"/>
  <c r="BN131" i="5"/>
  <c r="BM131" i="5"/>
  <c r="BL131" i="5"/>
  <c r="BK131" i="5"/>
  <c r="BH131" i="5"/>
  <c r="BG131" i="5"/>
  <c r="BF131" i="5"/>
  <c r="BE131" i="5"/>
  <c r="BI131" i="5"/>
  <c r="BP131" i="5" s="1"/>
  <c r="BJ131" i="5"/>
  <c r="BQ131" i="5" s="1"/>
  <c r="BN119" i="5"/>
  <c r="BM119" i="5"/>
  <c r="BL119" i="5"/>
  <c r="BT119" i="5" s="1"/>
  <c r="BK119" i="5"/>
  <c r="BF119" i="5"/>
  <c r="BE119" i="5"/>
  <c r="BJ119" i="5"/>
  <c r="BQ119" i="5" s="1"/>
  <c r="BI119" i="5"/>
  <c r="BG119" i="5"/>
  <c r="BH119" i="5"/>
  <c r="BF100" i="5"/>
  <c r="BO100" i="5" s="1"/>
  <c r="BE100" i="5"/>
  <c r="BN100" i="5"/>
  <c r="BM100" i="5"/>
  <c r="BL100" i="5"/>
  <c r="BK100" i="5"/>
  <c r="BJ100" i="5"/>
  <c r="BI100" i="5"/>
  <c r="BG100" i="5"/>
  <c r="BH100" i="5"/>
  <c r="AY88" i="5"/>
  <c r="BF88" i="5"/>
  <c r="BO88" i="5" s="1"/>
  <c r="BE88" i="5"/>
  <c r="BN88" i="5"/>
  <c r="BM88" i="5"/>
  <c r="BL88" i="5"/>
  <c r="BT88" i="5" s="1"/>
  <c r="BK88" i="5"/>
  <c r="BJ88" i="5"/>
  <c r="BI88" i="5"/>
  <c r="BH88" i="5"/>
  <c r="BG88" i="5"/>
  <c r="BF76" i="5"/>
  <c r="BE76" i="5"/>
  <c r="BN76" i="5"/>
  <c r="BM76" i="5"/>
  <c r="BL76" i="5"/>
  <c r="BT76" i="5" s="1"/>
  <c r="BK76" i="5"/>
  <c r="BR76" i="5" s="1"/>
  <c r="BJ76" i="5"/>
  <c r="BI76" i="5"/>
  <c r="BP76" i="5" s="1"/>
  <c r="BH76" i="5"/>
  <c r="BG76" i="5"/>
  <c r="BF64" i="5"/>
  <c r="BE64" i="5"/>
  <c r="BN64" i="5"/>
  <c r="BM64" i="5"/>
  <c r="BL64" i="5"/>
  <c r="BT64" i="5" s="1"/>
  <c r="BK64" i="5"/>
  <c r="BJ64" i="5"/>
  <c r="BQ64" i="5" s="1"/>
  <c r="BI64" i="5"/>
  <c r="BH64" i="5"/>
  <c r="BG64" i="5"/>
  <c r="BF52" i="5"/>
  <c r="BE52" i="5"/>
  <c r="BN52" i="5"/>
  <c r="BM52" i="5"/>
  <c r="BL52" i="5"/>
  <c r="BT52" i="5" s="1"/>
  <c r="BK52" i="5"/>
  <c r="BJ52" i="5"/>
  <c r="BQ52" i="5" s="1"/>
  <c r="BI52" i="5"/>
  <c r="BP52" i="5" s="1"/>
  <c r="BH52" i="5"/>
  <c r="BG52" i="5"/>
  <c r="BF40" i="5"/>
  <c r="BE40" i="5"/>
  <c r="BN40" i="5"/>
  <c r="BM40" i="5"/>
  <c r="BL40" i="5"/>
  <c r="BK40" i="5"/>
  <c r="BJ40" i="5"/>
  <c r="BQ40" i="5" s="1"/>
  <c r="BI40" i="5"/>
  <c r="BP40" i="5" s="1"/>
  <c r="BH40" i="5"/>
  <c r="BG40" i="5"/>
  <c r="BL322" i="5"/>
  <c r="BJ322" i="5"/>
  <c r="BQ322" i="5" s="1"/>
  <c r="BN322" i="5"/>
  <c r="BH322" i="5"/>
  <c r="BG322" i="5"/>
  <c r="BF322" i="5"/>
  <c r="BE322" i="5"/>
  <c r="BM322" i="5"/>
  <c r="BK322" i="5"/>
  <c r="BI322" i="5"/>
  <c r="BP322" i="5" s="1"/>
  <c r="BL19" i="5"/>
  <c r="BK19" i="5"/>
  <c r="BJ19" i="5"/>
  <c r="BI19" i="5"/>
  <c r="BH19" i="5"/>
  <c r="BG19" i="5"/>
  <c r="BF19" i="5"/>
  <c r="BE19" i="5"/>
  <c r="BN19" i="5"/>
  <c r="BM19" i="5"/>
  <c r="CY496" i="5"/>
  <c r="BN496" i="5"/>
  <c r="BM496" i="5"/>
  <c r="BL496" i="5"/>
  <c r="BK496" i="5"/>
  <c r="BJ496" i="5"/>
  <c r="BI496" i="5"/>
  <c r="BH496" i="5"/>
  <c r="BG496" i="5"/>
  <c r="BF496" i="5"/>
  <c r="BE496" i="5"/>
  <c r="BN484" i="5"/>
  <c r="BM484" i="5"/>
  <c r="BL484" i="5"/>
  <c r="BT484" i="5" s="1"/>
  <c r="BJ484" i="5"/>
  <c r="BH484" i="5"/>
  <c r="BK484" i="5"/>
  <c r="BR484" i="5" s="1"/>
  <c r="BI484" i="5"/>
  <c r="BG484" i="5"/>
  <c r="BE484" i="5"/>
  <c r="BF484" i="5"/>
  <c r="CX472" i="5"/>
  <c r="BM472" i="5"/>
  <c r="BL472" i="5"/>
  <c r="BH472" i="5"/>
  <c r="BG472" i="5"/>
  <c r="BF472" i="5"/>
  <c r="BE472" i="5"/>
  <c r="BI472" i="5"/>
  <c r="BP472" i="5" s="1"/>
  <c r="BN472" i="5"/>
  <c r="BK472" i="5"/>
  <c r="BJ472" i="5"/>
  <c r="AY460" i="5"/>
  <c r="BM460" i="5"/>
  <c r="BL460" i="5"/>
  <c r="BH460" i="5"/>
  <c r="BN460" i="5"/>
  <c r="BK460" i="5"/>
  <c r="BJ460" i="5"/>
  <c r="BI460" i="5"/>
  <c r="BP460" i="5" s="1"/>
  <c r="BG460" i="5"/>
  <c r="BF460" i="5"/>
  <c r="BE460" i="5"/>
  <c r="BM424" i="5"/>
  <c r="BL424" i="5"/>
  <c r="BH424" i="5"/>
  <c r="BJ424" i="5"/>
  <c r="BI424" i="5"/>
  <c r="BP424" i="5" s="1"/>
  <c r="BG424" i="5"/>
  <c r="BF424" i="5"/>
  <c r="BE424" i="5"/>
  <c r="BN424" i="5"/>
  <c r="BK424" i="5"/>
  <c r="BH29" i="5"/>
  <c r="BG29" i="5"/>
  <c r="BF29" i="5"/>
  <c r="BE29" i="5"/>
  <c r="BN29" i="5"/>
  <c r="BM29" i="5"/>
  <c r="BL29" i="5"/>
  <c r="BK29" i="5"/>
  <c r="BJ29" i="5"/>
  <c r="BI29" i="5"/>
  <c r="CX486" i="5"/>
  <c r="BG486" i="5"/>
  <c r="BF486" i="5"/>
  <c r="BE486" i="5"/>
  <c r="BN486" i="5"/>
  <c r="BL486" i="5"/>
  <c r="BM486" i="5"/>
  <c r="BK486" i="5"/>
  <c r="BJ486" i="5"/>
  <c r="BI486" i="5"/>
  <c r="BP486" i="5" s="1"/>
  <c r="BH486" i="5"/>
  <c r="AY474" i="5"/>
  <c r="BG474" i="5"/>
  <c r="BE474" i="5"/>
  <c r="BN474" i="5"/>
  <c r="BL474" i="5"/>
  <c r="BT474" i="5" s="1"/>
  <c r="BF474" i="5"/>
  <c r="BM474" i="5"/>
  <c r="BK474" i="5"/>
  <c r="BJ474" i="5"/>
  <c r="BI474" i="5"/>
  <c r="BH474" i="5"/>
  <c r="BG462" i="5"/>
  <c r="BE462" i="5"/>
  <c r="BL462" i="5"/>
  <c r="BN462" i="5"/>
  <c r="BM462" i="5"/>
  <c r="BK462" i="5"/>
  <c r="BJ462" i="5"/>
  <c r="BQ462" i="5" s="1"/>
  <c r="BI462" i="5"/>
  <c r="BH462" i="5"/>
  <c r="BF462" i="5"/>
  <c r="DB450" i="5"/>
  <c r="BE450" i="5"/>
  <c r="BL450" i="5"/>
  <c r="BT450" i="5" s="1"/>
  <c r="BG450" i="5"/>
  <c r="BF450" i="5"/>
  <c r="BN450" i="5"/>
  <c r="BK450" i="5"/>
  <c r="BJ450" i="5"/>
  <c r="BI450" i="5"/>
  <c r="BH450" i="5"/>
  <c r="BM450" i="5"/>
  <c r="BE438" i="5"/>
  <c r="BL438" i="5"/>
  <c r="BN438" i="5"/>
  <c r="BM438" i="5"/>
  <c r="BK438" i="5"/>
  <c r="BS438" i="5" s="1"/>
  <c r="BJ438" i="5"/>
  <c r="BQ438" i="5" s="1"/>
  <c r="BI438" i="5"/>
  <c r="BP438" i="5" s="1"/>
  <c r="BH438" i="5"/>
  <c r="BG438" i="5"/>
  <c r="BF438" i="5"/>
  <c r="CY426" i="5"/>
  <c r="BE426" i="5"/>
  <c r="BL426" i="5"/>
  <c r="BG426" i="5"/>
  <c r="BF426" i="5"/>
  <c r="BO426" i="5" s="1"/>
  <c r="BN426" i="5"/>
  <c r="BM426" i="5"/>
  <c r="BK426" i="5"/>
  <c r="BJ426" i="5"/>
  <c r="BQ426" i="5" s="1"/>
  <c r="BI426" i="5"/>
  <c r="BH426" i="5"/>
  <c r="BE414" i="5"/>
  <c r="BL414" i="5"/>
  <c r="BT414" i="5" s="1"/>
  <c r="BN414" i="5"/>
  <c r="BM414" i="5"/>
  <c r="BK414" i="5"/>
  <c r="BJ414" i="5"/>
  <c r="BQ414" i="5" s="1"/>
  <c r="BI414" i="5"/>
  <c r="BG414" i="5"/>
  <c r="BF414" i="5"/>
  <c r="BH414" i="5"/>
  <c r="BJ402" i="5"/>
  <c r="BI402" i="5"/>
  <c r="BH402" i="5"/>
  <c r="BE402" i="5"/>
  <c r="BN402" i="5"/>
  <c r="BM402" i="5"/>
  <c r="BF402" i="5"/>
  <c r="BO402" i="5" s="1"/>
  <c r="BL402" i="5"/>
  <c r="BT402" i="5" s="1"/>
  <c r="BK402" i="5"/>
  <c r="BG402" i="5"/>
  <c r="DB390" i="5"/>
  <c r="BJ390" i="5"/>
  <c r="BQ390" i="5" s="1"/>
  <c r="BI390" i="5"/>
  <c r="BE390" i="5"/>
  <c r="BK390" i="5"/>
  <c r="BH390" i="5"/>
  <c r="BG390" i="5"/>
  <c r="BF390" i="5"/>
  <c r="BL390" i="5"/>
  <c r="BT390" i="5" s="1"/>
  <c r="BN390" i="5"/>
  <c r="BM390" i="5"/>
  <c r="CT378" i="5"/>
  <c r="BJ378" i="5"/>
  <c r="BQ378" i="5" s="1"/>
  <c r="BI378" i="5"/>
  <c r="BE378" i="5"/>
  <c r="BN378" i="5"/>
  <c r="BM378" i="5"/>
  <c r="BL378" i="5"/>
  <c r="BK378" i="5"/>
  <c r="BH378" i="5"/>
  <c r="BG378" i="5"/>
  <c r="BF378" i="5"/>
  <c r="BO378" i="5" s="1"/>
  <c r="BN366" i="5"/>
  <c r="BM366" i="5"/>
  <c r="BL366" i="5"/>
  <c r="BT366" i="5" s="1"/>
  <c r="BJ366" i="5"/>
  <c r="BQ366" i="5" s="1"/>
  <c r="BF366" i="5"/>
  <c r="BK366" i="5"/>
  <c r="BR366" i="5" s="1"/>
  <c r="BE366" i="5"/>
  <c r="BI366" i="5"/>
  <c r="BH366" i="5"/>
  <c r="BG366" i="5"/>
  <c r="BN354" i="5"/>
  <c r="BM354" i="5"/>
  <c r="BL354" i="5"/>
  <c r="BJ354" i="5"/>
  <c r="BF354" i="5"/>
  <c r="BK354" i="5"/>
  <c r="BI354" i="5"/>
  <c r="BH354" i="5"/>
  <c r="BG354" i="5"/>
  <c r="BE354" i="5"/>
  <c r="CU342" i="5"/>
  <c r="BN342" i="5"/>
  <c r="BM342" i="5"/>
  <c r="BJ342" i="5"/>
  <c r="BQ342" i="5" s="1"/>
  <c r="BF342" i="5"/>
  <c r="BE342" i="5"/>
  <c r="BL342" i="5"/>
  <c r="BK342" i="5"/>
  <c r="BR342" i="5" s="1"/>
  <c r="BI342" i="5"/>
  <c r="BH342" i="5"/>
  <c r="BG342" i="5"/>
  <c r="BN330" i="5"/>
  <c r="BH330" i="5"/>
  <c r="BM330" i="5"/>
  <c r="BL330" i="5"/>
  <c r="BK330" i="5"/>
  <c r="BR330" i="5" s="1"/>
  <c r="BJ330" i="5"/>
  <c r="BI330" i="5"/>
  <c r="BP330" i="5" s="1"/>
  <c r="BG330" i="5"/>
  <c r="BF330" i="5"/>
  <c r="BO330" i="5" s="1"/>
  <c r="BE330" i="5"/>
  <c r="BN318" i="5"/>
  <c r="BM318" i="5"/>
  <c r="BI318" i="5"/>
  <c r="BH318" i="5"/>
  <c r="BG318" i="5"/>
  <c r="BF318" i="5"/>
  <c r="BE318" i="5"/>
  <c r="BL318" i="5"/>
  <c r="BK318" i="5"/>
  <c r="BJ318" i="5"/>
  <c r="CY306" i="5"/>
  <c r="BN306" i="5"/>
  <c r="BK306" i="5"/>
  <c r="BJ306" i="5"/>
  <c r="BI306" i="5"/>
  <c r="BH306" i="5"/>
  <c r="BG306" i="5"/>
  <c r="BF306" i="5"/>
  <c r="BE306" i="5"/>
  <c r="BM306" i="5"/>
  <c r="BL306" i="5"/>
  <c r="BL294" i="5"/>
  <c r="BH294" i="5"/>
  <c r="BG294" i="5"/>
  <c r="BF294" i="5"/>
  <c r="BO294" i="5" s="1"/>
  <c r="BE294" i="5"/>
  <c r="BK294" i="5"/>
  <c r="BJ294" i="5"/>
  <c r="BI294" i="5"/>
  <c r="BN294" i="5"/>
  <c r="BM294" i="5"/>
  <c r="BL282" i="5"/>
  <c r="BH282" i="5"/>
  <c r="BG282" i="5"/>
  <c r="BF282" i="5"/>
  <c r="BO282" i="5" s="1"/>
  <c r="BJ282" i="5"/>
  <c r="BI282" i="5"/>
  <c r="BE282" i="5"/>
  <c r="BN282" i="5"/>
  <c r="BM282" i="5"/>
  <c r="BK282" i="5"/>
  <c r="DB270" i="5"/>
  <c r="BL270" i="5"/>
  <c r="BT270" i="5" s="1"/>
  <c r="BH270" i="5"/>
  <c r="BG270" i="5"/>
  <c r="BJ270" i="5"/>
  <c r="BQ270" i="5" s="1"/>
  <c r="BI270" i="5"/>
  <c r="BP270" i="5" s="1"/>
  <c r="BF270" i="5"/>
  <c r="BE270" i="5"/>
  <c r="BN270" i="5"/>
  <c r="BM270" i="5"/>
  <c r="BK270" i="5"/>
  <c r="CY258" i="5"/>
  <c r="BH258" i="5"/>
  <c r="BK258" i="5"/>
  <c r="BJ258" i="5"/>
  <c r="BI258" i="5"/>
  <c r="BG258" i="5"/>
  <c r="BF258" i="5"/>
  <c r="BO258" i="5" s="1"/>
  <c r="BE258" i="5"/>
  <c r="BN258" i="5"/>
  <c r="BM258" i="5"/>
  <c r="BL258" i="5"/>
  <c r="BH246" i="5"/>
  <c r="BM246" i="5"/>
  <c r="BL246" i="5"/>
  <c r="BT246" i="5" s="1"/>
  <c r="BK246" i="5"/>
  <c r="BJ246" i="5"/>
  <c r="BI246" i="5"/>
  <c r="BP246" i="5" s="1"/>
  <c r="BG246" i="5"/>
  <c r="BN246" i="5"/>
  <c r="BF246" i="5"/>
  <c r="BE246" i="5"/>
  <c r="CS234" i="5"/>
  <c r="BJ234" i="5"/>
  <c r="BQ234" i="5" s="1"/>
  <c r="BI234" i="5"/>
  <c r="BH234" i="5"/>
  <c r="BG234" i="5"/>
  <c r="BF234" i="5"/>
  <c r="BE234" i="5"/>
  <c r="BM234" i="5"/>
  <c r="BL234" i="5"/>
  <c r="BK234" i="5"/>
  <c r="BS234" i="5" s="1"/>
  <c r="BN234" i="5"/>
  <c r="BJ222" i="5"/>
  <c r="BI222" i="5"/>
  <c r="BH222" i="5"/>
  <c r="BG222" i="5"/>
  <c r="BF222" i="5"/>
  <c r="BE222" i="5"/>
  <c r="BM222" i="5"/>
  <c r="BK222" i="5"/>
  <c r="BN222" i="5"/>
  <c r="BL222" i="5"/>
  <c r="CX210" i="5"/>
  <c r="BJ210" i="5"/>
  <c r="BI210" i="5"/>
  <c r="BH210" i="5"/>
  <c r="BE210" i="5"/>
  <c r="BN210" i="5"/>
  <c r="BM210" i="5"/>
  <c r="BL210" i="5"/>
  <c r="BT210" i="5" s="1"/>
  <c r="BK210" i="5"/>
  <c r="BG210" i="5"/>
  <c r="BF210" i="5"/>
  <c r="CS198" i="5"/>
  <c r="BJ198" i="5"/>
  <c r="BQ198" i="5" s="1"/>
  <c r="BI198" i="5"/>
  <c r="BH198" i="5"/>
  <c r="BN198" i="5"/>
  <c r="BM198" i="5"/>
  <c r="BL198" i="5"/>
  <c r="BK198" i="5"/>
  <c r="BG198" i="5"/>
  <c r="BE198" i="5"/>
  <c r="BF198" i="5"/>
  <c r="DB186" i="5"/>
  <c r="BE186" i="5"/>
  <c r="BN186" i="5"/>
  <c r="BM186" i="5"/>
  <c r="BK186" i="5"/>
  <c r="BJ186" i="5"/>
  <c r="BF186" i="5"/>
  <c r="BL186" i="5"/>
  <c r="BI186" i="5"/>
  <c r="BG186" i="5"/>
  <c r="BH186" i="5"/>
  <c r="CX174" i="5"/>
  <c r="BE174" i="5"/>
  <c r="BN174" i="5"/>
  <c r="BM174" i="5"/>
  <c r="BK174" i="5"/>
  <c r="BJ174" i="5"/>
  <c r="BH174" i="5"/>
  <c r="BG174" i="5"/>
  <c r="BF174" i="5"/>
  <c r="BI174" i="5"/>
  <c r="BL174" i="5"/>
  <c r="BT174" i="5" s="1"/>
  <c r="BE162" i="5"/>
  <c r="BN162" i="5"/>
  <c r="BM162" i="5"/>
  <c r="BK162" i="5"/>
  <c r="BJ162" i="5"/>
  <c r="BQ162" i="5" s="1"/>
  <c r="BL162" i="5"/>
  <c r="BI162" i="5"/>
  <c r="BH162" i="5"/>
  <c r="BG162" i="5"/>
  <c r="BF162" i="5"/>
  <c r="CV150" i="5"/>
  <c r="BE150" i="5"/>
  <c r="BN150" i="5"/>
  <c r="BM150" i="5"/>
  <c r="BK150" i="5"/>
  <c r="BI150" i="5"/>
  <c r="BH150" i="5"/>
  <c r="BG150" i="5"/>
  <c r="BF150" i="5"/>
  <c r="BL150" i="5"/>
  <c r="BJ150" i="5"/>
  <c r="BE138" i="5"/>
  <c r="BN138" i="5"/>
  <c r="BM138" i="5"/>
  <c r="BK138" i="5"/>
  <c r="BI138" i="5"/>
  <c r="BH138" i="5"/>
  <c r="BG138" i="5"/>
  <c r="BF138" i="5"/>
  <c r="BO138" i="5" s="1"/>
  <c r="BJ138" i="5"/>
  <c r="BL138" i="5"/>
  <c r="BT138" i="5" s="1"/>
  <c r="BE126" i="5"/>
  <c r="BN126" i="5"/>
  <c r="BM126" i="5"/>
  <c r="BL126" i="5"/>
  <c r="BK126" i="5"/>
  <c r="BJ126" i="5"/>
  <c r="BI126" i="5"/>
  <c r="BH126" i="5"/>
  <c r="BG126" i="5"/>
  <c r="BF126" i="5"/>
  <c r="BO126" i="5" s="1"/>
  <c r="BE114" i="5"/>
  <c r="BN114" i="5"/>
  <c r="BM114" i="5"/>
  <c r="BL114" i="5"/>
  <c r="BK114" i="5"/>
  <c r="BJ114" i="5"/>
  <c r="BQ114" i="5" s="1"/>
  <c r="BI114" i="5"/>
  <c r="BH114" i="5"/>
  <c r="BG114" i="5"/>
  <c r="BF114" i="5"/>
  <c r="AY107" i="5"/>
  <c r="BM107" i="5"/>
  <c r="BL107" i="5"/>
  <c r="BN107" i="5"/>
  <c r="BK107" i="5"/>
  <c r="BJ107" i="5"/>
  <c r="BI107" i="5"/>
  <c r="BH107" i="5"/>
  <c r="BG107" i="5"/>
  <c r="BE107" i="5"/>
  <c r="BF107" i="5"/>
  <c r="BH95" i="5"/>
  <c r="BG95" i="5"/>
  <c r="BF95" i="5"/>
  <c r="BO95" i="5" s="1"/>
  <c r="BE95" i="5"/>
  <c r="BN95" i="5"/>
  <c r="BM95" i="5"/>
  <c r="BL95" i="5"/>
  <c r="BK95" i="5"/>
  <c r="BJ95" i="5"/>
  <c r="BI95" i="5"/>
  <c r="BP95" i="5" s="1"/>
  <c r="BH83" i="5"/>
  <c r="BG83" i="5"/>
  <c r="BF83" i="5"/>
  <c r="BO83" i="5" s="1"/>
  <c r="BE83" i="5"/>
  <c r="BN83" i="5"/>
  <c r="BM83" i="5"/>
  <c r="BL83" i="5"/>
  <c r="BK83" i="5"/>
  <c r="BJ83" i="5"/>
  <c r="BI83" i="5"/>
  <c r="BP83" i="5" s="1"/>
  <c r="AY71" i="5"/>
  <c r="BH71" i="5"/>
  <c r="BG71" i="5"/>
  <c r="BF71" i="5"/>
  <c r="BO71" i="5" s="1"/>
  <c r="BE71" i="5"/>
  <c r="BN71" i="5"/>
  <c r="BM71" i="5"/>
  <c r="BL71" i="5"/>
  <c r="BT71" i="5" s="1"/>
  <c r="BK71" i="5"/>
  <c r="BJ71" i="5"/>
  <c r="BQ71" i="5" s="1"/>
  <c r="BI71" i="5"/>
  <c r="AY59" i="5"/>
  <c r="BH59" i="5"/>
  <c r="BG59" i="5"/>
  <c r="BF59" i="5"/>
  <c r="BO59" i="5" s="1"/>
  <c r="BE59" i="5"/>
  <c r="BN59" i="5"/>
  <c r="BM59" i="5"/>
  <c r="BL59" i="5"/>
  <c r="BT59" i="5" s="1"/>
  <c r="BK59" i="5"/>
  <c r="BJ59" i="5"/>
  <c r="BI59" i="5"/>
  <c r="BH47" i="5"/>
  <c r="BG47" i="5"/>
  <c r="BF47" i="5"/>
  <c r="BO47" i="5" s="1"/>
  <c r="BE47" i="5"/>
  <c r="BN47" i="5"/>
  <c r="BM47" i="5"/>
  <c r="BL47" i="5"/>
  <c r="BK47" i="5"/>
  <c r="BJ47" i="5"/>
  <c r="BQ47" i="5" s="1"/>
  <c r="BI47" i="5"/>
  <c r="BM442" i="5"/>
  <c r="BL442" i="5"/>
  <c r="BH442" i="5"/>
  <c r="BF442" i="5"/>
  <c r="BE442" i="5"/>
  <c r="BN442" i="5"/>
  <c r="BK442" i="5"/>
  <c r="BJ442" i="5"/>
  <c r="BI442" i="5"/>
  <c r="BG442" i="5"/>
  <c r="BM418" i="5"/>
  <c r="BL418" i="5"/>
  <c r="BH418" i="5"/>
  <c r="BF418" i="5"/>
  <c r="BE418" i="5"/>
  <c r="BN418" i="5"/>
  <c r="BK418" i="5"/>
  <c r="BJ418" i="5"/>
  <c r="BI418" i="5"/>
  <c r="BG418" i="5"/>
  <c r="CY394" i="5"/>
  <c r="BF394" i="5"/>
  <c r="BE394" i="5"/>
  <c r="BM394" i="5"/>
  <c r="BN394" i="5"/>
  <c r="BL394" i="5"/>
  <c r="BK394" i="5"/>
  <c r="BS394" i="5" s="1"/>
  <c r="BJ394" i="5"/>
  <c r="BG394" i="5"/>
  <c r="BI394" i="5"/>
  <c r="BH394" i="5"/>
  <c r="BF226" i="5"/>
  <c r="BO226" i="5" s="1"/>
  <c r="BE226" i="5"/>
  <c r="BN226" i="5"/>
  <c r="BM226" i="5"/>
  <c r="BL226" i="5"/>
  <c r="BT226" i="5" s="1"/>
  <c r="BK226" i="5"/>
  <c r="BS226" i="5" s="1"/>
  <c r="BJ226" i="5"/>
  <c r="BI226" i="5"/>
  <c r="BP226" i="5" s="1"/>
  <c r="BH226" i="5"/>
  <c r="BG226" i="5"/>
  <c r="DA448" i="5"/>
  <c r="BM448" i="5"/>
  <c r="BL448" i="5"/>
  <c r="BH448" i="5"/>
  <c r="BJ448" i="5"/>
  <c r="BI448" i="5"/>
  <c r="BP448" i="5" s="1"/>
  <c r="BG448" i="5"/>
  <c r="BF448" i="5"/>
  <c r="BE448" i="5"/>
  <c r="BK448" i="5"/>
  <c r="BR448" i="5" s="1"/>
  <c r="BN448" i="5"/>
  <c r="BM436" i="5"/>
  <c r="BL436" i="5"/>
  <c r="BH436" i="5"/>
  <c r="BN436" i="5"/>
  <c r="BK436" i="5"/>
  <c r="BJ436" i="5"/>
  <c r="BI436" i="5"/>
  <c r="BP436" i="5" s="1"/>
  <c r="BG436" i="5"/>
  <c r="BF436" i="5"/>
  <c r="BE436" i="5"/>
  <c r="CU400" i="5"/>
  <c r="BF400" i="5"/>
  <c r="BE400" i="5"/>
  <c r="BM400" i="5"/>
  <c r="BG400" i="5"/>
  <c r="BN400" i="5"/>
  <c r="BL400" i="5"/>
  <c r="BK400" i="5"/>
  <c r="BJ400" i="5"/>
  <c r="BQ400" i="5" s="1"/>
  <c r="BI400" i="5"/>
  <c r="BH400" i="5"/>
  <c r="BH17" i="5"/>
  <c r="BG17" i="5"/>
  <c r="BF17" i="5"/>
  <c r="BE17" i="5"/>
  <c r="BN17" i="5"/>
  <c r="BM17" i="5"/>
  <c r="BL17" i="5"/>
  <c r="BK17" i="5"/>
  <c r="BJ17" i="5"/>
  <c r="BI17" i="5"/>
  <c r="CW498" i="5"/>
  <c r="BG498" i="5"/>
  <c r="BF498" i="5"/>
  <c r="BE498" i="5"/>
  <c r="BN498" i="5"/>
  <c r="BM498" i="5"/>
  <c r="BL498" i="5"/>
  <c r="BH498" i="5"/>
  <c r="BK498" i="5"/>
  <c r="BJ498" i="5"/>
  <c r="BI498" i="5"/>
  <c r="BF28" i="5"/>
  <c r="BE28" i="5"/>
  <c r="BN28" i="5"/>
  <c r="BM28" i="5"/>
  <c r="BL28" i="5"/>
  <c r="BK28" i="5"/>
  <c r="BJ28" i="5"/>
  <c r="BI28" i="5"/>
  <c r="BH28" i="5"/>
  <c r="BG28" i="5"/>
  <c r="BF16" i="5"/>
  <c r="BE16" i="5"/>
  <c r="BN16" i="5"/>
  <c r="BM16" i="5"/>
  <c r="BL16" i="5"/>
  <c r="BK16" i="5"/>
  <c r="BJ16" i="5"/>
  <c r="BI16" i="5"/>
  <c r="BH16" i="5"/>
  <c r="BG16" i="5"/>
  <c r="BI505" i="5"/>
  <c r="BH505" i="5"/>
  <c r="BG505" i="5"/>
  <c r="BF505" i="5"/>
  <c r="BO505" i="5" s="1"/>
  <c r="BE505" i="5"/>
  <c r="BN505" i="5"/>
  <c r="BJ505" i="5"/>
  <c r="BK505" i="5"/>
  <c r="BL505" i="5"/>
  <c r="BT505" i="5" s="1"/>
  <c r="BM505" i="5"/>
  <c r="CU493" i="5"/>
  <c r="BI493" i="5"/>
  <c r="BH493" i="5"/>
  <c r="BG493" i="5"/>
  <c r="BF493" i="5"/>
  <c r="BE493" i="5"/>
  <c r="BN493" i="5"/>
  <c r="BM493" i="5"/>
  <c r="BL493" i="5"/>
  <c r="BT493" i="5" s="1"/>
  <c r="BK493" i="5"/>
  <c r="BJ493" i="5"/>
  <c r="BQ493" i="5" s="1"/>
  <c r="AY481" i="5"/>
  <c r="BI481" i="5"/>
  <c r="BH481" i="5"/>
  <c r="BG481" i="5"/>
  <c r="BF481" i="5"/>
  <c r="BN481" i="5"/>
  <c r="BE481" i="5"/>
  <c r="BL481" i="5"/>
  <c r="BT481" i="5" s="1"/>
  <c r="BK481" i="5"/>
  <c r="BJ481" i="5"/>
  <c r="BM481" i="5"/>
  <c r="BI469" i="5"/>
  <c r="BP469" i="5" s="1"/>
  <c r="BG469" i="5"/>
  <c r="BF469" i="5"/>
  <c r="BN469" i="5"/>
  <c r="BM469" i="5"/>
  <c r="BL469" i="5"/>
  <c r="BK469" i="5"/>
  <c r="BJ469" i="5"/>
  <c r="BH469" i="5"/>
  <c r="BE469" i="5"/>
  <c r="CX457" i="5"/>
  <c r="BG457" i="5"/>
  <c r="BF457" i="5"/>
  <c r="BO457" i="5" s="1"/>
  <c r="BN457" i="5"/>
  <c r="BM457" i="5"/>
  <c r="BL457" i="5"/>
  <c r="BK457" i="5"/>
  <c r="BJ457" i="5"/>
  <c r="BI457" i="5"/>
  <c r="BH457" i="5"/>
  <c r="BE457" i="5"/>
  <c r="BG445" i="5"/>
  <c r="BF445" i="5"/>
  <c r="BN445" i="5"/>
  <c r="BI445" i="5"/>
  <c r="BP445" i="5" s="1"/>
  <c r="BH445" i="5"/>
  <c r="BE445" i="5"/>
  <c r="BM445" i="5"/>
  <c r="BL445" i="5"/>
  <c r="BK445" i="5"/>
  <c r="BJ445" i="5"/>
  <c r="CY433" i="5"/>
  <c r="BG433" i="5"/>
  <c r="BF433" i="5"/>
  <c r="BO433" i="5" s="1"/>
  <c r="BN433" i="5"/>
  <c r="BM433" i="5"/>
  <c r="BL433" i="5"/>
  <c r="BT433" i="5" s="1"/>
  <c r="BK433" i="5"/>
  <c r="BJ433" i="5"/>
  <c r="BI433" i="5"/>
  <c r="BH433" i="5"/>
  <c r="BE433" i="5"/>
  <c r="AY421" i="5"/>
  <c r="BG421" i="5"/>
  <c r="BF421" i="5"/>
  <c r="BO421" i="5" s="1"/>
  <c r="BN421" i="5"/>
  <c r="BI421" i="5"/>
  <c r="BH421" i="5"/>
  <c r="BE421" i="5"/>
  <c r="BK421" i="5"/>
  <c r="BJ421" i="5"/>
  <c r="BM421" i="5"/>
  <c r="BL421" i="5"/>
  <c r="BG409" i="5"/>
  <c r="BF409" i="5"/>
  <c r="BN409" i="5"/>
  <c r="BM409" i="5"/>
  <c r="BL409" i="5"/>
  <c r="BT409" i="5" s="1"/>
  <c r="BI409" i="5"/>
  <c r="BH409" i="5"/>
  <c r="BK409" i="5"/>
  <c r="BJ409" i="5"/>
  <c r="BE409" i="5"/>
  <c r="BL397" i="5"/>
  <c r="BK397" i="5"/>
  <c r="BG397" i="5"/>
  <c r="BN397" i="5"/>
  <c r="BM397" i="5"/>
  <c r="BJ397" i="5"/>
  <c r="BQ397" i="5" s="1"/>
  <c r="BI397" i="5"/>
  <c r="BH397" i="5"/>
  <c r="BF397" i="5"/>
  <c r="BO397" i="5" s="1"/>
  <c r="BE397" i="5"/>
  <c r="BL385" i="5"/>
  <c r="BK385" i="5"/>
  <c r="BG385" i="5"/>
  <c r="BM385" i="5"/>
  <c r="BJ385" i="5"/>
  <c r="BQ385" i="5" s="1"/>
  <c r="BI385" i="5"/>
  <c r="BP385" i="5" s="1"/>
  <c r="BH385" i="5"/>
  <c r="BF385" i="5"/>
  <c r="BE385" i="5"/>
  <c r="BN385" i="5"/>
  <c r="BL373" i="5"/>
  <c r="BK373" i="5"/>
  <c r="BG373" i="5"/>
  <c r="BN373" i="5"/>
  <c r="BM373" i="5"/>
  <c r="BJ373" i="5"/>
  <c r="BI373" i="5"/>
  <c r="BH373" i="5"/>
  <c r="BF373" i="5"/>
  <c r="BO373" i="5" s="1"/>
  <c r="BE373" i="5"/>
  <c r="CS361" i="5"/>
  <c r="BF361" i="5"/>
  <c r="BE361" i="5"/>
  <c r="BN361" i="5"/>
  <c r="BL361" i="5"/>
  <c r="BH361" i="5"/>
  <c r="BM361" i="5"/>
  <c r="BK361" i="5"/>
  <c r="BJ361" i="5"/>
  <c r="BI361" i="5"/>
  <c r="BG361" i="5"/>
  <c r="DA349" i="5"/>
  <c r="BF349" i="5"/>
  <c r="BE349" i="5"/>
  <c r="BN349" i="5"/>
  <c r="BL349" i="5"/>
  <c r="BH349" i="5"/>
  <c r="BM349" i="5"/>
  <c r="BK349" i="5"/>
  <c r="BJ349" i="5"/>
  <c r="BI349" i="5"/>
  <c r="BG349" i="5"/>
  <c r="BF337" i="5"/>
  <c r="BO337" i="5" s="1"/>
  <c r="BE337" i="5"/>
  <c r="BH337" i="5"/>
  <c r="BN337" i="5"/>
  <c r="BM337" i="5"/>
  <c r="BL337" i="5"/>
  <c r="BK337" i="5"/>
  <c r="BJ337" i="5"/>
  <c r="BI337" i="5"/>
  <c r="BG337" i="5"/>
  <c r="CX325" i="5"/>
  <c r="BF325" i="5"/>
  <c r="BL325" i="5"/>
  <c r="BT325" i="5" s="1"/>
  <c r="BH325" i="5"/>
  <c r="BG325" i="5"/>
  <c r="BE325" i="5"/>
  <c r="BK325" i="5"/>
  <c r="BJ325" i="5"/>
  <c r="BI325" i="5"/>
  <c r="BN325" i="5"/>
  <c r="BM325" i="5"/>
  <c r="BK313" i="5"/>
  <c r="BG313" i="5"/>
  <c r="BF313" i="5"/>
  <c r="BE313" i="5"/>
  <c r="BN313" i="5"/>
  <c r="BM313" i="5"/>
  <c r="BL313" i="5"/>
  <c r="BJ313" i="5"/>
  <c r="BQ313" i="5" s="1"/>
  <c r="BI313" i="5"/>
  <c r="BH313" i="5"/>
  <c r="BN301" i="5"/>
  <c r="BJ301" i="5"/>
  <c r="BI301" i="5"/>
  <c r="BH301" i="5"/>
  <c r="BG301" i="5"/>
  <c r="BF301" i="5"/>
  <c r="BO301" i="5" s="1"/>
  <c r="BE301" i="5"/>
  <c r="BM301" i="5"/>
  <c r="BL301" i="5"/>
  <c r="BK301" i="5"/>
  <c r="CV289" i="5"/>
  <c r="BN289" i="5"/>
  <c r="BJ289" i="5"/>
  <c r="BI289" i="5"/>
  <c r="BH289" i="5"/>
  <c r="BG289" i="5"/>
  <c r="BF289" i="5"/>
  <c r="BE289" i="5"/>
  <c r="BM289" i="5"/>
  <c r="BL289" i="5"/>
  <c r="BK289" i="5"/>
  <c r="BN277" i="5"/>
  <c r="BJ277" i="5"/>
  <c r="BI277" i="5"/>
  <c r="BM277" i="5"/>
  <c r="BG277" i="5"/>
  <c r="BF277" i="5"/>
  <c r="BO277" i="5" s="1"/>
  <c r="BE277" i="5"/>
  <c r="BL277" i="5"/>
  <c r="BT277" i="5" s="1"/>
  <c r="BK277" i="5"/>
  <c r="BH277" i="5"/>
  <c r="BJ265" i="5"/>
  <c r="BF265" i="5"/>
  <c r="BO265" i="5" s="1"/>
  <c r="BE265" i="5"/>
  <c r="BN265" i="5"/>
  <c r="BI265" i="5"/>
  <c r="BH265" i="5"/>
  <c r="BG265" i="5"/>
  <c r="BM265" i="5"/>
  <c r="BK265" i="5"/>
  <c r="BL265" i="5"/>
  <c r="BT265" i="5" s="1"/>
  <c r="BJ253" i="5"/>
  <c r="BH253" i="5"/>
  <c r="BG253" i="5"/>
  <c r="BF253" i="5"/>
  <c r="BO253" i="5" s="1"/>
  <c r="BE253" i="5"/>
  <c r="BN253" i="5"/>
  <c r="BM253" i="5"/>
  <c r="BL253" i="5"/>
  <c r="BK253" i="5"/>
  <c r="BI253" i="5"/>
  <c r="BL241" i="5"/>
  <c r="BT241" i="5" s="1"/>
  <c r="BK241" i="5"/>
  <c r="BS241" i="5" s="1"/>
  <c r="BJ241" i="5"/>
  <c r="BI241" i="5"/>
  <c r="BH241" i="5"/>
  <c r="BG241" i="5"/>
  <c r="BN241" i="5"/>
  <c r="BM241" i="5"/>
  <c r="BF241" i="5"/>
  <c r="BE241" i="5"/>
  <c r="BL229" i="5"/>
  <c r="BK229" i="5"/>
  <c r="BJ229" i="5"/>
  <c r="BQ229" i="5" s="1"/>
  <c r="BI229" i="5"/>
  <c r="BP229" i="5" s="1"/>
  <c r="BH229" i="5"/>
  <c r="BG229" i="5"/>
  <c r="BM229" i="5"/>
  <c r="BF229" i="5"/>
  <c r="BO229" i="5" s="1"/>
  <c r="BE229" i="5"/>
  <c r="BN229" i="5"/>
  <c r="CU217" i="5"/>
  <c r="BL217" i="5"/>
  <c r="BK217" i="5"/>
  <c r="BJ217" i="5"/>
  <c r="BQ217" i="5" s="1"/>
  <c r="BN217" i="5"/>
  <c r="BM217" i="5"/>
  <c r="BI217" i="5"/>
  <c r="BH217" i="5"/>
  <c r="BG217" i="5"/>
  <c r="BF217" i="5"/>
  <c r="BO217" i="5" s="1"/>
  <c r="BE217" i="5"/>
  <c r="CU205" i="5"/>
  <c r="BL205" i="5"/>
  <c r="BK205" i="5"/>
  <c r="BJ205" i="5"/>
  <c r="BG205" i="5"/>
  <c r="BF205" i="5"/>
  <c r="BE205" i="5"/>
  <c r="BN205" i="5"/>
  <c r="BM205" i="5"/>
  <c r="BI205" i="5"/>
  <c r="BH205" i="5"/>
  <c r="BL193" i="5"/>
  <c r="BK193" i="5"/>
  <c r="BJ193" i="5"/>
  <c r="BN193" i="5"/>
  <c r="BM193" i="5"/>
  <c r="BI193" i="5"/>
  <c r="BG193" i="5"/>
  <c r="BF193" i="5"/>
  <c r="BO193" i="5" s="1"/>
  <c r="BH193" i="5"/>
  <c r="BE193" i="5"/>
  <c r="BG181" i="5"/>
  <c r="BF181" i="5"/>
  <c r="BO181" i="5" s="1"/>
  <c r="BE181" i="5"/>
  <c r="BM181" i="5"/>
  <c r="BL181" i="5"/>
  <c r="BN181" i="5"/>
  <c r="BK181" i="5"/>
  <c r="BJ181" i="5"/>
  <c r="BI181" i="5"/>
  <c r="BH181" i="5"/>
  <c r="DB169" i="5"/>
  <c r="BG169" i="5"/>
  <c r="BF169" i="5"/>
  <c r="BE169" i="5"/>
  <c r="BM169" i="5"/>
  <c r="BL169" i="5"/>
  <c r="BN169" i="5"/>
  <c r="BK169" i="5"/>
  <c r="BJ169" i="5"/>
  <c r="BI169" i="5"/>
  <c r="BH169" i="5"/>
  <c r="CW157" i="5"/>
  <c r="BG157" i="5"/>
  <c r="BF157" i="5"/>
  <c r="BE157" i="5"/>
  <c r="BM157" i="5"/>
  <c r="BK157" i="5"/>
  <c r="BJ157" i="5"/>
  <c r="BI157" i="5"/>
  <c r="BH157" i="5"/>
  <c r="BL157" i="5"/>
  <c r="BN157" i="5"/>
  <c r="AY145" i="5"/>
  <c r="BG145" i="5"/>
  <c r="BF145" i="5"/>
  <c r="BE145" i="5"/>
  <c r="BM145" i="5"/>
  <c r="BK145" i="5"/>
  <c r="BR145" i="5" s="1"/>
  <c r="BJ145" i="5"/>
  <c r="BI145" i="5"/>
  <c r="BH145" i="5"/>
  <c r="BL145" i="5"/>
  <c r="BN145" i="5"/>
  <c r="CW133" i="5"/>
  <c r="BG133" i="5"/>
  <c r="BF133" i="5"/>
  <c r="BO133" i="5" s="1"/>
  <c r="BE133" i="5"/>
  <c r="BM133" i="5"/>
  <c r="BK133" i="5"/>
  <c r="BJ133" i="5"/>
  <c r="BQ133" i="5" s="1"/>
  <c r="BI133" i="5"/>
  <c r="BH133" i="5"/>
  <c r="BL133" i="5"/>
  <c r="BN133" i="5"/>
  <c r="AY121" i="5"/>
  <c r="BG121" i="5"/>
  <c r="BF121" i="5"/>
  <c r="BE121" i="5"/>
  <c r="BH121" i="5"/>
  <c r="BN121" i="5"/>
  <c r="BM121" i="5"/>
  <c r="BL121" i="5"/>
  <c r="BT121" i="5" s="1"/>
  <c r="BK121" i="5"/>
  <c r="BJ121" i="5"/>
  <c r="BI121" i="5"/>
  <c r="BJ102" i="5"/>
  <c r="BQ102" i="5" s="1"/>
  <c r="BI102" i="5"/>
  <c r="BP102" i="5" s="1"/>
  <c r="BH102" i="5"/>
  <c r="BG102" i="5"/>
  <c r="BF102" i="5"/>
  <c r="BO102" i="5" s="1"/>
  <c r="BE102" i="5"/>
  <c r="BN102" i="5"/>
  <c r="BM102" i="5"/>
  <c r="BK102" i="5"/>
  <c r="BR102" i="5" s="1"/>
  <c r="BL102" i="5"/>
  <c r="BJ90" i="5"/>
  <c r="BQ90" i="5" s="1"/>
  <c r="BI90" i="5"/>
  <c r="BH90" i="5"/>
  <c r="BG90" i="5"/>
  <c r="BF90" i="5"/>
  <c r="BO90" i="5" s="1"/>
  <c r="BE90" i="5"/>
  <c r="BN90" i="5"/>
  <c r="BM90" i="5"/>
  <c r="BL90" i="5"/>
  <c r="BK90" i="5"/>
  <c r="BS90" i="5" s="1"/>
  <c r="BJ78" i="5"/>
  <c r="BI78" i="5"/>
  <c r="BP78" i="5" s="1"/>
  <c r="BH78" i="5"/>
  <c r="BG78" i="5"/>
  <c r="BF78" i="5"/>
  <c r="BO78" i="5" s="1"/>
  <c r="BE78" i="5"/>
  <c r="BN78" i="5"/>
  <c r="BM78" i="5"/>
  <c r="BL78" i="5"/>
  <c r="BT78" i="5" s="1"/>
  <c r="BK78" i="5"/>
  <c r="BJ66" i="5"/>
  <c r="BQ66" i="5" s="1"/>
  <c r="BI66" i="5"/>
  <c r="BH66" i="5"/>
  <c r="BG66" i="5"/>
  <c r="BF66" i="5"/>
  <c r="BE66" i="5"/>
  <c r="BN66" i="5"/>
  <c r="BM66" i="5"/>
  <c r="BL66" i="5"/>
  <c r="BK66" i="5"/>
  <c r="BS66" i="5" s="1"/>
  <c r="BJ54" i="5"/>
  <c r="BQ54" i="5" s="1"/>
  <c r="BI54" i="5"/>
  <c r="BH54" i="5"/>
  <c r="BG54" i="5"/>
  <c r="BF54" i="5"/>
  <c r="BE54" i="5"/>
  <c r="BN54" i="5"/>
  <c r="BM54" i="5"/>
  <c r="BL54" i="5"/>
  <c r="BT54" i="5" s="1"/>
  <c r="BK54" i="5"/>
  <c r="BS54" i="5" s="1"/>
  <c r="BJ42" i="5"/>
  <c r="BI42" i="5"/>
  <c r="BH42" i="5"/>
  <c r="BG42" i="5"/>
  <c r="BF42" i="5"/>
  <c r="BO42" i="5" s="1"/>
  <c r="BE42" i="5"/>
  <c r="BN42" i="5"/>
  <c r="BM42" i="5"/>
  <c r="BL42" i="5"/>
  <c r="BK42" i="5"/>
  <c r="BR42" i="5" s="1"/>
  <c r="BN502" i="5"/>
  <c r="BM502" i="5"/>
  <c r="BL502" i="5"/>
  <c r="BK502" i="5"/>
  <c r="BJ502" i="5"/>
  <c r="BQ502" i="5" s="1"/>
  <c r="BI502" i="5"/>
  <c r="BP502" i="5" s="1"/>
  <c r="BH502" i="5"/>
  <c r="BG502" i="5"/>
  <c r="BF502" i="5"/>
  <c r="BE502" i="5"/>
  <c r="BN490" i="5"/>
  <c r="BM490" i="5"/>
  <c r="BL490" i="5"/>
  <c r="BT490" i="5" s="1"/>
  <c r="BJ490" i="5"/>
  <c r="BI490" i="5"/>
  <c r="BH490" i="5"/>
  <c r="BK490" i="5"/>
  <c r="BG490" i="5"/>
  <c r="BF490" i="5"/>
  <c r="BE490" i="5"/>
  <c r="BM454" i="5"/>
  <c r="BL454" i="5"/>
  <c r="BT454" i="5" s="1"/>
  <c r="BH454" i="5"/>
  <c r="BN454" i="5"/>
  <c r="BK454" i="5"/>
  <c r="BJ454" i="5"/>
  <c r="BI454" i="5"/>
  <c r="BG454" i="5"/>
  <c r="BF454" i="5"/>
  <c r="BO454" i="5" s="1"/>
  <c r="BE454" i="5"/>
  <c r="CT310" i="5"/>
  <c r="BJ310" i="5"/>
  <c r="BK310" i="5"/>
  <c r="BI310" i="5"/>
  <c r="BH310" i="5"/>
  <c r="BG310" i="5"/>
  <c r="BF310" i="5"/>
  <c r="BN310" i="5"/>
  <c r="BM310" i="5"/>
  <c r="BL310" i="5"/>
  <c r="BT310" i="5" s="1"/>
  <c r="BE310" i="5"/>
  <c r="BF214" i="5"/>
  <c r="BO214" i="5" s="1"/>
  <c r="BE214" i="5"/>
  <c r="BM214" i="5"/>
  <c r="BL214" i="5"/>
  <c r="BK214" i="5"/>
  <c r="BJ214" i="5"/>
  <c r="BI214" i="5"/>
  <c r="BG214" i="5"/>
  <c r="BN214" i="5"/>
  <c r="BH214" i="5"/>
  <c r="BM178" i="5"/>
  <c r="BL178" i="5"/>
  <c r="BT178" i="5" s="1"/>
  <c r="BK178" i="5"/>
  <c r="BJ178" i="5"/>
  <c r="BI178" i="5"/>
  <c r="BG178" i="5"/>
  <c r="BF178" i="5"/>
  <c r="BN178" i="5"/>
  <c r="BH178" i="5"/>
  <c r="BE178" i="5"/>
  <c r="BL31" i="5"/>
  <c r="BK31" i="5"/>
  <c r="BJ31" i="5"/>
  <c r="BI31" i="5"/>
  <c r="BH31" i="5"/>
  <c r="BG31" i="5"/>
  <c r="BF31" i="5"/>
  <c r="BE31" i="5"/>
  <c r="BN31" i="5"/>
  <c r="BM31" i="5"/>
  <c r="BN27" i="5"/>
  <c r="BM27" i="5"/>
  <c r="BL27" i="5"/>
  <c r="BK27" i="5"/>
  <c r="BJ27" i="5"/>
  <c r="BI27" i="5"/>
  <c r="BH27" i="5"/>
  <c r="BG27" i="5"/>
  <c r="BF27" i="5"/>
  <c r="BE27" i="5"/>
  <c r="BN15" i="5"/>
  <c r="BM15" i="5"/>
  <c r="BL15" i="5"/>
  <c r="BK15" i="5"/>
  <c r="BJ15" i="5"/>
  <c r="BI15" i="5"/>
  <c r="BH15" i="5"/>
  <c r="BG15" i="5"/>
  <c r="BF15" i="5"/>
  <c r="BE15" i="5"/>
  <c r="CS500" i="5"/>
  <c r="BK500" i="5"/>
  <c r="BJ500" i="5"/>
  <c r="BI500" i="5"/>
  <c r="BH500" i="5"/>
  <c r="BG500" i="5"/>
  <c r="BF500" i="5"/>
  <c r="BE500" i="5"/>
  <c r="BN500" i="5"/>
  <c r="BM500" i="5"/>
  <c r="BL500" i="5"/>
  <c r="CX488" i="5"/>
  <c r="BK488" i="5"/>
  <c r="BJ488" i="5"/>
  <c r="BI488" i="5"/>
  <c r="BH488" i="5"/>
  <c r="BF488" i="5"/>
  <c r="BG488" i="5"/>
  <c r="BE488" i="5"/>
  <c r="BN488" i="5"/>
  <c r="BM488" i="5"/>
  <c r="BL488" i="5"/>
  <c r="BT488" i="5" s="1"/>
  <c r="CY476" i="5"/>
  <c r="BK476" i="5"/>
  <c r="BJ476" i="5"/>
  <c r="BI476" i="5"/>
  <c r="BH476" i="5"/>
  <c r="BF476" i="5"/>
  <c r="BG476" i="5"/>
  <c r="BE476" i="5"/>
  <c r="BL476" i="5"/>
  <c r="BN476" i="5"/>
  <c r="BM476" i="5"/>
  <c r="CS464" i="5"/>
  <c r="BK464" i="5"/>
  <c r="BI464" i="5"/>
  <c r="BH464" i="5"/>
  <c r="BN464" i="5"/>
  <c r="BM464" i="5"/>
  <c r="BL464" i="5"/>
  <c r="BJ464" i="5"/>
  <c r="BG464" i="5"/>
  <c r="BF464" i="5"/>
  <c r="BE464" i="5"/>
  <c r="AY452" i="5"/>
  <c r="BI452" i="5"/>
  <c r="BP452" i="5" s="1"/>
  <c r="BH452" i="5"/>
  <c r="BN452" i="5"/>
  <c r="BM452" i="5"/>
  <c r="BL452" i="5"/>
  <c r="BK452" i="5"/>
  <c r="BJ452" i="5"/>
  <c r="BE452" i="5"/>
  <c r="BG452" i="5"/>
  <c r="BF452" i="5"/>
  <c r="BI440" i="5"/>
  <c r="BH440" i="5"/>
  <c r="BK440" i="5"/>
  <c r="BR440" i="5" s="1"/>
  <c r="BJ440" i="5"/>
  <c r="BG440" i="5"/>
  <c r="BF440" i="5"/>
  <c r="BE440" i="5"/>
  <c r="BN440" i="5"/>
  <c r="BM440" i="5"/>
  <c r="BL440" i="5"/>
  <c r="CY428" i="5"/>
  <c r="BI428" i="5"/>
  <c r="BH428" i="5"/>
  <c r="BN428" i="5"/>
  <c r="BM428" i="5"/>
  <c r="BL428" i="5"/>
  <c r="BK428" i="5"/>
  <c r="BE428" i="5"/>
  <c r="BJ428" i="5"/>
  <c r="BG428" i="5"/>
  <c r="BF428" i="5"/>
  <c r="CU416" i="5"/>
  <c r="BI416" i="5"/>
  <c r="BH416" i="5"/>
  <c r="BK416" i="5"/>
  <c r="BJ416" i="5"/>
  <c r="BG416" i="5"/>
  <c r="BF416" i="5"/>
  <c r="BE416" i="5"/>
  <c r="BN416" i="5"/>
  <c r="BM416" i="5"/>
  <c r="BL416" i="5"/>
  <c r="AY404" i="5"/>
  <c r="BI404" i="5"/>
  <c r="BH404" i="5"/>
  <c r="BN404" i="5"/>
  <c r="BK404" i="5"/>
  <c r="BM404" i="5"/>
  <c r="BL404" i="5"/>
  <c r="BT404" i="5" s="1"/>
  <c r="BJ404" i="5"/>
  <c r="BG404" i="5"/>
  <c r="BF404" i="5"/>
  <c r="BE404" i="5"/>
  <c r="AY392" i="5"/>
  <c r="BN392" i="5"/>
  <c r="BM392" i="5"/>
  <c r="BI392" i="5"/>
  <c r="BF392" i="5"/>
  <c r="BE392" i="5"/>
  <c r="BL392" i="5"/>
  <c r="BK392" i="5"/>
  <c r="BJ392" i="5"/>
  <c r="BH392" i="5"/>
  <c r="BG392" i="5"/>
  <c r="BN380" i="5"/>
  <c r="BM380" i="5"/>
  <c r="BI380" i="5"/>
  <c r="BL380" i="5"/>
  <c r="BK380" i="5"/>
  <c r="BJ380" i="5"/>
  <c r="BH380" i="5"/>
  <c r="BG380" i="5"/>
  <c r="BF380" i="5"/>
  <c r="BO380" i="5" s="1"/>
  <c r="BE380" i="5"/>
  <c r="BM368" i="5"/>
  <c r="BI368" i="5"/>
  <c r="BH368" i="5"/>
  <c r="BG368" i="5"/>
  <c r="BF368" i="5"/>
  <c r="BE368" i="5"/>
  <c r="BL368" i="5"/>
  <c r="BN368" i="5"/>
  <c r="BK368" i="5"/>
  <c r="BJ368" i="5"/>
  <c r="BQ368" i="5" s="1"/>
  <c r="BH356" i="5"/>
  <c r="BG356" i="5"/>
  <c r="BF356" i="5"/>
  <c r="BE356" i="5"/>
  <c r="BN356" i="5"/>
  <c r="BJ356" i="5"/>
  <c r="BI356" i="5"/>
  <c r="BM356" i="5"/>
  <c r="BK356" i="5"/>
  <c r="BL356" i="5"/>
  <c r="BH344" i="5"/>
  <c r="BG344" i="5"/>
  <c r="BF344" i="5"/>
  <c r="BO344" i="5" s="1"/>
  <c r="BE344" i="5"/>
  <c r="BN344" i="5"/>
  <c r="BJ344" i="5"/>
  <c r="BM344" i="5"/>
  <c r="BL344" i="5"/>
  <c r="BK344" i="5"/>
  <c r="BI344" i="5"/>
  <c r="CS332" i="5"/>
  <c r="BH332" i="5"/>
  <c r="BG332" i="5"/>
  <c r="BF332" i="5"/>
  <c r="BN332" i="5"/>
  <c r="BM332" i="5"/>
  <c r="BL332" i="5"/>
  <c r="BK332" i="5"/>
  <c r="BJ332" i="5"/>
  <c r="BI332" i="5"/>
  <c r="BE332" i="5"/>
  <c r="BF320" i="5"/>
  <c r="BG320" i="5"/>
  <c r="BN320" i="5"/>
  <c r="BM320" i="5"/>
  <c r="BL320" i="5"/>
  <c r="BK320" i="5"/>
  <c r="BE320" i="5"/>
  <c r="BJ320" i="5"/>
  <c r="BI320" i="5"/>
  <c r="BH320" i="5"/>
  <c r="CY308" i="5"/>
  <c r="BF308" i="5"/>
  <c r="BI308" i="5"/>
  <c r="BN308" i="5"/>
  <c r="BM308" i="5"/>
  <c r="BL308" i="5"/>
  <c r="BK308" i="5"/>
  <c r="BJ308" i="5"/>
  <c r="BQ308" i="5" s="1"/>
  <c r="BH308" i="5"/>
  <c r="BG308" i="5"/>
  <c r="BE308" i="5"/>
  <c r="BL296" i="5"/>
  <c r="BK296" i="5"/>
  <c r="BJ296" i="5"/>
  <c r="BQ296" i="5" s="1"/>
  <c r="BI296" i="5"/>
  <c r="BH296" i="5"/>
  <c r="BG296" i="5"/>
  <c r="BF296" i="5"/>
  <c r="BE296" i="5"/>
  <c r="BN296" i="5"/>
  <c r="BM296" i="5"/>
  <c r="BL284" i="5"/>
  <c r="BK284" i="5"/>
  <c r="BJ284" i="5"/>
  <c r="BH284" i="5"/>
  <c r="BI284" i="5"/>
  <c r="BG284" i="5"/>
  <c r="BF284" i="5"/>
  <c r="BE284" i="5"/>
  <c r="BN284" i="5"/>
  <c r="BM284" i="5"/>
  <c r="BL272" i="5"/>
  <c r="BT272" i="5" s="1"/>
  <c r="BK272" i="5"/>
  <c r="BF272" i="5"/>
  <c r="BE272" i="5"/>
  <c r="BN272" i="5"/>
  <c r="BM272" i="5"/>
  <c r="BJ272" i="5"/>
  <c r="BI272" i="5"/>
  <c r="BH272" i="5"/>
  <c r="BG272" i="5"/>
  <c r="BL260" i="5"/>
  <c r="BN260" i="5"/>
  <c r="BM260" i="5"/>
  <c r="BK260" i="5"/>
  <c r="BR260" i="5" s="1"/>
  <c r="BG260" i="5"/>
  <c r="BF260" i="5"/>
  <c r="BE260" i="5"/>
  <c r="BJ260" i="5"/>
  <c r="BI260" i="5"/>
  <c r="BP260" i="5" s="1"/>
  <c r="BH260" i="5"/>
  <c r="AY248" i="5"/>
  <c r="BL248" i="5"/>
  <c r="BF248" i="5"/>
  <c r="BE248" i="5"/>
  <c r="BN248" i="5"/>
  <c r="BM248" i="5"/>
  <c r="BK248" i="5"/>
  <c r="BJ248" i="5"/>
  <c r="BI248" i="5"/>
  <c r="BH248" i="5"/>
  <c r="BG248" i="5"/>
  <c r="DA236" i="5"/>
  <c r="BN236" i="5"/>
  <c r="BM236" i="5"/>
  <c r="BL236" i="5"/>
  <c r="BK236" i="5"/>
  <c r="BJ236" i="5"/>
  <c r="BQ236" i="5" s="1"/>
  <c r="BI236" i="5"/>
  <c r="BH236" i="5"/>
  <c r="BG236" i="5"/>
  <c r="BF236" i="5"/>
  <c r="BE236" i="5"/>
  <c r="BN224" i="5"/>
  <c r="BM224" i="5"/>
  <c r="BL224" i="5"/>
  <c r="BK224" i="5"/>
  <c r="BJ224" i="5"/>
  <c r="BI224" i="5"/>
  <c r="BH224" i="5"/>
  <c r="BG224" i="5"/>
  <c r="BF224" i="5"/>
  <c r="BE224" i="5"/>
  <c r="CW212" i="5"/>
  <c r="BN212" i="5"/>
  <c r="BM212" i="5"/>
  <c r="BL212" i="5"/>
  <c r="BK212" i="5"/>
  <c r="BI212" i="5"/>
  <c r="BP212" i="5" s="1"/>
  <c r="BH212" i="5"/>
  <c r="BJ212" i="5"/>
  <c r="BQ212" i="5" s="1"/>
  <c r="BG212" i="5"/>
  <c r="BF212" i="5"/>
  <c r="BE212" i="5"/>
  <c r="BN200" i="5"/>
  <c r="BM200" i="5"/>
  <c r="BL200" i="5"/>
  <c r="BI200" i="5"/>
  <c r="BP200" i="5" s="1"/>
  <c r="BH200" i="5"/>
  <c r="BG200" i="5"/>
  <c r="BF200" i="5"/>
  <c r="BE200" i="5"/>
  <c r="BK200" i="5"/>
  <c r="BJ200" i="5"/>
  <c r="BQ200" i="5" s="1"/>
  <c r="BI188" i="5"/>
  <c r="BH188" i="5"/>
  <c r="BG188" i="5"/>
  <c r="BF188" i="5"/>
  <c r="BE188" i="5"/>
  <c r="BN188" i="5"/>
  <c r="BL188" i="5"/>
  <c r="BK188" i="5"/>
  <c r="BJ188" i="5"/>
  <c r="BM188" i="5"/>
  <c r="BI176" i="5"/>
  <c r="BH176" i="5"/>
  <c r="BG176" i="5"/>
  <c r="BF176" i="5"/>
  <c r="BE176" i="5"/>
  <c r="BN176" i="5"/>
  <c r="BM176" i="5"/>
  <c r="BL176" i="5"/>
  <c r="BK176" i="5"/>
  <c r="BJ176" i="5"/>
  <c r="BI164" i="5"/>
  <c r="BH164" i="5"/>
  <c r="BG164" i="5"/>
  <c r="BF164" i="5"/>
  <c r="BO164" i="5" s="1"/>
  <c r="BE164" i="5"/>
  <c r="BN164" i="5"/>
  <c r="BM164" i="5"/>
  <c r="BL164" i="5"/>
  <c r="BK164" i="5"/>
  <c r="BJ164" i="5"/>
  <c r="BI152" i="5"/>
  <c r="BH152" i="5"/>
  <c r="BG152" i="5"/>
  <c r="BF152" i="5"/>
  <c r="BE152" i="5"/>
  <c r="BM152" i="5"/>
  <c r="BL152" i="5"/>
  <c r="BK152" i="5"/>
  <c r="BJ152" i="5"/>
  <c r="BN152" i="5"/>
  <c r="BI140" i="5"/>
  <c r="BP140" i="5" s="1"/>
  <c r="BH140" i="5"/>
  <c r="BG140" i="5"/>
  <c r="BF140" i="5"/>
  <c r="BE140" i="5"/>
  <c r="BM140" i="5"/>
  <c r="BL140" i="5"/>
  <c r="BT140" i="5" s="1"/>
  <c r="BK140" i="5"/>
  <c r="BJ140" i="5"/>
  <c r="BN140" i="5"/>
  <c r="CY128" i="5"/>
  <c r="BI128" i="5"/>
  <c r="BH128" i="5"/>
  <c r="BG128" i="5"/>
  <c r="BF128" i="5"/>
  <c r="BE128" i="5"/>
  <c r="BN128" i="5"/>
  <c r="BM128" i="5"/>
  <c r="BL128" i="5"/>
  <c r="BK128" i="5"/>
  <c r="BR128" i="5" s="1"/>
  <c r="BJ128" i="5"/>
  <c r="BI116" i="5"/>
  <c r="BH116" i="5"/>
  <c r="BG116" i="5"/>
  <c r="BF116" i="5"/>
  <c r="BN116" i="5"/>
  <c r="BM116" i="5"/>
  <c r="BL116" i="5"/>
  <c r="BK116" i="5"/>
  <c r="BJ116" i="5"/>
  <c r="BE116" i="5"/>
  <c r="BG109" i="5"/>
  <c r="BE109" i="5"/>
  <c r="BN109" i="5"/>
  <c r="BM109" i="5"/>
  <c r="BL109" i="5"/>
  <c r="BK109" i="5"/>
  <c r="BJ109" i="5"/>
  <c r="BI109" i="5"/>
  <c r="BH109" i="5"/>
  <c r="BF109" i="5"/>
  <c r="BL97" i="5"/>
  <c r="BK97" i="5"/>
  <c r="BJ97" i="5"/>
  <c r="BQ97" i="5" s="1"/>
  <c r="BI97" i="5"/>
  <c r="BH97" i="5"/>
  <c r="BG97" i="5"/>
  <c r="BF97" i="5"/>
  <c r="BO97" i="5" s="1"/>
  <c r="BE97" i="5"/>
  <c r="BM97" i="5"/>
  <c r="BN97" i="5"/>
  <c r="BL85" i="5"/>
  <c r="BT85" i="5" s="1"/>
  <c r="BK85" i="5"/>
  <c r="BJ85" i="5"/>
  <c r="BI85" i="5"/>
  <c r="BP85" i="5" s="1"/>
  <c r="BH85" i="5"/>
  <c r="BG85" i="5"/>
  <c r="BF85" i="5"/>
  <c r="BE85" i="5"/>
  <c r="BN85" i="5"/>
  <c r="BM85" i="5"/>
  <c r="BL73" i="5"/>
  <c r="BK73" i="5"/>
  <c r="BJ73" i="5"/>
  <c r="BQ73" i="5" s="1"/>
  <c r="BI73" i="5"/>
  <c r="BH73" i="5"/>
  <c r="BG73" i="5"/>
  <c r="BF73" i="5"/>
  <c r="BO73" i="5" s="1"/>
  <c r="BE73" i="5"/>
  <c r="BN73" i="5"/>
  <c r="BM73" i="5"/>
  <c r="BL61" i="5"/>
  <c r="BK61" i="5"/>
  <c r="BJ61" i="5"/>
  <c r="BQ61" i="5" s="1"/>
  <c r="BI61" i="5"/>
  <c r="BP61" i="5" s="1"/>
  <c r="BH61" i="5"/>
  <c r="BG61" i="5"/>
  <c r="BF61" i="5"/>
  <c r="BO61" i="5" s="1"/>
  <c r="BE61" i="5"/>
  <c r="BN61" i="5"/>
  <c r="BM61" i="5"/>
  <c r="BL49" i="5"/>
  <c r="BT49" i="5" s="1"/>
  <c r="BK49" i="5"/>
  <c r="BJ49" i="5"/>
  <c r="BI49" i="5"/>
  <c r="BH49" i="5"/>
  <c r="BG49" i="5"/>
  <c r="BF49" i="5"/>
  <c r="BE49" i="5"/>
  <c r="BN49" i="5"/>
  <c r="BM49" i="5"/>
  <c r="BL37" i="5"/>
  <c r="BT37" i="5" s="1"/>
  <c r="BK37" i="5"/>
  <c r="BR37" i="5" s="1"/>
  <c r="BJ37" i="5"/>
  <c r="BQ37" i="5" s="1"/>
  <c r="BI37" i="5"/>
  <c r="BH37" i="5"/>
  <c r="BG37" i="5"/>
  <c r="BF37" i="5"/>
  <c r="BO37" i="5" s="1"/>
  <c r="BE37" i="5"/>
  <c r="BN37" i="5"/>
  <c r="BM37" i="5"/>
  <c r="BH35" i="5"/>
  <c r="BG35" i="5"/>
  <c r="BF35" i="5"/>
  <c r="BO35" i="5" s="1"/>
  <c r="BE35" i="5"/>
  <c r="BN35" i="5"/>
  <c r="BM35" i="5"/>
  <c r="BL35" i="5"/>
  <c r="BK35" i="5"/>
  <c r="BR35" i="5" s="1"/>
  <c r="BJ35" i="5"/>
  <c r="BQ35" i="5" s="1"/>
  <c r="BI35" i="5"/>
  <c r="BM466" i="5"/>
  <c r="BL466" i="5"/>
  <c r="BH466" i="5"/>
  <c r="BN466" i="5"/>
  <c r="BK466" i="5"/>
  <c r="BR466" i="5" s="1"/>
  <c r="BJ466" i="5"/>
  <c r="BQ466" i="5" s="1"/>
  <c r="BI466" i="5"/>
  <c r="BP466" i="5" s="1"/>
  <c r="BG466" i="5"/>
  <c r="BF466" i="5"/>
  <c r="BE466" i="5"/>
  <c r="BM406" i="5"/>
  <c r="BL406" i="5"/>
  <c r="BH406" i="5"/>
  <c r="BN406" i="5"/>
  <c r="BK406" i="5"/>
  <c r="BS406" i="5" s="1"/>
  <c r="BJ406" i="5"/>
  <c r="BF406" i="5"/>
  <c r="BO406" i="5" s="1"/>
  <c r="BI406" i="5"/>
  <c r="BP406" i="5" s="1"/>
  <c r="BG406" i="5"/>
  <c r="BE406" i="5"/>
  <c r="CY382" i="5"/>
  <c r="BF382" i="5"/>
  <c r="BE382" i="5"/>
  <c r="BM382" i="5"/>
  <c r="BJ382" i="5"/>
  <c r="BI382" i="5"/>
  <c r="BH382" i="5"/>
  <c r="BG382" i="5"/>
  <c r="BL382" i="5"/>
  <c r="BT382" i="5" s="1"/>
  <c r="BK382" i="5"/>
  <c r="BN382" i="5"/>
  <c r="CT286" i="5"/>
  <c r="BH286" i="5"/>
  <c r="BN286" i="5"/>
  <c r="BM286" i="5"/>
  <c r="BL286" i="5"/>
  <c r="BK286" i="5"/>
  <c r="BJ286" i="5"/>
  <c r="BI286" i="5"/>
  <c r="BP286" i="5" s="1"/>
  <c r="BG286" i="5"/>
  <c r="BF286" i="5"/>
  <c r="BO286" i="5" s="1"/>
  <c r="BE286" i="5"/>
  <c r="BH274" i="5"/>
  <c r="BN274" i="5"/>
  <c r="BM274" i="5"/>
  <c r="BL274" i="5"/>
  <c r="BK274" i="5"/>
  <c r="BF274" i="5"/>
  <c r="BE274" i="5"/>
  <c r="BJ274" i="5"/>
  <c r="BI274" i="5"/>
  <c r="BP274" i="5" s="1"/>
  <c r="BG274" i="5"/>
  <c r="CS250" i="5"/>
  <c r="BL250" i="5"/>
  <c r="BK250" i="5"/>
  <c r="BJ250" i="5"/>
  <c r="BI250" i="5"/>
  <c r="BH250" i="5"/>
  <c r="BG250" i="5"/>
  <c r="BN250" i="5"/>
  <c r="BM250" i="5"/>
  <c r="BF250" i="5"/>
  <c r="BE250" i="5"/>
  <c r="BN26" i="5"/>
  <c r="BM26" i="5"/>
  <c r="BL26" i="5"/>
  <c r="BK26" i="5"/>
  <c r="BJ26" i="5"/>
  <c r="BI26" i="5"/>
  <c r="BH26" i="5"/>
  <c r="BG26" i="5"/>
  <c r="BF26" i="5"/>
  <c r="BE26" i="5"/>
  <c r="BN14" i="5"/>
  <c r="BM14" i="5"/>
  <c r="BL14" i="5"/>
  <c r="BK14" i="5"/>
  <c r="BJ14" i="5"/>
  <c r="BI14" i="5"/>
  <c r="BH14" i="5"/>
  <c r="BG14" i="5"/>
  <c r="BF14" i="5"/>
  <c r="BE14" i="5"/>
  <c r="BM495" i="5"/>
  <c r="BL495" i="5"/>
  <c r="BK495" i="5"/>
  <c r="BJ495" i="5"/>
  <c r="BQ495" i="5" s="1"/>
  <c r="BI495" i="5"/>
  <c r="BH495" i="5"/>
  <c r="BG495" i="5"/>
  <c r="BF495" i="5"/>
  <c r="BN495" i="5"/>
  <c r="BE495" i="5"/>
  <c r="BM483" i="5"/>
  <c r="BL483" i="5"/>
  <c r="BK483" i="5"/>
  <c r="BJ483" i="5"/>
  <c r="BH483" i="5"/>
  <c r="BF483" i="5"/>
  <c r="BO483" i="5" s="1"/>
  <c r="BI483" i="5"/>
  <c r="BG483" i="5"/>
  <c r="BE483" i="5"/>
  <c r="BN483" i="5"/>
  <c r="AY471" i="5"/>
  <c r="BM471" i="5"/>
  <c r="BK471" i="5"/>
  <c r="BS471" i="5" s="1"/>
  <c r="BJ471" i="5"/>
  <c r="BF471" i="5"/>
  <c r="BN471" i="5"/>
  <c r="BL471" i="5"/>
  <c r="BI471" i="5"/>
  <c r="BP471" i="5" s="1"/>
  <c r="BH471" i="5"/>
  <c r="BE471" i="5"/>
  <c r="BG471" i="5"/>
  <c r="AY459" i="5"/>
  <c r="BK459" i="5"/>
  <c r="BJ459" i="5"/>
  <c r="BF459" i="5"/>
  <c r="BM459" i="5"/>
  <c r="BL459" i="5"/>
  <c r="BI459" i="5"/>
  <c r="BH459" i="5"/>
  <c r="BG459" i="5"/>
  <c r="BE459" i="5"/>
  <c r="BN459" i="5"/>
  <c r="CT447" i="5"/>
  <c r="BK447" i="5"/>
  <c r="BJ447" i="5"/>
  <c r="BF447" i="5"/>
  <c r="BN447" i="5"/>
  <c r="BM447" i="5"/>
  <c r="BG447" i="5"/>
  <c r="BE447" i="5"/>
  <c r="BL447" i="5"/>
  <c r="BI447" i="5"/>
  <c r="BP447" i="5" s="1"/>
  <c r="BH447" i="5"/>
  <c r="AY435" i="5"/>
  <c r="BK435" i="5"/>
  <c r="BJ435" i="5"/>
  <c r="BF435" i="5"/>
  <c r="BM435" i="5"/>
  <c r="BL435" i="5"/>
  <c r="BI435" i="5"/>
  <c r="BH435" i="5"/>
  <c r="BG435" i="5"/>
  <c r="BE435" i="5"/>
  <c r="BN435" i="5"/>
  <c r="BK423" i="5"/>
  <c r="BJ423" i="5"/>
  <c r="BQ423" i="5" s="1"/>
  <c r="BF423" i="5"/>
  <c r="BO423" i="5" s="1"/>
  <c r="BN423" i="5"/>
  <c r="BM423" i="5"/>
  <c r="BL423" i="5"/>
  <c r="BI423" i="5"/>
  <c r="BH423" i="5"/>
  <c r="BG423" i="5"/>
  <c r="BE423" i="5"/>
  <c r="BK411" i="5"/>
  <c r="BJ411" i="5"/>
  <c r="BQ411" i="5" s="1"/>
  <c r="BF411" i="5"/>
  <c r="BM411" i="5"/>
  <c r="BL411" i="5"/>
  <c r="BT411" i="5" s="1"/>
  <c r="BI411" i="5"/>
  <c r="BH411" i="5"/>
  <c r="BG411" i="5"/>
  <c r="BE411" i="5"/>
  <c r="BN411" i="5"/>
  <c r="BK399" i="5"/>
  <c r="BN399" i="5"/>
  <c r="BM399" i="5"/>
  <c r="BL399" i="5"/>
  <c r="BT399" i="5" s="1"/>
  <c r="BJ399" i="5"/>
  <c r="BQ399" i="5" s="1"/>
  <c r="BI399" i="5"/>
  <c r="BP399" i="5" s="1"/>
  <c r="BH399" i="5"/>
  <c r="BF399" i="5"/>
  <c r="BG399" i="5"/>
  <c r="BE399" i="5"/>
  <c r="CT387" i="5"/>
  <c r="BK387" i="5"/>
  <c r="BH387" i="5"/>
  <c r="BG387" i="5"/>
  <c r="BF387" i="5"/>
  <c r="BE387" i="5"/>
  <c r="BL387" i="5"/>
  <c r="BN387" i="5"/>
  <c r="BM387" i="5"/>
  <c r="BJ387" i="5"/>
  <c r="BI387" i="5"/>
  <c r="AY375" i="5"/>
  <c r="BK375" i="5"/>
  <c r="BN375" i="5"/>
  <c r="BM375" i="5"/>
  <c r="BL375" i="5"/>
  <c r="BJ375" i="5"/>
  <c r="BI375" i="5"/>
  <c r="BP375" i="5" s="1"/>
  <c r="BH375" i="5"/>
  <c r="BE375" i="5"/>
  <c r="BG375" i="5"/>
  <c r="BF375" i="5"/>
  <c r="BJ363" i="5"/>
  <c r="BI363" i="5"/>
  <c r="BH363" i="5"/>
  <c r="BG363" i="5"/>
  <c r="BF363" i="5"/>
  <c r="BL363" i="5"/>
  <c r="BN363" i="5"/>
  <c r="BM363" i="5"/>
  <c r="BK363" i="5"/>
  <c r="BE363" i="5"/>
  <c r="DB351" i="5"/>
  <c r="BJ351" i="5"/>
  <c r="BI351" i="5"/>
  <c r="BH351" i="5"/>
  <c r="BG351" i="5"/>
  <c r="BF351" i="5"/>
  <c r="BL351" i="5"/>
  <c r="BN351" i="5"/>
  <c r="BM351" i="5"/>
  <c r="BK351" i="5"/>
  <c r="BE351" i="5"/>
  <c r="CW339" i="5"/>
  <c r="BJ339" i="5"/>
  <c r="BI339" i="5"/>
  <c r="BH339" i="5"/>
  <c r="BG339" i="5"/>
  <c r="BN339" i="5"/>
  <c r="BM339" i="5"/>
  <c r="BL339" i="5"/>
  <c r="BK339" i="5"/>
  <c r="BF339" i="5"/>
  <c r="BE339" i="5"/>
  <c r="BJ327" i="5"/>
  <c r="BH327" i="5"/>
  <c r="BF327" i="5"/>
  <c r="BN327" i="5"/>
  <c r="BM327" i="5"/>
  <c r="BL327" i="5"/>
  <c r="BK327" i="5"/>
  <c r="BI327" i="5"/>
  <c r="BG327" i="5"/>
  <c r="BE327" i="5"/>
  <c r="CW315" i="5"/>
  <c r="BH315" i="5"/>
  <c r="BM315" i="5"/>
  <c r="BL315" i="5"/>
  <c r="BT315" i="5" s="1"/>
  <c r="BK315" i="5"/>
  <c r="BJ315" i="5"/>
  <c r="BI315" i="5"/>
  <c r="BN315" i="5"/>
  <c r="BG315" i="5"/>
  <c r="BE315" i="5"/>
  <c r="BF315" i="5"/>
  <c r="BH303" i="5"/>
  <c r="BF303" i="5"/>
  <c r="BN303" i="5"/>
  <c r="BM303" i="5"/>
  <c r="BL303" i="5"/>
  <c r="BT303" i="5" s="1"/>
  <c r="BK303" i="5"/>
  <c r="BJ303" i="5"/>
  <c r="BI303" i="5"/>
  <c r="BG303" i="5"/>
  <c r="BE303" i="5"/>
  <c r="BF291" i="5"/>
  <c r="BN291" i="5"/>
  <c r="BM291" i="5"/>
  <c r="BL291" i="5"/>
  <c r="BK291" i="5"/>
  <c r="BJ291" i="5"/>
  <c r="BI291" i="5"/>
  <c r="BP291" i="5" s="1"/>
  <c r="BH291" i="5"/>
  <c r="BG291" i="5"/>
  <c r="BE291" i="5"/>
  <c r="BF279" i="5"/>
  <c r="BN279" i="5"/>
  <c r="BM279" i="5"/>
  <c r="BL279" i="5"/>
  <c r="BJ279" i="5"/>
  <c r="BK279" i="5"/>
  <c r="BI279" i="5"/>
  <c r="BP279" i="5" s="1"/>
  <c r="BH279" i="5"/>
  <c r="BG279" i="5"/>
  <c r="BE279" i="5"/>
  <c r="BN267" i="5"/>
  <c r="BL267" i="5"/>
  <c r="BK267" i="5"/>
  <c r="BJ267" i="5"/>
  <c r="BI267" i="5"/>
  <c r="BH267" i="5"/>
  <c r="BG267" i="5"/>
  <c r="BM267" i="5"/>
  <c r="BF267" i="5"/>
  <c r="BO267" i="5" s="1"/>
  <c r="BE267" i="5"/>
  <c r="BP255" i="5"/>
  <c r="BN255" i="5"/>
  <c r="BM255" i="5"/>
  <c r="BL255" i="5"/>
  <c r="BK255" i="5"/>
  <c r="BJ255" i="5"/>
  <c r="BI255" i="5"/>
  <c r="BE255" i="5"/>
  <c r="BH255" i="5"/>
  <c r="BG255" i="5"/>
  <c r="BF255" i="5"/>
  <c r="BO255" i="5" s="1"/>
  <c r="BN243" i="5"/>
  <c r="BM243" i="5"/>
  <c r="BL243" i="5"/>
  <c r="BK243" i="5"/>
  <c r="BJ243" i="5"/>
  <c r="BI243" i="5"/>
  <c r="BH243" i="5"/>
  <c r="BG243" i="5"/>
  <c r="BF243" i="5"/>
  <c r="BE243" i="5"/>
  <c r="BN231" i="5"/>
  <c r="BM231" i="5"/>
  <c r="BL231" i="5"/>
  <c r="BK231" i="5"/>
  <c r="BJ231" i="5"/>
  <c r="BI231" i="5"/>
  <c r="BH231" i="5"/>
  <c r="BG231" i="5"/>
  <c r="BF231" i="5"/>
  <c r="BE231" i="5"/>
  <c r="CZ219" i="5"/>
  <c r="BN219" i="5"/>
  <c r="BM219" i="5"/>
  <c r="BL219" i="5"/>
  <c r="BT219" i="5" s="1"/>
  <c r="BK219" i="5"/>
  <c r="BJ219" i="5"/>
  <c r="BI219" i="5"/>
  <c r="BH219" i="5"/>
  <c r="BG219" i="5"/>
  <c r="BF219" i="5"/>
  <c r="BE219" i="5"/>
  <c r="BN207" i="5"/>
  <c r="BE207" i="5"/>
  <c r="BM207" i="5"/>
  <c r="BK207" i="5"/>
  <c r="BJ207" i="5"/>
  <c r="BQ207" i="5" s="1"/>
  <c r="BH207" i="5"/>
  <c r="BG207" i="5"/>
  <c r="BF207" i="5"/>
  <c r="BO207" i="5" s="1"/>
  <c r="BI207" i="5"/>
  <c r="BL207" i="5"/>
  <c r="BN195" i="5"/>
  <c r="BK195" i="5"/>
  <c r="BJ195" i="5"/>
  <c r="BI195" i="5"/>
  <c r="BH195" i="5"/>
  <c r="BG195" i="5"/>
  <c r="BE195" i="5"/>
  <c r="BM195" i="5"/>
  <c r="BL195" i="5"/>
  <c r="BT195" i="5" s="1"/>
  <c r="BF195" i="5"/>
  <c r="BK183" i="5"/>
  <c r="BJ183" i="5"/>
  <c r="BI183" i="5"/>
  <c r="BH183" i="5"/>
  <c r="BG183" i="5"/>
  <c r="BE183" i="5"/>
  <c r="BN183" i="5"/>
  <c r="BM183" i="5"/>
  <c r="BF183" i="5"/>
  <c r="BO183" i="5" s="1"/>
  <c r="BL183" i="5"/>
  <c r="BT183" i="5" s="1"/>
  <c r="BK171" i="5"/>
  <c r="BJ171" i="5"/>
  <c r="BI171" i="5"/>
  <c r="BH171" i="5"/>
  <c r="BG171" i="5"/>
  <c r="BE171" i="5"/>
  <c r="BL171" i="5"/>
  <c r="BF171" i="5"/>
  <c r="BM171" i="5"/>
  <c r="BN171" i="5"/>
  <c r="AY159" i="5"/>
  <c r="BK159" i="5"/>
  <c r="BJ159" i="5"/>
  <c r="BQ159" i="5" s="1"/>
  <c r="BI159" i="5"/>
  <c r="BH159" i="5"/>
  <c r="BG159" i="5"/>
  <c r="BE159" i="5"/>
  <c r="BN159" i="5"/>
  <c r="BM159" i="5"/>
  <c r="BL159" i="5"/>
  <c r="BT159" i="5" s="1"/>
  <c r="BF159" i="5"/>
  <c r="AY147" i="5"/>
  <c r="BK147" i="5"/>
  <c r="BJ147" i="5"/>
  <c r="BI147" i="5"/>
  <c r="BP147" i="5" s="1"/>
  <c r="BH147" i="5"/>
  <c r="BG147" i="5"/>
  <c r="BE147" i="5"/>
  <c r="BN147" i="5"/>
  <c r="BM147" i="5"/>
  <c r="BL147" i="5"/>
  <c r="BF147" i="5"/>
  <c r="BK135" i="5"/>
  <c r="BJ135" i="5"/>
  <c r="BI135" i="5"/>
  <c r="BP135" i="5" s="1"/>
  <c r="BH135" i="5"/>
  <c r="BG135" i="5"/>
  <c r="BE135" i="5"/>
  <c r="BN135" i="5"/>
  <c r="BM135" i="5"/>
  <c r="BL135" i="5"/>
  <c r="BF135" i="5"/>
  <c r="CT123" i="5"/>
  <c r="BK123" i="5"/>
  <c r="BJ123" i="5"/>
  <c r="BI123" i="5"/>
  <c r="BH123" i="5"/>
  <c r="BG123" i="5"/>
  <c r="BE123" i="5"/>
  <c r="BN123" i="5"/>
  <c r="BM123" i="5"/>
  <c r="BF123" i="5"/>
  <c r="BL123" i="5"/>
  <c r="BK111" i="5"/>
  <c r="BJ111" i="5"/>
  <c r="BI111" i="5"/>
  <c r="BH111" i="5"/>
  <c r="BN111" i="5"/>
  <c r="BM111" i="5"/>
  <c r="BL111" i="5"/>
  <c r="BG111" i="5"/>
  <c r="BF111" i="5"/>
  <c r="BE111" i="5"/>
  <c r="BI104" i="5"/>
  <c r="BF104" i="5"/>
  <c r="BO104" i="5" s="1"/>
  <c r="BN104" i="5"/>
  <c r="BM104" i="5"/>
  <c r="BL104" i="5"/>
  <c r="BK104" i="5"/>
  <c r="BS104" i="5" s="1"/>
  <c r="BJ104" i="5"/>
  <c r="BQ104" i="5" s="1"/>
  <c r="BH104" i="5"/>
  <c r="BG104" i="5"/>
  <c r="BE104" i="5"/>
  <c r="BN92" i="5"/>
  <c r="BM92" i="5"/>
  <c r="BL92" i="5"/>
  <c r="BT92" i="5" s="1"/>
  <c r="BK92" i="5"/>
  <c r="BJ92" i="5"/>
  <c r="BI92" i="5"/>
  <c r="BH92" i="5"/>
  <c r="BG92" i="5"/>
  <c r="BF92" i="5"/>
  <c r="BE92" i="5"/>
  <c r="AY80" i="5"/>
  <c r="BN80" i="5"/>
  <c r="BM80" i="5"/>
  <c r="BL80" i="5"/>
  <c r="BK80" i="5"/>
  <c r="BJ80" i="5"/>
  <c r="BQ80" i="5" s="1"/>
  <c r="BI80" i="5"/>
  <c r="BH80" i="5"/>
  <c r="BG80" i="5"/>
  <c r="BF80" i="5"/>
  <c r="BO80" i="5" s="1"/>
  <c r="BE80" i="5"/>
  <c r="BN68" i="5"/>
  <c r="BM68" i="5"/>
  <c r="BL68" i="5"/>
  <c r="BT68" i="5" s="1"/>
  <c r="BK68" i="5"/>
  <c r="BJ68" i="5"/>
  <c r="BQ68" i="5" s="1"/>
  <c r="BI68" i="5"/>
  <c r="BP68" i="5" s="1"/>
  <c r="BH68" i="5"/>
  <c r="BG68" i="5"/>
  <c r="BF68" i="5"/>
  <c r="BO68" i="5" s="1"/>
  <c r="BE68" i="5"/>
  <c r="BN56" i="5"/>
  <c r="BM56" i="5"/>
  <c r="BL56" i="5"/>
  <c r="BK56" i="5"/>
  <c r="BS56" i="5" s="1"/>
  <c r="BJ56" i="5"/>
  <c r="BQ56" i="5" s="1"/>
  <c r="BI56" i="5"/>
  <c r="BH56" i="5"/>
  <c r="BG56" i="5"/>
  <c r="BF56" i="5"/>
  <c r="BO56" i="5" s="1"/>
  <c r="BE56" i="5"/>
  <c r="BN44" i="5"/>
  <c r="BM44" i="5"/>
  <c r="BL44" i="5"/>
  <c r="BT44" i="5" s="1"/>
  <c r="BK44" i="5"/>
  <c r="BJ44" i="5"/>
  <c r="BI44" i="5"/>
  <c r="BP44" i="5" s="1"/>
  <c r="BH44" i="5"/>
  <c r="BG44" i="5"/>
  <c r="BF44" i="5"/>
  <c r="BE44" i="5"/>
  <c r="BF8" i="5"/>
  <c r="BE8" i="5"/>
  <c r="BG8" i="5"/>
  <c r="BN8" i="5"/>
  <c r="BM8" i="5"/>
  <c r="BL8" i="5"/>
  <c r="BH8" i="5"/>
  <c r="BK8" i="5"/>
  <c r="BJ8" i="5"/>
  <c r="BI8" i="5"/>
  <c r="BF10" i="5"/>
  <c r="BE10" i="5"/>
  <c r="BN10" i="5"/>
  <c r="BM10" i="5"/>
  <c r="BL10" i="5"/>
  <c r="BK10" i="5"/>
  <c r="BJ10" i="5"/>
  <c r="BG10" i="5"/>
  <c r="BI10" i="5"/>
  <c r="BH10" i="5"/>
  <c r="BN9" i="5"/>
  <c r="BM9" i="5"/>
  <c r="BL9" i="5"/>
  <c r="BG9" i="5"/>
  <c r="BF9" i="5"/>
  <c r="BE9" i="5"/>
  <c r="BK9" i="5"/>
  <c r="BJ9" i="5"/>
  <c r="BI9" i="5"/>
  <c r="BH9" i="5"/>
  <c r="CD278" i="5"/>
  <c r="CU257" i="5"/>
  <c r="CS283" i="5"/>
  <c r="CJ83" i="5"/>
  <c r="CX348" i="5"/>
  <c r="DA474" i="5"/>
  <c r="CW311" i="5"/>
  <c r="CV141" i="5"/>
  <c r="CD60" i="5"/>
  <c r="CE447" i="5"/>
  <c r="CU311" i="5"/>
  <c r="CY499" i="5"/>
  <c r="CW141" i="5"/>
  <c r="CE350" i="5"/>
  <c r="CI195" i="5"/>
  <c r="CE71" i="5"/>
  <c r="CF66" i="5"/>
  <c r="BX59" i="5"/>
  <c r="CG52" i="5"/>
  <c r="BV43" i="5"/>
  <c r="CE101" i="5"/>
  <c r="BV89" i="5"/>
  <c r="CE80" i="5"/>
  <c r="BW38" i="5"/>
  <c r="BX78" i="5"/>
  <c r="CW268" i="5"/>
  <c r="CC110" i="5"/>
  <c r="BU96" i="5"/>
  <c r="CF75" i="5"/>
  <c r="BU68" i="5"/>
  <c r="CH61" i="5"/>
  <c r="CE54" i="5"/>
  <c r="BX47" i="5"/>
  <c r="BU45" i="5"/>
  <c r="BY36" i="5"/>
  <c r="CK496" i="5"/>
  <c r="CY403" i="5"/>
  <c r="CE103" i="5"/>
  <c r="CF91" i="5"/>
  <c r="CE56" i="5"/>
  <c r="CF40" i="5"/>
  <c r="BV36" i="5"/>
  <c r="BW99" i="5"/>
  <c r="BX87" i="5"/>
  <c r="CY173" i="5"/>
  <c r="CJ105" i="5"/>
  <c r="CE86" i="5"/>
  <c r="BU77" i="5"/>
  <c r="BU63" i="5"/>
  <c r="BX49" i="5"/>
  <c r="BX93" i="5"/>
  <c r="CG65" i="5"/>
  <c r="BW42" i="5"/>
  <c r="BV50" i="5"/>
  <c r="BU100" i="5"/>
  <c r="CH72" i="5"/>
  <c r="BV51" i="5"/>
  <c r="CE95" i="5"/>
  <c r="CI74" i="5"/>
  <c r="CI67" i="5"/>
  <c r="BX60" i="5"/>
  <c r="CA35" i="5"/>
  <c r="CJ210" i="5"/>
  <c r="BU184" i="5"/>
  <c r="CW125" i="5"/>
  <c r="BU102" i="5"/>
  <c r="CJ90" i="5"/>
  <c r="BX39" i="5"/>
  <c r="BX35" i="5"/>
  <c r="DA293" i="5"/>
  <c r="CY236" i="5"/>
  <c r="BX83" i="5"/>
  <c r="CG76" i="5"/>
  <c r="CE62" i="5"/>
  <c r="BX48" i="5"/>
  <c r="CH36" i="5"/>
  <c r="CE104" i="5"/>
  <c r="BU92" i="5"/>
  <c r="CE64" i="5"/>
  <c r="CF57" i="5"/>
  <c r="CI41" i="5"/>
  <c r="CG36" i="5"/>
  <c r="CE491" i="5"/>
  <c r="CF434" i="5"/>
  <c r="BR348" i="5"/>
  <c r="CB440" i="5"/>
  <c r="BP348" i="5"/>
  <c r="CY246" i="5"/>
  <c r="AY409" i="5"/>
  <c r="BX346" i="5"/>
  <c r="CG104" i="5"/>
  <c r="CX119" i="5"/>
  <c r="DB181" i="5"/>
  <c r="CG117" i="5"/>
  <c r="BT46" i="5"/>
  <c r="CW128" i="5"/>
  <c r="AY344" i="5"/>
  <c r="BW210" i="5"/>
  <c r="CV128" i="5"/>
  <c r="AY473" i="5"/>
  <c r="CS433" i="5"/>
  <c r="CE49" i="5"/>
  <c r="CD126" i="5"/>
  <c r="CD82" i="5"/>
  <c r="CX409" i="5"/>
  <c r="CB376" i="5"/>
  <c r="CD360" i="5"/>
  <c r="DB348" i="5"/>
  <c r="BY347" i="5"/>
  <c r="CE331" i="5"/>
  <c r="CW229" i="5"/>
  <c r="CD49" i="5"/>
  <c r="CZ241" i="5"/>
  <c r="CB79" i="5"/>
  <c r="BR46" i="5"/>
  <c r="DA454" i="5"/>
  <c r="CC362" i="5"/>
  <c r="CY241" i="5"/>
  <c r="BQ46" i="5"/>
  <c r="BY424" i="5"/>
  <c r="CZ504" i="5"/>
  <c r="BW419" i="5"/>
  <c r="CJ367" i="5"/>
  <c r="BW279" i="5"/>
  <c r="CH248" i="5"/>
  <c r="BU195" i="5"/>
  <c r="CU128" i="5"/>
  <c r="CF83" i="5"/>
  <c r="CG80" i="5"/>
  <c r="AY63" i="5"/>
  <c r="CI61" i="5"/>
  <c r="CF496" i="5"/>
  <c r="CF440" i="5"/>
  <c r="BX350" i="5"/>
  <c r="DB310" i="5"/>
  <c r="CT275" i="5"/>
  <c r="CL155" i="5"/>
  <c r="CZ141" i="5"/>
  <c r="CE83" i="5"/>
  <c r="CJ36" i="5"/>
  <c r="CF35" i="5"/>
  <c r="BW496" i="5"/>
  <c r="BY477" i="5"/>
  <c r="CG434" i="5"/>
  <c r="DA386" i="5"/>
  <c r="BZ248" i="5"/>
  <c r="BU212" i="5"/>
  <c r="BU174" i="5"/>
  <c r="BW83" i="5"/>
  <c r="CA46" i="5"/>
  <c r="CI36" i="5"/>
  <c r="CV494" i="5"/>
  <c r="CU463" i="5"/>
  <c r="CL212" i="5"/>
  <c r="CG380" i="5"/>
  <c r="CG353" i="5"/>
  <c r="CS348" i="5"/>
  <c r="CH325" i="5"/>
  <c r="CJ292" i="5"/>
  <c r="CS259" i="5"/>
  <c r="CT219" i="5"/>
  <c r="CW183" i="5"/>
  <c r="CA98" i="5"/>
  <c r="CH62" i="5"/>
  <c r="BZ50" i="5"/>
  <c r="CH426" i="5"/>
  <c r="BW372" i="5"/>
  <c r="CF353" i="5"/>
  <c r="CL315" i="5"/>
  <c r="CS219" i="5"/>
  <c r="BZ62" i="5"/>
  <c r="CZ403" i="5"/>
  <c r="CB321" i="5"/>
  <c r="BW240" i="5"/>
  <c r="CW181" i="5"/>
  <c r="BU146" i="5"/>
  <c r="BZ139" i="5"/>
  <c r="BW110" i="5"/>
  <c r="CS247" i="5"/>
  <c r="BV240" i="5"/>
  <c r="BQ219" i="5"/>
  <c r="CY192" i="5"/>
  <c r="BU75" i="5"/>
  <c r="CY477" i="5"/>
  <c r="DB443" i="5"/>
  <c r="CZ430" i="5"/>
  <c r="CV417" i="5"/>
  <c r="AY403" i="5"/>
  <c r="CZ344" i="5"/>
  <c r="CB339" i="5"/>
  <c r="BX331" i="5"/>
  <c r="CI314" i="5"/>
  <c r="CT293" i="5"/>
  <c r="CE292" i="5"/>
  <c r="DA275" i="5"/>
  <c r="BP257" i="5"/>
  <c r="CY237" i="5"/>
  <c r="BY232" i="5"/>
  <c r="BT181" i="5"/>
  <c r="CD117" i="5"/>
  <c r="BP90" i="5"/>
  <c r="BT69" i="5"/>
  <c r="AY46" i="5"/>
  <c r="BZ37" i="5"/>
  <c r="CU494" i="5"/>
  <c r="BT494" i="5"/>
  <c r="CH477" i="5"/>
  <c r="CI461" i="5"/>
  <c r="BY447" i="5"/>
  <c r="CT417" i="5"/>
  <c r="AY367" i="5"/>
  <c r="CY325" i="5"/>
  <c r="CI293" i="5"/>
  <c r="BP290" i="5"/>
  <c r="CB279" i="5"/>
  <c r="CW275" i="5"/>
  <c r="CY255" i="5"/>
  <c r="CX182" i="5"/>
  <c r="DA179" i="5"/>
  <c r="DB157" i="5"/>
  <c r="CD129" i="5"/>
  <c r="CF95" i="5"/>
  <c r="BV56" i="5"/>
  <c r="CJ470" i="5"/>
  <c r="CH293" i="5"/>
  <c r="CZ179" i="5"/>
  <c r="CB80" i="5"/>
  <c r="BR68" i="5"/>
  <c r="BP63" i="5"/>
  <c r="CJ49" i="5"/>
  <c r="BX470" i="5"/>
  <c r="BW448" i="5"/>
  <c r="BW424" i="5"/>
  <c r="DB393" i="5"/>
  <c r="CY367" i="5"/>
  <c r="CA262" i="5"/>
  <c r="AY246" i="5"/>
  <c r="CS203" i="5"/>
  <c r="DB191" i="5"/>
  <c r="BU151" i="5"/>
  <c r="DA125" i="5"/>
  <c r="CA109" i="5"/>
  <c r="CH91" i="5"/>
  <c r="BO81" i="5"/>
  <c r="CI49" i="5"/>
  <c r="DB490" i="5"/>
  <c r="BU482" i="5"/>
  <c r="CX433" i="5"/>
  <c r="CD426" i="5"/>
  <c r="CY393" i="5"/>
  <c r="CU367" i="5"/>
  <c r="CT355" i="5"/>
  <c r="CW345" i="5"/>
  <c r="CY334" i="5"/>
  <c r="CD319" i="5"/>
  <c r="BQ310" i="5"/>
  <c r="BZ260" i="5"/>
  <c r="CE212" i="5"/>
  <c r="DA194" i="5"/>
  <c r="CG160" i="5"/>
  <c r="BX64" i="5"/>
  <c r="CV490" i="5"/>
  <c r="AY486" i="5"/>
  <c r="DA471" i="5"/>
  <c r="CX393" i="5"/>
  <c r="CT367" i="5"/>
  <c r="CT366" i="5"/>
  <c r="CS355" i="5"/>
  <c r="CU345" i="5"/>
  <c r="CU317" i="5"/>
  <c r="CW194" i="5"/>
  <c r="CI132" i="5"/>
  <c r="CF71" i="5"/>
  <c r="BU50" i="5"/>
  <c r="BU49" i="5"/>
  <c r="BX45" i="5"/>
  <c r="BS393" i="5"/>
  <c r="BW380" i="5"/>
  <c r="CG201" i="5"/>
  <c r="CV194" i="5"/>
  <c r="BT453" i="5"/>
  <c r="BP393" i="5"/>
  <c r="CZ263" i="5"/>
  <c r="BQ194" i="5"/>
  <c r="DB486" i="5"/>
  <c r="CE456" i="5"/>
  <c r="BW451" i="5"/>
  <c r="BY400" i="5"/>
  <c r="BW370" i="5"/>
  <c r="BP367" i="5"/>
  <c r="BZ245" i="5"/>
  <c r="CB201" i="5"/>
  <c r="CJ163" i="5"/>
  <c r="CJ54" i="5"/>
  <c r="CS471" i="5"/>
  <c r="CW453" i="5"/>
  <c r="DA486" i="5"/>
  <c r="CT505" i="5"/>
  <c r="BQ496" i="5"/>
  <c r="CE472" i="5"/>
  <c r="CY454" i="5"/>
  <c r="CG447" i="5"/>
  <c r="BY394" i="5"/>
  <c r="CB370" i="5"/>
  <c r="CX257" i="5"/>
  <c r="CY234" i="5"/>
  <c r="DA181" i="5"/>
  <c r="CY493" i="5"/>
  <c r="BQ490" i="5"/>
  <c r="CY472" i="5"/>
  <c r="BX471" i="5"/>
  <c r="BU470" i="5"/>
  <c r="CV454" i="5"/>
  <c r="CU453" i="5"/>
  <c r="CI434" i="5"/>
  <c r="BQ433" i="5"/>
  <c r="CJ424" i="5"/>
  <c r="DB402" i="5"/>
  <c r="BR385" i="5"/>
  <c r="CF380" i="5"/>
  <c r="CI362" i="5"/>
  <c r="DB353" i="5"/>
  <c r="CY352" i="5"/>
  <c r="BQ348" i="5"/>
  <c r="CK331" i="5"/>
  <c r="CJ321" i="5"/>
  <c r="CH311" i="5"/>
  <c r="CX293" i="5"/>
  <c r="BO275" i="5"/>
  <c r="DB268" i="5"/>
  <c r="BP265" i="5"/>
  <c r="DA262" i="5"/>
  <c r="CW257" i="5"/>
  <c r="CS255" i="5"/>
  <c r="BX248" i="5"/>
  <c r="CE245" i="5"/>
  <c r="CY227" i="5"/>
  <c r="CL195" i="5"/>
  <c r="CY179" i="5"/>
  <c r="CU157" i="5"/>
  <c r="CX108" i="5"/>
  <c r="CF104" i="5"/>
  <c r="BV102" i="5"/>
  <c r="BZ85" i="5"/>
  <c r="BV82" i="5"/>
  <c r="BP75" i="5"/>
  <c r="CF36" i="5"/>
  <c r="CE380" i="5"/>
  <c r="CW296" i="5"/>
  <c r="CV257" i="5"/>
  <c r="AY257" i="5"/>
  <c r="CH220" i="5"/>
  <c r="CI196" i="5"/>
  <c r="CX179" i="5"/>
  <c r="DA141" i="5"/>
  <c r="CK135" i="5"/>
  <c r="BU111" i="5"/>
  <c r="BX104" i="5"/>
  <c r="BY91" i="5"/>
  <c r="BU82" i="5"/>
  <c r="AY69" i="5"/>
  <c r="BY54" i="5"/>
  <c r="CJ51" i="5"/>
  <c r="CI50" i="5"/>
  <c r="CG49" i="5"/>
  <c r="CE36" i="5"/>
  <c r="CI35" i="5"/>
  <c r="CX480" i="5"/>
  <c r="BO453" i="5"/>
  <c r="BP352" i="5"/>
  <c r="CT296" i="5"/>
  <c r="CF220" i="5"/>
  <c r="CV179" i="5"/>
  <c r="CZ146" i="5"/>
  <c r="CY138" i="5"/>
  <c r="DB106" i="5"/>
  <c r="BW104" i="5"/>
  <c r="CF51" i="5"/>
  <c r="CB36" i="5"/>
  <c r="DA475" i="5"/>
  <c r="CJ494" i="5"/>
  <c r="BY504" i="5"/>
  <c r="DB496" i="5"/>
  <c r="BX485" i="5"/>
  <c r="CD482" i="5"/>
  <c r="CA472" i="5"/>
  <c r="CD454" i="5"/>
  <c r="CL439" i="5"/>
  <c r="CH437" i="5"/>
  <c r="BX434" i="5"/>
  <c r="CJ415" i="5"/>
  <c r="BV408" i="5"/>
  <c r="CI388" i="5"/>
  <c r="BZ385" i="5"/>
  <c r="BO381" i="5"/>
  <c r="BU380" i="5"/>
  <c r="CE353" i="5"/>
  <c r="CJ343" i="5"/>
  <c r="CX329" i="5"/>
  <c r="CB328" i="5"/>
  <c r="CV315" i="5"/>
  <c r="DB305" i="5"/>
  <c r="CL292" i="5"/>
  <c r="CX290" i="5"/>
  <c r="CT257" i="5"/>
  <c r="CE220" i="5"/>
  <c r="BY183" i="5"/>
  <c r="CD176" i="5"/>
  <c r="CY146" i="5"/>
  <c r="CD140" i="5"/>
  <c r="CE119" i="5"/>
  <c r="DA106" i="5"/>
  <c r="CC105" i="5"/>
  <c r="BV104" i="5"/>
  <c r="CB100" i="5"/>
  <c r="CI95" i="5"/>
  <c r="BW86" i="5"/>
  <c r="CJ52" i="5"/>
  <c r="CE51" i="5"/>
  <c r="BV49" i="5"/>
  <c r="BY39" i="5"/>
  <c r="BX36" i="5"/>
  <c r="CE35" i="5"/>
  <c r="CW496" i="5"/>
  <c r="BY495" i="5"/>
  <c r="BO462" i="5"/>
  <c r="BP446" i="5"/>
  <c r="DB429" i="5"/>
  <c r="CX420" i="5"/>
  <c r="CH388" i="5"/>
  <c r="CK380" i="5"/>
  <c r="CC353" i="5"/>
  <c r="CC343" i="5"/>
  <c r="CI329" i="5"/>
  <c r="CJ322" i="5"/>
  <c r="CS315" i="5"/>
  <c r="CC309" i="5"/>
  <c r="CL297" i="5"/>
  <c r="BV294" i="5"/>
  <c r="BT293" i="5"/>
  <c r="CG269" i="5"/>
  <c r="BX263" i="5"/>
  <c r="BV249" i="5"/>
  <c r="CX146" i="5"/>
  <c r="BS138" i="5"/>
  <c r="CZ106" i="5"/>
  <c r="CF52" i="5"/>
  <c r="BW51" i="5"/>
  <c r="CT475" i="5"/>
  <c r="AY454" i="5"/>
  <c r="DA451" i="5"/>
  <c r="CK427" i="5"/>
  <c r="CA380" i="5"/>
  <c r="CT372" i="5"/>
  <c r="BV353" i="5"/>
  <c r="BW343" i="5"/>
  <c r="BU329" i="5"/>
  <c r="CB324" i="5"/>
  <c r="CA322" i="5"/>
  <c r="CF315" i="5"/>
  <c r="CD301" i="5"/>
  <c r="CE297" i="5"/>
  <c r="CK281" i="5"/>
  <c r="BP268" i="5"/>
  <c r="BU263" i="5"/>
  <c r="BQ257" i="5"/>
  <c r="CG228" i="5"/>
  <c r="CE174" i="5"/>
  <c r="DB124" i="5"/>
  <c r="CH117" i="5"/>
  <c r="CU106" i="5"/>
  <c r="CH96" i="5"/>
  <c r="AY90" i="5"/>
  <c r="CJ62" i="5"/>
  <c r="BZ61" i="5"/>
  <c r="BY57" i="5"/>
  <c r="CE52" i="5"/>
  <c r="CA45" i="5"/>
  <c r="BZ495" i="5"/>
  <c r="CK406" i="5"/>
  <c r="CV398" i="5"/>
  <c r="CS372" i="5"/>
  <c r="BC353" i="5"/>
  <c r="CY341" i="5"/>
  <c r="CK329" i="5"/>
  <c r="BQ315" i="5"/>
  <c r="CF96" i="5"/>
  <c r="CG458" i="5"/>
  <c r="CJ438" i="5"/>
  <c r="BW406" i="5"/>
  <c r="BO315" i="5"/>
  <c r="CC246" i="5"/>
  <c r="CJ244" i="5"/>
  <c r="CI202" i="5"/>
  <c r="CE177" i="5"/>
  <c r="CV159" i="5"/>
  <c r="CZ125" i="5"/>
  <c r="CF117" i="5"/>
  <c r="BX96" i="5"/>
  <c r="CJ93" i="5"/>
  <c r="CF80" i="5"/>
  <c r="BU40" i="5"/>
  <c r="BW247" i="5"/>
  <c r="BU244" i="5"/>
  <c r="BV93" i="5"/>
  <c r="BV458" i="5"/>
  <c r="BX438" i="5"/>
  <c r="BV406" i="5"/>
  <c r="CZ490" i="5"/>
  <c r="CW471" i="5"/>
  <c r="CL470" i="5"/>
  <c r="CK438" i="5"/>
  <c r="CJ401" i="5"/>
  <c r="BU370" i="5"/>
  <c r="CS366" i="5"/>
  <c r="CD361" i="5"/>
  <c r="CH359" i="5"/>
  <c r="CW348" i="5"/>
  <c r="CX345" i="5"/>
  <c r="CY335" i="5"/>
  <c r="CB290" i="5"/>
  <c r="CY280" i="5"/>
  <c r="DA257" i="5"/>
  <c r="BO257" i="5"/>
  <c r="CA241" i="5"/>
  <c r="DB239" i="5"/>
  <c r="CU236" i="5"/>
  <c r="CV229" i="5"/>
  <c r="CW226" i="5"/>
  <c r="AY221" i="5"/>
  <c r="CW209" i="5"/>
  <c r="CE195" i="5"/>
  <c r="CT194" i="5"/>
  <c r="CZ187" i="5"/>
  <c r="CF182" i="5"/>
  <c r="AY179" i="5"/>
  <c r="BZ177" i="5"/>
  <c r="CU125" i="5"/>
  <c r="BV117" i="5"/>
  <c r="AY112" i="5"/>
  <c r="BY99" i="5"/>
  <c r="CF82" i="5"/>
  <c r="BV71" i="5"/>
  <c r="BQ69" i="5"/>
  <c r="BZ51" i="5"/>
  <c r="CU471" i="5"/>
  <c r="CC463" i="5"/>
  <c r="CZ453" i="5"/>
  <c r="CJ452" i="5"/>
  <c r="CA438" i="5"/>
  <c r="CI407" i="5"/>
  <c r="CI380" i="5"/>
  <c r="CJ335" i="5"/>
  <c r="BS280" i="5"/>
  <c r="DA234" i="5"/>
  <c r="CU187" i="5"/>
  <c r="BV182" i="5"/>
  <c r="AY106" i="5"/>
  <c r="CH104" i="5"/>
  <c r="CB96" i="5"/>
  <c r="BY93" i="5"/>
  <c r="CE82" i="5"/>
  <c r="BU71" i="5"/>
  <c r="BW56" i="5"/>
  <c r="CJ468" i="5"/>
  <c r="DB441" i="5"/>
  <c r="CY431" i="5"/>
  <c r="CV430" i="5"/>
  <c r="CU362" i="5"/>
  <c r="BV312" i="5"/>
  <c r="CX310" i="5"/>
  <c r="DB292" i="5"/>
  <c r="CT269" i="5"/>
  <c r="DA269" i="5"/>
  <c r="BV254" i="5"/>
  <c r="CD254" i="5"/>
  <c r="CJ254" i="5"/>
  <c r="CZ248" i="5"/>
  <c r="CG241" i="5"/>
  <c r="BZ229" i="5"/>
  <c r="CI229" i="5"/>
  <c r="CV220" i="5"/>
  <c r="CY217" i="5"/>
  <c r="BR217" i="5"/>
  <c r="CV217" i="5"/>
  <c r="CW217" i="5"/>
  <c r="CY362" i="5"/>
  <c r="BQ89" i="5"/>
  <c r="CG475" i="5"/>
  <c r="CY474" i="5"/>
  <c r="AY472" i="5"/>
  <c r="CE468" i="5"/>
  <c r="CG465" i="5"/>
  <c r="BY464" i="5"/>
  <c r="BV461" i="5"/>
  <c r="CJ456" i="5"/>
  <c r="BR454" i="5"/>
  <c r="CY452" i="5"/>
  <c r="DA441" i="5"/>
  <c r="CD433" i="5"/>
  <c r="CF431" i="5"/>
  <c r="CU430" i="5"/>
  <c r="BY429" i="5"/>
  <c r="CJ408" i="5"/>
  <c r="BW407" i="5"/>
  <c r="CI395" i="5"/>
  <c r="CF388" i="5"/>
  <c r="BZ387" i="5"/>
  <c r="CU384" i="5"/>
  <c r="CZ378" i="5"/>
  <c r="CS362" i="5"/>
  <c r="BR355" i="5"/>
  <c r="BZ353" i="5"/>
  <c r="DB339" i="5"/>
  <c r="CI335" i="5"/>
  <c r="BQ330" i="5"/>
  <c r="CH329" i="5"/>
  <c r="CC328" i="5"/>
  <c r="BZ325" i="5"/>
  <c r="CY314" i="5"/>
  <c r="BU312" i="5"/>
  <c r="CT311" i="5"/>
  <c r="CU310" i="5"/>
  <c r="BU297" i="5"/>
  <c r="CX292" i="5"/>
  <c r="CT280" i="5"/>
  <c r="CG277" i="5"/>
  <c r="CS275" i="5"/>
  <c r="CE260" i="5"/>
  <c r="CI260" i="5"/>
  <c r="CV242" i="5"/>
  <c r="CC241" i="5"/>
  <c r="AY229" i="5"/>
  <c r="BY55" i="5"/>
  <c r="BV55" i="5"/>
  <c r="CF55" i="5"/>
  <c r="CH55" i="5"/>
  <c r="BT48" i="5"/>
  <c r="BW468" i="5"/>
  <c r="CE465" i="5"/>
  <c r="DA462" i="5"/>
  <c r="BW431" i="5"/>
  <c r="BQ430" i="5"/>
  <c r="CG408" i="5"/>
  <c r="BC407" i="5"/>
  <c r="DF407" i="5" s="1"/>
  <c r="CF395" i="5"/>
  <c r="BY388" i="5"/>
  <c r="CJ385" i="5"/>
  <c r="BV378" i="5"/>
  <c r="CL375" i="5"/>
  <c r="DB368" i="5"/>
  <c r="CG358" i="5"/>
  <c r="CE338" i="5"/>
  <c r="CG329" i="5"/>
  <c r="CJ309" i="5"/>
  <c r="CV300" i="5"/>
  <c r="CW292" i="5"/>
  <c r="BQ263" i="5"/>
  <c r="BV234" i="5"/>
  <c r="CK234" i="5"/>
  <c r="CS195" i="5"/>
  <c r="CT195" i="5"/>
  <c r="DA185" i="5"/>
  <c r="CZ182" i="5"/>
  <c r="CY182" i="5"/>
  <c r="CT182" i="5"/>
  <c r="BU178" i="5"/>
  <c r="BV178" i="5"/>
  <c r="CH178" i="5"/>
  <c r="CI123" i="5"/>
  <c r="BV123" i="5"/>
  <c r="CE123" i="5"/>
  <c r="BY71" i="5"/>
  <c r="BC71" i="5"/>
  <c r="AY43" i="5"/>
  <c r="BX312" i="5"/>
  <c r="BR310" i="5"/>
  <c r="BP292" i="5"/>
  <c r="CU441" i="5"/>
  <c r="BX498" i="5"/>
  <c r="CZ494" i="5"/>
  <c r="AY494" i="5"/>
  <c r="CD488" i="5"/>
  <c r="CS486" i="5"/>
  <c r="CX482" i="5"/>
  <c r="BT475" i="5"/>
  <c r="CK468" i="5"/>
  <c r="CX466" i="5"/>
  <c r="BX465" i="5"/>
  <c r="CY462" i="5"/>
  <c r="BV456" i="5"/>
  <c r="BX449" i="5"/>
  <c r="CY445" i="5"/>
  <c r="CI444" i="5"/>
  <c r="BW440" i="5"/>
  <c r="AY429" i="5"/>
  <c r="CJ419" i="5"/>
  <c r="CE408" i="5"/>
  <c r="BZ406" i="5"/>
  <c r="DB404" i="5"/>
  <c r="BX395" i="5"/>
  <c r="BW388" i="5"/>
  <c r="CE385" i="5"/>
  <c r="CY376" i="5"/>
  <c r="DA368" i="5"/>
  <c r="BZ360" i="5"/>
  <c r="CH356" i="5"/>
  <c r="DA348" i="5"/>
  <c r="CB338" i="5"/>
  <c r="CF329" i="5"/>
  <c r="BZ322" i="5"/>
  <c r="BU311" i="5"/>
  <c r="BV309" i="5"/>
  <c r="CS296" i="5"/>
  <c r="AY296" i="5"/>
  <c r="CV292" i="5"/>
  <c r="CV283" i="5"/>
  <c r="CY275" i="5"/>
  <c r="CX269" i="5"/>
  <c r="DA255" i="5"/>
  <c r="CC83" i="5"/>
  <c r="CD83" i="5"/>
  <c r="CF207" i="5"/>
  <c r="CA207" i="5"/>
  <c r="AY38" i="5"/>
  <c r="BQ38" i="5"/>
  <c r="CU505" i="5"/>
  <c r="CJ486" i="5"/>
  <c r="CW485" i="5"/>
  <c r="CW482" i="5"/>
  <c r="CA481" i="5"/>
  <c r="CE476" i="5"/>
  <c r="BY474" i="5"/>
  <c r="DA472" i="5"/>
  <c r="CC468" i="5"/>
  <c r="BV466" i="5"/>
  <c r="BT462" i="5"/>
  <c r="DB454" i="5"/>
  <c r="CI446" i="5"/>
  <c r="CW445" i="5"/>
  <c r="CL440" i="5"/>
  <c r="CZ438" i="5"/>
  <c r="AY438" i="5"/>
  <c r="CI436" i="5"/>
  <c r="DA420" i="5"/>
  <c r="CF419" i="5"/>
  <c r="BY408" i="5"/>
  <c r="BY391" i="5"/>
  <c r="BV388" i="5"/>
  <c r="CB385" i="5"/>
  <c r="CX368" i="5"/>
  <c r="CS365" i="5"/>
  <c r="CH353" i="5"/>
  <c r="CV347" i="5"/>
  <c r="BT339" i="5"/>
  <c r="BQ314" i="5"/>
  <c r="CU292" i="5"/>
  <c r="CW269" i="5"/>
  <c r="CH228" i="5"/>
  <c r="CW171" i="5"/>
  <c r="DA171" i="5"/>
  <c r="BT105" i="5"/>
  <c r="BQ105" i="5"/>
  <c r="CH227" i="5"/>
  <c r="BV227" i="5"/>
  <c r="CE227" i="5"/>
  <c r="BV84" i="5"/>
  <c r="CF84" i="5"/>
  <c r="CV496" i="5"/>
  <c r="CS494" i="5"/>
  <c r="CH483" i="5"/>
  <c r="CC476" i="5"/>
  <c r="CF472" i="5"/>
  <c r="CD457" i="5"/>
  <c r="CZ454" i="5"/>
  <c r="BX446" i="5"/>
  <c r="BZ444" i="5"/>
  <c r="CX438" i="5"/>
  <c r="CT433" i="5"/>
  <c r="CC431" i="5"/>
  <c r="BZ430" i="5"/>
  <c r="CG420" i="5"/>
  <c r="BY398" i="5"/>
  <c r="CC388" i="5"/>
  <c r="CW372" i="5"/>
  <c r="BT368" i="5"/>
  <c r="CG344" i="5"/>
  <c r="CV331" i="5"/>
  <c r="CW305" i="5"/>
  <c r="CI254" i="5"/>
  <c r="CS226" i="5"/>
  <c r="CZ226" i="5"/>
  <c r="DA226" i="5"/>
  <c r="CI450" i="5"/>
  <c r="BW446" i="5"/>
  <c r="CW438" i="5"/>
  <c r="CB420" i="5"/>
  <c r="CY349" i="5"/>
  <c r="BV344" i="5"/>
  <c r="CU331" i="5"/>
  <c r="DB322" i="5"/>
  <c r="BO314" i="5"/>
  <c r="BT305" i="5"/>
  <c r="CY300" i="5"/>
  <c r="CT274" i="5"/>
  <c r="CZ267" i="5"/>
  <c r="AY251" i="5"/>
  <c r="CY251" i="5"/>
  <c r="CU242" i="5"/>
  <c r="CW242" i="5"/>
  <c r="BU241" i="5"/>
  <c r="BZ241" i="5"/>
  <c r="CE241" i="5"/>
  <c r="CS238" i="5"/>
  <c r="BP216" i="5"/>
  <c r="CV211" i="5"/>
  <c r="CY211" i="5"/>
  <c r="CV368" i="5"/>
  <c r="BP339" i="5"/>
  <c r="BP314" i="5"/>
  <c r="CZ292" i="5"/>
  <c r="BQ292" i="5"/>
  <c r="CY292" i="5"/>
  <c r="CI235" i="5"/>
  <c r="BV235" i="5"/>
  <c r="CH235" i="5"/>
  <c r="AY208" i="5"/>
  <c r="BR208" i="5"/>
  <c r="CF483" i="5"/>
  <c r="CD493" i="5"/>
  <c r="CE483" i="5"/>
  <c r="BY472" i="5"/>
  <c r="CB450" i="5"/>
  <c r="BW420" i="5"/>
  <c r="BV405" i="5"/>
  <c r="CY330" i="5"/>
  <c r="CV322" i="5"/>
  <c r="BU284" i="5"/>
  <c r="BO269" i="5"/>
  <c r="CX260" i="5"/>
  <c r="CA254" i="5"/>
  <c r="BU207" i="5"/>
  <c r="AY109" i="5"/>
  <c r="CW109" i="5"/>
  <c r="CY109" i="5"/>
  <c r="CE446" i="5"/>
  <c r="CV445" i="5"/>
  <c r="BP441" i="5"/>
  <c r="CY438" i="5"/>
  <c r="BT362" i="5"/>
  <c r="CW331" i="5"/>
  <c r="CS292" i="5"/>
  <c r="BU499" i="5"/>
  <c r="CU454" i="5"/>
  <c r="BY428" i="5"/>
  <c r="CA412" i="5"/>
  <c r="CA353" i="5"/>
  <c r="BQ345" i="5"/>
  <c r="CX334" i="5"/>
  <c r="CJ331" i="5"/>
  <c r="CX330" i="5"/>
  <c r="CU322" i="5"/>
  <c r="CI312" i="5"/>
  <c r="DA311" i="5"/>
  <c r="CC290" i="5"/>
  <c r="DB226" i="5"/>
  <c r="BW223" i="5"/>
  <c r="BV219" i="5"/>
  <c r="BU219" i="5"/>
  <c r="BO197" i="5"/>
  <c r="CW197" i="5"/>
  <c r="DA193" i="5"/>
  <c r="DB193" i="5"/>
  <c r="CU184" i="5"/>
  <c r="CI70" i="5"/>
  <c r="BV70" i="5"/>
  <c r="CB70" i="5"/>
  <c r="CH70" i="5"/>
  <c r="CG53" i="5"/>
  <c r="BW53" i="5"/>
  <c r="CJ53" i="5"/>
  <c r="CL463" i="5"/>
  <c r="CC499" i="5"/>
  <c r="BR494" i="5"/>
  <c r="CG491" i="5"/>
  <c r="CK482" i="5"/>
  <c r="CL472" i="5"/>
  <c r="CF458" i="5"/>
  <c r="CS454" i="5"/>
  <c r="DB451" i="5"/>
  <c r="CK447" i="5"/>
  <c r="AY441" i="5"/>
  <c r="CB406" i="5"/>
  <c r="CS402" i="5"/>
  <c r="DA394" i="5"/>
  <c r="CW393" i="5"/>
  <c r="CG383" i="5"/>
  <c r="BY377" i="5"/>
  <c r="CZ360" i="5"/>
  <c r="CU355" i="5"/>
  <c r="BW353" i="5"/>
  <c r="BP345" i="5"/>
  <c r="BY344" i="5"/>
  <c r="AY339" i="5"/>
  <c r="CI331" i="5"/>
  <c r="CV330" i="5"/>
  <c r="CT322" i="5"/>
  <c r="CX311" i="5"/>
  <c r="CS293" i="5"/>
  <c r="BR292" i="5"/>
  <c r="CT250" i="5"/>
  <c r="CY226" i="5"/>
  <c r="CV172" i="5"/>
  <c r="CV120" i="5"/>
  <c r="CU120" i="5"/>
  <c r="AY101" i="5"/>
  <c r="CL290" i="5"/>
  <c r="AY237" i="5"/>
  <c r="AY227" i="5"/>
  <c r="CY221" i="5"/>
  <c r="CL219" i="5"/>
  <c r="BY195" i="5"/>
  <c r="CC185" i="5"/>
  <c r="CV177" i="5"/>
  <c r="CU141" i="5"/>
  <c r="CB136" i="5"/>
  <c r="CU126" i="5"/>
  <c r="CY122" i="5"/>
  <c r="CU119" i="5"/>
  <c r="CT106" i="5"/>
  <c r="BY103" i="5"/>
  <c r="BW96" i="5"/>
  <c r="CJ77" i="5"/>
  <c r="CI76" i="5"/>
  <c r="CE72" i="5"/>
  <c r="BT62" i="5"/>
  <c r="BT51" i="5"/>
  <c r="BZ35" i="5"/>
  <c r="BY229" i="5"/>
  <c r="CA223" i="5"/>
  <c r="CB219" i="5"/>
  <c r="CZ186" i="5"/>
  <c r="CG177" i="5"/>
  <c r="CT155" i="5"/>
  <c r="BQ152" i="5"/>
  <c r="CS141" i="5"/>
  <c r="CX140" i="5"/>
  <c r="CJ132" i="5"/>
  <c r="BT126" i="5"/>
  <c r="CT119" i="5"/>
  <c r="CU118" i="5"/>
  <c r="BV103" i="5"/>
  <c r="CA95" i="5"/>
  <c r="CI91" i="5"/>
  <c r="BY82" i="5"/>
  <c r="CH77" i="5"/>
  <c r="CH76" i="5"/>
  <c r="BO72" i="5"/>
  <c r="CJ66" i="5"/>
  <c r="CI59" i="5"/>
  <c r="BU56" i="5"/>
  <c r="BW35" i="5"/>
  <c r="CJ99" i="5"/>
  <c r="CE98" i="5"/>
  <c r="CE78" i="5"/>
  <c r="CG77" i="5"/>
  <c r="CB76" i="5"/>
  <c r="CI66" i="5"/>
  <c r="CG59" i="5"/>
  <c r="BY41" i="5"/>
  <c r="CA36" i="5"/>
  <c r="BU35" i="5"/>
  <c r="BZ297" i="5"/>
  <c r="DA268" i="5"/>
  <c r="CL251" i="5"/>
  <c r="CZ246" i="5"/>
  <c r="CV240" i="5"/>
  <c r="CZ227" i="5"/>
  <c r="CH212" i="5"/>
  <c r="BY202" i="5"/>
  <c r="CG189" i="5"/>
  <c r="BZ182" i="5"/>
  <c r="CG180" i="5"/>
  <c r="CS179" i="5"/>
  <c r="CZ178" i="5"/>
  <c r="BW177" i="5"/>
  <c r="CZ159" i="5"/>
  <c r="BT141" i="5"/>
  <c r="BY134" i="5"/>
  <c r="CF132" i="5"/>
  <c r="CB119" i="5"/>
  <c r="CH115" i="5"/>
  <c r="CH112" i="5"/>
  <c r="BQ106" i="5"/>
  <c r="BY100" i="5"/>
  <c r="CE99" i="5"/>
  <c r="BZ98" i="5"/>
  <c r="AY97" i="5"/>
  <c r="CI90" i="5"/>
  <c r="CB78" i="5"/>
  <c r="CB77" i="5"/>
  <c r="BY76" i="5"/>
  <c r="CH66" i="5"/>
  <c r="CI47" i="5"/>
  <c r="CY200" i="5"/>
  <c r="CH179" i="5"/>
  <c r="BV177" i="5"/>
  <c r="CH174" i="5"/>
  <c r="CH168" i="5"/>
  <c r="CY159" i="5"/>
  <c r="BW120" i="5"/>
  <c r="BX119" i="5"/>
  <c r="CG115" i="5"/>
  <c r="BT108" i="5"/>
  <c r="BW105" i="5"/>
  <c r="BW100" i="5"/>
  <c r="CB99" i="5"/>
  <c r="BW98" i="5"/>
  <c r="CG92" i="5"/>
  <c r="CI82" i="5"/>
  <c r="BU76" i="5"/>
  <c r="CE66" i="5"/>
  <c r="CF47" i="5"/>
  <c r="AY45" i="5"/>
  <c r="CX200" i="5"/>
  <c r="BY189" i="5"/>
  <c r="BU177" i="5"/>
  <c r="CI153" i="5"/>
  <c r="BQ141" i="5"/>
  <c r="CF130" i="5"/>
  <c r="BR123" i="5"/>
  <c r="BC108" i="5"/>
  <c r="DE108" i="5" s="1"/>
  <c r="BZ99" i="5"/>
  <c r="BO93" i="5"/>
  <c r="CC92" i="5"/>
  <c r="CH89" i="5"/>
  <c r="CH82" i="5"/>
  <c r="CC66" i="5"/>
  <c r="CE60" i="5"/>
  <c r="BV37" i="5"/>
  <c r="CV237" i="5"/>
  <c r="CE184" i="5"/>
  <c r="CK178" i="5"/>
  <c r="BV174" i="5"/>
  <c r="BW153" i="5"/>
  <c r="BO141" i="5"/>
  <c r="CE130" i="5"/>
  <c r="BO119" i="5"/>
  <c r="CG89" i="5"/>
  <c r="CG82" i="5"/>
  <c r="CD54" i="5"/>
  <c r="CH52" i="5"/>
  <c r="CH51" i="5"/>
  <c r="BZ47" i="5"/>
  <c r="CB46" i="5"/>
  <c r="DA110" i="5"/>
  <c r="CC67" i="5"/>
  <c r="CG35" i="5"/>
  <c r="CC231" i="5"/>
  <c r="CK124" i="5"/>
  <c r="CD113" i="5"/>
  <c r="CD93" i="5"/>
  <c r="CD204" i="5"/>
  <c r="CW106" i="5"/>
  <c r="CA93" i="5"/>
  <c r="CH41" i="5"/>
  <c r="BT40" i="5"/>
  <c r="CA40" i="5"/>
  <c r="AY40" i="5"/>
  <c r="CB41" i="5"/>
  <c r="CA41" i="5"/>
  <c r="BR328" i="5"/>
  <c r="BS328" i="5"/>
  <c r="CW243" i="5"/>
  <c r="BR243" i="5"/>
  <c r="CT243" i="5"/>
  <c r="DB500" i="5"/>
  <c r="CK499" i="5"/>
  <c r="BW498" i="5"/>
  <c r="AY490" i="5"/>
  <c r="CZ482" i="5"/>
  <c r="BZ480" i="5"/>
  <c r="CT477" i="5"/>
  <c r="CX474" i="5"/>
  <c r="CT471" i="5"/>
  <c r="BU468" i="5"/>
  <c r="AY462" i="5"/>
  <c r="CC458" i="5"/>
  <c r="BY456" i="5"/>
  <c r="CC452" i="5"/>
  <c r="CI451" i="5"/>
  <c r="BU449" i="5"/>
  <c r="CD447" i="5"/>
  <c r="CT445" i="5"/>
  <c r="CT443" i="5"/>
  <c r="BU424" i="5"/>
  <c r="BT423" i="5"/>
  <c r="CF420" i="5"/>
  <c r="BZ416" i="5"/>
  <c r="BW402" i="5"/>
  <c r="CG398" i="5"/>
  <c r="CH395" i="5"/>
  <c r="CB388" i="5"/>
  <c r="DB378" i="5"/>
  <c r="BR362" i="5"/>
  <c r="CC361" i="5"/>
  <c r="CG359" i="5"/>
  <c r="BX358" i="5"/>
  <c r="BW346" i="5"/>
  <c r="CI343" i="5"/>
  <c r="DB276" i="5"/>
  <c r="CZ336" i="5"/>
  <c r="CX336" i="5"/>
  <c r="BQ336" i="5"/>
  <c r="BT336" i="5"/>
  <c r="CI460" i="5"/>
  <c r="BX458" i="5"/>
  <c r="BZ452" i="5"/>
  <c r="CH451" i="5"/>
  <c r="CS445" i="5"/>
  <c r="CE420" i="5"/>
  <c r="CI406" i="5"/>
  <c r="CA404" i="5"/>
  <c r="CE398" i="5"/>
  <c r="CG395" i="5"/>
  <c r="CA388" i="5"/>
  <c r="CV384" i="5"/>
  <c r="DA378" i="5"/>
  <c r="AY378" i="5"/>
  <c r="CW367" i="5"/>
  <c r="CZ362" i="5"/>
  <c r="CA361" i="5"/>
  <c r="CC359" i="5"/>
  <c r="BW358" i="5"/>
  <c r="CD353" i="5"/>
  <c r="BY352" i="5"/>
  <c r="BV346" i="5"/>
  <c r="CH343" i="5"/>
  <c r="CB320" i="5"/>
  <c r="BV302" i="5"/>
  <c r="CJ302" i="5"/>
  <c r="BR60" i="5"/>
  <c r="BQ60" i="5"/>
  <c r="BT60" i="5"/>
  <c r="AY60" i="5"/>
  <c r="BV498" i="5"/>
  <c r="CK498" i="5"/>
  <c r="BC482" i="5"/>
  <c r="DC482" i="5" s="1"/>
  <c r="CK469" i="5"/>
  <c r="CH460" i="5"/>
  <c r="CL449" i="5"/>
  <c r="BS390" i="5"/>
  <c r="CA266" i="5"/>
  <c r="BW266" i="5"/>
  <c r="BX266" i="5"/>
  <c r="CB266" i="5"/>
  <c r="CC266" i="5"/>
  <c r="CI266" i="5"/>
  <c r="CJ266" i="5"/>
  <c r="BU238" i="5"/>
  <c r="BX238" i="5"/>
  <c r="CJ238" i="5"/>
  <c r="CW206" i="5"/>
  <c r="DA206" i="5"/>
  <c r="DB206" i="5"/>
  <c r="BX193" i="5"/>
  <c r="CB193" i="5"/>
  <c r="CE193" i="5"/>
  <c r="CJ193" i="5"/>
  <c r="CC500" i="5"/>
  <c r="CZ493" i="5"/>
  <c r="CH491" i="5"/>
  <c r="DA490" i="5"/>
  <c r="CU482" i="5"/>
  <c r="CB481" i="5"/>
  <c r="CB472" i="5"/>
  <c r="BT470" i="5"/>
  <c r="CA469" i="5"/>
  <c r="DB463" i="5"/>
  <c r="CZ462" i="5"/>
  <c r="CF460" i="5"/>
  <c r="BU458" i="5"/>
  <c r="BC452" i="5"/>
  <c r="DD452" i="5" s="1"/>
  <c r="BY449" i="5"/>
  <c r="CL434" i="5"/>
  <c r="CH433" i="5"/>
  <c r="BX427" i="5"/>
  <c r="BX420" i="5"/>
  <c r="CU414" i="5"/>
  <c r="AY402" i="5"/>
  <c r="CE395" i="5"/>
  <c r="CH394" i="5"/>
  <c r="CT384" i="5"/>
  <c r="BX383" i="5"/>
  <c r="CJ378" i="5"/>
  <c r="CV375" i="5"/>
  <c r="CV362" i="5"/>
  <c r="BO362" i="5"/>
  <c r="BQ360" i="5"/>
  <c r="BY358" i="5"/>
  <c r="CB353" i="5"/>
  <c r="BX343" i="5"/>
  <c r="CS341" i="5"/>
  <c r="BQ341" i="5"/>
  <c r="CX341" i="5"/>
  <c r="BP297" i="5"/>
  <c r="CB253" i="5"/>
  <c r="CF253" i="5"/>
  <c r="CL253" i="5"/>
  <c r="CZ328" i="5"/>
  <c r="DA328" i="5"/>
  <c r="CS328" i="5"/>
  <c r="CT328" i="5"/>
  <c r="BQ328" i="5"/>
  <c r="CU328" i="5"/>
  <c r="CS400" i="5"/>
  <c r="DA390" i="5"/>
  <c r="BP390" i="5"/>
  <c r="CW336" i="5"/>
  <c r="DB328" i="5"/>
  <c r="CY207" i="5"/>
  <c r="DB207" i="5"/>
  <c r="CU196" i="5"/>
  <c r="CV196" i="5"/>
  <c r="CT489" i="5"/>
  <c r="AY498" i="5"/>
  <c r="CF491" i="5"/>
  <c r="CY490" i="5"/>
  <c r="BP490" i="5"/>
  <c r="CS489" i="5"/>
  <c r="CB482" i="5"/>
  <c r="CZ479" i="5"/>
  <c r="BC475" i="5"/>
  <c r="DE475" i="5" s="1"/>
  <c r="CD474" i="5"/>
  <c r="CX470" i="5"/>
  <c r="BZ465" i="5"/>
  <c r="CT462" i="5"/>
  <c r="BX461" i="5"/>
  <c r="BY460" i="5"/>
  <c r="CI455" i="5"/>
  <c r="CA453" i="5"/>
  <c r="BY452" i="5"/>
  <c r="CA451" i="5"/>
  <c r="CH447" i="5"/>
  <c r="CJ446" i="5"/>
  <c r="CS441" i="5"/>
  <c r="BR433" i="5"/>
  <c r="CI424" i="5"/>
  <c r="BC424" i="5"/>
  <c r="DF424" i="5" s="1"/>
  <c r="BV420" i="5"/>
  <c r="AY417" i="5"/>
  <c r="CE415" i="5"/>
  <c r="CS414" i="5"/>
  <c r="DA402" i="5"/>
  <c r="CA400" i="5"/>
  <c r="BW395" i="5"/>
  <c r="CY390" i="5"/>
  <c r="DA385" i="5"/>
  <c r="DA381" i="5"/>
  <c r="BU378" i="5"/>
  <c r="CW377" i="5"/>
  <c r="CZ376" i="5"/>
  <c r="AY369" i="5"/>
  <c r="BO368" i="5"/>
  <c r="BS365" i="5"/>
  <c r="CT362" i="5"/>
  <c r="CX353" i="5"/>
  <c r="CZ352" i="5"/>
  <c r="BT335" i="5"/>
  <c r="CY328" i="5"/>
  <c r="BO328" i="5"/>
  <c r="CZ308" i="5"/>
  <c r="CY276" i="5"/>
  <c r="AY276" i="5"/>
  <c r="CS276" i="5"/>
  <c r="BO276" i="5"/>
  <c r="CT276" i="5"/>
  <c r="CU276" i="5"/>
  <c r="CV276" i="5"/>
  <c r="BP276" i="5"/>
  <c r="CW276" i="5"/>
  <c r="BQ276" i="5"/>
  <c r="CX276" i="5"/>
  <c r="DA276" i="5"/>
  <c r="BW272" i="5"/>
  <c r="CG272" i="5"/>
  <c r="AY232" i="5"/>
  <c r="CT232" i="5"/>
  <c r="AY214" i="5"/>
  <c r="CZ214" i="5"/>
  <c r="CS163" i="5"/>
  <c r="DA163" i="5"/>
  <c r="AY163" i="5"/>
  <c r="CW163" i="5"/>
  <c r="CY163" i="5"/>
  <c r="CV163" i="5"/>
  <c r="CE142" i="5"/>
  <c r="CB142" i="5"/>
  <c r="CH142" i="5"/>
  <c r="CI142" i="5"/>
  <c r="CZ134" i="5"/>
  <c r="AY134" i="5"/>
  <c r="CT414" i="5"/>
  <c r="CI498" i="5"/>
  <c r="CI493" i="5"/>
  <c r="BZ492" i="5"/>
  <c r="CX490" i="5"/>
  <c r="CY479" i="5"/>
  <c r="CW470" i="5"/>
  <c r="BW460" i="5"/>
  <c r="DB437" i="5"/>
  <c r="CH424" i="5"/>
  <c r="DA406" i="5"/>
  <c r="CZ402" i="5"/>
  <c r="CX390" i="5"/>
  <c r="BO390" i="5"/>
  <c r="CZ385" i="5"/>
  <c r="BC385" i="5"/>
  <c r="DC385" i="5" s="1"/>
  <c r="BO384" i="5"/>
  <c r="CC381" i="5"/>
  <c r="CV377" i="5"/>
  <c r="BT375" i="5"/>
  <c r="CK356" i="5"/>
  <c r="CT353" i="5"/>
  <c r="CI346" i="5"/>
  <c r="BR343" i="5"/>
  <c r="CB342" i="5"/>
  <c r="CG336" i="5"/>
  <c r="CX328" i="5"/>
  <c r="BW289" i="5"/>
  <c r="BU289" i="5"/>
  <c r="BV289" i="5"/>
  <c r="CG289" i="5"/>
  <c r="CY470" i="5"/>
  <c r="BR470" i="5"/>
  <c r="CG433" i="5"/>
  <c r="DA499" i="5"/>
  <c r="CH498" i="5"/>
  <c r="DA494" i="5"/>
  <c r="CE493" i="5"/>
  <c r="BX492" i="5"/>
  <c r="BV491" i="5"/>
  <c r="CW490" i="5"/>
  <c r="CL484" i="5"/>
  <c r="DB480" i="5"/>
  <c r="CS479" i="5"/>
  <c r="CT470" i="5"/>
  <c r="BS462" i="5"/>
  <c r="BU460" i="5"/>
  <c r="CI456" i="5"/>
  <c r="DA449" i="5"/>
  <c r="CF447" i="5"/>
  <c r="CF446" i="5"/>
  <c r="DA445" i="5"/>
  <c r="CD444" i="5"/>
  <c r="CU442" i="5"/>
  <c r="CI440" i="5"/>
  <c r="BT438" i="5"/>
  <c r="CS437" i="5"/>
  <c r="CE424" i="5"/>
  <c r="BY420" i="5"/>
  <c r="DB417" i="5"/>
  <c r="BT415" i="5"/>
  <c r="CU409" i="5"/>
  <c r="CH408" i="5"/>
  <c r="CT407" i="5"/>
  <c r="CY406" i="5"/>
  <c r="BQ406" i="5"/>
  <c r="CK404" i="5"/>
  <c r="CY402" i="5"/>
  <c r="BQ402" i="5"/>
  <c r="CK396" i="5"/>
  <c r="CD395" i="5"/>
  <c r="CU390" i="5"/>
  <c r="CK388" i="5"/>
  <c r="CT385" i="5"/>
  <c r="CK385" i="5"/>
  <c r="CW369" i="5"/>
  <c r="BQ367" i="5"/>
  <c r="AY360" i="5"/>
  <c r="CS353" i="5"/>
  <c r="CH346" i="5"/>
  <c r="CW328" i="5"/>
  <c r="BW321" i="5"/>
  <c r="BU321" i="5"/>
  <c r="CE321" i="5"/>
  <c r="CF321" i="5"/>
  <c r="CI321" i="5"/>
  <c r="BV305" i="5"/>
  <c r="BW305" i="5"/>
  <c r="BX305" i="5"/>
  <c r="CG287" i="5"/>
  <c r="CJ287" i="5"/>
  <c r="BY287" i="5"/>
  <c r="CI203" i="5"/>
  <c r="BW203" i="5"/>
  <c r="CH203" i="5"/>
  <c r="CS470" i="5"/>
  <c r="CJ449" i="5"/>
  <c r="CC424" i="5"/>
  <c r="DA423" i="5"/>
  <c r="CW406" i="5"/>
  <c r="CJ405" i="5"/>
  <c r="CJ404" i="5"/>
  <c r="CW402" i="5"/>
  <c r="BP402" i="5"/>
  <c r="CT390" i="5"/>
  <c r="CS388" i="5"/>
  <c r="DB373" i="5"/>
  <c r="CV369" i="5"/>
  <c r="CJ358" i="5"/>
  <c r="CM353" i="5"/>
  <c r="CR353" i="5" s="1"/>
  <c r="BR353" i="5"/>
  <c r="CG346" i="5"/>
  <c r="CU343" i="5"/>
  <c r="CV328" i="5"/>
  <c r="BP325" i="5"/>
  <c r="CZ325" i="5"/>
  <c r="DB321" i="5"/>
  <c r="DA321" i="5"/>
  <c r="CJ267" i="5"/>
  <c r="BW267" i="5"/>
  <c r="CE267" i="5"/>
  <c r="CF267" i="5"/>
  <c r="CI267" i="5"/>
  <c r="CI197" i="5"/>
  <c r="CK197" i="5"/>
  <c r="CC498" i="5"/>
  <c r="CI504" i="5"/>
  <c r="CD499" i="5"/>
  <c r="CB498" i="5"/>
  <c r="CE496" i="5"/>
  <c r="CW494" i="5"/>
  <c r="CB491" i="5"/>
  <c r="CT490" i="5"/>
  <c r="CC489" i="5"/>
  <c r="CZ481" i="5"/>
  <c r="BQ479" i="5"/>
  <c r="CY471" i="5"/>
  <c r="CG468" i="5"/>
  <c r="CL460" i="5"/>
  <c r="CJ458" i="5"/>
  <c r="BW456" i="5"/>
  <c r="CH449" i="5"/>
  <c r="CA447" i="5"/>
  <c r="CX445" i="5"/>
  <c r="CB424" i="5"/>
  <c r="CW423" i="5"/>
  <c r="CT416" i="5"/>
  <c r="CA415" i="5"/>
  <c r="CV406" i="5"/>
  <c r="CF405" i="5"/>
  <c r="CB404" i="5"/>
  <c r="CU402" i="5"/>
  <c r="CI401" i="5"/>
  <c r="CS390" i="5"/>
  <c r="CC386" i="5"/>
  <c r="BT377" i="5"/>
  <c r="CC375" i="5"/>
  <c r="DA373" i="5"/>
  <c r="CU369" i="5"/>
  <c r="DB360" i="5"/>
  <c r="CI358" i="5"/>
  <c r="BT352" i="5"/>
  <c r="CF346" i="5"/>
  <c r="CJ344" i="5"/>
  <c r="CS343" i="5"/>
  <c r="CE308" i="5"/>
  <c r="BU308" i="5"/>
  <c r="BV308" i="5"/>
  <c r="CF308" i="5"/>
  <c r="CJ308" i="5"/>
  <c r="CY270" i="5"/>
  <c r="AY270" i="5"/>
  <c r="BC270" i="5"/>
  <c r="DD270" i="5" s="1"/>
  <c r="CU270" i="5"/>
  <c r="CW168" i="5"/>
  <c r="CY168" i="5"/>
  <c r="AY168" i="5"/>
  <c r="BZ460" i="5"/>
  <c r="CX502" i="5"/>
  <c r="BV499" i="5"/>
  <c r="BZ498" i="5"/>
  <c r="BX496" i="5"/>
  <c r="CD495" i="5"/>
  <c r="CS490" i="5"/>
  <c r="CE485" i="5"/>
  <c r="BQ482" i="5"/>
  <c r="BP479" i="5"/>
  <c r="AY470" i="5"/>
  <c r="CE457" i="5"/>
  <c r="CF449" i="5"/>
  <c r="AY414" i="5"/>
  <c r="CS406" i="5"/>
  <c r="BX404" i="5"/>
  <c r="CT402" i="5"/>
  <c r="AY390" i="5"/>
  <c r="CH358" i="5"/>
  <c r="BO353" i="5"/>
  <c r="CE346" i="5"/>
  <c r="CE343" i="5"/>
  <c r="CB343" i="5"/>
  <c r="AY328" i="5"/>
  <c r="CS323" i="5"/>
  <c r="CT323" i="5"/>
  <c r="CA312" i="5"/>
  <c r="CB312" i="5"/>
  <c r="CE198" i="5"/>
  <c r="CF198" i="5"/>
  <c r="BY198" i="5"/>
  <c r="CG198" i="5"/>
  <c r="CH198" i="5"/>
  <c r="CJ198" i="5"/>
  <c r="CW317" i="5"/>
  <c r="BT300" i="5"/>
  <c r="AY283" i="5"/>
  <c r="CW277" i="5"/>
  <c r="BT275" i="5"/>
  <c r="CU263" i="5"/>
  <c r="CZ262" i="5"/>
  <c r="CS251" i="5"/>
  <c r="CJ250" i="5"/>
  <c r="BV247" i="5"/>
  <c r="CX246" i="5"/>
  <c r="BY244" i="5"/>
  <c r="CW241" i="5"/>
  <c r="BU235" i="5"/>
  <c r="BY230" i="5"/>
  <c r="CF228" i="5"/>
  <c r="CX227" i="5"/>
  <c r="BX220" i="5"/>
  <c r="CM219" i="5"/>
  <c r="CR219" i="5" s="1"/>
  <c r="BC212" i="5"/>
  <c r="DD212" i="5" s="1"/>
  <c r="CX211" i="5"/>
  <c r="BW202" i="5"/>
  <c r="BX201" i="5"/>
  <c r="CW200" i="5"/>
  <c r="CX194" i="5"/>
  <c r="CS194" i="5"/>
  <c r="CJ186" i="5"/>
  <c r="CZ171" i="5"/>
  <c r="DB171" i="5"/>
  <c r="BP152" i="5"/>
  <c r="CW140" i="5"/>
  <c r="BR287" i="5"/>
  <c r="CT263" i="5"/>
  <c r="BO260" i="5"/>
  <c r="CD250" i="5"/>
  <c r="BP242" i="5"/>
  <c r="CT241" i="5"/>
  <c r="BS235" i="5"/>
  <c r="CC228" i="5"/>
  <c r="CW227" i="5"/>
  <c r="BO227" i="5"/>
  <c r="BU220" i="5"/>
  <c r="CY212" i="5"/>
  <c r="CW211" i="5"/>
  <c r="BO211" i="5"/>
  <c r="BV202" i="5"/>
  <c r="BW201" i="5"/>
  <c r="CG200" i="5"/>
  <c r="CH186" i="5"/>
  <c r="BO152" i="5"/>
  <c r="CF149" i="5"/>
  <c r="CE129" i="5"/>
  <c r="BV129" i="5"/>
  <c r="CC129" i="5"/>
  <c r="BU122" i="5"/>
  <c r="BV122" i="5"/>
  <c r="CG122" i="5"/>
  <c r="CJ122" i="5"/>
  <c r="BT102" i="5"/>
  <c r="BU97" i="5"/>
  <c r="BV97" i="5"/>
  <c r="CA97" i="5"/>
  <c r="CH97" i="5"/>
  <c r="CZ320" i="5"/>
  <c r="CD314" i="5"/>
  <c r="CX312" i="5"/>
  <c r="CC312" i="5"/>
  <c r="CW307" i="5"/>
  <c r="AY305" i="5"/>
  <c r="CC293" i="5"/>
  <c r="CU290" i="5"/>
  <c r="AY290" i="5"/>
  <c r="DB275" i="5"/>
  <c r="BP275" i="5"/>
  <c r="DB269" i="5"/>
  <c r="CX268" i="5"/>
  <c r="BZ264" i="5"/>
  <c r="CS263" i="5"/>
  <c r="BO247" i="5"/>
  <c r="DA242" i="5"/>
  <c r="CJ241" i="5"/>
  <c r="CD240" i="5"/>
  <c r="BP235" i="5"/>
  <c r="CC234" i="5"/>
  <c r="CU231" i="5"/>
  <c r="BC229" i="5"/>
  <c r="DD229" i="5" s="1"/>
  <c r="BU228" i="5"/>
  <c r="CV227" i="5"/>
  <c r="CJ219" i="5"/>
  <c r="BT217" i="5"/>
  <c r="CJ216" i="5"/>
  <c r="CA215" i="5"/>
  <c r="DA213" i="5"/>
  <c r="CV212" i="5"/>
  <c r="CU211" i="5"/>
  <c r="CG207" i="5"/>
  <c r="BU202" i="5"/>
  <c r="BV201" i="5"/>
  <c r="DB195" i="5"/>
  <c r="BQ195" i="5"/>
  <c r="BP187" i="5"/>
  <c r="CG186" i="5"/>
  <c r="CV183" i="5"/>
  <c r="AY172" i="5"/>
  <c r="BS172" i="5"/>
  <c r="BX139" i="5"/>
  <c r="CE139" i="5"/>
  <c r="CF139" i="5"/>
  <c r="CG139" i="5"/>
  <c r="CL135" i="5"/>
  <c r="CJ135" i="5"/>
  <c r="CS122" i="5"/>
  <c r="DA122" i="5"/>
  <c r="DB122" i="5"/>
  <c r="BW331" i="5"/>
  <c r="CU330" i="5"/>
  <c r="CA294" i="5"/>
  <c r="CJ290" i="5"/>
  <c r="CJ285" i="5"/>
  <c r="CG263" i="5"/>
  <c r="DB260" i="5"/>
  <c r="BC254" i="5"/>
  <c r="DF254" i="5" s="1"/>
  <c r="BQ251" i="5"/>
  <c r="CY242" i="5"/>
  <c r="DB237" i="5"/>
  <c r="CU227" i="5"/>
  <c r="CI219" i="5"/>
  <c r="BW216" i="5"/>
  <c r="CZ213" i="5"/>
  <c r="CT211" i="5"/>
  <c r="CE207" i="5"/>
  <c r="CL202" i="5"/>
  <c r="CY195" i="5"/>
  <c r="BP195" i="5"/>
  <c r="CC186" i="5"/>
  <c r="BX181" i="5"/>
  <c r="CX170" i="5"/>
  <c r="CT117" i="5"/>
  <c r="CI88" i="5"/>
  <c r="BV88" i="5"/>
  <c r="BW88" i="5"/>
  <c r="CC88" i="5"/>
  <c r="CF88" i="5"/>
  <c r="BU331" i="5"/>
  <c r="CT330" i="5"/>
  <c r="BO322" i="5"/>
  <c r="CH312" i="5"/>
  <c r="BP311" i="5"/>
  <c r="BP307" i="5"/>
  <c r="CA300" i="5"/>
  <c r="CL296" i="5"/>
  <c r="BZ294" i="5"/>
  <c r="CE290" i="5"/>
  <c r="DB282" i="5"/>
  <c r="CJ278" i="5"/>
  <c r="BP277" i="5"/>
  <c r="CZ275" i="5"/>
  <c r="AY273" i="5"/>
  <c r="CI271" i="5"/>
  <c r="CY269" i="5"/>
  <c r="CV268" i="5"/>
  <c r="CY260" i="5"/>
  <c r="BW258" i="5"/>
  <c r="CT255" i="5"/>
  <c r="CX242" i="5"/>
  <c r="CF241" i="5"/>
  <c r="AY241" i="5"/>
  <c r="BC240" i="5"/>
  <c r="DF240" i="5" s="1"/>
  <c r="CY238" i="5"/>
  <c r="DA237" i="5"/>
  <c r="CA235" i="5"/>
  <c r="CZ229" i="5"/>
  <c r="BZ228" i="5"/>
  <c r="CC220" i="5"/>
  <c r="CF219" i="5"/>
  <c r="CS213" i="5"/>
  <c r="CJ212" i="5"/>
  <c r="AY212" i="5"/>
  <c r="BY211" i="5"/>
  <c r="AY210" i="5"/>
  <c r="CC208" i="5"/>
  <c r="CB207" i="5"/>
  <c r="CJ202" i="5"/>
  <c r="CK201" i="5"/>
  <c r="CT197" i="5"/>
  <c r="CX195" i="5"/>
  <c r="AY188" i="5"/>
  <c r="BU162" i="5"/>
  <c r="BX162" i="5"/>
  <c r="CH162" i="5"/>
  <c r="CK136" i="5"/>
  <c r="CB106" i="5"/>
  <c r="AY85" i="5"/>
  <c r="CY220" i="5"/>
  <c r="AY211" i="5"/>
  <c r="BY186" i="5"/>
  <c r="AY184" i="5"/>
  <c r="BO184" i="5"/>
  <c r="DB184" i="5"/>
  <c r="BT184" i="5"/>
  <c r="CY184" i="5"/>
  <c r="CZ184" i="5"/>
  <c r="BY167" i="5"/>
  <c r="CE167" i="5"/>
  <c r="BU149" i="5"/>
  <c r="CH149" i="5"/>
  <c r="CI149" i="5"/>
  <c r="CJ149" i="5"/>
  <c r="BW141" i="5"/>
  <c r="CE141" i="5"/>
  <c r="BP138" i="5"/>
  <c r="CV138" i="5"/>
  <c r="CZ138" i="5"/>
  <c r="DA138" i="5"/>
  <c r="BQ138" i="5"/>
  <c r="DB138" i="5"/>
  <c r="CS138" i="5"/>
  <c r="CT138" i="5"/>
  <c r="CH106" i="5"/>
  <c r="BU106" i="5"/>
  <c r="BV106" i="5"/>
  <c r="BW106" i="5"/>
  <c r="BX106" i="5"/>
  <c r="BZ106" i="5"/>
  <c r="CE106" i="5"/>
  <c r="CH73" i="5"/>
  <c r="CF73" i="5"/>
  <c r="BU290" i="5"/>
  <c r="CS260" i="5"/>
  <c r="CY248" i="5"/>
  <c r="CH202" i="5"/>
  <c r="CB196" i="5"/>
  <c r="CL182" i="5"/>
  <c r="CK182" i="5"/>
  <c r="CS152" i="5"/>
  <c r="CW152" i="5"/>
  <c r="CX152" i="5"/>
  <c r="DA152" i="5"/>
  <c r="AY149" i="5"/>
  <c r="BO149" i="5"/>
  <c r="BV147" i="5"/>
  <c r="BW147" i="5"/>
  <c r="AY140" i="5"/>
  <c r="CF136" i="5"/>
  <c r="CC136" i="5"/>
  <c r="CD136" i="5"/>
  <c r="BT290" i="5"/>
  <c r="DB273" i="5"/>
  <c r="DA263" i="5"/>
  <c r="AY263" i="5"/>
  <c r="CW248" i="5"/>
  <c r="CS237" i="5"/>
  <c r="CS229" i="5"/>
  <c r="CJ220" i="5"/>
  <c r="BV212" i="5"/>
  <c r="BT211" i="5"/>
  <c r="CG202" i="5"/>
  <c r="BR197" i="5"/>
  <c r="BP194" i="5"/>
  <c r="CV184" i="5"/>
  <c r="BZ181" i="5"/>
  <c r="DB172" i="5"/>
  <c r="BP171" i="5"/>
  <c r="CX138" i="5"/>
  <c r="BW113" i="5"/>
  <c r="CF113" i="5"/>
  <c r="CG113" i="5"/>
  <c r="CJ113" i="5"/>
  <c r="BV113" i="5"/>
  <c r="CE113" i="5"/>
  <c r="CK321" i="5"/>
  <c r="CC318" i="5"/>
  <c r="CA311" i="5"/>
  <c r="DA300" i="5"/>
  <c r="BP283" i="5"/>
  <c r="CL282" i="5"/>
  <c r="CZ273" i="5"/>
  <c r="CK269" i="5"/>
  <c r="CU248" i="5"/>
  <c r="CG242" i="5"/>
  <c r="BT227" i="5"/>
  <c r="DB211" i="5"/>
  <c r="BR211" i="5"/>
  <c r="CD202" i="5"/>
  <c r="BO195" i="5"/>
  <c r="CU195" i="5"/>
  <c r="AY187" i="5"/>
  <c r="CX187" i="5"/>
  <c r="CS187" i="5"/>
  <c r="CI181" i="5"/>
  <c r="BV181" i="5"/>
  <c r="CG181" i="5"/>
  <c r="BU181" i="5"/>
  <c r="BV154" i="5"/>
  <c r="CB154" i="5"/>
  <c r="DB152" i="5"/>
  <c r="CG144" i="5"/>
  <c r="BU144" i="5"/>
  <c r="CH144" i="5"/>
  <c r="BW94" i="5"/>
  <c r="BY308" i="5"/>
  <c r="CY296" i="5"/>
  <c r="CK289" i="5"/>
  <c r="CU273" i="5"/>
  <c r="CH269" i="5"/>
  <c r="CY263" i="5"/>
  <c r="CB254" i="5"/>
  <c r="CJ249" i="5"/>
  <c r="CT248" i="5"/>
  <c r="CJ247" i="5"/>
  <c r="DA246" i="5"/>
  <c r="CF244" i="5"/>
  <c r="BW241" i="5"/>
  <c r="CE240" i="5"/>
  <c r="CX235" i="5"/>
  <c r="CA229" i="5"/>
  <c r="CI228" i="5"/>
  <c r="DA227" i="5"/>
  <c r="BQ227" i="5"/>
  <c r="CG220" i="5"/>
  <c r="DB219" i="5"/>
  <c r="BP219" i="5"/>
  <c r="DA211" i="5"/>
  <c r="BQ211" i="5"/>
  <c r="CC202" i="5"/>
  <c r="CA195" i="5"/>
  <c r="CW187" i="5"/>
  <c r="CT184" i="5"/>
  <c r="CS172" i="5"/>
  <c r="CV152" i="5"/>
  <c r="CA141" i="5"/>
  <c r="CZ140" i="5"/>
  <c r="CH139" i="5"/>
  <c r="CX122" i="5"/>
  <c r="CB272" i="5"/>
  <c r="CB267" i="5"/>
  <c r="CW263" i="5"/>
  <c r="BT263" i="5"/>
  <c r="CC261" i="5"/>
  <c r="BZ238" i="5"/>
  <c r="CZ211" i="5"/>
  <c r="BP211" i="5"/>
  <c r="CD203" i="5"/>
  <c r="CV187" i="5"/>
  <c r="CZ170" i="5"/>
  <c r="DA170" i="5"/>
  <c r="CU152" i="5"/>
  <c r="CY140" i="5"/>
  <c r="CV131" i="5"/>
  <c r="CY131" i="5"/>
  <c r="CJ106" i="5"/>
  <c r="CJ178" i="5"/>
  <c r="BY175" i="5"/>
  <c r="BQ157" i="5"/>
  <c r="CE151" i="5"/>
  <c r="CK149" i="5"/>
  <c r="CK139" i="5"/>
  <c r="DB123" i="5"/>
  <c r="DA119" i="5"/>
  <c r="CW118" i="5"/>
  <c r="CJ117" i="5"/>
  <c r="CK117" i="5"/>
  <c r="CJ114" i="5"/>
  <c r="CU112" i="5"/>
  <c r="BO112" i="5"/>
  <c r="CF107" i="5"/>
  <c r="BV101" i="5"/>
  <c r="BX84" i="5"/>
  <c r="CH83" i="5"/>
  <c r="CA82" i="5"/>
  <c r="CG74" i="5"/>
  <c r="CF67" i="5"/>
  <c r="CE57" i="5"/>
  <c r="CI56" i="5"/>
  <c r="CH43" i="5"/>
  <c r="BZ40" i="5"/>
  <c r="CD38" i="5"/>
  <c r="BV35" i="5"/>
  <c r="BZ184" i="5"/>
  <c r="CI178" i="5"/>
  <c r="BY177" i="5"/>
  <c r="BP157" i="5"/>
  <c r="BV151" i="5"/>
  <c r="BY139" i="5"/>
  <c r="CU123" i="5"/>
  <c r="CZ119" i="5"/>
  <c r="BR119" i="5"/>
  <c r="CI117" i="5"/>
  <c r="CA117" i="5"/>
  <c r="CZ115" i="5"/>
  <c r="CG114" i="5"/>
  <c r="CT112" i="5"/>
  <c r="CC107" i="5"/>
  <c r="CH102" i="5"/>
  <c r="CD102" i="5"/>
  <c r="CH98" i="5"/>
  <c r="CC95" i="5"/>
  <c r="CJ91" i="5"/>
  <c r="BT90" i="5"/>
  <c r="BW84" i="5"/>
  <c r="CG83" i="5"/>
  <c r="CE67" i="5"/>
  <c r="CA60" i="5"/>
  <c r="CC60" i="5"/>
  <c r="CA57" i="5"/>
  <c r="CH56" i="5"/>
  <c r="BU55" i="5"/>
  <c r="AY55" i="5"/>
  <c r="BW43" i="5"/>
  <c r="CG41" i="5"/>
  <c r="BX40" i="5"/>
  <c r="BO39" i="5"/>
  <c r="CC38" i="5"/>
  <c r="CH123" i="5"/>
  <c r="CY119" i="5"/>
  <c r="CS112" i="5"/>
  <c r="CK106" i="5"/>
  <c r="CG98" i="5"/>
  <c r="BZ94" i="5"/>
  <c r="BR72" i="5"/>
  <c r="BX67" i="5"/>
  <c r="BX57" i="5"/>
  <c r="CG56" i="5"/>
  <c r="CC45" i="5"/>
  <c r="BO44" i="5"/>
  <c r="CF41" i="5"/>
  <c r="BV40" i="5"/>
  <c r="BY38" i="5"/>
  <c r="BZ101" i="5"/>
  <c r="BY69" i="5"/>
  <c r="CD84" i="5"/>
  <c r="CJ79" i="5"/>
  <c r="BQ76" i="5"/>
  <c r="CH35" i="5"/>
  <c r="BP35" i="5"/>
  <c r="BP125" i="5"/>
  <c r="BQ123" i="5"/>
  <c r="CS119" i="5"/>
  <c r="CB117" i="5"/>
  <c r="BT103" i="5"/>
  <c r="BU98" i="5"/>
  <c r="BW91" i="5"/>
  <c r="BZ89" i="5"/>
  <c r="CG86" i="5"/>
  <c r="CB83" i="5"/>
  <c r="BZ80" i="5"/>
  <c r="BW77" i="5"/>
  <c r="CE68" i="5"/>
  <c r="AY68" i="5"/>
  <c r="BX66" i="5"/>
  <c r="BR62" i="5"/>
  <c r="AY58" i="5"/>
  <c r="CA52" i="5"/>
  <c r="CI51" i="5"/>
  <c r="BY51" i="5"/>
  <c r="CC49" i="5"/>
  <c r="BW41" i="5"/>
  <c r="CJ40" i="5"/>
  <c r="CI37" i="5"/>
  <c r="CU181" i="5"/>
  <c r="DA157" i="5"/>
  <c r="AY146" i="5"/>
  <c r="CB132" i="5"/>
  <c r="CZ121" i="5"/>
  <c r="BZ117" i="5"/>
  <c r="BZ115" i="5"/>
  <c r="BT112" i="5"/>
  <c r="CJ104" i="5"/>
  <c r="BQ103" i="5"/>
  <c r="CA99" i="5"/>
  <c r="BY92" i="5"/>
  <c r="BR91" i="5"/>
  <c r="BX89" i="5"/>
  <c r="CF86" i="5"/>
  <c r="CI84" i="5"/>
  <c r="CA83" i="5"/>
  <c r="BC81" i="5"/>
  <c r="BX80" i="5"/>
  <c r="CC78" i="5"/>
  <c r="BV77" i="5"/>
  <c r="BZ76" i="5"/>
  <c r="AY75" i="5"/>
  <c r="CC71" i="5"/>
  <c r="BV69" i="5"/>
  <c r="BW66" i="5"/>
  <c r="CH65" i="5"/>
  <c r="BQ62" i="5"/>
  <c r="CA61" i="5"/>
  <c r="BZ52" i="5"/>
  <c r="CB49" i="5"/>
  <c r="CF48" i="5"/>
  <c r="BT45" i="5"/>
  <c r="AY42" i="5"/>
  <c r="BU41" i="5"/>
  <c r="CH40" i="5"/>
  <c r="CG39" i="5"/>
  <c r="CB37" i="5"/>
  <c r="CK190" i="5"/>
  <c r="CL186" i="5"/>
  <c r="BW174" i="5"/>
  <c r="CY165" i="5"/>
  <c r="CW161" i="5"/>
  <c r="CX157" i="5"/>
  <c r="BY123" i="5"/>
  <c r="CS121" i="5"/>
  <c r="AY119" i="5"/>
  <c r="BX117" i="5"/>
  <c r="DB112" i="5"/>
  <c r="CJ101" i="5"/>
  <c r="BY98" i="5"/>
  <c r="CC85" i="5"/>
  <c r="CG84" i="5"/>
  <c r="BZ83" i="5"/>
  <c r="AY81" i="5"/>
  <c r="CA71" i="5"/>
  <c r="BV66" i="5"/>
  <c r="BP62" i="5"/>
  <c r="BY61" i="5"/>
  <c r="AY53" i="5"/>
  <c r="CG51" i="5"/>
  <c r="BW49" i="5"/>
  <c r="CE47" i="5"/>
  <c r="CG40" i="5"/>
  <c r="BY40" i="5"/>
  <c r="CE39" i="5"/>
  <c r="BW37" i="5"/>
  <c r="DA112" i="5"/>
  <c r="BQ112" i="5"/>
  <c r="CG101" i="5"/>
  <c r="BT97" i="5"/>
  <c r="BT73" i="5"/>
  <c r="BU39" i="5"/>
  <c r="BU117" i="5"/>
  <c r="CY112" i="5"/>
  <c r="BP112" i="5"/>
  <c r="CJ107" i="5"/>
  <c r="CB101" i="5"/>
  <c r="BP97" i="5"/>
  <c r="BO89" i="5"/>
  <c r="CE84" i="5"/>
  <c r="BV63" i="5"/>
  <c r="CH57" i="5"/>
  <c r="CE40" i="5"/>
  <c r="BT157" i="5"/>
  <c r="CB156" i="5"/>
  <c r="CC146" i="5"/>
  <c r="CL117" i="5"/>
  <c r="CW112" i="5"/>
  <c r="CB110" i="5"/>
  <c r="CI107" i="5"/>
  <c r="AY105" i="5"/>
  <c r="BY101" i="5"/>
  <c r="CB87" i="5"/>
  <c r="CA86" i="5"/>
  <c r="CB84" i="5"/>
  <c r="CI83" i="5"/>
  <c r="BU83" i="5"/>
  <c r="BT81" i="5"/>
  <c r="BY80" i="5"/>
  <c r="BY77" i="5"/>
  <c r="CG72" i="5"/>
  <c r="CG57" i="5"/>
  <c r="BZ55" i="5"/>
  <c r="BV54" i="5"/>
  <c r="CB48" i="5"/>
  <c r="CD46" i="5"/>
  <c r="CG45" i="5"/>
  <c r="CJ43" i="5"/>
  <c r="BR445" i="5"/>
  <c r="BS445" i="5"/>
  <c r="CW502" i="5"/>
  <c r="CC494" i="5"/>
  <c r="BO473" i="5"/>
  <c r="CF459" i="5"/>
  <c r="CV457" i="5"/>
  <c r="BZ449" i="5"/>
  <c r="BY437" i="5"/>
  <c r="CG437" i="5"/>
  <c r="BX432" i="5"/>
  <c r="AY430" i="5"/>
  <c r="DB430" i="5"/>
  <c r="CG422" i="5"/>
  <c r="CB416" i="5"/>
  <c r="BV413" i="5"/>
  <c r="CX395" i="5"/>
  <c r="CY395" i="5"/>
  <c r="CZ359" i="5"/>
  <c r="CS359" i="5"/>
  <c r="CW359" i="5"/>
  <c r="CX359" i="5"/>
  <c r="CY359" i="5"/>
  <c r="BP359" i="5"/>
  <c r="DA359" i="5"/>
  <c r="CS318" i="5"/>
  <c r="BT318" i="5"/>
  <c r="CW318" i="5"/>
  <c r="AY318" i="5"/>
  <c r="DA318" i="5"/>
  <c r="BX417" i="5"/>
  <c r="BV417" i="5"/>
  <c r="CB490" i="5"/>
  <c r="CF489" i="5"/>
  <c r="CJ476" i="5"/>
  <c r="AY504" i="5"/>
  <c r="DB502" i="5"/>
  <c r="BY499" i="5"/>
  <c r="DA497" i="5"/>
  <c r="BZ490" i="5"/>
  <c r="BC490" i="5"/>
  <c r="DC490" i="5" s="1"/>
  <c r="BX477" i="5"/>
  <c r="CI476" i="5"/>
  <c r="CD470" i="5"/>
  <c r="CB469" i="5"/>
  <c r="DB466" i="5"/>
  <c r="BX459" i="5"/>
  <c r="CT457" i="5"/>
  <c r="CZ451" i="5"/>
  <c r="BY450" i="5"/>
  <c r="CH444" i="5"/>
  <c r="BU432" i="5"/>
  <c r="CY430" i="5"/>
  <c r="BY421" i="5"/>
  <c r="BZ421" i="5"/>
  <c r="CG421" i="5"/>
  <c r="CJ392" i="5"/>
  <c r="BU392" i="5"/>
  <c r="BZ382" i="5"/>
  <c r="CB382" i="5"/>
  <c r="CK420" i="5"/>
  <c r="CM420" i="5"/>
  <c r="CR420" i="5" s="1"/>
  <c r="CD416" i="5"/>
  <c r="BY416" i="5"/>
  <c r="CZ502" i="5"/>
  <c r="BU490" i="5"/>
  <c r="CL485" i="5"/>
  <c r="CI481" i="5"/>
  <c r="CH476" i="5"/>
  <c r="CV474" i="5"/>
  <c r="DA466" i="5"/>
  <c r="BW459" i="5"/>
  <c r="CS457" i="5"/>
  <c r="CD456" i="5"/>
  <c r="CK450" i="5"/>
  <c r="CC444" i="5"/>
  <c r="CK437" i="5"/>
  <c r="CX430" i="5"/>
  <c r="BT430" i="5"/>
  <c r="CS394" i="5"/>
  <c r="CT394" i="5"/>
  <c r="BO394" i="5"/>
  <c r="CW394" i="5"/>
  <c r="BP394" i="5"/>
  <c r="CX394" i="5"/>
  <c r="DB394" i="5"/>
  <c r="CW382" i="5"/>
  <c r="CT382" i="5"/>
  <c r="CS381" i="5"/>
  <c r="CT381" i="5"/>
  <c r="CU381" i="5"/>
  <c r="BQ381" i="5"/>
  <c r="CV381" i="5"/>
  <c r="BR381" i="5"/>
  <c r="CY381" i="5"/>
  <c r="CZ381" i="5"/>
  <c r="AY381" i="5"/>
  <c r="DB381" i="5"/>
  <c r="CL369" i="5"/>
  <c r="CB355" i="5"/>
  <c r="CJ339" i="5"/>
  <c r="BX339" i="5"/>
  <c r="AY313" i="5"/>
  <c r="BR313" i="5"/>
  <c r="BU291" i="5"/>
  <c r="BX291" i="5"/>
  <c r="CC291" i="5"/>
  <c r="CG291" i="5"/>
  <c r="CI291" i="5"/>
  <c r="CB291" i="5"/>
  <c r="BZ499" i="5"/>
  <c r="DB497" i="5"/>
  <c r="BX499" i="5"/>
  <c r="CV497" i="5"/>
  <c r="DA505" i="5"/>
  <c r="CY502" i="5"/>
  <c r="AY502" i="5"/>
  <c r="BW499" i="5"/>
  <c r="CU497" i="5"/>
  <c r="CK494" i="5"/>
  <c r="CF485" i="5"/>
  <c r="CH481" i="5"/>
  <c r="CG476" i="5"/>
  <c r="BZ474" i="5"/>
  <c r="CB473" i="5"/>
  <c r="CZ466" i="5"/>
  <c r="AY466" i="5"/>
  <c r="CX463" i="5"/>
  <c r="BQ460" i="5"/>
  <c r="CJ450" i="5"/>
  <c r="CA444" i="5"/>
  <c r="BO441" i="5"/>
  <c r="CC440" i="5"/>
  <c r="CT438" i="5"/>
  <c r="BO438" i="5"/>
  <c r="CJ437" i="5"/>
  <c r="BY432" i="5"/>
  <c r="BS431" i="5"/>
  <c r="CW430" i="5"/>
  <c r="BZ429" i="5"/>
  <c r="AY397" i="5"/>
  <c r="CZ397" i="5"/>
  <c r="CF387" i="5"/>
  <c r="BU387" i="5"/>
  <c r="BV387" i="5"/>
  <c r="BW387" i="5"/>
  <c r="BX387" i="5"/>
  <c r="CD387" i="5"/>
  <c r="CG387" i="5"/>
  <c r="CD373" i="5"/>
  <c r="BV373" i="5"/>
  <c r="CC373" i="5"/>
  <c r="CH373" i="5"/>
  <c r="BU422" i="5"/>
  <c r="BV422" i="5"/>
  <c r="CE422" i="5"/>
  <c r="BW413" i="5"/>
  <c r="CJ413" i="5"/>
  <c r="AY413" i="5"/>
  <c r="CZ413" i="5"/>
  <c r="CL391" i="5"/>
  <c r="CM391" i="5"/>
  <c r="CR391" i="5" s="1"/>
  <c r="CH337" i="5"/>
  <c r="CI337" i="5"/>
  <c r="BP319" i="5"/>
  <c r="CH504" i="5"/>
  <c r="CJ502" i="5"/>
  <c r="DA500" i="5"/>
  <c r="CX499" i="5"/>
  <c r="CM498" i="5"/>
  <c r="CR498" i="5" s="1"/>
  <c r="BY498" i="5"/>
  <c r="CT496" i="5"/>
  <c r="BW494" i="5"/>
  <c r="BR493" i="5"/>
  <c r="CW486" i="5"/>
  <c r="CC486" i="5"/>
  <c r="BW485" i="5"/>
  <c r="BQ484" i="5"/>
  <c r="CH482" i="5"/>
  <c r="BV481" i="5"/>
  <c r="CF480" i="5"/>
  <c r="BY476" i="5"/>
  <c r="CV475" i="5"/>
  <c r="BQ474" i="5"/>
  <c r="DA473" i="5"/>
  <c r="CI470" i="5"/>
  <c r="BP470" i="5"/>
  <c r="CH469" i="5"/>
  <c r="CH468" i="5"/>
  <c r="CV466" i="5"/>
  <c r="BV457" i="5"/>
  <c r="CX454" i="5"/>
  <c r="BQ454" i="5"/>
  <c r="BZ450" i="5"/>
  <c r="BX447" i="5"/>
  <c r="CV446" i="5"/>
  <c r="CC446" i="5"/>
  <c r="CE445" i="5"/>
  <c r="BR444" i="5"/>
  <c r="CS443" i="5"/>
  <c r="CE442" i="5"/>
  <c r="CZ441" i="5"/>
  <c r="CK440" i="5"/>
  <c r="CD438" i="5"/>
  <c r="BW437" i="5"/>
  <c r="BZ434" i="5"/>
  <c r="CJ432" i="5"/>
  <c r="BZ431" i="5"/>
  <c r="CS430" i="5"/>
  <c r="CZ429" i="5"/>
  <c r="BP417" i="5"/>
  <c r="CS417" i="5"/>
  <c r="CW417" i="5"/>
  <c r="CW398" i="5"/>
  <c r="CX398" i="5"/>
  <c r="DA398" i="5"/>
  <c r="BO398" i="5"/>
  <c r="BT396" i="5"/>
  <c r="CH383" i="5"/>
  <c r="CI383" i="5"/>
  <c r="CJ383" i="5"/>
  <c r="BU383" i="5"/>
  <c r="CL383" i="5"/>
  <c r="BV383" i="5"/>
  <c r="BW383" i="5"/>
  <c r="BZ383" i="5"/>
  <c r="CC383" i="5"/>
  <c r="CE383" i="5"/>
  <c r="BP371" i="5"/>
  <c r="BU341" i="5"/>
  <c r="BV341" i="5"/>
  <c r="CL341" i="5"/>
  <c r="CV335" i="5"/>
  <c r="CW335" i="5"/>
  <c r="CK303" i="5"/>
  <c r="CB303" i="5"/>
  <c r="CC303" i="5"/>
  <c r="BY303" i="5"/>
  <c r="CU412" i="5"/>
  <c r="AY412" i="5"/>
  <c r="CY412" i="5"/>
  <c r="CZ412" i="5"/>
  <c r="DB473" i="5"/>
  <c r="DA429" i="5"/>
  <c r="BW504" i="5"/>
  <c r="CH502" i="5"/>
  <c r="CJ499" i="5"/>
  <c r="BS499" i="5"/>
  <c r="CL498" i="5"/>
  <c r="CL496" i="5"/>
  <c r="CK491" i="5"/>
  <c r="CV486" i="5"/>
  <c r="BV485" i="5"/>
  <c r="BC483" i="5"/>
  <c r="DC483" i="5" s="1"/>
  <c r="CF482" i="5"/>
  <c r="BP481" i="5"/>
  <c r="CE480" i="5"/>
  <c r="CZ477" i="5"/>
  <c r="BX476" i="5"/>
  <c r="BP474" i="5"/>
  <c r="CW473" i="5"/>
  <c r="CF470" i="5"/>
  <c r="CG469" i="5"/>
  <c r="CU466" i="5"/>
  <c r="BT463" i="5"/>
  <c r="CJ462" i="5"/>
  <c r="CX456" i="5"/>
  <c r="BT456" i="5"/>
  <c r="CW454" i="5"/>
  <c r="BP454" i="5"/>
  <c r="BX450" i="5"/>
  <c r="CM449" i="5"/>
  <c r="CR449" i="5" s="1"/>
  <c r="BW447" i="5"/>
  <c r="CT446" i="5"/>
  <c r="BQ444" i="5"/>
  <c r="CI443" i="5"/>
  <c r="CW441" i="5"/>
  <c r="BZ440" i="5"/>
  <c r="BZ438" i="5"/>
  <c r="BV437" i="5"/>
  <c r="BT436" i="5"/>
  <c r="CI432" i="5"/>
  <c r="BV431" i="5"/>
  <c r="CE431" i="5"/>
  <c r="CH430" i="5"/>
  <c r="CW429" i="5"/>
  <c r="BV419" i="5"/>
  <c r="CG419" i="5"/>
  <c r="CZ415" i="5"/>
  <c r="BR415" i="5"/>
  <c r="CZ411" i="5"/>
  <c r="BO383" i="5"/>
  <c r="CT383" i="5"/>
  <c r="CA364" i="5"/>
  <c r="BU364" i="5"/>
  <c r="BV364" i="5"/>
  <c r="CK364" i="5"/>
  <c r="CL364" i="5"/>
  <c r="BT359" i="5"/>
  <c r="CE342" i="5"/>
  <c r="CF342" i="5"/>
  <c r="CG342" i="5"/>
  <c r="CI342" i="5"/>
  <c r="CJ342" i="5"/>
  <c r="BV342" i="5"/>
  <c r="BW342" i="5"/>
  <c r="BZ487" i="5"/>
  <c r="BT485" i="5"/>
  <c r="CB480" i="5"/>
  <c r="BW476" i="5"/>
  <c r="CK475" i="5"/>
  <c r="CT473" i="5"/>
  <c r="CE470" i="5"/>
  <c r="CF469" i="5"/>
  <c r="CT466" i="5"/>
  <c r="BZ462" i="5"/>
  <c r="CW456" i="5"/>
  <c r="BV450" i="5"/>
  <c r="CY447" i="5"/>
  <c r="BV447" i="5"/>
  <c r="BO444" i="5"/>
  <c r="CA443" i="5"/>
  <c r="BY438" i="5"/>
  <c r="BR437" i="5"/>
  <c r="CH432" i="5"/>
  <c r="CE430" i="5"/>
  <c r="BO430" i="5"/>
  <c r="DB428" i="5"/>
  <c r="CA426" i="5"/>
  <c r="CG425" i="5"/>
  <c r="BP419" i="5"/>
  <c r="DB415" i="5"/>
  <c r="BP414" i="5"/>
  <c r="CV412" i="5"/>
  <c r="CX410" i="5"/>
  <c r="CT410" i="5"/>
  <c r="CU410" i="5"/>
  <c r="CY410" i="5"/>
  <c r="AY407" i="5"/>
  <c r="BT407" i="5"/>
  <c r="CU407" i="5"/>
  <c r="BO403" i="5"/>
  <c r="BQ403" i="5"/>
  <c r="CU403" i="5"/>
  <c r="CX403" i="5"/>
  <c r="CC400" i="5"/>
  <c r="CG400" i="5"/>
  <c r="BW384" i="5"/>
  <c r="CI384" i="5"/>
  <c r="BQ370" i="5"/>
  <c r="CU370" i="5"/>
  <c r="AY370" i="5"/>
  <c r="CK347" i="5"/>
  <c r="BP342" i="5"/>
  <c r="BO342" i="5"/>
  <c r="CT342" i="5"/>
  <c r="CV342" i="5"/>
  <c r="CX342" i="5"/>
  <c r="CY342" i="5"/>
  <c r="CA339" i="5"/>
  <c r="CX318" i="5"/>
  <c r="CG281" i="5"/>
  <c r="CH281" i="5"/>
  <c r="CJ281" i="5"/>
  <c r="BV281" i="5"/>
  <c r="CE281" i="5"/>
  <c r="CF281" i="5"/>
  <c r="CE268" i="5"/>
  <c r="CK268" i="5"/>
  <c r="BX268" i="5"/>
  <c r="CW466" i="5"/>
  <c r="BT466" i="5"/>
  <c r="CG435" i="5"/>
  <c r="CH435" i="5"/>
  <c r="BP422" i="5"/>
  <c r="CY501" i="5"/>
  <c r="CI499" i="5"/>
  <c r="BQ499" i="5"/>
  <c r="BT504" i="5"/>
  <c r="BW501" i="5"/>
  <c r="BO500" i="5"/>
  <c r="CH499" i="5"/>
  <c r="BO499" i="5"/>
  <c r="BZ493" i="5"/>
  <c r="CC491" i="5"/>
  <c r="BQ485" i="5"/>
  <c r="CC482" i="5"/>
  <c r="BY480" i="5"/>
  <c r="CF478" i="5"/>
  <c r="BU476" i="5"/>
  <c r="CC470" i="5"/>
  <c r="BW469" i="5"/>
  <c r="CS466" i="5"/>
  <c r="BY462" i="5"/>
  <c r="BP457" i="5"/>
  <c r="CT456" i="5"/>
  <c r="BP456" i="5"/>
  <c r="BU450" i="5"/>
  <c r="CJ447" i="5"/>
  <c r="BU447" i="5"/>
  <c r="CU444" i="5"/>
  <c r="BQ437" i="5"/>
  <c r="CG432" i="5"/>
  <c r="CI431" i="5"/>
  <c r="CK430" i="5"/>
  <c r="CV428" i="5"/>
  <c r="CJ427" i="5"/>
  <c r="BX426" i="5"/>
  <c r="BU425" i="5"/>
  <c r="CJ422" i="5"/>
  <c r="CY415" i="5"/>
  <c r="CS412" i="5"/>
  <c r="CS409" i="5"/>
  <c r="CY409" i="5"/>
  <c r="BP409" i="5"/>
  <c r="CZ409" i="5"/>
  <c r="BQ409" i="5"/>
  <c r="DA409" i="5"/>
  <c r="DB409" i="5"/>
  <c r="CW397" i="5"/>
  <c r="CF392" i="5"/>
  <c r="CV354" i="5"/>
  <c r="CU354" i="5"/>
  <c r="CG347" i="5"/>
  <c r="BZ320" i="5"/>
  <c r="BY320" i="5"/>
  <c r="CC320" i="5"/>
  <c r="CA247" i="5"/>
  <c r="CC247" i="5"/>
  <c r="CA399" i="5"/>
  <c r="CH399" i="5"/>
  <c r="BV390" i="5"/>
  <c r="CC390" i="5"/>
  <c r="CE390" i="5"/>
  <c r="CJ390" i="5"/>
  <c r="CM388" i="5"/>
  <c r="CR388" i="5" s="1"/>
  <c r="BV504" i="5"/>
  <c r="CK505" i="5"/>
  <c r="BY505" i="5"/>
  <c r="CK504" i="5"/>
  <c r="BS502" i="5"/>
  <c r="BU501" i="5"/>
  <c r="BC499" i="5"/>
  <c r="DC499" i="5" s="1"/>
  <c r="CG498" i="5"/>
  <c r="CA497" i="5"/>
  <c r="BZ496" i="5"/>
  <c r="CY494" i="5"/>
  <c r="BP494" i="5"/>
  <c r="CJ490" i="5"/>
  <c r="CU488" i="5"/>
  <c r="CK485" i="5"/>
  <c r="BW482" i="5"/>
  <c r="CE479" i="5"/>
  <c r="CE478" i="5"/>
  <c r="CF475" i="5"/>
  <c r="DB474" i="5"/>
  <c r="CF473" i="5"/>
  <c r="CM472" i="5"/>
  <c r="CR472" i="5" s="1"/>
  <c r="BT471" i="5"/>
  <c r="DB470" i="5"/>
  <c r="CB470" i="5"/>
  <c r="BC470" i="5"/>
  <c r="DF470" i="5" s="1"/>
  <c r="BV469" i="5"/>
  <c r="CB468" i="5"/>
  <c r="CJ466" i="5"/>
  <c r="BO466" i="5"/>
  <c r="CB463" i="5"/>
  <c r="CH461" i="5"/>
  <c r="CB460" i="5"/>
  <c r="CH458" i="5"/>
  <c r="CS456" i="5"/>
  <c r="CT454" i="5"/>
  <c r="CD453" i="5"/>
  <c r="CZ452" i="5"/>
  <c r="BC451" i="5"/>
  <c r="CG449" i="5"/>
  <c r="BO447" i="5"/>
  <c r="CH446" i="5"/>
  <c r="CT444" i="5"/>
  <c r="DA438" i="5"/>
  <c r="CM434" i="5"/>
  <c r="CR434" i="5" s="1"/>
  <c r="CC432" i="5"/>
  <c r="CG431" i="5"/>
  <c r="BW426" i="5"/>
  <c r="CI422" i="5"/>
  <c r="CK421" i="5"/>
  <c r="CX419" i="5"/>
  <c r="CG416" i="5"/>
  <c r="CX415" i="5"/>
  <c r="CV408" i="5"/>
  <c r="CY408" i="5"/>
  <c r="BP408" i="5"/>
  <c r="CZ408" i="5"/>
  <c r="BR408" i="5"/>
  <c r="BT408" i="5"/>
  <c r="CF401" i="5"/>
  <c r="BV401" i="5"/>
  <c r="BW401" i="5"/>
  <c r="BX401" i="5"/>
  <c r="BZ401" i="5"/>
  <c r="CG401" i="5"/>
  <c r="CH401" i="5"/>
  <c r="CK401" i="5"/>
  <c r="CL401" i="5"/>
  <c r="CS397" i="5"/>
  <c r="BQ394" i="5"/>
  <c r="BW392" i="5"/>
  <c r="CX387" i="5"/>
  <c r="CE324" i="5"/>
  <c r="CJ324" i="5"/>
  <c r="BU324" i="5"/>
  <c r="BX324" i="5"/>
  <c r="CC324" i="5"/>
  <c r="CF324" i="5"/>
  <c r="CG324" i="5"/>
  <c r="AY497" i="5"/>
  <c r="CD490" i="5"/>
  <c r="CI489" i="5"/>
  <c r="CT488" i="5"/>
  <c r="BZ485" i="5"/>
  <c r="CB479" i="5"/>
  <c r="CB476" i="5"/>
  <c r="CE466" i="5"/>
  <c r="CG459" i="5"/>
  <c r="CW457" i="5"/>
  <c r="CB432" i="5"/>
  <c r="DA430" i="5"/>
  <c r="CF430" i="5"/>
  <c r="BV430" i="5"/>
  <c r="BO429" i="5"/>
  <c r="CH422" i="5"/>
  <c r="CC416" i="5"/>
  <c r="CG413" i="5"/>
  <c r="CZ401" i="5"/>
  <c r="DA401" i="5"/>
  <c r="AY396" i="5"/>
  <c r="CV396" i="5"/>
  <c r="CY396" i="5"/>
  <c r="CZ396" i="5"/>
  <c r="DA396" i="5"/>
  <c r="BT371" i="5"/>
  <c r="CI360" i="5"/>
  <c r="CG360" i="5"/>
  <c r="BC360" i="5"/>
  <c r="DC360" i="5" s="1"/>
  <c r="CH360" i="5"/>
  <c r="CJ360" i="5"/>
  <c r="CK360" i="5"/>
  <c r="BU360" i="5"/>
  <c r="BY360" i="5"/>
  <c r="AY359" i="5"/>
  <c r="CK344" i="5"/>
  <c r="CM344" i="5"/>
  <c r="CR344" i="5" s="1"/>
  <c r="AY324" i="5"/>
  <c r="BS324" i="5"/>
  <c r="CZ324" i="5"/>
  <c r="CV324" i="5"/>
  <c r="CX324" i="5"/>
  <c r="CH291" i="5"/>
  <c r="DA201" i="5"/>
  <c r="AY201" i="5"/>
  <c r="CZ201" i="5"/>
  <c r="BS201" i="5"/>
  <c r="CV201" i="5"/>
  <c r="BT201" i="5"/>
  <c r="CW201" i="5"/>
  <c r="CX201" i="5"/>
  <c r="CY201" i="5"/>
  <c r="BP201" i="5"/>
  <c r="CK413" i="5"/>
  <c r="CZ368" i="5"/>
  <c r="BP368" i="5"/>
  <c r="CL361" i="5"/>
  <c r="BX359" i="5"/>
  <c r="CV356" i="5"/>
  <c r="BQ353" i="5"/>
  <c r="DB352" i="5"/>
  <c r="BR352" i="5"/>
  <c r="DA351" i="5"/>
  <c r="DB350" i="5"/>
  <c r="CZ348" i="5"/>
  <c r="BP347" i="5"/>
  <c r="DA345" i="5"/>
  <c r="BO345" i="5"/>
  <c r="CC340" i="5"/>
  <c r="CS331" i="5"/>
  <c r="DA322" i="5"/>
  <c r="AY320" i="5"/>
  <c r="BC320" i="5"/>
  <c r="DD320" i="5" s="1"/>
  <c r="DA320" i="5"/>
  <c r="CI315" i="5"/>
  <c r="CJ315" i="5"/>
  <c r="BU315" i="5"/>
  <c r="BV315" i="5"/>
  <c r="CG315" i="5"/>
  <c r="CT303" i="5"/>
  <c r="BR303" i="5"/>
  <c r="CU289" i="5"/>
  <c r="CF270" i="5"/>
  <c r="BU270" i="5"/>
  <c r="CA270" i="5"/>
  <c r="CH270" i="5"/>
  <c r="BP264" i="5"/>
  <c r="CW264" i="5"/>
  <c r="BT264" i="5"/>
  <c r="DA264" i="5"/>
  <c r="DB264" i="5"/>
  <c r="AY264" i="5"/>
  <c r="CV264" i="5"/>
  <c r="BO264" i="5"/>
  <c r="CX264" i="5"/>
  <c r="CY264" i="5"/>
  <c r="BR264" i="5"/>
  <c r="CZ264" i="5"/>
  <c r="CS201" i="5"/>
  <c r="CD414" i="5"/>
  <c r="BZ413" i="5"/>
  <c r="DB385" i="5"/>
  <c r="BO385" i="5"/>
  <c r="CY368" i="5"/>
  <c r="CJ361" i="5"/>
  <c r="BW359" i="5"/>
  <c r="BP353" i="5"/>
  <c r="DA352" i="5"/>
  <c r="BQ352" i="5"/>
  <c r="CT351" i="5"/>
  <c r="CT350" i="5"/>
  <c r="CY348" i="5"/>
  <c r="BZ346" i="5"/>
  <c r="CY345" i="5"/>
  <c r="CK343" i="5"/>
  <c r="BU343" i="5"/>
  <c r="BY328" i="5"/>
  <c r="BC328" i="5"/>
  <c r="CY322" i="5"/>
  <c r="CS320" i="5"/>
  <c r="CZ315" i="5"/>
  <c r="BQ312" i="5"/>
  <c r="CU294" i="5"/>
  <c r="BT294" i="5"/>
  <c r="CF288" i="5"/>
  <c r="CA288" i="5"/>
  <c r="CB288" i="5"/>
  <c r="BU279" i="5"/>
  <c r="CJ279" i="5"/>
  <c r="BV279" i="5"/>
  <c r="BX279" i="5"/>
  <c r="BY279" i="5"/>
  <c r="CD279" i="5"/>
  <c r="CE279" i="5"/>
  <c r="CF279" i="5"/>
  <c r="BP331" i="5"/>
  <c r="CY312" i="5"/>
  <c r="BO312" i="5"/>
  <c r="CB311" i="5"/>
  <c r="CC311" i="5"/>
  <c r="CH295" i="5"/>
  <c r="BZ295" i="5"/>
  <c r="DB287" i="5"/>
  <c r="CY287" i="5"/>
  <c r="CZ287" i="5"/>
  <c r="BP287" i="5"/>
  <c r="DA287" i="5"/>
  <c r="BT287" i="5"/>
  <c r="CS287" i="5"/>
  <c r="CT287" i="5"/>
  <c r="BR275" i="5"/>
  <c r="BS275" i="5"/>
  <c r="CW272" i="5"/>
  <c r="AY272" i="5"/>
  <c r="BX265" i="5"/>
  <c r="BV265" i="5"/>
  <c r="CA265" i="5"/>
  <c r="CC265" i="5"/>
  <c r="CF265" i="5"/>
  <c r="CG265" i="5"/>
  <c r="BC265" i="5"/>
  <c r="DD265" i="5" s="1"/>
  <c r="BU265" i="5"/>
  <c r="CF407" i="5"/>
  <c r="BV395" i="5"/>
  <c r="BR390" i="5"/>
  <c r="CX385" i="5"/>
  <c r="CU368" i="5"/>
  <c r="AY366" i="5"/>
  <c r="BX361" i="5"/>
  <c r="CX360" i="5"/>
  <c r="BR360" i="5"/>
  <c r="BP356" i="5"/>
  <c r="CY353" i="5"/>
  <c r="CW352" i="5"/>
  <c r="BO352" i="5"/>
  <c r="CG335" i="5"/>
  <c r="CI333" i="5"/>
  <c r="BX330" i="5"/>
  <c r="CE330" i="5"/>
  <c r="CF330" i="5"/>
  <c r="CB319" i="5"/>
  <c r="CE315" i="5"/>
  <c r="CD311" i="5"/>
  <c r="CE298" i="5"/>
  <c r="BX298" i="5"/>
  <c r="BZ298" i="5"/>
  <c r="CE273" i="5"/>
  <c r="BX273" i="5"/>
  <c r="CH273" i="5"/>
  <c r="CA236" i="5"/>
  <c r="BV236" i="5"/>
  <c r="BW236" i="5"/>
  <c r="CE236" i="5"/>
  <c r="CI236" i="5"/>
  <c r="CH157" i="5"/>
  <c r="CG157" i="5"/>
  <c r="CW420" i="5"/>
  <c r="BP418" i="5"/>
  <c r="CE407" i="5"/>
  <c r="CE397" i="5"/>
  <c r="BU395" i="5"/>
  <c r="CW385" i="5"/>
  <c r="CL380" i="5"/>
  <c r="CT368" i="5"/>
  <c r="BW361" i="5"/>
  <c r="CS352" i="5"/>
  <c r="BO351" i="5"/>
  <c r="BU346" i="5"/>
  <c r="CT345" i="5"/>
  <c r="CG343" i="5"/>
  <c r="CU341" i="5"/>
  <c r="CV339" i="5"/>
  <c r="BO339" i="5"/>
  <c r="BX338" i="5"/>
  <c r="CF335" i="5"/>
  <c r="CH333" i="5"/>
  <c r="CH331" i="5"/>
  <c r="CB330" i="5"/>
  <c r="BQ325" i="5"/>
  <c r="CS325" i="5"/>
  <c r="CL322" i="5"/>
  <c r="CA319" i="5"/>
  <c r="CB318" i="5"/>
  <c r="BX315" i="5"/>
  <c r="BZ311" i="5"/>
  <c r="CS300" i="5"/>
  <c r="CT300" i="5"/>
  <c r="BO300" i="5"/>
  <c r="CU300" i="5"/>
  <c r="CW300" i="5"/>
  <c r="CX300" i="5"/>
  <c r="AY300" i="5"/>
  <c r="DB300" i="5"/>
  <c r="CU287" i="5"/>
  <c r="BZ252" i="5"/>
  <c r="CA252" i="5"/>
  <c r="CF252" i="5"/>
  <c r="CL252" i="5"/>
  <c r="BY252" i="5"/>
  <c r="CB412" i="5"/>
  <c r="CD407" i="5"/>
  <c r="DB406" i="5"/>
  <c r="CX402" i="5"/>
  <c r="BY397" i="5"/>
  <c r="CU393" i="5"/>
  <c r="CV385" i="5"/>
  <c r="CL385" i="5"/>
  <c r="CJ380" i="5"/>
  <c r="CF371" i="5"/>
  <c r="CS368" i="5"/>
  <c r="BY363" i="5"/>
  <c r="BV361" i="5"/>
  <c r="BP360" i="5"/>
  <c r="CF358" i="5"/>
  <c r="CW353" i="5"/>
  <c r="CK346" i="5"/>
  <c r="CF343" i="5"/>
  <c r="CU339" i="5"/>
  <c r="BY335" i="5"/>
  <c r="CG331" i="5"/>
  <c r="BV330" i="5"/>
  <c r="BX329" i="5"/>
  <c r="BW329" i="5"/>
  <c r="CE329" i="5"/>
  <c r="CG323" i="5"/>
  <c r="CF323" i="5"/>
  <c r="BQ320" i="5"/>
  <c r="BY318" i="5"/>
  <c r="CX317" i="5"/>
  <c r="CD316" i="5"/>
  <c r="BW315" i="5"/>
  <c r="CC314" i="5"/>
  <c r="CZ300" i="5"/>
  <c r="CG293" i="5"/>
  <c r="BV293" i="5"/>
  <c r="BY293" i="5"/>
  <c r="CE293" i="5"/>
  <c r="CJ293" i="5"/>
  <c r="CU264" i="5"/>
  <c r="CA260" i="5"/>
  <c r="BX407" i="5"/>
  <c r="CU385" i="5"/>
  <c r="BT385" i="5"/>
  <c r="AY385" i="5"/>
  <c r="CE358" i="5"/>
  <c r="CU353" i="5"/>
  <c r="CZ347" i="5"/>
  <c r="BY343" i="5"/>
  <c r="CS339" i="5"/>
  <c r="BC339" i="5"/>
  <c r="DF339" i="5" s="1"/>
  <c r="AY336" i="5"/>
  <c r="BX335" i="5"/>
  <c r="CF331" i="5"/>
  <c r="AY322" i="5"/>
  <c r="CS322" i="5"/>
  <c r="BS322" i="5"/>
  <c r="CW322" i="5"/>
  <c r="BT322" i="5"/>
  <c r="CX322" i="5"/>
  <c r="CS312" i="5"/>
  <c r="BS312" i="5"/>
  <c r="CV312" i="5"/>
  <c r="CW312" i="5"/>
  <c r="DB312" i="5"/>
  <c r="BW302" i="5"/>
  <c r="CF302" i="5"/>
  <c r="CG302" i="5"/>
  <c r="CY297" i="5"/>
  <c r="BT297" i="5"/>
  <c r="CZ297" i="5"/>
  <c r="DA297" i="5"/>
  <c r="AY297" i="5"/>
  <c r="BO297" i="5"/>
  <c r="CS297" i="5"/>
  <c r="CW297" i="5"/>
  <c r="BV282" i="5"/>
  <c r="BU282" i="5"/>
  <c r="BX282" i="5"/>
  <c r="CI282" i="5"/>
  <c r="CJ282" i="5"/>
  <c r="BW211" i="5"/>
  <c r="CE211" i="5"/>
  <c r="CH211" i="5"/>
  <c r="CI211" i="5"/>
  <c r="CJ211" i="5"/>
  <c r="CK387" i="5"/>
  <c r="CK383" i="5"/>
  <c r="AY368" i="5"/>
  <c r="AY352" i="5"/>
  <c r="CW347" i="5"/>
  <c r="BW335" i="5"/>
  <c r="BY327" i="5"/>
  <c r="CY316" i="5"/>
  <c r="CX297" i="5"/>
  <c r="BP282" i="5"/>
  <c r="CC279" i="5"/>
  <c r="BX277" i="5"/>
  <c r="CH277" i="5"/>
  <c r="CI277" i="5"/>
  <c r="BW277" i="5"/>
  <c r="CE277" i="5"/>
  <c r="CF277" i="5"/>
  <c r="CI265" i="5"/>
  <c r="BX261" i="5"/>
  <c r="BZ261" i="5"/>
  <c r="CA261" i="5"/>
  <c r="CH261" i="5"/>
  <c r="CJ261" i="5"/>
  <c r="BV261" i="5"/>
  <c r="BW261" i="5"/>
  <c r="BY261" i="5"/>
  <c r="CM238" i="5"/>
  <c r="CR238" i="5" s="1"/>
  <c r="CK238" i="5"/>
  <c r="CL238" i="5"/>
  <c r="CI218" i="5"/>
  <c r="BV218" i="5"/>
  <c r="CA218" i="5"/>
  <c r="CD218" i="5"/>
  <c r="CE218" i="5"/>
  <c r="CG218" i="5"/>
  <c r="BW218" i="5"/>
  <c r="CA422" i="5"/>
  <c r="CK419" i="5"/>
  <c r="CX406" i="5"/>
  <c r="CB403" i="5"/>
  <c r="CA398" i="5"/>
  <c r="CD394" i="5"/>
  <c r="CS385" i="5"/>
  <c r="CK384" i="5"/>
  <c r="CA383" i="5"/>
  <c r="BY354" i="5"/>
  <c r="CC319" i="5"/>
  <c r="CS286" i="5"/>
  <c r="CZ286" i="5"/>
  <c r="AY286" i="5"/>
  <c r="CH265" i="5"/>
  <c r="CM264" i="5"/>
  <c r="CR264" i="5" s="1"/>
  <c r="CL264" i="5"/>
  <c r="BQ218" i="5"/>
  <c r="DA218" i="5"/>
  <c r="DB218" i="5"/>
  <c r="CW218" i="5"/>
  <c r="BC218" i="5"/>
  <c r="CX218" i="5"/>
  <c r="CU218" i="5"/>
  <c r="CY218" i="5"/>
  <c r="CH319" i="5"/>
  <c r="BZ319" i="5"/>
  <c r="CK319" i="5"/>
  <c r="CL319" i="5"/>
  <c r="CM294" i="5"/>
  <c r="CR294" i="5" s="1"/>
  <c r="CK294" i="5"/>
  <c r="CL294" i="5"/>
  <c r="CD276" i="5"/>
  <c r="BU276" i="5"/>
  <c r="CB276" i="5"/>
  <c r="CU253" i="5"/>
  <c r="CW253" i="5"/>
  <c r="BC253" i="5"/>
  <c r="DD253" i="5" s="1"/>
  <c r="CC243" i="5"/>
  <c r="BQ239" i="5"/>
  <c r="BQ233" i="5"/>
  <c r="BP205" i="5"/>
  <c r="BT205" i="5"/>
  <c r="CS205" i="5"/>
  <c r="CV205" i="5"/>
  <c r="CZ205" i="5"/>
  <c r="DA205" i="5"/>
  <c r="BP156" i="5"/>
  <c r="CT156" i="5"/>
  <c r="AY156" i="5"/>
  <c r="CW156" i="5"/>
  <c r="CZ156" i="5"/>
  <c r="DA156" i="5"/>
  <c r="CV156" i="5"/>
  <c r="DB156" i="5"/>
  <c r="BO156" i="5"/>
  <c r="CY311" i="5"/>
  <c r="AY310" i="5"/>
  <c r="BY307" i="5"/>
  <c r="CC300" i="5"/>
  <c r="BR280" i="5"/>
  <c r="CZ259" i="5"/>
  <c r="AY245" i="5"/>
  <c r="CU245" i="5"/>
  <c r="BW243" i="5"/>
  <c r="CV239" i="5"/>
  <c r="BT238" i="5"/>
  <c r="CX233" i="5"/>
  <c r="BX232" i="5"/>
  <c r="BW232" i="5"/>
  <c r="CI232" i="5"/>
  <c r="CJ305" i="5"/>
  <c r="BZ302" i="5"/>
  <c r="CD287" i="5"/>
  <c r="CL268" i="5"/>
  <c r="CD267" i="5"/>
  <c r="AY262" i="5"/>
  <c r="CW260" i="5"/>
  <c r="BQ260" i="5"/>
  <c r="CY259" i="5"/>
  <c r="BY253" i="5"/>
  <c r="BC248" i="5"/>
  <c r="CW246" i="5"/>
  <c r="CX245" i="5"/>
  <c r="CU239" i="5"/>
  <c r="BS238" i="5"/>
  <c r="CV233" i="5"/>
  <c r="CB229" i="5"/>
  <c r="CH229" i="5"/>
  <c r="CJ229" i="5"/>
  <c r="BU229" i="5"/>
  <c r="BV229" i="5"/>
  <c r="CE229" i="5"/>
  <c r="CK228" i="5"/>
  <c r="CM228" i="5"/>
  <c r="CR228" i="5" s="1"/>
  <c r="CV174" i="5"/>
  <c r="CY174" i="5"/>
  <c r="DB174" i="5"/>
  <c r="BQ174" i="5"/>
  <c r="CT174" i="5"/>
  <c r="CL281" i="5"/>
  <c r="BY268" i="5"/>
  <c r="CV259" i="5"/>
  <c r="CZ258" i="5"/>
  <c r="CG253" i="5"/>
  <c r="CD253" i="5"/>
  <c r="CF245" i="5"/>
  <c r="CT239" i="5"/>
  <c r="DB238" i="5"/>
  <c r="BT235" i="5"/>
  <c r="CX234" i="5"/>
  <c r="CU233" i="5"/>
  <c r="CG229" i="5"/>
  <c r="CY224" i="5"/>
  <c r="BT224" i="5"/>
  <c r="CX224" i="5"/>
  <c r="BY193" i="5"/>
  <c r="CA193" i="5"/>
  <c r="CZ192" i="5"/>
  <c r="BO192" i="5"/>
  <c r="BT192" i="5"/>
  <c r="CT192" i="5"/>
  <c r="BP177" i="5"/>
  <c r="BZ317" i="5"/>
  <c r="CZ314" i="5"/>
  <c r="BZ312" i="5"/>
  <c r="BY312" i="5"/>
  <c r="BR311" i="5"/>
  <c r="DA310" i="5"/>
  <c r="BP310" i="5"/>
  <c r="CI309" i="5"/>
  <c r="CI308" i="5"/>
  <c r="CU307" i="5"/>
  <c r="BO305" i="5"/>
  <c r="BO296" i="5"/>
  <c r="CD294" i="5"/>
  <c r="CM292" i="5"/>
  <c r="CR292" i="5" s="1"/>
  <c r="CT290" i="5"/>
  <c r="CH284" i="5"/>
  <c r="BX283" i="5"/>
  <c r="CI278" i="5"/>
  <c r="DB277" i="5"/>
  <c r="BS277" i="5"/>
  <c r="CZ276" i="5"/>
  <c r="CK276" i="5"/>
  <c r="CV275" i="5"/>
  <c r="CJ274" i="5"/>
  <c r="CL272" i="5"/>
  <c r="CV269" i="5"/>
  <c r="CY262" i="5"/>
  <c r="CG260" i="5"/>
  <c r="BT257" i="5"/>
  <c r="BX254" i="5"/>
  <c r="CE253" i="5"/>
  <c r="CI250" i="5"/>
  <c r="CA249" i="5"/>
  <c r="BY245" i="5"/>
  <c r="CI244" i="5"/>
  <c r="CY243" i="5"/>
  <c r="CT242" i="5"/>
  <c r="AY236" i="5"/>
  <c r="BT236" i="5"/>
  <c r="BO235" i="5"/>
  <c r="BP234" i="5"/>
  <c r="CK233" i="5"/>
  <c r="CJ232" i="5"/>
  <c r="CH230" i="5"/>
  <c r="BU230" i="5"/>
  <c r="CE230" i="5"/>
  <c r="CK230" i="5"/>
  <c r="BX229" i="5"/>
  <c r="BP210" i="5"/>
  <c r="DA210" i="5"/>
  <c r="BQ210" i="5"/>
  <c r="DB210" i="5"/>
  <c r="BR210" i="5"/>
  <c r="CS210" i="5"/>
  <c r="CT210" i="5"/>
  <c r="CU210" i="5"/>
  <c r="BX208" i="5"/>
  <c r="CT205" i="5"/>
  <c r="CL180" i="5"/>
  <c r="CM180" i="5"/>
  <c r="CR180" i="5" s="1"/>
  <c r="CK311" i="5"/>
  <c r="BQ311" i="5"/>
  <c r="CY310" i="5"/>
  <c r="CS307" i="5"/>
  <c r="BO292" i="5"/>
  <c r="CS290" i="5"/>
  <c r="CZ285" i="5"/>
  <c r="CG284" i="5"/>
  <c r="CE278" i="5"/>
  <c r="CY277" i="5"/>
  <c r="BQ277" i="5"/>
  <c r="CA276" i="5"/>
  <c r="CU275" i="5"/>
  <c r="CH272" i="5"/>
  <c r="CU262" i="5"/>
  <c r="BQ259" i="5"/>
  <c r="CK255" i="5"/>
  <c r="BW254" i="5"/>
  <c r="CC253" i="5"/>
  <c r="CG250" i="5"/>
  <c r="BX249" i="5"/>
  <c r="CH244" i="5"/>
  <c r="CU243" i="5"/>
  <c r="CS242" i="5"/>
  <c r="CB241" i="5"/>
  <c r="CD241" i="5"/>
  <c r="BT239" i="5"/>
  <c r="CX236" i="5"/>
  <c r="CF232" i="5"/>
  <c r="BW229" i="5"/>
  <c r="CL228" i="5"/>
  <c r="CI225" i="5"/>
  <c r="BZ225" i="5"/>
  <c r="AY190" i="5"/>
  <c r="CW190" i="5"/>
  <c r="CE159" i="5"/>
  <c r="CC159" i="5"/>
  <c r="CF159" i="5"/>
  <c r="CI159" i="5"/>
  <c r="CJ159" i="5"/>
  <c r="BU159" i="5"/>
  <c r="BW159" i="5"/>
  <c r="CB159" i="5"/>
  <c r="CG159" i="5"/>
  <c r="CD243" i="5"/>
  <c r="BV243" i="5"/>
  <c r="CT238" i="5"/>
  <c r="BP238" i="5"/>
  <c r="CW238" i="5"/>
  <c r="CF213" i="5"/>
  <c r="BX213" i="5"/>
  <c r="CG213" i="5"/>
  <c r="CI213" i="5"/>
  <c r="BC213" i="5"/>
  <c r="DC213" i="5" s="1"/>
  <c r="DB177" i="5"/>
  <c r="CS177" i="5"/>
  <c r="CT177" i="5"/>
  <c r="CY177" i="5"/>
  <c r="DA177" i="5"/>
  <c r="BV170" i="5"/>
  <c r="BY170" i="5"/>
  <c r="CI170" i="5"/>
  <c r="CL170" i="5"/>
  <c r="BV152" i="5"/>
  <c r="BW152" i="5"/>
  <c r="CF152" i="5"/>
  <c r="CI152" i="5"/>
  <c r="CA285" i="5"/>
  <c r="CA278" i="5"/>
  <c r="CS277" i="5"/>
  <c r="CD272" i="5"/>
  <c r="CA271" i="5"/>
  <c r="BX260" i="5"/>
  <c r="BU260" i="5"/>
  <c r="BZ253" i="5"/>
  <c r="DB251" i="5"/>
  <c r="BU250" i="5"/>
  <c r="BY246" i="5"/>
  <c r="BV244" i="5"/>
  <c r="CI243" i="5"/>
  <c r="CB242" i="5"/>
  <c r="BU232" i="5"/>
  <c r="DA292" i="5"/>
  <c r="CF286" i="5"/>
  <c r="BX285" i="5"/>
  <c r="BZ278" i="5"/>
  <c r="CK277" i="5"/>
  <c r="BY271" i="5"/>
  <c r="BV260" i="5"/>
  <c r="CT260" i="5"/>
  <c r="AY260" i="5"/>
  <c r="CZ260" i="5"/>
  <c r="CL256" i="5"/>
  <c r="BX253" i="5"/>
  <c r="DA251" i="5"/>
  <c r="CH243" i="5"/>
  <c r="CC239" i="5"/>
  <c r="AY235" i="5"/>
  <c r="CY235" i="5"/>
  <c r="BX231" i="5"/>
  <c r="CG231" i="5"/>
  <c r="AY220" i="5"/>
  <c r="CB215" i="5"/>
  <c r="BS192" i="5"/>
  <c r="CB175" i="5"/>
  <c r="CG321" i="5"/>
  <c r="BR314" i="5"/>
  <c r="DB311" i="5"/>
  <c r="CS310" i="5"/>
  <c r="CG294" i="5"/>
  <c r="BC292" i="5"/>
  <c r="DC292" i="5" s="1"/>
  <c r="CD291" i="5"/>
  <c r="BV290" i="5"/>
  <c r="BO285" i="5"/>
  <c r="BU278" i="5"/>
  <c r="CB277" i="5"/>
  <c r="BV269" i="5"/>
  <c r="CU269" i="5"/>
  <c r="CG267" i="5"/>
  <c r="AY267" i="5"/>
  <c r="BT267" i="5"/>
  <c r="CD266" i="5"/>
  <c r="CG266" i="5"/>
  <c r="DA260" i="5"/>
  <c r="AY259" i="5"/>
  <c r="CG256" i="5"/>
  <c r="CK254" i="5"/>
  <c r="CZ251" i="5"/>
  <c r="BW248" i="5"/>
  <c r="CF243" i="5"/>
  <c r="AY242" i="5"/>
  <c r="CZ242" i="5"/>
  <c r="AY239" i="5"/>
  <c r="AY233" i="5"/>
  <c r="BU223" i="5"/>
  <c r="BZ223" i="5"/>
  <c r="CG223" i="5"/>
  <c r="CH223" i="5"/>
  <c r="CJ223" i="5"/>
  <c r="CE208" i="5"/>
  <c r="CF208" i="5"/>
  <c r="CG208" i="5"/>
  <c r="CH208" i="5"/>
  <c r="BU208" i="5"/>
  <c r="CI208" i="5"/>
  <c r="BV208" i="5"/>
  <c r="CJ208" i="5"/>
  <c r="BY208" i="5"/>
  <c r="CA208" i="5"/>
  <c r="CB208" i="5"/>
  <c r="AY205" i="5"/>
  <c r="CZ198" i="5"/>
  <c r="CT198" i="5"/>
  <c r="CW198" i="5"/>
  <c r="BR198" i="5"/>
  <c r="CX198" i="5"/>
  <c r="BT198" i="5"/>
  <c r="CY198" i="5"/>
  <c r="DA198" i="5"/>
  <c r="DB198" i="5"/>
  <c r="AY198" i="5"/>
  <c r="CC193" i="5"/>
  <c r="BU183" i="5"/>
  <c r="BX183" i="5"/>
  <c r="BZ183" i="5"/>
  <c r="CB183" i="5"/>
  <c r="CE183" i="5"/>
  <c r="BW183" i="5"/>
  <c r="CI216" i="5"/>
  <c r="BY209" i="5"/>
  <c r="CH199" i="5"/>
  <c r="CE199" i="5"/>
  <c r="CE197" i="5"/>
  <c r="BR185" i="5"/>
  <c r="AY183" i="5"/>
  <c r="CY183" i="5"/>
  <c r="DA183" i="5"/>
  <c r="BY176" i="5"/>
  <c r="CB176" i="5"/>
  <c r="CZ172" i="5"/>
  <c r="DA169" i="5"/>
  <c r="BR169" i="5"/>
  <c r="BV158" i="5"/>
  <c r="BZ158" i="5"/>
  <c r="CA158" i="5"/>
  <c r="CB158" i="5"/>
  <c r="CE158" i="5"/>
  <c r="CF158" i="5"/>
  <c r="CH158" i="5"/>
  <c r="CA138" i="5"/>
  <c r="BY138" i="5"/>
  <c r="CF138" i="5"/>
  <c r="CU212" i="5"/>
  <c r="CS206" i="5"/>
  <c r="AY200" i="5"/>
  <c r="BR200" i="5"/>
  <c r="BX197" i="5"/>
  <c r="BZ195" i="5"/>
  <c r="BX195" i="5"/>
  <c r="BV195" i="5"/>
  <c r="BQ193" i="5"/>
  <c r="CU193" i="5"/>
  <c r="CC191" i="5"/>
  <c r="BV191" i="5"/>
  <c r="BW186" i="5"/>
  <c r="CA186" i="5"/>
  <c r="BQ185" i="5"/>
  <c r="CX184" i="5"/>
  <c r="BR184" i="5"/>
  <c r="DB183" i="5"/>
  <c r="CX172" i="5"/>
  <c r="CZ168" i="5"/>
  <c r="BT168" i="5"/>
  <c r="CT168" i="5"/>
  <c r="CT160" i="5"/>
  <c r="CX160" i="5"/>
  <c r="DA160" i="5"/>
  <c r="DB160" i="5"/>
  <c r="BT160" i="5"/>
  <c r="CI155" i="5"/>
  <c r="BZ155" i="5"/>
  <c r="CE155" i="5"/>
  <c r="CU154" i="5"/>
  <c r="CX154" i="5"/>
  <c r="AY154" i="5"/>
  <c r="BR212" i="5"/>
  <c r="BU197" i="5"/>
  <c r="CA192" i="5"/>
  <c r="BZ190" i="5"/>
  <c r="BY190" i="5"/>
  <c r="CZ183" i="5"/>
  <c r="CT172" i="5"/>
  <c r="CW172" i="5"/>
  <c r="CY172" i="5"/>
  <c r="BQ172" i="5"/>
  <c r="DA172" i="5"/>
  <c r="CE165" i="5"/>
  <c r="CK165" i="5"/>
  <c r="CT227" i="5"/>
  <c r="CG212" i="5"/>
  <c r="CX207" i="5"/>
  <c r="BO206" i="5"/>
  <c r="CV200" i="5"/>
  <c r="CK199" i="5"/>
  <c r="BX198" i="5"/>
  <c r="CF186" i="5"/>
  <c r="DB185" i="5"/>
  <c r="CS184" i="5"/>
  <c r="BC184" i="5"/>
  <c r="DD184" i="5" s="1"/>
  <c r="CU183" i="5"/>
  <c r="BP183" i="5"/>
  <c r="CJ181" i="5"/>
  <c r="CJ179" i="5"/>
  <c r="CG176" i="5"/>
  <c r="CY175" i="5"/>
  <c r="CG175" i="5"/>
  <c r="BU175" i="5"/>
  <c r="CV168" i="5"/>
  <c r="CY160" i="5"/>
  <c r="CY154" i="5"/>
  <c r="CL265" i="5"/>
  <c r="CT229" i="5"/>
  <c r="CK227" i="5"/>
  <c r="CV226" i="5"/>
  <c r="CV222" i="5"/>
  <c r="BU221" i="5"/>
  <c r="CG219" i="5"/>
  <c r="CY213" i="5"/>
  <c r="CF212" i="5"/>
  <c r="CW207" i="5"/>
  <c r="CG205" i="5"/>
  <c r="CB202" i="5"/>
  <c r="BZ202" i="5"/>
  <c r="CG199" i="5"/>
  <c r="CY197" i="5"/>
  <c r="CJ195" i="5"/>
  <c r="BZ194" i="5"/>
  <c r="CE188" i="5"/>
  <c r="CD186" i="5"/>
  <c r="CS183" i="5"/>
  <c r="CI179" i="5"/>
  <c r="CE176" i="5"/>
  <c r="CT175" i="5"/>
  <c r="BT172" i="5"/>
  <c r="CS168" i="5"/>
  <c r="CS160" i="5"/>
  <c r="CV151" i="5"/>
  <c r="CW151" i="5"/>
  <c r="BQ151" i="5"/>
  <c r="CY185" i="5"/>
  <c r="CV180" i="5"/>
  <c r="CS175" i="5"/>
  <c r="CW175" i="5"/>
  <c r="BP175" i="5"/>
  <c r="DA175" i="5"/>
  <c r="CC137" i="5"/>
  <c r="CG137" i="5"/>
  <c r="CL137" i="5"/>
  <c r="BU137" i="5"/>
  <c r="CE137" i="5"/>
  <c r="BT229" i="5"/>
  <c r="BX219" i="5"/>
  <c r="DB212" i="5"/>
  <c r="CA212" i="5"/>
  <c r="BC201" i="5"/>
  <c r="DD201" i="5" s="1"/>
  <c r="BV200" i="5"/>
  <c r="CD199" i="5"/>
  <c r="CE196" i="5"/>
  <c r="BV196" i="5"/>
  <c r="CH195" i="5"/>
  <c r="DB194" i="5"/>
  <c r="BT193" i="5"/>
  <c r="CY191" i="5"/>
  <c r="CJ190" i="5"/>
  <c r="CF189" i="5"/>
  <c r="BZ186" i="5"/>
  <c r="CT185" i="5"/>
  <c r="CD184" i="5"/>
  <c r="BV184" i="5"/>
  <c r="CF184" i="5"/>
  <c r="CK184" i="5"/>
  <c r="CH182" i="5"/>
  <c r="CD182" i="5"/>
  <c r="CJ182" i="5"/>
  <c r="CC181" i="5"/>
  <c r="BY181" i="5"/>
  <c r="CD181" i="5"/>
  <c r="CH181" i="5"/>
  <c r="CG179" i="5"/>
  <c r="BZ176" i="5"/>
  <c r="CW173" i="5"/>
  <c r="BP172" i="5"/>
  <c r="BQ169" i="5"/>
  <c r="CD158" i="5"/>
  <c r="BW155" i="5"/>
  <c r="CX151" i="5"/>
  <c r="BW219" i="5"/>
  <c r="DA212" i="5"/>
  <c r="BY212" i="5"/>
  <c r="CC209" i="5"/>
  <c r="BU199" i="5"/>
  <c r="CG195" i="5"/>
  <c r="BP193" i="5"/>
  <c r="CX191" i="5"/>
  <c r="CH190" i="5"/>
  <c r="BW189" i="5"/>
  <c r="CE187" i="5"/>
  <c r="BX186" i="5"/>
  <c r="CS185" i="5"/>
  <c r="CA181" i="5"/>
  <c r="CF179" i="5"/>
  <c r="BQ179" i="5"/>
  <c r="CU179" i="5"/>
  <c r="BT179" i="5"/>
  <c r="CW179" i="5"/>
  <c r="BV176" i="5"/>
  <c r="CE175" i="5"/>
  <c r="BO172" i="5"/>
  <c r="BX167" i="5"/>
  <c r="BW167" i="5"/>
  <c r="CA167" i="5"/>
  <c r="CB167" i="5"/>
  <c r="CC167" i="5"/>
  <c r="CF167" i="5"/>
  <c r="BP160" i="5"/>
  <c r="BW158" i="5"/>
  <c r="BV155" i="5"/>
  <c r="CU151" i="5"/>
  <c r="BC98" i="5"/>
  <c r="BO98" i="5"/>
  <c r="CZ212" i="5"/>
  <c r="CD208" i="5"/>
  <c r="CF195" i="5"/>
  <c r="BC195" i="5"/>
  <c r="DC195" i="5" s="1"/>
  <c r="CH191" i="5"/>
  <c r="BU190" i="5"/>
  <c r="BU189" i="5"/>
  <c r="BX187" i="5"/>
  <c r="BX179" i="5"/>
  <c r="CY178" i="5"/>
  <c r="AY178" i="5"/>
  <c r="CC175" i="5"/>
  <c r="CI165" i="5"/>
  <c r="CT151" i="5"/>
  <c r="AY135" i="5"/>
  <c r="BQ135" i="5"/>
  <c r="CX135" i="5"/>
  <c r="BX127" i="5"/>
  <c r="CE127" i="5"/>
  <c r="BY122" i="5"/>
  <c r="CD122" i="5"/>
  <c r="CG116" i="5"/>
  <c r="BW116" i="5"/>
  <c r="CB116" i="5"/>
  <c r="DB147" i="5"/>
  <c r="CF144" i="5"/>
  <c r="CI135" i="5"/>
  <c r="BW134" i="5"/>
  <c r="CX131" i="5"/>
  <c r="AY116" i="5"/>
  <c r="DB116" i="5"/>
  <c r="BR116" i="5"/>
  <c r="BT116" i="5"/>
  <c r="CZ147" i="5"/>
  <c r="CA144" i="5"/>
  <c r="CH135" i="5"/>
  <c r="BV134" i="5"/>
  <c r="BQ134" i="5"/>
  <c r="CX134" i="5"/>
  <c r="CU131" i="5"/>
  <c r="CF128" i="5"/>
  <c r="CG128" i="5"/>
  <c r="AY122" i="5"/>
  <c r="CZ122" i="5"/>
  <c r="BO122" i="5"/>
  <c r="BP122" i="5"/>
  <c r="BQ122" i="5"/>
  <c r="BT122" i="5"/>
  <c r="CT122" i="5"/>
  <c r="CA96" i="5"/>
  <c r="CB63" i="5"/>
  <c r="CC63" i="5"/>
  <c r="CU163" i="5"/>
  <c r="CA152" i="5"/>
  <c r="CX147" i="5"/>
  <c r="BW144" i="5"/>
  <c r="CT143" i="5"/>
  <c r="CT141" i="5"/>
  <c r="BP141" i="5"/>
  <c r="CC139" i="5"/>
  <c r="BX135" i="5"/>
  <c r="DA134" i="5"/>
  <c r="BU134" i="5"/>
  <c r="CT131" i="5"/>
  <c r="CZ128" i="5"/>
  <c r="BP128" i="5"/>
  <c r="BX124" i="5"/>
  <c r="BW124" i="5"/>
  <c r="CI120" i="5"/>
  <c r="CB204" i="5"/>
  <c r="BY182" i="5"/>
  <c r="CA177" i="5"/>
  <c r="CY171" i="5"/>
  <c r="BO170" i="5"/>
  <c r="CE166" i="5"/>
  <c r="CF162" i="5"/>
  <c r="DA161" i="5"/>
  <c r="CZ157" i="5"/>
  <c r="BO157" i="5"/>
  <c r="BC150" i="5"/>
  <c r="CD149" i="5"/>
  <c r="CW146" i="5"/>
  <c r="BQ146" i="5"/>
  <c r="DB145" i="5"/>
  <c r="CZ144" i="5"/>
  <c r="BZ142" i="5"/>
  <c r="CJ141" i="5"/>
  <c r="CV140" i="5"/>
  <c r="BW139" i="5"/>
  <c r="CY134" i="5"/>
  <c r="CD130" i="5"/>
  <c r="BT129" i="5"/>
  <c r="CS128" i="5"/>
  <c r="BQ125" i="5"/>
  <c r="CT125" i="5"/>
  <c r="DB125" i="5"/>
  <c r="CC122" i="5"/>
  <c r="CD105" i="5"/>
  <c r="BW166" i="5"/>
  <c r="BR163" i="5"/>
  <c r="CE162" i="5"/>
  <c r="CY161" i="5"/>
  <c r="CK159" i="5"/>
  <c r="CK157" i="5"/>
  <c r="BX149" i="5"/>
  <c r="BO147" i="5"/>
  <c r="CV146" i="5"/>
  <c r="BP146" i="5"/>
  <c r="CS145" i="5"/>
  <c r="CY144" i="5"/>
  <c r="CU140" i="5"/>
  <c r="BQ140" i="5"/>
  <c r="CY139" i="5"/>
  <c r="BV139" i="5"/>
  <c r="BS135" i="5"/>
  <c r="CW134" i="5"/>
  <c r="BS134" i="5"/>
  <c r="BZ130" i="5"/>
  <c r="CH128" i="5"/>
  <c r="CS125" i="5"/>
  <c r="BZ122" i="5"/>
  <c r="CK120" i="5"/>
  <c r="AY78" i="5"/>
  <c r="CK181" i="5"/>
  <c r="BT171" i="5"/>
  <c r="BQ165" i="5"/>
  <c r="BP163" i="5"/>
  <c r="BZ162" i="5"/>
  <c r="CX161" i="5"/>
  <c r="CC157" i="5"/>
  <c r="BW149" i="5"/>
  <c r="CT146" i="5"/>
  <c r="CK145" i="5"/>
  <c r="CX144" i="5"/>
  <c r="CB141" i="5"/>
  <c r="CT140" i="5"/>
  <c r="CT139" i="5"/>
  <c r="BU139" i="5"/>
  <c r="CY135" i="5"/>
  <c r="CS134" i="5"/>
  <c r="CE128" i="5"/>
  <c r="CL127" i="5"/>
  <c r="CA120" i="5"/>
  <c r="DA116" i="5"/>
  <c r="BY96" i="5"/>
  <c r="BV149" i="5"/>
  <c r="CH146" i="5"/>
  <c r="BO146" i="5"/>
  <c r="CB145" i="5"/>
  <c r="CW144" i="5"/>
  <c r="BO144" i="5"/>
  <c r="CI140" i="5"/>
  <c r="CM139" i="5"/>
  <c r="CR139" i="5" s="1"/>
  <c r="BR139" i="5"/>
  <c r="CJ136" i="5"/>
  <c r="CU135" i="5"/>
  <c r="BO135" i="5"/>
  <c r="CJ134" i="5"/>
  <c r="BO134" i="5"/>
  <c r="BV132" i="5"/>
  <c r="CG132" i="5"/>
  <c r="CB128" i="5"/>
  <c r="CG127" i="5"/>
  <c r="CG120" i="5"/>
  <c r="BU120" i="5"/>
  <c r="BX120" i="5"/>
  <c r="BY120" i="5"/>
  <c r="CE120" i="5"/>
  <c r="CF120" i="5"/>
  <c r="CJ120" i="5"/>
  <c r="CX116" i="5"/>
  <c r="CB89" i="5"/>
  <c r="BY89" i="5"/>
  <c r="CD63" i="5"/>
  <c r="CB173" i="5"/>
  <c r="BW162" i="5"/>
  <c r="CM157" i="5"/>
  <c r="CR157" i="5" s="1"/>
  <c r="CU149" i="5"/>
  <c r="BT149" i="5"/>
  <c r="CG146" i="5"/>
  <c r="BW145" i="5"/>
  <c r="CV144" i="5"/>
  <c r="CF140" i="5"/>
  <c r="BO140" i="5"/>
  <c r="CL139" i="5"/>
  <c r="CE136" i="5"/>
  <c r="CT135" i="5"/>
  <c r="CI134" i="5"/>
  <c r="BU128" i="5"/>
  <c r="CF127" i="5"/>
  <c r="CJ124" i="5"/>
  <c r="CW116" i="5"/>
  <c r="BV162" i="5"/>
  <c r="BY158" i="5"/>
  <c r="CS149" i="5"/>
  <c r="BR149" i="5"/>
  <c r="CD146" i="5"/>
  <c r="CT144" i="5"/>
  <c r="CI139" i="5"/>
  <c r="CH134" i="5"/>
  <c r="AY131" i="5"/>
  <c r="CV129" i="5"/>
  <c r="BT128" i="5"/>
  <c r="CC126" i="5"/>
  <c r="CI124" i="5"/>
  <c r="BU121" i="5"/>
  <c r="CI121" i="5"/>
  <c r="BY66" i="5"/>
  <c r="CD66" i="5"/>
  <c r="CA66" i="5"/>
  <c r="CB66" i="5"/>
  <c r="CG134" i="5"/>
  <c r="BZ134" i="5"/>
  <c r="CF124" i="5"/>
  <c r="CM122" i="5"/>
  <c r="CR122" i="5" s="1"/>
  <c r="CK122" i="5"/>
  <c r="BO94" i="5"/>
  <c r="BC61" i="5"/>
  <c r="BR61" i="5"/>
  <c r="BV110" i="5"/>
  <c r="BP104" i="5"/>
  <c r="BU103" i="5"/>
  <c r="BU101" i="5"/>
  <c r="BQ100" i="5"/>
  <c r="BX99" i="5"/>
  <c r="CB95" i="5"/>
  <c r="BU93" i="5"/>
  <c r="CH90" i="5"/>
  <c r="CD89" i="5"/>
  <c r="BC72" i="5"/>
  <c r="CI63" i="5"/>
  <c r="CJ63" i="5"/>
  <c r="BW63" i="5"/>
  <c r="BX63" i="5"/>
  <c r="CI62" i="5"/>
  <c r="BC62" i="5"/>
  <c r="BV105" i="5"/>
  <c r="CA90" i="5"/>
  <c r="BC80" i="5"/>
  <c r="BX79" i="5"/>
  <c r="BW79" i="5"/>
  <c r="CD77" i="5"/>
  <c r="CE77" i="5"/>
  <c r="CA77" i="5"/>
  <c r="BT74" i="5"/>
  <c r="BX70" i="5"/>
  <c r="BU70" i="5"/>
  <c r="CF70" i="5"/>
  <c r="CG70" i="5"/>
  <c r="AY66" i="5"/>
  <c r="BO65" i="5"/>
  <c r="CF119" i="5"/>
  <c r="BQ118" i="5"/>
  <c r="BT117" i="5"/>
  <c r="CS106" i="5"/>
  <c r="BU105" i="5"/>
  <c r="CJ103" i="5"/>
  <c r="CI101" i="5"/>
  <c r="BT101" i="5"/>
  <c r="CI99" i="5"/>
  <c r="BV99" i="5"/>
  <c r="CF98" i="5"/>
  <c r="BC97" i="5"/>
  <c r="BV96" i="5"/>
  <c r="BX95" i="5"/>
  <c r="CI92" i="5"/>
  <c r="BO92" i="5"/>
  <c r="BT91" i="5"/>
  <c r="BZ90" i="5"/>
  <c r="BW89" i="5"/>
  <c r="CD86" i="5"/>
  <c r="CJ84" i="5"/>
  <c r="BU84" i="5"/>
  <c r="CC82" i="5"/>
  <c r="AY79" i="5"/>
  <c r="CC77" i="5"/>
  <c r="CB71" i="5"/>
  <c r="CD71" i="5"/>
  <c r="BW71" i="5"/>
  <c r="CJ71" i="5"/>
  <c r="BX71" i="5"/>
  <c r="CE70" i="5"/>
  <c r="CG69" i="5"/>
  <c r="BS68" i="5"/>
  <c r="BX68" i="5"/>
  <c r="CC68" i="5"/>
  <c r="BT63" i="5"/>
  <c r="CJ60" i="5"/>
  <c r="BV60" i="5"/>
  <c r="CI103" i="5"/>
  <c r="CH99" i="5"/>
  <c r="BU99" i="5"/>
  <c r="BW95" i="5"/>
  <c r="BC90" i="5"/>
  <c r="CE69" i="5"/>
  <c r="CH64" i="5"/>
  <c r="CF62" i="5"/>
  <c r="CG62" i="5"/>
  <c r="BU62" i="5"/>
  <c r="BV62" i="5"/>
  <c r="CY115" i="5"/>
  <c r="CI106" i="5"/>
  <c r="BT106" i="5"/>
  <c r="BY104" i="5"/>
  <c r="CH103" i="5"/>
  <c r="CF101" i="5"/>
  <c r="BC101" i="5"/>
  <c r="CA100" i="5"/>
  <c r="CG99" i="5"/>
  <c r="CD98" i="5"/>
  <c r="CJ96" i="5"/>
  <c r="BV95" i="5"/>
  <c r="CH93" i="5"/>
  <c r="AY93" i="5"/>
  <c r="CF92" i="5"/>
  <c r="BC92" i="5"/>
  <c r="BQ91" i="5"/>
  <c r="CJ89" i="5"/>
  <c r="BU89" i="5"/>
  <c r="BZ86" i="5"/>
  <c r="CH84" i="5"/>
  <c r="BZ82" i="5"/>
  <c r="CD79" i="5"/>
  <c r="BX77" i="5"/>
  <c r="CA76" i="5"/>
  <c r="CC76" i="5"/>
  <c r="CG75" i="5"/>
  <c r="CJ74" i="5"/>
  <c r="BZ71" i="5"/>
  <c r="CA70" i="5"/>
  <c r="BZ69" i="5"/>
  <c r="BU65" i="5"/>
  <c r="BY65" i="5"/>
  <c r="CA65" i="5"/>
  <c r="CG64" i="5"/>
  <c r="BX62" i="5"/>
  <c r="BR44" i="5"/>
  <c r="BS44" i="5"/>
  <c r="CE42" i="5"/>
  <c r="BX42" i="5"/>
  <c r="BZ42" i="5"/>
  <c r="BC42" i="5"/>
  <c r="CB42" i="5"/>
  <c r="CC42" i="5"/>
  <c r="CG42" i="5"/>
  <c r="CH42" i="5"/>
  <c r="CI42" i="5"/>
  <c r="CJ42" i="5"/>
  <c r="BU42" i="5"/>
  <c r="BV42" i="5"/>
  <c r="DB126" i="5"/>
  <c r="CZ124" i="5"/>
  <c r="DB119" i="5"/>
  <c r="CY108" i="5"/>
  <c r="BS106" i="5"/>
  <c r="CF103" i="5"/>
  <c r="CC101" i="5"/>
  <c r="AY100" i="5"/>
  <c r="CF99" i="5"/>
  <c r="CI96" i="5"/>
  <c r="CJ95" i="5"/>
  <c r="BU95" i="5"/>
  <c r="CG93" i="5"/>
  <c r="CE92" i="5"/>
  <c r="CI89" i="5"/>
  <c r="BX86" i="5"/>
  <c r="CC79" i="5"/>
  <c r="BC76" i="5"/>
  <c r="BW70" i="5"/>
  <c r="CD69" i="5"/>
  <c r="BR66" i="5"/>
  <c r="BW62" i="5"/>
  <c r="DB114" i="5"/>
  <c r="CD103" i="5"/>
  <c r="BC103" i="5"/>
  <c r="BU74" i="5"/>
  <c r="BW74" i="5"/>
  <c r="CH69" i="5"/>
  <c r="CF69" i="5"/>
  <c r="BU69" i="5"/>
  <c r="BP59" i="5"/>
  <c r="AY118" i="5"/>
  <c r="CF110" i="5"/>
  <c r="CA103" i="5"/>
  <c r="CA101" i="5"/>
  <c r="CD99" i="5"/>
  <c r="BQ96" i="5"/>
  <c r="CH95" i="5"/>
  <c r="CB92" i="5"/>
  <c r="BT80" i="5"/>
  <c r="CA79" i="5"/>
  <c r="CE74" i="5"/>
  <c r="AY74" i="5"/>
  <c r="CJ111" i="5"/>
  <c r="CE110" i="5"/>
  <c r="CC106" i="5"/>
  <c r="BZ103" i="5"/>
  <c r="CC99" i="5"/>
  <c r="CC96" i="5"/>
  <c r="CG95" i="5"/>
  <c r="BZ93" i="5"/>
  <c r="CA92" i="5"/>
  <c r="AY92" i="5"/>
  <c r="BZ91" i="5"/>
  <c r="CC89" i="5"/>
  <c r="CC84" i="5"/>
  <c r="CA74" i="5"/>
  <c r="CI71" i="5"/>
  <c r="CJ67" i="5"/>
  <c r="CD67" i="5"/>
  <c r="BO66" i="5"/>
  <c r="CB57" i="5"/>
  <c r="BP80" i="5"/>
  <c r="BX74" i="5"/>
  <c r="CI73" i="5"/>
  <c r="CJ73" i="5"/>
  <c r="CH71" i="5"/>
  <c r="BQ70" i="5"/>
  <c r="CJ68" i="5"/>
  <c r="AY67" i="5"/>
  <c r="BC67" i="5"/>
  <c r="BT67" i="5"/>
  <c r="CI64" i="5"/>
  <c r="BU64" i="5"/>
  <c r="BY48" i="5"/>
  <c r="CA48" i="5"/>
  <c r="BP41" i="5"/>
  <c r="BW123" i="5"/>
  <c r="CV119" i="5"/>
  <c r="CZ118" i="5"/>
  <c r="BW117" i="5"/>
  <c r="BP115" i="5"/>
  <c r="CA113" i="5"/>
  <c r="BT109" i="5"/>
  <c r="BP108" i="5"/>
  <c r="BV107" i="5"/>
  <c r="CX106" i="5"/>
  <c r="BX103" i="5"/>
  <c r="BW101" i="5"/>
  <c r="CB94" i="5"/>
  <c r="CB91" i="5"/>
  <c r="CA89" i="5"/>
  <c r="CB88" i="5"/>
  <c r="BY84" i="5"/>
  <c r="BX82" i="5"/>
  <c r="CB82" i="5"/>
  <c r="BO79" i="5"/>
  <c r="CI77" i="5"/>
  <c r="BC77" i="5"/>
  <c r="AY73" i="5"/>
  <c r="CG71" i="5"/>
  <c r="CG68" i="5"/>
  <c r="CH63" i="5"/>
  <c r="CE61" i="5"/>
  <c r="BU61" i="5"/>
  <c r="CB61" i="5"/>
  <c r="CD61" i="5"/>
  <c r="CG61" i="5"/>
  <c r="CC48" i="5"/>
  <c r="BX54" i="5"/>
  <c r="BC38" i="5"/>
  <c r="CH37" i="5"/>
  <c r="BZ57" i="5"/>
  <c r="BW54" i="5"/>
  <c r="CA54" i="5"/>
  <c r="BQ53" i="5"/>
  <c r="BC52" i="5"/>
  <c r="CJ50" i="5"/>
  <c r="BZ48" i="5"/>
  <c r="AY48" i="5"/>
  <c r="CA47" i="5"/>
  <c r="CI43" i="5"/>
  <c r="CG37" i="5"/>
  <c r="BC37" i="5"/>
  <c r="BS46" i="5"/>
  <c r="CE37" i="5"/>
  <c r="BR36" i="5"/>
  <c r="BY83" i="5"/>
  <c r="BO60" i="5"/>
  <c r="BW57" i="5"/>
  <c r="CI54" i="5"/>
  <c r="BU54" i="5"/>
  <c r="AY54" i="5"/>
  <c r="CI52" i="5"/>
  <c r="BY52" i="5"/>
  <c r="CH50" i="5"/>
  <c r="CH49" i="5"/>
  <c r="BC49" i="5"/>
  <c r="CJ48" i="5"/>
  <c r="BW48" i="5"/>
  <c r="BW47" i="5"/>
  <c r="BY45" i="5"/>
  <c r="CD43" i="5"/>
  <c r="BT42" i="5"/>
  <c r="CD39" i="5"/>
  <c r="CC37" i="5"/>
  <c r="CJ57" i="5"/>
  <c r="BV57" i="5"/>
  <c r="CH54" i="5"/>
  <c r="AY51" i="5"/>
  <c r="CG50" i="5"/>
  <c r="CI48" i="5"/>
  <c r="BV48" i="5"/>
  <c r="BV47" i="5"/>
  <c r="AY44" i="5"/>
  <c r="CC43" i="5"/>
  <c r="CI57" i="5"/>
  <c r="BU57" i="5"/>
  <c r="CG54" i="5"/>
  <c r="CD51" i="5"/>
  <c r="CF50" i="5"/>
  <c r="CH48" i="5"/>
  <c r="BU48" i="5"/>
  <c r="BU47" i="5"/>
  <c r="CA43" i="5"/>
  <c r="BQ42" i="5"/>
  <c r="BY37" i="5"/>
  <c r="AY37" i="5"/>
  <c r="CD36" i="5"/>
  <c r="CF54" i="5"/>
  <c r="CA51" i="5"/>
  <c r="CE50" i="5"/>
  <c r="CG48" i="5"/>
  <c r="CJ45" i="5"/>
  <c r="BY43" i="5"/>
  <c r="BP42" i="5"/>
  <c r="BO38" i="5"/>
  <c r="BX37" i="5"/>
  <c r="CC36" i="5"/>
  <c r="BX43" i="5"/>
  <c r="CC55" i="5"/>
  <c r="CC54" i="5"/>
  <c r="BX50" i="5"/>
  <c r="CE48" i="5"/>
  <c r="CD57" i="5"/>
  <c r="CA55" i="5"/>
  <c r="BP55" i="5"/>
  <c r="CB54" i="5"/>
  <c r="BV52" i="5"/>
  <c r="BW50" i="5"/>
  <c r="BY49" i="5"/>
  <c r="CD48" i="5"/>
  <c r="CH47" i="5"/>
  <c r="BP46" i="5"/>
  <c r="CE45" i="5"/>
  <c r="BP45" i="5"/>
  <c r="BU37" i="5"/>
  <c r="BZ36" i="5"/>
  <c r="CC57" i="5"/>
  <c r="BZ54" i="5"/>
  <c r="BP54" i="5"/>
  <c r="BU52" i="5"/>
  <c r="BC48" i="5"/>
  <c r="CG47" i="5"/>
  <c r="CA42" i="5"/>
  <c r="BZ41" i="5"/>
  <c r="CC40" i="5"/>
  <c r="BP39" i="5"/>
  <c r="CJ37" i="5"/>
  <c r="CK451" i="5"/>
  <c r="AY440" i="5"/>
  <c r="CV432" i="5"/>
  <c r="BC432" i="5"/>
  <c r="CW432" i="5"/>
  <c r="CY458" i="5"/>
  <c r="BW503" i="5"/>
  <c r="BU502" i="5"/>
  <c r="DB498" i="5"/>
  <c r="CF492" i="5"/>
  <c r="BC491" i="5"/>
  <c r="DC491" i="5" s="1"/>
  <c r="CU478" i="5"/>
  <c r="CU465" i="5"/>
  <c r="CL458" i="5"/>
  <c r="BP442" i="5"/>
  <c r="DB442" i="5"/>
  <c r="CJ441" i="5"/>
  <c r="CY440" i="5"/>
  <c r="BV436" i="5"/>
  <c r="BX436" i="5"/>
  <c r="BY436" i="5"/>
  <c r="BX435" i="5"/>
  <c r="DA425" i="5"/>
  <c r="BP425" i="5"/>
  <c r="BC421" i="5"/>
  <c r="CD417" i="5"/>
  <c r="DB405" i="5"/>
  <c r="CL398" i="5"/>
  <c r="CM398" i="5"/>
  <c r="CR398" i="5" s="1"/>
  <c r="CK386" i="5"/>
  <c r="CM386" i="5"/>
  <c r="CR386" i="5" s="1"/>
  <c r="AY380" i="5"/>
  <c r="CZ380" i="5"/>
  <c r="BR380" i="5"/>
  <c r="DB380" i="5"/>
  <c r="CE497" i="5"/>
  <c r="BT458" i="5"/>
  <c r="CE501" i="5"/>
  <c r="BC476" i="5"/>
  <c r="DD476" i="5" s="1"/>
  <c r="CF474" i="5"/>
  <c r="BY469" i="5"/>
  <c r="CY468" i="5"/>
  <c r="BW464" i="5"/>
  <c r="CV455" i="5"/>
  <c r="CT450" i="5"/>
  <c r="CM504" i="5"/>
  <c r="CR504" i="5" s="1"/>
  <c r="BV503" i="5"/>
  <c r="CA501" i="5"/>
  <c r="DB499" i="5"/>
  <c r="DA498" i="5"/>
  <c r="CA498" i="5"/>
  <c r="CU496" i="5"/>
  <c r="BT496" i="5"/>
  <c r="CG494" i="5"/>
  <c r="CH493" i="5"/>
  <c r="BU493" i="5"/>
  <c r="AY493" i="5"/>
  <c r="CE492" i="5"/>
  <c r="CS491" i="5"/>
  <c r="BX490" i="5"/>
  <c r="CS488" i="5"/>
  <c r="AY488" i="5"/>
  <c r="CG487" i="5"/>
  <c r="BC487" i="5"/>
  <c r="DC487" i="5" s="1"/>
  <c r="CV485" i="5"/>
  <c r="CI483" i="5"/>
  <c r="CD483" i="5"/>
  <c r="CV482" i="5"/>
  <c r="BX482" i="5"/>
  <c r="BZ481" i="5"/>
  <c r="CH479" i="5"/>
  <c r="AY479" i="5"/>
  <c r="CT478" i="5"/>
  <c r="BT478" i="5"/>
  <c r="BW477" i="5"/>
  <c r="CD476" i="5"/>
  <c r="CS475" i="5"/>
  <c r="CE474" i="5"/>
  <c r="BR473" i="5"/>
  <c r="CD472" i="5"/>
  <c r="BZ470" i="5"/>
  <c r="CM469" i="5"/>
  <c r="CR469" i="5" s="1"/>
  <c r="CX468" i="5"/>
  <c r="CF468" i="5"/>
  <c r="BY468" i="5"/>
  <c r="CT465" i="5"/>
  <c r="BW462" i="5"/>
  <c r="CF461" i="5"/>
  <c r="CG460" i="5"/>
  <c r="CE459" i="5"/>
  <c r="CK458" i="5"/>
  <c r="BZ458" i="5"/>
  <c r="CK457" i="5"/>
  <c r="BQ457" i="5"/>
  <c r="DB456" i="5"/>
  <c r="CH456" i="5"/>
  <c r="BU456" i="5"/>
  <c r="CU455" i="5"/>
  <c r="BC455" i="5"/>
  <c r="DC455" i="5" s="1"/>
  <c r="CT453" i="5"/>
  <c r="BS452" i="5"/>
  <c r="CZ450" i="5"/>
  <c r="CS446" i="5"/>
  <c r="BU446" i="5"/>
  <c r="BU445" i="5"/>
  <c r="CS444" i="5"/>
  <c r="BX444" i="5"/>
  <c r="BP444" i="5"/>
  <c r="CT442" i="5"/>
  <c r="BT442" i="5"/>
  <c r="BC441" i="5"/>
  <c r="DE441" i="5" s="1"/>
  <c r="CV440" i="5"/>
  <c r="DA437" i="5"/>
  <c r="BW435" i="5"/>
  <c r="BP433" i="5"/>
  <c r="CB431" i="5"/>
  <c r="BU429" i="5"/>
  <c r="CC427" i="5"/>
  <c r="BW427" i="5"/>
  <c r="CB427" i="5"/>
  <c r="CX425" i="5"/>
  <c r="CA417" i="5"/>
  <c r="CS410" i="5"/>
  <c r="BS408" i="5"/>
  <c r="CY405" i="5"/>
  <c r="BS397" i="5"/>
  <c r="BR397" i="5"/>
  <c r="BY503" i="5"/>
  <c r="BV502" i="5"/>
  <c r="CF501" i="5"/>
  <c r="CT491" i="5"/>
  <c r="CH487" i="5"/>
  <c r="BW484" i="5"/>
  <c r="CL483" i="5"/>
  <c r="CL504" i="5"/>
  <c r="BZ501" i="5"/>
  <c r="CG493" i="5"/>
  <c r="CC492" i="5"/>
  <c r="CD487" i="5"/>
  <c r="BY481" i="5"/>
  <c r="DB479" i="5"/>
  <c r="CG479" i="5"/>
  <c r="BT479" i="5"/>
  <c r="CS478" i="5"/>
  <c r="BR478" i="5"/>
  <c r="CK471" i="5"/>
  <c r="CW468" i="5"/>
  <c r="CS465" i="5"/>
  <c r="CK465" i="5"/>
  <c r="BU462" i="5"/>
  <c r="CA459" i="5"/>
  <c r="CI457" i="5"/>
  <c r="CZ456" i="5"/>
  <c r="CG456" i="5"/>
  <c r="BO456" i="5"/>
  <c r="CK455" i="5"/>
  <c r="CS453" i="5"/>
  <c r="DB452" i="5"/>
  <c r="CY450" i="5"/>
  <c r="CL446" i="5"/>
  <c r="BW444" i="5"/>
  <c r="BV443" i="5"/>
  <c r="CF443" i="5"/>
  <c r="CS442" i="5"/>
  <c r="CM438" i="5"/>
  <c r="CR438" i="5" s="1"/>
  <c r="CZ437" i="5"/>
  <c r="CK436" i="5"/>
  <c r="BV435" i="5"/>
  <c r="CA434" i="5"/>
  <c r="CJ434" i="5"/>
  <c r="BU434" i="5"/>
  <c r="CK434" i="5"/>
  <c r="DB432" i="5"/>
  <c r="CD432" i="5"/>
  <c r="CE432" i="5"/>
  <c r="CA431" i="5"/>
  <c r="BT429" i="5"/>
  <c r="CS429" i="5"/>
  <c r="AY427" i="5"/>
  <c r="CY427" i="5"/>
  <c r="BT427" i="5"/>
  <c r="CZ427" i="5"/>
  <c r="CJ423" i="5"/>
  <c r="BW423" i="5"/>
  <c r="CD422" i="5"/>
  <c r="BX419" i="5"/>
  <c r="CA419" i="5"/>
  <c r="CH419" i="5"/>
  <c r="CI419" i="5"/>
  <c r="BU419" i="5"/>
  <c r="BY417" i="5"/>
  <c r="BC417" i="5"/>
  <c r="DD417" i="5" s="1"/>
  <c r="CK411" i="5"/>
  <c r="CM411" i="5"/>
  <c r="CR411" i="5" s="1"/>
  <c r="CT405" i="5"/>
  <c r="CV498" i="5"/>
  <c r="CK497" i="5"/>
  <c r="CE494" i="5"/>
  <c r="CL487" i="5"/>
  <c r="CU485" i="5"/>
  <c r="CC474" i="5"/>
  <c r="CZ505" i="5"/>
  <c r="CJ504" i="5"/>
  <c r="CV502" i="5"/>
  <c r="BT502" i="5"/>
  <c r="BX501" i="5"/>
  <c r="CZ499" i="5"/>
  <c r="CS498" i="5"/>
  <c r="CJ497" i="5"/>
  <c r="CM496" i="5"/>
  <c r="CR496" i="5" s="1"/>
  <c r="BP496" i="5"/>
  <c r="CX494" i="5"/>
  <c r="CD494" i="5"/>
  <c r="CF493" i="5"/>
  <c r="CA492" i="5"/>
  <c r="CU490" i="5"/>
  <c r="BO490" i="5"/>
  <c r="CJ489" i="5"/>
  <c r="CA487" i="5"/>
  <c r="CB487" i="5"/>
  <c r="CK486" i="5"/>
  <c r="CK484" i="5"/>
  <c r="CG483" i="5"/>
  <c r="AY483" i="5"/>
  <c r="CT482" i="5"/>
  <c r="BV482" i="5"/>
  <c r="BO482" i="5"/>
  <c r="CJ481" i="5"/>
  <c r="BX481" i="5"/>
  <c r="BW480" i="5"/>
  <c r="DA479" i="5"/>
  <c r="CF479" i="5"/>
  <c r="CG478" i="5"/>
  <c r="BP478" i="5"/>
  <c r="DA477" i="5"/>
  <c r="BT477" i="5"/>
  <c r="CJ475" i="5"/>
  <c r="BO475" i="5"/>
  <c r="CZ474" i="5"/>
  <c r="CA474" i="5"/>
  <c r="BZ472" i="5"/>
  <c r="CK470" i="5"/>
  <c r="BW470" i="5"/>
  <c r="BO470" i="5"/>
  <c r="CI469" i="5"/>
  <c r="BU469" i="5"/>
  <c r="CV468" i="5"/>
  <c r="CD468" i="5"/>
  <c r="AY468" i="5"/>
  <c r="CL466" i="5"/>
  <c r="CL465" i="5"/>
  <c r="AY465" i="5"/>
  <c r="DB462" i="5"/>
  <c r="AY461" i="5"/>
  <c r="CE460" i="5"/>
  <c r="BY459" i="5"/>
  <c r="DB458" i="5"/>
  <c r="CI458" i="5"/>
  <c r="AY458" i="5"/>
  <c r="CF457" i="5"/>
  <c r="CY456" i="5"/>
  <c r="CF456" i="5"/>
  <c r="CL455" i="5"/>
  <c r="CB455" i="5"/>
  <c r="DA452" i="5"/>
  <c r="BO452" i="5"/>
  <c r="CL451" i="5"/>
  <c r="CX450" i="5"/>
  <c r="BW449" i="5"/>
  <c r="CZ448" i="5"/>
  <c r="AY448" i="5"/>
  <c r="CK446" i="5"/>
  <c r="BQ446" i="5"/>
  <c r="AY445" i="5"/>
  <c r="BO445" i="5"/>
  <c r="CJ444" i="5"/>
  <c r="BV444" i="5"/>
  <c r="CH442" i="5"/>
  <c r="BQ442" i="5"/>
  <c r="CD441" i="5"/>
  <c r="AY439" i="5"/>
  <c r="CW437" i="5"/>
  <c r="BT437" i="5"/>
  <c r="CJ436" i="5"/>
  <c r="CH434" i="5"/>
  <c r="CU434" i="5"/>
  <c r="BP434" i="5"/>
  <c r="CK433" i="5"/>
  <c r="CZ432" i="5"/>
  <c r="CF432" i="5"/>
  <c r="AY432" i="5"/>
  <c r="CY429" i="5"/>
  <c r="BR428" i="5"/>
  <c r="CM427" i="5"/>
  <c r="CR427" i="5" s="1"/>
  <c r="BZ425" i="5"/>
  <c r="AY423" i="5"/>
  <c r="DB423" i="5"/>
  <c r="CT423" i="5"/>
  <c r="CC422" i="5"/>
  <c r="CA421" i="5"/>
  <c r="CL421" i="5"/>
  <c r="BX421" i="5"/>
  <c r="CB419" i="5"/>
  <c r="BO419" i="5"/>
  <c r="CV419" i="5"/>
  <c r="CW419" i="5"/>
  <c r="BT419" i="5"/>
  <c r="AY419" i="5"/>
  <c r="CU419" i="5"/>
  <c r="CK417" i="5"/>
  <c r="CA414" i="5"/>
  <c r="CS405" i="5"/>
  <c r="BT432" i="5"/>
  <c r="CC411" i="5"/>
  <c r="BV411" i="5"/>
  <c r="BW411" i="5"/>
  <c r="CJ411" i="5"/>
  <c r="CL411" i="5"/>
  <c r="BX411" i="5"/>
  <c r="BY411" i="5"/>
  <c r="BY487" i="5"/>
  <c r="CX476" i="5"/>
  <c r="CX432" i="5"/>
  <c r="CM413" i="5"/>
  <c r="CR413" i="5" s="1"/>
  <c r="AY389" i="5"/>
  <c r="BT389" i="5"/>
  <c r="BP389" i="5"/>
  <c r="CZ389" i="5"/>
  <c r="DA389" i="5"/>
  <c r="CV389" i="5"/>
  <c r="DB301" i="5"/>
  <c r="CS301" i="5"/>
  <c r="BQ301" i="5"/>
  <c r="CU301" i="5"/>
  <c r="CV301" i="5"/>
  <c r="CW301" i="5"/>
  <c r="CY301" i="5"/>
  <c r="BP301" i="5"/>
  <c r="CT301" i="5"/>
  <c r="CX301" i="5"/>
  <c r="DA301" i="5"/>
  <c r="CS505" i="5"/>
  <c r="BZ505" i="5"/>
  <c r="BZ504" i="5"/>
  <c r="CG502" i="5"/>
  <c r="CW501" i="5"/>
  <c r="BR501" i="5"/>
  <c r="CY500" i="5"/>
  <c r="CW499" i="5"/>
  <c r="CX493" i="5"/>
  <c r="CC493" i="5"/>
  <c r="BP493" i="5"/>
  <c r="BW492" i="5"/>
  <c r="DA491" i="5"/>
  <c r="CD491" i="5"/>
  <c r="BQ491" i="5"/>
  <c r="CL490" i="5"/>
  <c r="CD489" i="5"/>
  <c r="DB488" i="5"/>
  <c r="BQ488" i="5"/>
  <c r="DA487" i="5"/>
  <c r="BX487" i="5"/>
  <c r="BY486" i="5"/>
  <c r="BP485" i="5"/>
  <c r="CG484" i="5"/>
  <c r="CC483" i="5"/>
  <c r="CG481" i="5"/>
  <c r="BU481" i="5"/>
  <c r="CW480" i="5"/>
  <c r="CX479" i="5"/>
  <c r="BZ479" i="5"/>
  <c r="DB478" i="5"/>
  <c r="CC478" i="5"/>
  <c r="BO478" i="5"/>
  <c r="CS476" i="5"/>
  <c r="BX474" i="5"/>
  <c r="CK472" i="5"/>
  <c r="BW472" i="5"/>
  <c r="CH470" i="5"/>
  <c r="CS468" i="5"/>
  <c r="CA468" i="5"/>
  <c r="BQ468" i="5"/>
  <c r="CD466" i="5"/>
  <c r="CD465" i="5"/>
  <c r="BT465" i="5"/>
  <c r="BQ463" i="5"/>
  <c r="CZ461" i="5"/>
  <c r="CZ459" i="5"/>
  <c r="BU459" i="5"/>
  <c r="CW458" i="5"/>
  <c r="BQ458" i="5"/>
  <c r="CB457" i="5"/>
  <c r="CV456" i="5"/>
  <c r="CC456" i="5"/>
  <c r="CF455" i="5"/>
  <c r="BC453" i="5"/>
  <c r="DC453" i="5" s="1"/>
  <c r="CS452" i="5"/>
  <c r="CC451" i="5"/>
  <c r="BQ450" i="5"/>
  <c r="BP449" i="5"/>
  <c r="CW448" i="5"/>
  <c r="BO446" i="5"/>
  <c r="DB444" i="5"/>
  <c r="CG444" i="5"/>
  <c r="BS444" i="5"/>
  <c r="BC444" i="5"/>
  <c r="DD444" i="5" s="1"/>
  <c r="CG443" i="5"/>
  <c r="DA442" i="5"/>
  <c r="BO442" i="5"/>
  <c r="CG436" i="5"/>
  <c r="CE434" i="5"/>
  <c r="CE433" i="5"/>
  <c r="CU432" i="5"/>
  <c r="CA432" i="5"/>
  <c r="CT429" i="5"/>
  <c r="BP429" i="5"/>
  <c r="DA428" i="5"/>
  <c r="CE427" i="5"/>
  <c r="DB426" i="5"/>
  <c r="BY425" i="5"/>
  <c r="CB423" i="5"/>
  <c r="CY422" i="5"/>
  <c r="CD421" i="5"/>
  <c r="CA420" i="5"/>
  <c r="CZ419" i="5"/>
  <c r="CB415" i="5"/>
  <c r="CK415" i="5"/>
  <c r="CL413" i="5"/>
  <c r="CI411" i="5"/>
  <c r="DB476" i="5"/>
  <c r="BT468" i="5"/>
  <c r="DB461" i="5"/>
  <c r="CY448" i="5"/>
  <c r="CY432" i="5"/>
  <c r="DA461" i="5"/>
  <c r="BZ435" i="5"/>
  <c r="CI435" i="5"/>
  <c r="BU435" i="5"/>
  <c r="CJ435" i="5"/>
  <c r="CF417" i="5"/>
  <c r="CG417" i="5"/>
  <c r="CB417" i="5"/>
  <c r="CC417" i="5"/>
  <c r="CJ417" i="5"/>
  <c r="BW497" i="5"/>
  <c r="CM505" i="5"/>
  <c r="CR505" i="5" s="1"/>
  <c r="AY505" i="5"/>
  <c r="BX504" i="5"/>
  <c r="CB502" i="5"/>
  <c r="CV501" i="5"/>
  <c r="BP501" i="5"/>
  <c r="CX500" i="5"/>
  <c r="CA500" i="5"/>
  <c r="CS499" i="5"/>
  <c r="CB499" i="5"/>
  <c r="CJ498" i="5"/>
  <c r="BU498" i="5"/>
  <c r="BV497" i="5"/>
  <c r="CT494" i="5"/>
  <c r="CT493" i="5"/>
  <c r="CB493" i="5"/>
  <c r="CL492" i="5"/>
  <c r="BV492" i="5"/>
  <c r="CY491" i="5"/>
  <c r="BP491" i="5"/>
  <c r="CK490" i="5"/>
  <c r="BY490" i="5"/>
  <c r="CB489" i="5"/>
  <c r="DA488" i="5"/>
  <c r="CZ487" i="5"/>
  <c r="BW487" i="5"/>
  <c r="BW486" i="5"/>
  <c r="CJ485" i="5"/>
  <c r="CF484" i="5"/>
  <c r="BZ483" i="5"/>
  <c r="CI482" i="5"/>
  <c r="CF481" i="5"/>
  <c r="BR481" i="5"/>
  <c r="CU480" i="5"/>
  <c r="BO480" i="5"/>
  <c r="CW479" i="5"/>
  <c r="BY479" i="5"/>
  <c r="DA478" i="5"/>
  <c r="CA478" i="5"/>
  <c r="CK476" i="5"/>
  <c r="BV476" i="5"/>
  <c r="BY475" i="5"/>
  <c r="CU474" i="5"/>
  <c r="BW474" i="5"/>
  <c r="CJ472" i="5"/>
  <c r="BV472" i="5"/>
  <c r="CV471" i="5"/>
  <c r="BQ471" i="5"/>
  <c r="CZ470" i="5"/>
  <c r="CG470" i="5"/>
  <c r="CE469" i="5"/>
  <c r="CM468" i="5"/>
  <c r="CR468" i="5" s="1"/>
  <c r="BZ468" i="5"/>
  <c r="BP468" i="5"/>
  <c r="CY466" i="5"/>
  <c r="DB465" i="5"/>
  <c r="CB465" i="5"/>
  <c r="CJ464" i="5"/>
  <c r="CW462" i="5"/>
  <c r="CY461" i="5"/>
  <c r="CV460" i="5"/>
  <c r="BX460" i="5"/>
  <c r="CY459" i="5"/>
  <c r="CV458" i="5"/>
  <c r="CE458" i="5"/>
  <c r="BY457" i="5"/>
  <c r="CU456" i="5"/>
  <c r="CB456" i="5"/>
  <c r="AY456" i="5"/>
  <c r="CE455" i="5"/>
  <c r="DB453" i="5"/>
  <c r="CE451" i="5"/>
  <c r="BC450" i="5"/>
  <c r="DC450" i="5" s="1"/>
  <c r="CK449" i="5"/>
  <c r="DB446" i="5"/>
  <c r="CU445" i="5"/>
  <c r="BQ445" i="5"/>
  <c r="CZ444" i="5"/>
  <c r="CF444" i="5"/>
  <c r="CE443" i="5"/>
  <c r="CZ442" i="5"/>
  <c r="CY441" i="5"/>
  <c r="BT441" i="5"/>
  <c r="CA440" i="5"/>
  <c r="BV438" i="5"/>
  <c r="BU438" i="5"/>
  <c r="BU436" i="5"/>
  <c r="CF435" i="5"/>
  <c r="CD434" i="5"/>
  <c r="DA433" i="5"/>
  <c r="CT432" i="5"/>
  <c r="BZ432" i="5"/>
  <c r="BP432" i="5"/>
  <c r="CL429" i="5"/>
  <c r="CZ428" i="5"/>
  <c r="CA427" i="5"/>
  <c r="CJ426" i="5"/>
  <c r="BV426" i="5"/>
  <c r="BV425" i="5"/>
  <c r="CV422" i="5"/>
  <c r="CC421" i="5"/>
  <c r="CY419" i="5"/>
  <c r="CZ417" i="5"/>
  <c r="BO417" i="5"/>
  <c r="DA417" i="5"/>
  <c r="CX417" i="5"/>
  <c r="BT417" i="5"/>
  <c r="CY417" i="5"/>
  <c r="BT416" i="5"/>
  <c r="CF415" i="5"/>
  <c r="AY415" i="5"/>
  <c r="BQ415" i="5"/>
  <c r="BO415" i="5"/>
  <c r="CU415" i="5"/>
  <c r="CV415" i="5"/>
  <c r="DA415" i="5"/>
  <c r="CH411" i="5"/>
  <c r="CK408" i="5"/>
  <c r="CM408" i="5"/>
  <c r="CR408" i="5" s="1"/>
  <c r="CC406" i="5"/>
  <c r="CL406" i="5"/>
  <c r="BY406" i="5"/>
  <c r="CE406" i="5"/>
  <c r="CF406" i="5"/>
  <c r="CG406" i="5"/>
  <c r="CH406" i="5"/>
  <c r="BZ400" i="5"/>
  <c r="BW400" i="5"/>
  <c r="CK400" i="5"/>
  <c r="CF400" i="5"/>
  <c r="CH400" i="5"/>
  <c r="CI400" i="5"/>
  <c r="CJ400" i="5"/>
  <c r="BU400" i="5"/>
  <c r="BV400" i="5"/>
  <c r="BX400" i="5"/>
  <c r="CB400" i="5"/>
  <c r="CE400" i="5"/>
  <c r="CC399" i="5"/>
  <c r="CF399" i="5"/>
  <c r="BV399" i="5"/>
  <c r="CL399" i="5"/>
  <c r="BX399" i="5"/>
  <c r="BZ399" i="5"/>
  <c r="CE399" i="5"/>
  <c r="CG399" i="5"/>
  <c r="CI399" i="5"/>
  <c r="CJ399" i="5"/>
  <c r="BW399" i="5"/>
  <c r="CB399" i="5"/>
  <c r="CD399" i="5"/>
  <c r="CK503" i="5"/>
  <c r="CA502" i="5"/>
  <c r="BC502" i="5"/>
  <c r="DC502" i="5" s="1"/>
  <c r="CJ501" i="5"/>
  <c r="CU500" i="5"/>
  <c r="AY500" i="5"/>
  <c r="AY496" i="5"/>
  <c r="BC495" i="5"/>
  <c r="DF495" i="5" s="1"/>
  <c r="CS493" i="5"/>
  <c r="CA493" i="5"/>
  <c r="BO493" i="5"/>
  <c r="CJ492" i="5"/>
  <c r="BU492" i="5"/>
  <c r="CX491" i="5"/>
  <c r="BY491" i="5"/>
  <c r="CA489" i="5"/>
  <c r="CZ488" i="5"/>
  <c r="BO488" i="5"/>
  <c r="CS487" i="5"/>
  <c r="BV487" i="5"/>
  <c r="BV486" i="5"/>
  <c r="CE484" i="5"/>
  <c r="BX483" i="5"/>
  <c r="DA482" i="5"/>
  <c r="CE481" i="5"/>
  <c r="CS480" i="5"/>
  <c r="CV479" i="5"/>
  <c r="BX479" i="5"/>
  <c r="BO479" i="5"/>
  <c r="CZ478" i="5"/>
  <c r="BX478" i="5"/>
  <c r="BC478" i="5"/>
  <c r="DF478" i="5" s="1"/>
  <c r="CL477" i="5"/>
  <c r="DB475" i="5"/>
  <c r="CJ474" i="5"/>
  <c r="BV474" i="5"/>
  <c r="CI472" i="5"/>
  <c r="BU472" i="5"/>
  <c r="CD469" i="5"/>
  <c r="CL468" i="5"/>
  <c r="BX468" i="5"/>
  <c r="CF467" i="5"/>
  <c r="DA465" i="5"/>
  <c r="CA465" i="5"/>
  <c r="CF464" i="5"/>
  <c r="CX461" i="5"/>
  <c r="BT461" i="5"/>
  <c r="CM460" i="5"/>
  <c r="CR460" i="5" s="1"/>
  <c r="CU458" i="5"/>
  <c r="BW457" i="5"/>
  <c r="CA456" i="5"/>
  <c r="CD455" i="5"/>
  <c r="DA453" i="5"/>
  <c r="CB451" i="5"/>
  <c r="CD450" i="5"/>
  <c r="CY446" i="5"/>
  <c r="CY444" i="5"/>
  <c r="CE444" i="5"/>
  <c r="BY444" i="5"/>
  <c r="CY442" i="5"/>
  <c r="CY439" i="5"/>
  <c r="CE435" i="5"/>
  <c r="BY433" i="5"/>
  <c r="BU433" i="5"/>
  <c r="BV433" i="5"/>
  <c r="CS432" i="5"/>
  <c r="CK429" i="5"/>
  <c r="BY427" i="5"/>
  <c r="CX426" i="5"/>
  <c r="CT426" i="5"/>
  <c r="BT413" i="5"/>
  <c r="CG411" i="5"/>
  <c r="CC408" i="5"/>
  <c r="CD408" i="5"/>
  <c r="CJ396" i="5"/>
  <c r="CA396" i="5"/>
  <c r="CE396" i="5"/>
  <c r="BY396" i="5"/>
  <c r="CZ458" i="5"/>
  <c r="BC425" i="5"/>
  <c r="DE425" i="5" s="1"/>
  <c r="CY425" i="5"/>
  <c r="CS425" i="5"/>
  <c r="DB425" i="5"/>
  <c r="CT468" i="5"/>
  <c r="CX448" i="5"/>
  <c r="CK502" i="5"/>
  <c r="CI501" i="5"/>
  <c r="CI492" i="5"/>
  <c r="CW491" i="5"/>
  <c r="CY488" i="5"/>
  <c r="CK487" i="5"/>
  <c r="BU487" i="5"/>
  <c r="CA484" i="5"/>
  <c r="CT483" i="5"/>
  <c r="BU483" i="5"/>
  <c r="CD481" i="5"/>
  <c r="CU479" i="5"/>
  <c r="CY478" i="5"/>
  <c r="BW478" i="5"/>
  <c r="BP476" i="5"/>
  <c r="CI474" i="5"/>
  <c r="BU474" i="5"/>
  <c r="BC474" i="5"/>
  <c r="DF474" i="5" s="1"/>
  <c r="CH472" i="5"/>
  <c r="CC469" i="5"/>
  <c r="CB467" i="5"/>
  <c r="CZ465" i="5"/>
  <c r="CD464" i="5"/>
  <c r="CW461" i="5"/>
  <c r="BP461" i="5"/>
  <c r="CK459" i="5"/>
  <c r="CT458" i="5"/>
  <c r="BZ456" i="5"/>
  <c r="CA455" i="5"/>
  <c r="CM447" i="5"/>
  <c r="CR447" i="5" s="1"/>
  <c r="CX446" i="5"/>
  <c r="CX444" i="5"/>
  <c r="CX442" i="5"/>
  <c r="DB440" i="5"/>
  <c r="BC436" i="5"/>
  <c r="DD436" i="5" s="1"/>
  <c r="CD435" i="5"/>
  <c r="AY433" i="5"/>
  <c r="CV433" i="5"/>
  <c r="CW433" i="5"/>
  <c r="BY431" i="5"/>
  <c r="CD431" i="5"/>
  <c r="CG429" i="5"/>
  <c r="BO428" i="5"/>
  <c r="BT428" i="5"/>
  <c r="AY428" i="5"/>
  <c r="CL417" i="5"/>
  <c r="CC413" i="5"/>
  <c r="CD411" i="5"/>
  <c r="CS404" i="5"/>
  <c r="BP404" i="5"/>
  <c r="CZ404" i="5"/>
  <c r="DA404" i="5"/>
  <c r="BU366" i="5"/>
  <c r="CH366" i="5"/>
  <c r="BV366" i="5"/>
  <c r="CI366" i="5"/>
  <c r="BW366" i="5"/>
  <c r="CJ366" i="5"/>
  <c r="CE366" i="5"/>
  <c r="CF366" i="5"/>
  <c r="CG366" i="5"/>
  <c r="CA366" i="5"/>
  <c r="CB366" i="5"/>
  <c r="BX366" i="5"/>
  <c r="BZ366" i="5"/>
  <c r="CC366" i="5"/>
  <c r="CD366" i="5"/>
  <c r="CU468" i="5"/>
  <c r="BY497" i="5"/>
  <c r="BU417" i="5"/>
  <c r="AY411" i="5"/>
  <c r="CY411" i="5"/>
  <c r="BP411" i="5"/>
  <c r="CU405" i="5"/>
  <c r="CX405" i="5"/>
  <c r="BO405" i="5"/>
  <c r="CZ405" i="5"/>
  <c r="DA405" i="5"/>
  <c r="CV405" i="5"/>
  <c r="BT405" i="5"/>
  <c r="CW405" i="5"/>
  <c r="AY405" i="5"/>
  <c r="CM307" i="5"/>
  <c r="CR307" i="5" s="1"/>
  <c r="CK307" i="5"/>
  <c r="CI503" i="5"/>
  <c r="BY502" i="5"/>
  <c r="CK501" i="5"/>
  <c r="CT500" i="5"/>
  <c r="BY493" i="5"/>
  <c r="CH503" i="5"/>
  <c r="DA502" i="5"/>
  <c r="BX502" i="5"/>
  <c r="CG501" i="5"/>
  <c r="BY501" i="5"/>
  <c r="BT499" i="5"/>
  <c r="BQ498" i="5"/>
  <c r="CW497" i="5"/>
  <c r="BR497" i="5"/>
  <c r="CX496" i="5"/>
  <c r="BX493" i="5"/>
  <c r="CK493" i="5"/>
  <c r="CH492" i="5"/>
  <c r="CK492" i="5"/>
  <c r="CV491" i="5"/>
  <c r="BO491" i="5"/>
  <c r="CC490" i="5"/>
  <c r="CJ487" i="5"/>
  <c r="DB485" i="5"/>
  <c r="BY484" i="5"/>
  <c r="CS483" i="5"/>
  <c r="CY482" i="5"/>
  <c r="CE482" i="5"/>
  <c r="CC481" i="5"/>
  <c r="CW478" i="5"/>
  <c r="CD478" i="5"/>
  <c r="CA477" i="5"/>
  <c r="BO476" i="5"/>
  <c r="CW475" i="5"/>
  <c r="CH474" i="5"/>
  <c r="CK474" i="5"/>
  <c r="CG472" i="5"/>
  <c r="DB468" i="5"/>
  <c r="CI468" i="5"/>
  <c r="CY465" i="5"/>
  <c r="BY465" i="5"/>
  <c r="BO465" i="5"/>
  <c r="CA464" i="5"/>
  <c r="CI462" i="5"/>
  <c r="CJ460" i="5"/>
  <c r="CJ459" i="5"/>
  <c r="CS458" i="5"/>
  <c r="BO458" i="5"/>
  <c r="BQ456" i="5"/>
  <c r="BW455" i="5"/>
  <c r="CY453" i="5"/>
  <c r="AY453" i="5"/>
  <c r="BX451" i="5"/>
  <c r="CA450" i="5"/>
  <c r="BW450" i="5"/>
  <c r="CH450" i="5"/>
  <c r="CA446" i="5"/>
  <c r="BV446" i="5"/>
  <c r="CV444" i="5"/>
  <c r="CB444" i="5"/>
  <c r="BT444" i="5"/>
  <c r="BU443" i="5"/>
  <c r="CW442" i="5"/>
  <c r="CT441" i="5"/>
  <c r="DA440" i="5"/>
  <c r="CA435" i="5"/>
  <c r="BW434" i="5"/>
  <c r="CU433" i="5"/>
  <c r="BV432" i="5"/>
  <c r="BO432" i="5"/>
  <c r="CC429" i="5"/>
  <c r="CS428" i="5"/>
  <c r="BR425" i="5"/>
  <c r="BV424" i="5"/>
  <c r="CF424" i="5"/>
  <c r="CG424" i="5"/>
  <c r="BT421" i="5"/>
  <c r="CS419" i="5"/>
  <c r="CH417" i="5"/>
  <c r="BX415" i="5"/>
  <c r="CA413" i="5"/>
  <c r="CA411" i="5"/>
  <c r="CB408" i="5"/>
  <c r="BQ408" i="5"/>
  <c r="CU408" i="5"/>
  <c r="BC408" i="5"/>
  <c r="DD408" i="5" s="1"/>
  <c r="BO408" i="5"/>
  <c r="CT408" i="5"/>
  <c r="AY408" i="5"/>
  <c r="CW408" i="5"/>
  <c r="CX408" i="5"/>
  <c r="DA408" i="5"/>
  <c r="BR406" i="5"/>
  <c r="CV404" i="5"/>
  <c r="DB491" i="5"/>
  <c r="CG455" i="5"/>
  <c r="CJ493" i="5"/>
  <c r="BW493" i="5"/>
  <c r="BY492" i="5"/>
  <c r="CU491" i="5"/>
  <c r="CC488" i="5"/>
  <c r="CX485" i="5"/>
  <c r="AY485" i="5"/>
  <c r="BX484" i="5"/>
  <c r="BT483" i="5"/>
  <c r="CV478" i="5"/>
  <c r="CG474" i="5"/>
  <c r="CZ468" i="5"/>
  <c r="CW465" i="5"/>
  <c r="BX464" i="5"/>
  <c r="BU455" i="5"/>
  <c r="AY450" i="5"/>
  <c r="CV449" i="5"/>
  <c r="CS449" i="5"/>
  <c r="BQ448" i="5"/>
  <c r="CW444" i="5"/>
  <c r="CV442" i="5"/>
  <c r="AY442" i="5"/>
  <c r="CZ440" i="5"/>
  <c r="BT440" i="5"/>
  <c r="BS439" i="5"/>
  <c r="BY435" i="5"/>
  <c r="CD429" i="5"/>
  <c r="BQ425" i="5"/>
  <c r="CY424" i="5"/>
  <c r="CV424" i="5"/>
  <c r="BT424" i="5"/>
  <c r="CU424" i="5"/>
  <c r="CU422" i="5"/>
  <c r="CZ422" i="5"/>
  <c r="BS421" i="5"/>
  <c r="CH418" i="5"/>
  <c r="CI418" i="5"/>
  <c r="CE417" i="5"/>
  <c r="AY416" i="5"/>
  <c r="BC416" i="5"/>
  <c r="DF416" i="5" s="1"/>
  <c r="BZ411" i="5"/>
  <c r="AY410" i="5"/>
  <c r="DA410" i="5"/>
  <c r="BO410" i="5"/>
  <c r="CV410" i="5"/>
  <c r="CW410" i="5"/>
  <c r="BQ410" i="5"/>
  <c r="CZ410" i="5"/>
  <c r="BP405" i="5"/>
  <c r="AY398" i="5"/>
  <c r="CU398" i="5"/>
  <c r="CY398" i="5"/>
  <c r="BP398" i="5"/>
  <c r="DB398" i="5"/>
  <c r="BQ398" i="5"/>
  <c r="CM384" i="5"/>
  <c r="CR384" i="5" s="1"/>
  <c r="CM370" i="5"/>
  <c r="CR370" i="5" s="1"/>
  <c r="CL370" i="5"/>
  <c r="CK370" i="5"/>
  <c r="BQ363" i="5"/>
  <c r="BP363" i="5"/>
  <c r="BO363" i="5"/>
  <c r="CU363" i="5"/>
  <c r="CV363" i="5"/>
  <c r="BT363" i="5"/>
  <c r="CW363" i="5"/>
  <c r="CY363" i="5"/>
  <c r="CZ363" i="5"/>
  <c r="CS363" i="5"/>
  <c r="CT363" i="5"/>
  <c r="DA363" i="5"/>
  <c r="CK359" i="5"/>
  <c r="CM359" i="5"/>
  <c r="CR359" i="5" s="1"/>
  <c r="BZ357" i="5"/>
  <c r="CA357" i="5"/>
  <c r="CG357" i="5"/>
  <c r="CF357" i="5"/>
  <c r="CH402" i="5"/>
  <c r="CK402" i="5"/>
  <c r="CE402" i="5"/>
  <c r="CI402" i="5"/>
  <c r="CJ402" i="5"/>
  <c r="CV374" i="5"/>
  <c r="BX365" i="5"/>
  <c r="BU365" i="5"/>
  <c r="BV365" i="5"/>
  <c r="BW365" i="5"/>
  <c r="CD365" i="5"/>
  <c r="CE365" i="5"/>
  <c r="CF365" i="5"/>
  <c r="CG365" i="5"/>
  <c r="CH365" i="5"/>
  <c r="CB365" i="5"/>
  <c r="CI365" i="5"/>
  <c r="CA365" i="5"/>
  <c r="CX397" i="5"/>
  <c r="CY397" i="5"/>
  <c r="DA397" i="5"/>
  <c r="DB397" i="5"/>
  <c r="AY400" i="5"/>
  <c r="BP400" i="5"/>
  <c r="BT400" i="5"/>
  <c r="BT397" i="5"/>
  <c r="CA423" i="5"/>
  <c r="BZ417" i="5"/>
  <c r="CE413" i="5"/>
  <c r="CH413" i="5"/>
  <c r="CI413" i="5"/>
  <c r="CW412" i="5"/>
  <c r="BP412" i="5"/>
  <c r="CX412" i="5"/>
  <c r="BY407" i="5"/>
  <c r="BC405" i="5"/>
  <c r="DD405" i="5" s="1"/>
  <c r="CY400" i="5"/>
  <c r="CS398" i="5"/>
  <c r="CV397" i="5"/>
  <c r="BP397" i="5"/>
  <c r="CG394" i="5"/>
  <c r="CB393" i="5"/>
  <c r="BV393" i="5"/>
  <c r="CA393" i="5"/>
  <c r="CC392" i="5"/>
  <c r="BX392" i="5"/>
  <c r="BZ392" i="5"/>
  <c r="CE392" i="5"/>
  <c r="CG392" i="5"/>
  <c r="CI392" i="5"/>
  <c r="BC387" i="5"/>
  <c r="DD387" i="5" s="1"/>
  <c r="CW387" i="5"/>
  <c r="BO387" i="5"/>
  <c r="DB387" i="5"/>
  <c r="BQ387" i="5"/>
  <c r="BP387" i="5"/>
  <c r="BR387" i="5"/>
  <c r="CU387" i="5"/>
  <c r="CY387" i="5"/>
  <c r="BW386" i="5"/>
  <c r="BV386" i="5"/>
  <c r="CA386" i="5"/>
  <c r="CG386" i="5"/>
  <c r="CH386" i="5"/>
  <c r="BY386" i="5"/>
  <c r="CD386" i="5"/>
  <c r="CC376" i="5"/>
  <c r="BU376" i="5"/>
  <c r="CD376" i="5"/>
  <c r="CG376" i="5"/>
  <c r="CH376" i="5"/>
  <c r="CE376" i="5"/>
  <c r="CJ376" i="5"/>
  <c r="BZ376" i="5"/>
  <c r="CB407" i="5"/>
  <c r="CH407" i="5"/>
  <c r="BU407" i="5"/>
  <c r="CJ407" i="5"/>
  <c r="BV407" i="5"/>
  <c r="CG402" i="5"/>
  <c r="CV400" i="5"/>
  <c r="CU397" i="5"/>
  <c r="BQ393" i="5"/>
  <c r="AY393" i="5"/>
  <c r="CT393" i="5"/>
  <c r="CZ393" i="5"/>
  <c r="DA393" i="5"/>
  <c r="BO393" i="5"/>
  <c r="BT393" i="5"/>
  <c r="CV393" i="5"/>
  <c r="AY386" i="5"/>
  <c r="BO386" i="5"/>
  <c r="CV386" i="5"/>
  <c r="CU386" i="5"/>
  <c r="CY386" i="5"/>
  <c r="BP386" i="5"/>
  <c r="BQ386" i="5"/>
  <c r="CS386" i="5"/>
  <c r="CT386" i="5"/>
  <c r="CW386" i="5"/>
  <c r="DB386" i="5"/>
  <c r="DB363" i="5"/>
  <c r="BY399" i="5"/>
  <c r="CT397" i="5"/>
  <c r="BU394" i="5"/>
  <c r="BV394" i="5"/>
  <c r="CI394" i="5"/>
  <c r="CK394" i="5"/>
  <c r="BZ394" i="5"/>
  <c r="BY384" i="5"/>
  <c r="CA384" i="5"/>
  <c r="CB384" i="5"/>
  <c r="CD384" i="5"/>
  <c r="BZ447" i="5"/>
  <c r="CM440" i="5"/>
  <c r="CR440" i="5" s="1"/>
  <c r="CI437" i="5"/>
  <c r="CC437" i="5"/>
  <c r="CT430" i="5"/>
  <c r="BY422" i="5"/>
  <c r="CC420" i="5"/>
  <c r="CI420" i="5"/>
  <c r="BU420" i="5"/>
  <c r="CJ420" i="5"/>
  <c r="DA418" i="5"/>
  <c r="CW414" i="5"/>
  <c r="CZ414" i="5"/>
  <c r="BY413" i="5"/>
  <c r="BT412" i="5"/>
  <c r="CA408" i="5"/>
  <c r="BU408" i="5"/>
  <c r="CI408" i="5"/>
  <c r="BW408" i="5"/>
  <c r="BX408" i="5"/>
  <c r="CC407" i="5"/>
  <c r="BU402" i="5"/>
  <c r="CV399" i="5"/>
  <c r="CW399" i="5"/>
  <c r="CX386" i="5"/>
  <c r="BT383" i="5"/>
  <c r="CX383" i="5"/>
  <c r="AY383" i="5"/>
  <c r="CZ383" i="5"/>
  <c r="BQ383" i="5"/>
  <c r="DB383" i="5"/>
  <c r="CS383" i="5"/>
  <c r="CU383" i="5"/>
  <c r="CM373" i="5"/>
  <c r="CR373" i="5" s="1"/>
  <c r="BC373" i="5"/>
  <c r="DE373" i="5" s="1"/>
  <c r="BR368" i="5"/>
  <c r="BS368" i="5"/>
  <c r="CK435" i="5"/>
  <c r="CK432" i="5"/>
  <c r="CA424" i="5"/>
  <c r="BW422" i="5"/>
  <c r="CL416" i="5"/>
  <c r="CM416" i="5"/>
  <c r="CR416" i="5" s="1"/>
  <c r="BX413" i="5"/>
  <c r="DA412" i="5"/>
  <c r="BQ412" i="5"/>
  <c r="BZ407" i="5"/>
  <c r="CB401" i="5"/>
  <c r="BY401" i="5"/>
  <c r="CD401" i="5"/>
  <c r="BC400" i="5"/>
  <c r="DC400" i="5" s="1"/>
  <c r="CF398" i="5"/>
  <c r="BU398" i="5"/>
  <c r="BZ398" i="5"/>
  <c r="CC398" i="5"/>
  <c r="CD398" i="5"/>
  <c r="CT396" i="5"/>
  <c r="CU396" i="5"/>
  <c r="CL392" i="5"/>
  <c r="CF386" i="5"/>
  <c r="BZ379" i="5"/>
  <c r="CA379" i="5"/>
  <c r="CL379" i="5"/>
  <c r="AY363" i="5"/>
  <c r="AY346" i="5"/>
  <c r="BQ346" i="5"/>
  <c r="BT346" i="5"/>
  <c r="CX346" i="5"/>
  <c r="DB346" i="5"/>
  <c r="CY346" i="5"/>
  <c r="CC372" i="5"/>
  <c r="CE367" i="5"/>
  <c r="CK367" i="5"/>
  <c r="BU367" i="5"/>
  <c r="BW367" i="5"/>
  <c r="CB367" i="5"/>
  <c r="CC367" i="5"/>
  <c r="CD367" i="5"/>
  <c r="CF367" i="5"/>
  <c r="BP364" i="5"/>
  <c r="CZ364" i="5"/>
  <c r="BQ364" i="5"/>
  <c r="DA364" i="5"/>
  <c r="DB364" i="5"/>
  <c r="CY364" i="5"/>
  <c r="BO364" i="5"/>
  <c r="CU364" i="5"/>
  <c r="CV364" i="5"/>
  <c r="BV355" i="5"/>
  <c r="BU355" i="5"/>
  <c r="CK355" i="5"/>
  <c r="BX355" i="5"/>
  <c r="CC355" i="5"/>
  <c r="CD355" i="5"/>
  <c r="CE355" i="5"/>
  <c r="CG355" i="5"/>
  <c r="CF355" i="5"/>
  <c r="CI355" i="5"/>
  <c r="CB354" i="5"/>
  <c r="BC354" i="5"/>
  <c r="DE354" i="5" s="1"/>
  <c r="CC354" i="5"/>
  <c r="CD354" i="5"/>
  <c r="CG354" i="5"/>
  <c r="BU354" i="5"/>
  <c r="CH354" i="5"/>
  <c r="BV354" i="5"/>
  <c r="CI354" i="5"/>
  <c r="BX354" i="5"/>
  <c r="BW354" i="5"/>
  <c r="BZ354" i="5"/>
  <c r="CA354" i="5"/>
  <c r="CE354" i="5"/>
  <c r="CF354" i="5"/>
  <c r="BY342" i="5"/>
  <c r="CC342" i="5"/>
  <c r="CD342" i="5"/>
  <c r="BZ342" i="5"/>
  <c r="CC382" i="5"/>
  <c r="CD382" i="5"/>
  <c r="CK382" i="5"/>
  <c r="BO376" i="5"/>
  <c r="CT376" i="5"/>
  <c r="CU376" i="5"/>
  <c r="CV376" i="5"/>
  <c r="DB376" i="5"/>
  <c r="BQ376" i="5"/>
  <c r="CG372" i="5"/>
  <c r="CB372" i="5"/>
  <c r="CD372" i="5"/>
  <c r="CH372" i="5"/>
  <c r="BY372" i="5"/>
  <c r="CK372" i="5"/>
  <c r="CL372" i="5"/>
  <c r="BU372" i="5"/>
  <c r="CG367" i="5"/>
  <c r="CA342" i="5"/>
  <c r="CB394" i="5"/>
  <c r="BY392" i="5"/>
  <c r="BW391" i="5"/>
  <c r="BZ391" i="5"/>
  <c r="CL382" i="5"/>
  <c r="BC382" i="5"/>
  <c r="DD382" i="5" s="1"/>
  <c r="BO382" i="5"/>
  <c r="BP382" i="5"/>
  <c r="CS382" i="5"/>
  <c r="CM380" i="5"/>
  <c r="CR380" i="5" s="1"/>
  <c r="DA376" i="5"/>
  <c r="CI372" i="5"/>
  <c r="CY372" i="5"/>
  <c r="BP372" i="5"/>
  <c r="DA372" i="5"/>
  <c r="DB372" i="5"/>
  <c r="BO372" i="5"/>
  <c r="AY372" i="5"/>
  <c r="CZ372" i="5"/>
  <c r="BV367" i="5"/>
  <c r="BY365" i="5"/>
  <c r="CL387" i="5"/>
  <c r="BY382" i="5"/>
  <c r="CX376" i="5"/>
  <c r="CT375" i="5"/>
  <c r="BU371" i="5"/>
  <c r="BW371" i="5"/>
  <c r="BX371" i="5"/>
  <c r="BY371" i="5"/>
  <c r="CG371" i="5"/>
  <c r="CJ371" i="5"/>
  <c r="CK371" i="5"/>
  <c r="BZ371" i="5"/>
  <c r="BR367" i="5"/>
  <c r="BS367" i="5"/>
  <c r="BT364" i="5"/>
  <c r="BY359" i="5"/>
  <c r="CA359" i="5"/>
  <c r="CB359" i="5"/>
  <c r="BY355" i="5"/>
  <c r="BV348" i="5"/>
  <c r="CK348" i="5"/>
  <c r="CJ348" i="5"/>
  <c r="CD310" i="5"/>
  <c r="BC310" i="5"/>
  <c r="DC310" i="5" s="1"/>
  <c r="CA310" i="5"/>
  <c r="CE310" i="5"/>
  <c r="CA416" i="5"/>
  <c r="CV403" i="5"/>
  <c r="CT403" i="5"/>
  <c r="CJ387" i="5"/>
  <c r="CW378" i="5"/>
  <c r="CW376" i="5"/>
  <c r="CS375" i="5"/>
  <c r="CA375" i="5"/>
  <c r="BX375" i="5"/>
  <c r="BY375" i="5"/>
  <c r="AY373" i="5"/>
  <c r="CU373" i="5"/>
  <c r="CX373" i="5"/>
  <c r="CZ373" i="5"/>
  <c r="CS373" i="5"/>
  <c r="CF370" i="5"/>
  <c r="BY370" i="5"/>
  <c r="BZ370" i="5"/>
  <c r="CA370" i="5"/>
  <c r="BX370" i="5"/>
  <c r="CE370" i="5"/>
  <c r="CG370" i="5"/>
  <c r="CH370" i="5"/>
  <c r="CG356" i="5"/>
  <c r="BX356" i="5"/>
  <c r="CC356" i="5"/>
  <c r="CD356" i="5"/>
  <c r="CF356" i="5"/>
  <c r="BV356" i="5"/>
  <c r="BW355" i="5"/>
  <c r="CJ354" i="5"/>
  <c r="DB329" i="5"/>
  <c r="CT329" i="5"/>
  <c r="BO329" i="5"/>
  <c r="BP329" i="5"/>
  <c r="BQ329" i="5"/>
  <c r="CS329" i="5"/>
  <c r="CU329" i="5"/>
  <c r="CW329" i="5"/>
  <c r="BW409" i="5"/>
  <c r="CB409" i="5"/>
  <c r="BZ388" i="5"/>
  <c r="CE388" i="5"/>
  <c r="BU388" i="5"/>
  <c r="CJ388" i="5"/>
  <c r="BX388" i="5"/>
  <c r="CI387" i="5"/>
  <c r="BV385" i="5"/>
  <c r="CF385" i="5"/>
  <c r="BX385" i="5"/>
  <c r="CC385" i="5"/>
  <c r="CS376" i="5"/>
  <c r="BP376" i="5"/>
  <c r="CH371" i="5"/>
  <c r="CX364" i="5"/>
  <c r="BC356" i="5"/>
  <c r="DF356" i="5" s="1"/>
  <c r="AY356" i="5"/>
  <c r="CT356" i="5"/>
  <c r="BO356" i="5"/>
  <c r="CW356" i="5"/>
  <c r="CX356" i="5"/>
  <c r="CY356" i="5"/>
  <c r="BQ356" i="5"/>
  <c r="DA356" i="5"/>
  <c r="DB356" i="5"/>
  <c r="BT356" i="5"/>
  <c r="CS356" i="5"/>
  <c r="CU356" i="5"/>
  <c r="DF353" i="5"/>
  <c r="DC353" i="5"/>
  <c r="BY349" i="5"/>
  <c r="BW349" i="5"/>
  <c r="BR337" i="5"/>
  <c r="BQ337" i="5"/>
  <c r="CX337" i="5"/>
  <c r="DA337" i="5"/>
  <c r="CY337" i="5"/>
  <c r="BC376" i="5"/>
  <c r="DC376" i="5" s="1"/>
  <c r="BQ375" i="5"/>
  <c r="CZ375" i="5"/>
  <c r="BO375" i="5"/>
  <c r="DA375" i="5"/>
  <c r="DB375" i="5"/>
  <c r="CU375" i="5"/>
  <c r="CW375" i="5"/>
  <c r="CY375" i="5"/>
  <c r="CW364" i="5"/>
  <c r="CF391" i="5"/>
  <c r="CW390" i="5"/>
  <c r="CZ390" i="5"/>
  <c r="CX388" i="5"/>
  <c r="BY387" i="5"/>
  <c r="CG385" i="5"/>
  <c r="DB382" i="5"/>
  <c r="BP378" i="5"/>
  <c r="CS378" i="5"/>
  <c r="CU378" i="5"/>
  <c r="CX378" i="5"/>
  <c r="BT378" i="5"/>
  <c r="CY378" i="5"/>
  <c r="CX372" i="5"/>
  <c r="BT372" i="5"/>
  <c r="CA371" i="5"/>
  <c r="CT364" i="5"/>
  <c r="CZ356" i="5"/>
  <c r="CD352" i="5"/>
  <c r="CC352" i="5"/>
  <c r="CK352" i="5"/>
  <c r="CL352" i="5"/>
  <c r="BU352" i="5"/>
  <c r="BZ352" i="5"/>
  <c r="CC387" i="5"/>
  <c r="CB387" i="5"/>
  <c r="CE387" i="5"/>
  <c r="CH387" i="5"/>
  <c r="DA382" i="5"/>
  <c r="BC372" i="5"/>
  <c r="DE372" i="5" s="1"/>
  <c r="CS364" i="5"/>
  <c r="CV340" i="5"/>
  <c r="CY340" i="5"/>
  <c r="AY340" i="5"/>
  <c r="CU340" i="5"/>
  <c r="CW340" i="5"/>
  <c r="CX340" i="5"/>
  <c r="CZ340" i="5"/>
  <c r="BC340" i="5"/>
  <c r="DD340" i="5" s="1"/>
  <c r="DA340" i="5"/>
  <c r="BO340" i="5"/>
  <c r="DB340" i="5"/>
  <c r="BP340" i="5"/>
  <c r="BS298" i="5"/>
  <c r="BR288" i="5"/>
  <c r="BS288" i="5"/>
  <c r="BY331" i="5"/>
  <c r="CB331" i="5"/>
  <c r="CC331" i="5"/>
  <c r="CD331" i="5"/>
  <c r="BR322" i="5"/>
  <c r="CA376" i="5"/>
  <c r="BX374" i="5"/>
  <c r="CD374" i="5"/>
  <c r="CE374" i="5"/>
  <c r="CV370" i="5"/>
  <c r="CV367" i="5"/>
  <c r="BC367" i="5"/>
  <c r="DD367" i="5" s="1"/>
  <c r="CS367" i="5"/>
  <c r="CB363" i="5"/>
  <c r="CS344" i="5"/>
  <c r="CT344" i="5"/>
  <c r="CU344" i="5"/>
  <c r="CV344" i="5"/>
  <c r="CW344" i="5"/>
  <c r="CX344" i="5"/>
  <c r="BP344" i="5"/>
  <c r="CY344" i="5"/>
  <c r="DA344" i="5"/>
  <c r="CC334" i="5"/>
  <c r="CG334" i="5"/>
  <c r="CJ334" i="5"/>
  <c r="BU334" i="5"/>
  <c r="BV334" i="5"/>
  <c r="BW334" i="5"/>
  <c r="BX334" i="5"/>
  <c r="BZ334" i="5"/>
  <c r="CE334" i="5"/>
  <c r="CF334" i="5"/>
  <c r="CH334" i="5"/>
  <c r="CI334" i="5"/>
  <c r="BZ363" i="5"/>
  <c r="CC363" i="5"/>
  <c r="CD363" i="5"/>
  <c r="AY361" i="5"/>
  <c r="CT340" i="5"/>
  <c r="DF360" i="5"/>
  <c r="CK351" i="5"/>
  <c r="CM351" i="5"/>
  <c r="CR351" i="5" s="1"/>
  <c r="BT340" i="5"/>
  <c r="CA405" i="5"/>
  <c r="CK399" i="5"/>
  <c r="CC397" i="5"/>
  <c r="BC394" i="5"/>
  <c r="DE394" i="5" s="1"/>
  <c r="CY385" i="5"/>
  <c r="BU384" i="5"/>
  <c r="CF384" i="5"/>
  <c r="CD383" i="5"/>
  <c r="CW381" i="5"/>
  <c r="CX381" i="5"/>
  <c r="AY377" i="5"/>
  <c r="CY377" i="5"/>
  <c r="CZ377" i="5"/>
  <c r="DA377" i="5"/>
  <c r="CL371" i="5"/>
  <c r="DA367" i="5"/>
  <c r="BO367" i="5"/>
  <c r="BP366" i="5"/>
  <c r="DA360" i="5"/>
  <c r="BT360" i="5"/>
  <c r="CS360" i="5"/>
  <c r="CT360" i="5"/>
  <c r="CW360" i="5"/>
  <c r="CY360" i="5"/>
  <c r="BC350" i="5"/>
  <c r="DC350" i="5" s="1"/>
  <c r="BW350" i="5"/>
  <c r="BZ350" i="5"/>
  <c r="CA350" i="5"/>
  <c r="CB350" i="5"/>
  <c r="CI350" i="5"/>
  <c r="BT344" i="5"/>
  <c r="BQ340" i="5"/>
  <c r="BP384" i="5"/>
  <c r="CB371" i="5"/>
  <c r="CZ367" i="5"/>
  <c r="DB361" i="5"/>
  <c r="BQ344" i="5"/>
  <c r="BW332" i="5"/>
  <c r="CC332" i="5"/>
  <c r="CG332" i="5"/>
  <c r="BU332" i="5"/>
  <c r="BV332" i="5"/>
  <c r="BX332" i="5"/>
  <c r="BY332" i="5"/>
  <c r="CD332" i="5"/>
  <c r="CF332" i="5"/>
  <c r="CH332" i="5"/>
  <c r="CJ332" i="5"/>
  <c r="CK332" i="5"/>
  <c r="CZ361" i="5"/>
  <c r="BQ361" i="5"/>
  <c r="BQ351" i="5"/>
  <c r="BP351" i="5"/>
  <c r="BT351" i="5"/>
  <c r="CS351" i="5"/>
  <c r="AY351" i="5"/>
  <c r="CU351" i="5"/>
  <c r="CV351" i="5"/>
  <c r="CW351" i="5"/>
  <c r="CZ351" i="5"/>
  <c r="BS345" i="5"/>
  <c r="BY333" i="5"/>
  <c r="CD333" i="5"/>
  <c r="BQ332" i="5"/>
  <c r="CW332" i="5"/>
  <c r="AY332" i="5"/>
  <c r="CZ332" i="5"/>
  <c r="CT332" i="5"/>
  <c r="CU332" i="5"/>
  <c r="CV332" i="5"/>
  <c r="BO332" i="5"/>
  <c r="CX332" i="5"/>
  <c r="CY332" i="5"/>
  <c r="DA332" i="5"/>
  <c r="BP332" i="5"/>
  <c r="BT332" i="5"/>
  <c r="CC327" i="5"/>
  <c r="BX327" i="5"/>
  <c r="CJ327" i="5"/>
  <c r="CA327" i="5"/>
  <c r="CB327" i="5"/>
  <c r="CK392" i="5"/>
  <c r="CK391" i="5"/>
  <c r="CK390" i="5"/>
  <c r="CY384" i="5"/>
  <c r="BW374" i="5"/>
  <c r="CS371" i="5"/>
  <c r="DB371" i="5"/>
  <c r="CX367" i="5"/>
  <c r="BY366" i="5"/>
  <c r="CB364" i="5"/>
  <c r="CE364" i="5"/>
  <c r="CF364" i="5"/>
  <c r="CH364" i="5"/>
  <c r="CY361" i="5"/>
  <c r="BO361" i="5"/>
  <c r="AY358" i="5"/>
  <c r="BC358" i="5"/>
  <c r="DE358" i="5" s="1"/>
  <c r="CY351" i="5"/>
  <c r="BX341" i="5"/>
  <c r="CI341" i="5"/>
  <c r="BW341" i="5"/>
  <c r="BZ341" i="5"/>
  <c r="CA341" i="5"/>
  <c r="CC341" i="5"/>
  <c r="CD341" i="5"/>
  <c r="CE341" i="5"/>
  <c r="CF341" i="5"/>
  <c r="CG341" i="5"/>
  <c r="CH341" i="5"/>
  <c r="CL334" i="5"/>
  <c r="BQ327" i="5"/>
  <c r="BO327" i="5"/>
  <c r="DA327" i="5"/>
  <c r="BP327" i="5"/>
  <c r="AY327" i="5"/>
  <c r="CU327" i="5"/>
  <c r="CC326" i="5"/>
  <c r="CE326" i="5"/>
  <c r="BW316" i="5"/>
  <c r="CA316" i="5"/>
  <c r="CF316" i="5"/>
  <c r="CG316" i="5"/>
  <c r="BZ313" i="5"/>
  <c r="BV313" i="5"/>
  <c r="CI313" i="5"/>
  <c r="BW313" i="5"/>
  <c r="CJ313" i="5"/>
  <c r="BY313" i="5"/>
  <c r="CA313" i="5"/>
  <c r="CB313" i="5"/>
  <c r="CD313" i="5"/>
  <c r="CH306" i="5"/>
  <c r="CI306" i="5"/>
  <c r="CJ306" i="5"/>
  <c r="BU306" i="5"/>
  <c r="BW306" i="5"/>
  <c r="BX306" i="5"/>
  <c r="BY306" i="5"/>
  <c r="CE306" i="5"/>
  <c r="CK305" i="5"/>
  <c r="CM305" i="5"/>
  <c r="CR305" i="5" s="1"/>
  <c r="CM274" i="5"/>
  <c r="CR274" i="5" s="1"/>
  <c r="CK274" i="5"/>
  <c r="BP355" i="5"/>
  <c r="CX352" i="5"/>
  <c r="CI347" i="5"/>
  <c r="CH344" i="5"/>
  <c r="BC342" i="5"/>
  <c r="DC342" i="5" s="1"/>
  <c r="BO341" i="5"/>
  <c r="CT341" i="5"/>
  <c r="BZ338" i="5"/>
  <c r="BR336" i="5"/>
  <c r="BX333" i="5"/>
  <c r="CG333" i="5"/>
  <c r="CK333" i="5"/>
  <c r="BQ331" i="5"/>
  <c r="BC331" i="5"/>
  <c r="DC331" i="5" s="1"/>
  <c r="CD330" i="5"/>
  <c r="BW324" i="5"/>
  <c r="CH322" i="5"/>
  <c r="CH313" i="5"/>
  <c r="BP306" i="5"/>
  <c r="CV306" i="5"/>
  <c r="CT298" i="5"/>
  <c r="AY333" i="5"/>
  <c r="DB327" i="5"/>
  <c r="AY321" i="5"/>
  <c r="BT321" i="5"/>
  <c r="CS321" i="5"/>
  <c r="CT321" i="5"/>
  <c r="BO321" i="5"/>
  <c r="CW321" i="5"/>
  <c r="CD320" i="5"/>
  <c r="CA320" i="5"/>
  <c r="CH320" i="5"/>
  <c r="CI320" i="5"/>
  <c r="BV320" i="5"/>
  <c r="CL320" i="5"/>
  <c r="CG313" i="5"/>
  <c r="CV228" i="5"/>
  <c r="CY228" i="5"/>
  <c r="DB228" i="5"/>
  <c r="BY227" i="5"/>
  <c r="BZ227" i="5"/>
  <c r="CB227" i="5"/>
  <c r="BR221" i="5"/>
  <c r="BS221" i="5"/>
  <c r="BY385" i="5"/>
  <c r="DB362" i="5"/>
  <c r="BC362" i="5"/>
  <c r="DD362" i="5" s="1"/>
  <c r="CH361" i="5"/>
  <c r="BX360" i="5"/>
  <c r="BV359" i="5"/>
  <c r="BV358" i="5"/>
  <c r="CZ355" i="5"/>
  <c r="BO355" i="5"/>
  <c r="CI353" i="5"/>
  <c r="BU353" i="5"/>
  <c r="BY353" i="5"/>
  <c r="CV352" i="5"/>
  <c r="AY348" i="5"/>
  <c r="BX347" i="5"/>
  <c r="CF344" i="5"/>
  <c r="BC343" i="5"/>
  <c r="DC343" i="5" s="1"/>
  <c r="BU342" i="5"/>
  <c r="CH342" i="5"/>
  <c r="CL340" i="5"/>
  <c r="DA339" i="5"/>
  <c r="CK339" i="5"/>
  <c r="BW338" i="5"/>
  <c r="CA337" i="5"/>
  <c r="DB336" i="5"/>
  <c r="CK335" i="5"/>
  <c r="BW333" i="5"/>
  <c r="CA330" i="5"/>
  <c r="CZ327" i="5"/>
  <c r="BY322" i="5"/>
  <c r="CZ321" i="5"/>
  <c r="BX320" i="5"/>
  <c r="AY315" i="5"/>
  <c r="CX315" i="5"/>
  <c r="CY315" i="5"/>
  <c r="DA315" i="5"/>
  <c r="DB315" i="5"/>
  <c r="CF313" i="5"/>
  <c r="CW368" i="5"/>
  <c r="DA362" i="5"/>
  <c r="CE361" i="5"/>
  <c r="BV360" i="5"/>
  <c r="CJ359" i="5"/>
  <c r="BU359" i="5"/>
  <c r="CY355" i="5"/>
  <c r="CU352" i="5"/>
  <c r="CM346" i="5"/>
  <c r="CR346" i="5" s="1"/>
  <c r="CD344" i="5"/>
  <c r="CY343" i="5"/>
  <c r="CD343" i="5"/>
  <c r="CK340" i="5"/>
  <c r="CY339" i="5"/>
  <c r="BY337" i="5"/>
  <c r="DA336" i="5"/>
  <c r="CY333" i="5"/>
  <c r="BV333" i="5"/>
  <c r="BZ330" i="5"/>
  <c r="CM329" i="5"/>
  <c r="CR329" i="5" s="1"/>
  <c r="CY327" i="5"/>
  <c r="CJ326" i="5"/>
  <c r="DA325" i="5"/>
  <c r="CL324" i="5"/>
  <c r="BV322" i="5"/>
  <c r="CY321" i="5"/>
  <c r="BW320" i="5"/>
  <c r="CE313" i="5"/>
  <c r="CK285" i="5"/>
  <c r="CM285" i="5"/>
  <c r="CR285" i="5" s="1"/>
  <c r="CS284" i="5"/>
  <c r="BP284" i="5"/>
  <c r="CY284" i="5"/>
  <c r="BT284" i="5"/>
  <c r="DB284" i="5"/>
  <c r="CJ275" i="5"/>
  <c r="CK275" i="5"/>
  <c r="BU275" i="5"/>
  <c r="BX275" i="5"/>
  <c r="CE275" i="5"/>
  <c r="CF275" i="5"/>
  <c r="CG275" i="5"/>
  <c r="CI359" i="5"/>
  <c r="CV355" i="5"/>
  <c r="BQ354" i="5"/>
  <c r="BR347" i="5"/>
  <c r="CL346" i="5"/>
  <c r="CC344" i="5"/>
  <c r="CV343" i="5"/>
  <c r="CD340" i="5"/>
  <c r="BY339" i="5"/>
  <c r="CC339" i="5"/>
  <c r="BV337" i="5"/>
  <c r="AY335" i="5"/>
  <c r="CX333" i="5"/>
  <c r="BU333" i="5"/>
  <c r="BY330" i="5"/>
  <c r="CW327" i="5"/>
  <c r="BT327" i="5"/>
  <c r="CI326" i="5"/>
  <c r="CV321" i="5"/>
  <c r="CC313" i="5"/>
  <c r="BR300" i="5"/>
  <c r="BS300" i="5"/>
  <c r="CW333" i="5"/>
  <c r="CC330" i="5"/>
  <c r="CG330" i="5"/>
  <c r="BW330" i="5"/>
  <c r="CJ330" i="5"/>
  <c r="CV327" i="5"/>
  <c r="CA326" i="5"/>
  <c r="CU321" i="5"/>
  <c r="CJ316" i="5"/>
  <c r="BX313" i="5"/>
  <c r="CG306" i="5"/>
  <c r="BS303" i="5"/>
  <c r="CW271" i="5"/>
  <c r="CX271" i="5"/>
  <c r="CY271" i="5"/>
  <c r="CM249" i="5"/>
  <c r="CR249" i="5" s="1"/>
  <c r="CK249" i="5"/>
  <c r="BP341" i="5"/>
  <c r="BQ339" i="5"/>
  <c r="CZ339" i="5"/>
  <c r="CU333" i="5"/>
  <c r="BU330" i="5"/>
  <c r="CT327" i="5"/>
  <c r="BZ326" i="5"/>
  <c r="BP321" i="5"/>
  <c r="CH316" i="5"/>
  <c r="BU313" i="5"/>
  <c r="CF306" i="5"/>
  <c r="BR230" i="5"/>
  <c r="BS230" i="5"/>
  <c r="DA347" i="5"/>
  <c r="DB341" i="5"/>
  <c r="BY340" i="5"/>
  <c r="CT339" i="5"/>
  <c r="BO336" i="5"/>
  <c r="CS336" i="5"/>
  <c r="CY336" i="5"/>
  <c r="CT333" i="5"/>
  <c r="BQ333" i="5"/>
  <c r="CS327" i="5"/>
  <c r="BX326" i="5"/>
  <c r="BY325" i="5"/>
  <c r="CK325" i="5"/>
  <c r="CL325" i="5"/>
  <c r="BC322" i="5"/>
  <c r="DC322" i="5" s="1"/>
  <c r="BX322" i="5"/>
  <c r="CF322" i="5"/>
  <c r="CG322" i="5"/>
  <c r="CK322" i="5"/>
  <c r="CE316" i="5"/>
  <c r="CM315" i="5"/>
  <c r="CR315" i="5" s="1"/>
  <c r="CE314" i="5"/>
  <c r="CK314" i="5"/>
  <c r="BU314" i="5"/>
  <c r="BW314" i="5"/>
  <c r="BY314" i="5"/>
  <c r="CB306" i="5"/>
  <c r="BY302" i="5"/>
  <c r="CA302" i="5"/>
  <c r="CB302" i="5"/>
  <c r="AY298" i="5"/>
  <c r="CS298" i="5"/>
  <c r="BT298" i="5"/>
  <c r="CU298" i="5"/>
  <c r="CV298" i="5"/>
  <c r="CY298" i="5"/>
  <c r="DB298" i="5"/>
  <c r="CI330" i="5"/>
  <c r="CK328" i="5"/>
  <c r="CK327" i="5"/>
  <c r="BW326" i="5"/>
  <c r="AY325" i="5"/>
  <c r="DB325" i="5"/>
  <c r="CT325" i="5"/>
  <c r="BY324" i="5"/>
  <c r="CC323" i="5"/>
  <c r="CL323" i="5"/>
  <c r="CK320" i="5"/>
  <c r="BV316" i="5"/>
  <c r="CK315" i="5"/>
  <c r="CH314" i="5"/>
  <c r="BV306" i="5"/>
  <c r="CC302" i="5"/>
  <c r="CV266" i="5"/>
  <c r="AY266" i="5"/>
  <c r="BC266" i="5"/>
  <c r="DD266" i="5" s="1"/>
  <c r="BO266" i="5"/>
  <c r="BT266" i="5"/>
  <c r="CS266" i="5"/>
  <c r="CT266" i="5"/>
  <c r="CU266" i="5"/>
  <c r="CX266" i="5"/>
  <c r="CY266" i="5"/>
  <c r="BZ263" i="5"/>
  <c r="BC263" i="5"/>
  <c r="DF263" i="5" s="1"/>
  <c r="CA263" i="5"/>
  <c r="BY350" i="5"/>
  <c r="BW344" i="5"/>
  <c r="BU344" i="5"/>
  <c r="CK341" i="5"/>
  <c r="CJ338" i="5"/>
  <c r="CK334" i="5"/>
  <c r="BO333" i="5"/>
  <c r="CH330" i="5"/>
  <c r="BV324" i="5"/>
  <c r="CI324" i="5"/>
  <c r="BZ324" i="5"/>
  <c r="CA324" i="5"/>
  <c r="CD324" i="5"/>
  <c r="CJ320" i="5"/>
  <c r="CK313" i="5"/>
  <c r="BY311" i="5"/>
  <c r="CG304" i="5"/>
  <c r="BZ304" i="5"/>
  <c r="CF304" i="5"/>
  <c r="AY303" i="5"/>
  <c r="BO303" i="5"/>
  <c r="CU303" i="5"/>
  <c r="CV303" i="5"/>
  <c r="CS288" i="5"/>
  <c r="AY288" i="5"/>
  <c r="BT288" i="5"/>
  <c r="CT288" i="5"/>
  <c r="CU288" i="5"/>
  <c r="CV288" i="5"/>
  <c r="BC288" i="5"/>
  <c r="DD288" i="5" s="1"/>
  <c r="CW288" i="5"/>
  <c r="CX288" i="5"/>
  <c r="BO288" i="5"/>
  <c r="CY288" i="5"/>
  <c r="CZ288" i="5"/>
  <c r="DA288" i="5"/>
  <c r="BP288" i="5"/>
  <c r="DB288" i="5"/>
  <c r="BQ288" i="5"/>
  <c r="BY334" i="5"/>
  <c r="CK326" i="5"/>
  <c r="CY324" i="5"/>
  <c r="BX319" i="5"/>
  <c r="CZ318" i="5"/>
  <c r="BS318" i="5"/>
  <c r="CJ312" i="5"/>
  <c r="BW312" i="5"/>
  <c r="CV311" i="5"/>
  <c r="CZ310" i="5"/>
  <c r="BO310" i="5"/>
  <c r="CH309" i="5"/>
  <c r="CK308" i="5"/>
  <c r="CA303" i="5"/>
  <c r="BX302" i="5"/>
  <c r="CA301" i="5"/>
  <c r="CK297" i="5"/>
  <c r="BU294" i="5"/>
  <c r="CF293" i="5"/>
  <c r="BP293" i="5"/>
  <c r="CI292" i="5"/>
  <c r="CT292" i="5"/>
  <c r="CA291" i="5"/>
  <c r="DB290" i="5"/>
  <c r="CD290" i="5"/>
  <c r="CH289" i="5"/>
  <c r="CE288" i="5"/>
  <c r="CC287" i="5"/>
  <c r="CB286" i="5"/>
  <c r="CD284" i="5"/>
  <c r="CX282" i="5"/>
  <c r="BU281" i="5"/>
  <c r="BW281" i="5"/>
  <c r="BX281" i="5"/>
  <c r="CK279" i="5"/>
  <c r="BY278" i="5"/>
  <c r="CH271" i="5"/>
  <c r="CG270" i="5"/>
  <c r="CJ268" i="5"/>
  <c r="BT268" i="5"/>
  <c r="BU267" i="5"/>
  <c r="BZ266" i="5"/>
  <c r="CC263" i="5"/>
  <c r="CK260" i="5"/>
  <c r="DA259" i="5"/>
  <c r="CJ258" i="5"/>
  <c r="CJ256" i="5"/>
  <c r="AY250" i="5"/>
  <c r="BP250" i="5"/>
  <c r="BR250" i="5"/>
  <c r="BT250" i="5"/>
  <c r="CU250" i="5"/>
  <c r="CW250" i="5"/>
  <c r="CY250" i="5"/>
  <c r="BC250" i="5"/>
  <c r="DF250" i="5" s="1"/>
  <c r="DA250" i="5"/>
  <c r="BO250" i="5"/>
  <c r="DB250" i="5"/>
  <c r="CJ297" i="5"/>
  <c r="CI295" i="5"/>
  <c r="BY291" i="5"/>
  <c r="BZ287" i="5"/>
  <c r="BY286" i="5"/>
  <c r="CA284" i="5"/>
  <c r="CW282" i="5"/>
  <c r="BT282" i="5"/>
  <c r="CM281" i="5"/>
  <c r="CR281" i="5" s="1"/>
  <c r="CF278" i="5"/>
  <c r="CG278" i="5"/>
  <c r="CZ272" i="5"/>
  <c r="CG271" i="5"/>
  <c r="CH268" i="5"/>
  <c r="AY261" i="5"/>
  <c r="BO261" i="5"/>
  <c r="CA258" i="5"/>
  <c r="CI256" i="5"/>
  <c r="CM198" i="5"/>
  <c r="CR198" i="5" s="1"/>
  <c r="CK198" i="5"/>
  <c r="BX303" i="5"/>
  <c r="CH300" i="5"/>
  <c r="CI297" i="5"/>
  <c r="CG295" i="5"/>
  <c r="CT294" i="5"/>
  <c r="BR294" i="5"/>
  <c r="CC292" i="5"/>
  <c r="BZ290" i="5"/>
  <c r="CF289" i="5"/>
  <c r="CX285" i="5"/>
  <c r="BQ285" i="5"/>
  <c r="CY285" i="5"/>
  <c r="BX284" i="5"/>
  <c r="CV282" i="5"/>
  <c r="BR282" i="5"/>
  <c r="CZ278" i="5"/>
  <c r="AY274" i="5"/>
  <c r="BC274" i="5"/>
  <c r="DE274" i="5" s="1"/>
  <c r="BR274" i="5"/>
  <c r="CY272" i="5"/>
  <c r="CF271" i="5"/>
  <c r="CC270" i="5"/>
  <c r="BX270" i="5"/>
  <c r="BZ270" i="5"/>
  <c r="CE270" i="5"/>
  <c r="CG268" i="5"/>
  <c r="AY249" i="5"/>
  <c r="CZ249" i="5"/>
  <c r="DA249" i="5"/>
  <c r="DB249" i="5"/>
  <c r="BQ249" i="5"/>
  <c r="CS249" i="5"/>
  <c r="BR249" i="5"/>
  <c r="CT249" i="5"/>
  <c r="BT249" i="5"/>
  <c r="CU249" i="5"/>
  <c r="CV249" i="5"/>
  <c r="BX246" i="5"/>
  <c r="BZ246" i="5"/>
  <c r="CL246" i="5"/>
  <c r="CK243" i="5"/>
  <c r="CL243" i="5"/>
  <c r="BR227" i="5"/>
  <c r="BS227" i="5"/>
  <c r="CC346" i="5"/>
  <c r="BZ343" i="5"/>
  <c r="BZ335" i="5"/>
  <c r="BZ331" i="5"/>
  <c r="CL329" i="5"/>
  <c r="CU324" i="5"/>
  <c r="BC324" i="5"/>
  <c r="DF324" i="5" s="1"/>
  <c r="CZ322" i="5"/>
  <c r="BT319" i="5"/>
  <c r="CV318" i="5"/>
  <c r="BT317" i="5"/>
  <c r="CU313" i="5"/>
  <c r="CG312" i="5"/>
  <c r="CS311" i="5"/>
  <c r="CW310" i="5"/>
  <c r="CH308" i="5"/>
  <c r="DA305" i="5"/>
  <c r="BU303" i="5"/>
  <c r="CI302" i="5"/>
  <c r="BU302" i="5"/>
  <c r="CE300" i="5"/>
  <c r="CZ299" i="5"/>
  <c r="DB297" i="5"/>
  <c r="CH297" i="5"/>
  <c r="CF295" i="5"/>
  <c r="BP294" i="5"/>
  <c r="CW293" i="5"/>
  <c r="CA293" i="5"/>
  <c r="BO293" i="5"/>
  <c r="BZ292" i="5"/>
  <c r="BV291" i="5"/>
  <c r="BX290" i="5"/>
  <c r="CE289" i="5"/>
  <c r="BY288" i="5"/>
  <c r="CH285" i="5"/>
  <c r="BW284" i="5"/>
  <c r="DA283" i="5"/>
  <c r="CU282" i="5"/>
  <c r="BQ282" i="5"/>
  <c r="CG279" i="5"/>
  <c r="CH279" i="5"/>
  <c r="CC278" i="5"/>
  <c r="CC277" i="5"/>
  <c r="BT273" i="5"/>
  <c r="CC271" i="5"/>
  <c r="BW270" i="5"/>
  <c r="CZ268" i="5"/>
  <c r="CF268" i="5"/>
  <c r="CK267" i="5"/>
  <c r="BV266" i="5"/>
  <c r="CX259" i="5"/>
  <c r="BV258" i="5"/>
  <c r="CA256" i="5"/>
  <c r="CK253" i="5"/>
  <c r="CM253" i="5"/>
  <c r="CR253" i="5" s="1"/>
  <c r="CY249" i="5"/>
  <c r="CM243" i="5"/>
  <c r="CR243" i="5" s="1"/>
  <c r="CK324" i="5"/>
  <c r="CS319" i="5"/>
  <c r="CT313" i="5"/>
  <c r="CF312" i="5"/>
  <c r="CL311" i="5"/>
  <c r="CV310" i="5"/>
  <c r="CG308" i="5"/>
  <c r="CZ305" i="5"/>
  <c r="CH302" i="5"/>
  <c r="CB300" i="5"/>
  <c r="CG297" i="5"/>
  <c r="DA296" i="5"/>
  <c r="CE295" i="5"/>
  <c r="CV293" i="5"/>
  <c r="BZ293" i="5"/>
  <c r="BY292" i="5"/>
  <c r="CJ291" i="5"/>
  <c r="BW290" i="5"/>
  <c r="BV288" i="5"/>
  <c r="BQ287" i="5"/>
  <c r="AY287" i="5"/>
  <c r="CV287" i="5"/>
  <c r="CW287" i="5"/>
  <c r="CE285" i="5"/>
  <c r="BV284" i="5"/>
  <c r="CB278" i="5"/>
  <c r="CA277" i="5"/>
  <c r="CX277" i="5"/>
  <c r="CT277" i="5"/>
  <c r="CU277" i="5"/>
  <c r="DB274" i="5"/>
  <c r="CB271" i="5"/>
  <c r="BV270" i="5"/>
  <c r="CV270" i="5"/>
  <c r="CX270" i="5"/>
  <c r="CZ270" i="5"/>
  <c r="CL269" i="5"/>
  <c r="CY268" i="5"/>
  <c r="AY230" i="5"/>
  <c r="BT230" i="5"/>
  <c r="CS230" i="5"/>
  <c r="CT230" i="5"/>
  <c r="CU230" i="5"/>
  <c r="BC230" i="5"/>
  <c r="DF230" i="5" s="1"/>
  <c r="CV230" i="5"/>
  <c r="CW230" i="5"/>
  <c r="BO230" i="5"/>
  <c r="CX230" i="5"/>
  <c r="CY230" i="5"/>
  <c r="CZ230" i="5"/>
  <c r="BP230" i="5"/>
  <c r="DA230" i="5"/>
  <c r="BQ230" i="5"/>
  <c r="BZ255" i="5"/>
  <c r="CD251" i="5"/>
  <c r="CF251" i="5"/>
  <c r="CG251" i="5"/>
  <c r="CH251" i="5"/>
  <c r="BU251" i="5"/>
  <c r="BX251" i="5"/>
  <c r="BY251" i="5"/>
  <c r="BY224" i="5"/>
  <c r="BV224" i="5"/>
  <c r="BW224" i="5"/>
  <c r="BX224" i="5"/>
  <c r="CA224" i="5"/>
  <c r="CJ224" i="5"/>
  <c r="CK224" i="5"/>
  <c r="CM210" i="5"/>
  <c r="CR210" i="5" s="1"/>
  <c r="CK210" i="5"/>
  <c r="CL210" i="5"/>
  <c r="CD312" i="5"/>
  <c r="BC311" i="5"/>
  <c r="DF311" i="5" s="1"/>
  <c r="CC308" i="5"/>
  <c r="DB307" i="5"/>
  <c r="BT307" i="5"/>
  <c r="CU305" i="5"/>
  <c r="CH303" i="5"/>
  <c r="CG299" i="5"/>
  <c r="BX297" i="5"/>
  <c r="BY295" i="5"/>
  <c r="BU292" i="5"/>
  <c r="BO272" i="5"/>
  <c r="CS272" i="5"/>
  <c r="BS272" i="5"/>
  <c r="CT272" i="5"/>
  <c r="CX272" i="5"/>
  <c r="CK265" i="5"/>
  <c r="CM265" i="5"/>
  <c r="CR265" i="5" s="1"/>
  <c r="CE255" i="5"/>
  <c r="CJ255" i="5"/>
  <c r="BW255" i="5"/>
  <c r="BX255" i="5"/>
  <c r="CC255" i="5"/>
  <c r="CD255" i="5"/>
  <c r="CF255" i="5"/>
  <c r="CA248" i="5"/>
  <c r="BY248" i="5"/>
  <c r="CB323" i="5"/>
  <c r="CG319" i="5"/>
  <c r="CE311" i="5"/>
  <c r="CB308" i="5"/>
  <c r="DA307" i="5"/>
  <c r="CT305" i="5"/>
  <c r="BQ305" i="5"/>
  <c r="CF303" i="5"/>
  <c r="CE302" i="5"/>
  <c r="BW297" i="5"/>
  <c r="BW295" i="5"/>
  <c r="BS292" i="5"/>
  <c r="CF291" i="5"/>
  <c r="BW291" i="5"/>
  <c r="CK291" i="5"/>
  <c r="CI290" i="5"/>
  <c r="DB289" i="5"/>
  <c r="CL289" i="5"/>
  <c r="BW285" i="5"/>
  <c r="CU280" i="5"/>
  <c r="CV280" i="5"/>
  <c r="BX278" i="5"/>
  <c r="BU268" i="5"/>
  <c r="BV268" i="5"/>
  <c r="CC268" i="5"/>
  <c r="BY265" i="5"/>
  <c r="CB265" i="5"/>
  <c r="BU259" i="5"/>
  <c r="BY258" i="5"/>
  <c r="CG258" i="5"/>
  <c r="CH258" i="5"/>
  <c r="CL258" i="5"/>
  <c r="BY256" i="5"/>
  <c r="BV256" i="5"/>
  <c r="CH255" i="5"/>
  <c r="CA251" i="5"/>
  <c r="BC242" i="5"/>
  <c r="DD242" i="5" s="1"/>
  <c r="CC242" i="5"/>
  <c r="CD242" i="5"/>
  <c r="AY223" i="5"/>
  <c r="BP223" i="5"/>
  <c r="BQ223" i="5"/>
  <c r="BT223" i="5"/>
  <c r="CX223" i="5"/>
  <c r="CM211" i="5"/>
  <c r="CR211" i="5" s="1"/>
  <c r="CK211" i="5"/>
  <c r="BX308" i="5"/>
  <c r="CZ307" i="5"/>
  <c r="BQ307" i="5"/>
  <c r="CL306" i="5"/>
  <c r="CS305" i="5"/>
  <c r="CE303" i="5"/>
  <c r="BC303" i="5"/>
  <c r="CL298" i="5"/>
  <c r="CK298" i="5"/>
  <c r="BV297" i="5"/>
  <c r="CL293" i="5"/>
  <c r="BU293" i="5"/>
  <c r="CY293" i="5"/>
  <c r="AY293" i="5"/>
  <c r="CE291" i="5"/>
  <c r="CH290" i="5"/>
  <c r="CX289" i="5"/>
  <c r="CU286" i="5"/>
  <c r="CJ284" i="5"/>
  <c r="CL283" i="5"/>
  <c r="CY283" i="5"/>
  <c r="CX283" i="5"/>
  <c r="BR283" i="5"/>
  <c r="CZ283" i="5"/>
  <c r="CU278" i="5"/>
  <c r="BW278" i="5"/>
  <c r="CI274" i="5"/>
  <c r="CL270" i="5"/>
  <c r="CT268" i="5"/>
  <c r="BX267" i="5"/>
  <c r="BY267" i="5"/>
  <c r="CC267" i="5"/>
  <c r="BY266" i="5"/>
  <c r="CY261" i="5"/>
  <c r="BS261" i="5"/>
  <c r="BO259" i="5"/>
  <c r="BP259" i="5"/>
  <c r="CT259" i="5"/>
  <c r="DA256" i="5"/>
  <c r="BT256" i="5"/>
  <c r="CG255" i="5"/>
  <c r="CD306" i="5"/>
  <c r="CD303" i="5"/>
  <c r="CA295" i="5"/>
  <c r="CB292" i="5"/>
  <c r="CG290" i="5"/>
  <c r="CW289" i="5"/>
  <c r="BX289" i="5"/>
  <c r="CI289" i="5"/>
  <c r="BY284" i="5"/>
  <c r="CK283" i="5"/>
  <c r="CF280" i="5"/>
  <c r="BV278" i="5"/>
  <c r="CF274" i="5"/>
  <c r="CX273" i="5"/>
  <c r="CY273" i="5"/>
  <c r="DA273" i="5"/>
  <c r="CJ270" i="5"/>
  <c r="CI269" i="5"/>
  <c r="BU269" i="5"/>
  <c r="CM268" i="5"/>
  <c r="CR268" i="5" s="1"/>
  <c r="BC268" i="5"/>
  <c r="DC268" i="5" s="1"/>
  <c r="CS268" i="5"/>
  <c r="CU268" i="5"/>
  <c r="CE266" i="5"/>
  <c r="CF266" i="5"/>
  <c r="BU266" i="5"/>
  <c r="CH266" i="5"/>
  <c r="CD265" i="5"/>
  <c r="CX265" i="5"/>
  <c r="CW265" i="5"/>
  <c r="CX261" i="5"/>
  <c r="BQ261" i="5"/>
  <c r="BV255" i="5"/>
  <c r="CD292" i="5"/>
  <c r="BV292" i="5"/>
  <c r="CF290" i="5"/>
  <c r="CC283" i="5"/>
  <c r="BC282" i="5"/>
  <c r="DE282" i="5" s="1"/>
  <c r="AY282" i="5"/>
  <c r="CY282" i="5"/>
  <c r="DA282" i="5"/>
  <c r="BW271" i="5"/>
  <c r="CJ271" i="5"/>
  <c r="BU271" i="5"/>
  <c r="BX271" i="5"/>
  <c r="BU255" i="5"/>
  <c r="CD220" i="5"/>
  <c r="CA220" i="5"/>
  <c r="CB220" i="5"/>
  <c r="CA269" i="5"/>
  <c r="CZ255" i="5"/>
  <c r="BQ255" i="5"/>
  <c r="CU254" i="5"/>
  <c r="CJ253" i="5"/>
  <c r="BW253" i="5"/>
  <c r="BC252" i="5"/>
  <c r="DF252" i="5" s="1"/>
  <c r="CX251" i="5"/>
  <c r="BP251" i="5"/>
  <c r="CC250" i="5"/>
  <c r="CG248" i="5"/>
  <c r="BT248" i="5"/>
  <c r="CV246" i="5"/>
  <c r="CA245" i="5"/>
  <c r="CE244" i="5"/>
  <c r="CG243" i="5"/>
  <c r="BZ243" i="5"/>
  <c r="CS241" i="5"/>
  <c r="BX241" i="5"/>
  <c r="BO241" i="5"/>
  <c r="CU240" i="5"/>
  <c r="DA239" i="5"/>
  <c r="CG239" i="5"/>
  <c r="BP239" i="5"/>
  <c r="CH236" i="5"/>
  <c r="CG235" i="5"/>
  <c r="CD235" i="5"/>
  <c r="CF234" i="5"/>
  <c r="CH233" i="5"/>
  <c r="BP233" i="5"/>
  <c r="CZ232" i="5"/>
  <c r="CE232" i="5"/>
  <c r="BP232" i="5"/>
  <c r="CT231" i="5"/>
  <c r="BW231" i="5"/>
  <c r="CG230" i="5"/>
  <c r="CF229" i="5"/>
  <c r="CE228" i="5"/>
  <c r="CS227" i="5"/>
  <c r="CT226" i="5"/>
  <c r="BY225" i="5"/>
  <c r="AY224" i="5"/>
  <c r="BX223" i="5"/>
  <c r="BR222" i="5"/>
  <c r="CX221" i="5"/>
  <c r="BQ221" i="5"/>
  <c r="CX220" i="5"/>
  <c r="CH219" i="5"/>
  <c r="CK219" i="5"/>
  <c r="CV218" i="5"/>
  <c r="BS217" i="5"/>
  <c r="CU216" i="5"/>
  <c r="BZ215" i="5"/>
  <c r="CY214" i="5"/>
  <c r="CX213" i="5"/>
  <c r="CB212" i="5"/>
  <c r="CW208" i="5"/>
  <c r="CU207" i="5"/>
  <c r="CY205" i="5"/>
  <c r="BO205" i="5"/>
  <c r="DB205" i="5"/>
  <c r="BV203" i="5"/>
  <c r="CK202" i="5"/>
  <c r="CA201" i="5"/>
  <c r="CJ197" i="5"/>
  <c r="CF196" i="5"/>
  <c r="CZ193" i="5"/>
  <c r="CB192" i="5"/>
  <c r="BP190" i="5"/>
  <c r="BZ188" i="5"/>
  <c r="CI253" i="5"/>
  <c r="BV253" i="5"/>
  <c r="CW252" i="5"/>
  <c r="CW251" i="5"/>
  <c r="CB250" i="5"/>
  <c r="CE248" i="5"/>
  <c r="CS246" i="5"/>
  <c r="CD244" i="5"/>
  <c r="CI240" i="5"/>
  <c r="CZ239" i="5"/>
  <c r="CB239" i="5"/>
  <c r="CG233" i="5"/>
  <c r="CY232" i="5"/>
  <c r="CD232" i="5"/>
  <c r="BV231" i="5"/>
  <c r="BX225" i="5"/>
  <c r="BQ222" i="5"/>
  <c r="CW221" i="5"/>
  <c r="BP221" i="5"/>
  <c r="DB217" i="5"/>
  <c r="BY215" i="5"/>
  <c r="CX214" i="5"/>
  <c r="CF211" i="5"/>
  <c r="BV211" i="5"/>
  <c r="CV208" i="5"/>
  <c r="BW198" i="5"/>
  <c r="BU198" i="5"/>
  <c r="CL198" i="5"/>
  <c r="BV198" i="5"/>
  <c r="CC198" i="5"/>
  <c r="CD198" i="5"/>
  <c r="CV193" i="5"/>
  <c r="BZ165" i="5"/>
  <c r="CA165" i="5"/>
  <c r="CC165" i="5"/>
  <c r="BU277" i="5"/>
  <c r="CH276" i="5"/>
  <c r="CK270" i="5"/>
  <c r="BZ265" i="5"/>
  <c r="CS264" i="5"/>
  <c r="BQ264" i="5"/>
  <c r="CE263" i="5"/>
  <c r="CW255" i="5"/>
  <c r="CH253" i="5"/>
  <c r="BU253" i="5"/>
  <c r="CU252" i="5"/>
  <c r="CV251" i="5"/>
  <c r="BX250" i="5"/>
  <c r="CD248" i="5"/>
  <c r="BP248" i="5"/>
  <c r="CL247" i="5"/>
  <c r="CD247" i="5"/>
  <c r="BQ246" i="5"/>
  <c r="CA244" i="5"/>
  <c r="CE243" i="5"/>
  <c r="CI241" i="5"/>
  <c r="BV241" i="5"/>
  <c r="BC241" i="5"/>
  <c r="CH240" i="5"/>
  <c r="BO240" i="5"/>
  <c r="CY239" i="5"/>
  <c r="CA239" i="5"/>
  <c r="DA238" i="5"/>
  <c r="CB236" i="5"/>
  <c r="BZ235" i="5"/>
  <c r="BU234" i="5"/>
  <c r="DA233" i="5"/>
  <c r="CF233" i="5"/>
  <c r="CW232" i="5"/>
  <c r="CA232" i="5"/>
  <c r="BU231" i="5"/>
  <c r="CD230" i="5"/>
  <c r="CD229" i="5"/>
  <c r="CB228" i="5"/>
  <c r="BW225" i="5"/>
  <c r="BV223" i="5"/>
  <c r="DB222" i="5"/>
  <c r="BP222" i="5"/>
  <c r="CV221" i="5"/>
  <c r="CU220" i="5"/>
  <c r="DA217" i="5"/>
  <c r="BV215" i="5"/>
  <c r="CW214" i="5"/>
  <c r="CL213" i="5"/>
  <c r="BQ213" i="5"/>
  <c r="CK212" i="5"/>
  <c r="CM212" i="5"/>
  <c r="CR212" i="5" s="1"/>
  <c r="BT209" i="5"/>
  <c r="CS208" i="5"/>
  <c r="CL207" i="5"/>
  <c r="BQ202" i="5"/>
  <c r="BX200" i="5"/>
  <c r="CE200" i="5"/>
  <c r="CH200" i="5"/>
  <c r="CI200" i="5"/>
  <c r="BV197" i="5"/>
  <c r="CB197" i="5"/>
  <c r="CC197" i="5"/>
  <c r="CF197" i="5"/>
  <c r="CG197" i="5"/>
  <c r="BZ196" i="5"/>
  <c r="BX196" i="5"/>
  <c r="BY196" i="5"/>
  <c r="CC196" i="5"/>
  <c r="CD196" i="5"/>
  <c r="CK189" i="5"/>
  <c r="CM189" i="5"/>
  <c r="CR189" i="5" s="1"/>
  <c r="CD288" i="5"/>
  <c r="CK271" i="5"/>
  <c r="BY270" i="5"/>
  <c r="CU267" i="5"/>
  <c r="BW265" i="5"/>
  <c r="DB263" i="5"/>
  <c r="BT260" i="5"/>
  <c r="CZ257" i="5"/>
  <c r="CV255" i="5"/>
  <c r="BP253" i="5"/>
  <c r="CD252" i="5"/>
  <c r="CU251" i="5"/>
  <c r="BO251" i="5"/>
  <c r="BW250" i="5"/>
  <c r="DB248" i="5"/>
  <c r="CC248" i="5"/>
  <c r="CK247" i="5"/>
  <c r="BZ244" i="5"/>
  <c r="CV243" i="5"/>
  <c r="CH241" i="5"/>
  <c r="BY241" i="5"/>
  <c r="CG240" i="5"/>
  <c r="CX239" i="5"/>
  <c r="BY239" i="5"/>
  <c r="BO239" i="5"/>
  <c r="CZ238" i="5"/>
  <c r="AY238" i="5"/>
  <c r="BY236" i="5"/>
  <c r="BX235" i="5"/>
  <c r="CZ233" i="5"/>
  <c r="BX233" i="5"/>
  <c r="BC233" i="5"/>
  <c r="DD233" i="5" s="1"/>
  <c r="CV232" i="5"/>
  <c r="BZ232" i="5"/>
  <c r="BO232" i="5"/>
  <c r="CL231" i="5"/>
  <c r="BQ231" i="5"/>
  <c r="CC230" i="5"/>
  <c r="CY229" i="5"/>
  <c r="CC229" i="5"/>
  <c r="BW228" i="5"/>
  <c r="DB227" i="5"/>
  <c r="CD227" i="5"/>
  <c r="BR226" i="5"/>
  <c r="AY226" i="5"/>
  <c r="CY222" i="5"/>
  <c r="CU221" i="5"/>
  <c r="CT220" i="5"/>
  <c r="CE219" i="5"/>
  <c r="AY219" i="5"/>
  <c r="CK218" i="5"/>
  <c r="CZ217" i="5"/>
  <c r="BZ216" i="5"/>
  <c r="CK216" i="5"/>
  <c r="CT214" i="5"/>
  <c r="CK213" i="5"/>
  <c r="BP213" i="5"/>
  <c r="CI207" i="5"/>
  <c r="BP207" i="5"/>
  <c r="CY206" i="5"/>
  <c r="BP206" i="5"/>
  <c r="CX205" i="5"/>
  <c r="CJ204" i="5"/>
  <c r="CK203" i="5"/>
  <c r="BP202" i="5"/>
  <c r="CH201" i="5"/>
  <c r="CJ201" i="5"/>
  <c r="CF200" i="5"/>
  <c r="BO199" i="5"/>
  <c r="BS198" i="5"/>
  <c r="BC198" i="5"/>
  <c r="DD198" i="5" s="1"/>
  <c r="BO198" i="5"/>
  <c r="BP198" i="5"/>
  <c r="CU198" i="5"/>
  <c r="CV198" i="5"/>
  <c r="CD197" i="5"/>
  <c r="BC197" i="5"/>
  <c r="CU197" i="5"/>
  <c r="CV197" i="5"/>
  <c r="CA196" i="5"/>
  <c r="BP196" i="5"/>
  <c r="CS196" i="5"/>
  <c r="BO196" i="5"/>
  <c r="CT196" i="5"/>
  <c r="BQ196" i="5"/>
  <c r="CX196" i="5"/>
  <c r="CY196" i="5"/>
  <c r="BC193" i="5"/>
  <c r="DC193" i="5" s="1"/>
  <c r="CK193" i="5"/>
  <c r="DB176" i="5"/>
  <c r="CT176" i="5"/>
  <c r="CX176" i="5"/>
  <c r="BO176" i="5"/>
  <c r="CY176" i="5"/>
  <c r="CZ176" i="5"/>
  <c r="BP176" i="5"/>
  <c r="DA176" i="5"/>
  <c r="BQ176" i="5"/>
  <c r="BT176" i="5"/>
  <c r="AY176" i="5"/>
  <c r="CS176" i="5"/>
  <c r="CU176" i="5"/>
  <c r="CV176" i="5"/>
  <c r="CW176" i="5"/>
  <c r="AY167" i="5"/>
  <c r="CW167" i="5"/>
  <c r="BP167" i="5"/>
  <c r="CY167" i="5"/>
  <c r="BT167" i="5"/>
  <c r="BC255" i="5"/>
  <c r="DE255" i="5" s="1"/>
  <c r="CT251" i="5"/>
  <c r="CB248" i="5"/>
  <c r="BW244" i="5"/>
  <c r="CF240" i="5"/>
  <c r="CK240" i="5"/>
  <c r="CW239" i="5"/>
  <c r="BV239" i="5"/>
  <c r="BX236" i="5"/>
  <c r="BW235" i="5"/>
  <c r="CY233" i="5"/>
  <c r="CU232" i="5"/>
  <c r="CK231" i="5"/>
  <c r="CB230" i="5"/>
  <c r="BV228" i="5"/>
  <c r="CB225" i="5"/>
  <c r="CX222" i="5"/>
  <c r="CS220" i="5"/>
  <c r="BZ219" i="5"/>
  <c r="CX217" i="5"/>
  <c r="AY217" i="5"/>
  <c r="AY216" i="5"/>
  <c r="CC215" i="5"/>
  <c r="CS214" i="5"/>
  <c r="CJ213" i="5"/>
  <c r="CI212" i="5"/>
  <c r="BW212" i="5"/>
  <c r="CH207" i="5"/>
  <c r="CX206" i="5"/>
  <c r="CW205" i="5"/>
  <c r="BQ205" i="5"/>
  <c r="CI204" i="5"/>
  <c r="BO202" i="5"/>
  <c r="BW200" i="5"/>
  <c r="CZ200" i="5"/>
  <c r="DB200" i="5"/>
  <c r="BT200" i="5"/>
  <c r="BY197" i="5"/>
  <c r="BW196" i="5"/>
  <c r="CK194" i="5"/>
  <c r="CL194" i="5"/>
  <c r="CM194" i="5"/>
  <c r="CR194" i="5" s="1"/>
  <c r="DB190" i="5"/>
  <c r="CI231" i="5"/>
  <c r="CW222" i="5"/>
  <c r="BS214" i="5"/>
  <c r="DA214" i="5"/>
  <c r="CF209" i="5"/>
  <c r="CB209" i="5"/>
  <c r="CT208" i="5"/>
  <c r="BT208" i="5"/>
  <c r="CZ208" i="5"/>
  <c r="CJ203" i="5"/>
  <c r="BX203" i="5"/>
  <c r="BY203" i="5"/>
  <c r="DA190" i="5"/>
  <c r="BQ190" i="5"/>
  <c r="CX190" i="5"/>
  <c r="BR190" i="5"/>
  <c r="CY190" i="5"/>
  <c r="BT190" i="5"/>
  <c r="CZ190" i="5"/>
  <c r="CD188" i="5"/>
  <c r="CF188" i="5"/>
  <c r="CG188" i="5"/>
  <c r="CJ188" i="5"/>
  <c r="CK188" i="5"/>
  <c r="CL188" i="5"/>
  <c r="BV188" i="5"/>
  <c r="BW188" i="5"/>
  <c r="BX188" i="5"/>
  <c r="BU187" i="5"/>
  <c r="BY187" i="5"/>
  <c r="BW187" i="5"/>
  <c r="CB187" i="5"/>
  <c r="CC187" i="5"/>
  <c r="CD187" i="5"/>
  <c r="CF187" i="5"/>
  <c r="CG187" i="5"/>
  <c r="CH187" i="5"/>
  <c r="CI187" i="5"/>
  <c r="CW233" i="5"/>
  <c r="CB232" i="5"/>
  <c r="CH231" i="5"/>
  <c r="BY231" i="5"/>
  <c r="CH213" i="5"/>
  <c r="CX209" i="5"/>
  <c r="AY209" i="5"/>
  <c r="CT206" i="5"/>
  <c r="CE203" i="5"/>
  <c r="AY203" i="5"/>
  <c r="CT203" i="5"/>
  <c r="CZ203" i="5"/>
  <c r="BU200" i="5"/>
  <c r="BW197" i="5"/>
  <c r="BU196" i="5"/>
  <c r="CT193" i="5"/>
  <c r="AY193" i="5"/>
  <c r="CS193" i="5"/>
  <c r="CW193" i="5"/>
  <c r="CX193" i="5"/>
  <c r="CY193" i="5"/>
  <c r="CA187" i="5"/>
  <c r="BR188" i="5"/>
  <c r="BS188" i="5"/>
  <c r="CV253" i="5"/>
  <c r="CF231" i="5"/>
  <c r="CL225" i="5"/>
  <c r="CT217" i="5"/>
  <c r="BP217" i="5"/>
  <c r="DB216" i="5"/>
  <c r="CJ215" i="5"/>
  <c r="BP208" i="5"/>
  <c r="CL206" i="5"/>
  <c r="CC203" i="5"/>
  <c r="AY202" i="5"/>
  <c r="BS200" i="5"/>
  <c r="CJ196" i="5"/>
  <c r="CK195" i="5"/>
  <c r="CM195" i="5"/>
  <c r="CR195" i="5" s="1"/>
  <c r="BV187" i="5"/>
  <c r="CA253" i="5"/>
  <c r="CJ248" i="5"/>
  <c r="BV248" i="5"/>
  <c r="CV241" i="5"/>
  <c r="BP241" i="5"/>
  <c r="CY240" i="5"/>
  <c r="BU240" i="5"/>
  <c r="CJ235" i="5"/>
  <c r="BT233" i="5"/>
  <c r="CH232" i="5"/>
  <c r="CE231" i="5"/>
  <c r="CJ225" i="5"/>
  <c r="DA221" i="5"/>
  <c r="CB218" i="5"/>
  <c r="CF218" i="5"/>
  <c r="CS217" i="5"/>
  <c r="DA216" i="5"/>
  <c r="BT216" i="5"/>
  <c r="CE215" i="5"/>
  <c r="BW213" i="5"/>
  <c r="CJ207" i="5"/>
  <c r="BW207" i="5"/>
  <c r="BX207" i="5"/>
  <c r="CA203" i="5"/>
  <c r="CD194" i="5"/>
  <c r="CI188" i="5"/>
  <c r="CF250" i="5"/>
  <c r="CI248" i="5"/>
  <c r="BU248" i="5"/>
  <c r="CU241" i="5"/>
  <c r="CX240" i="5"/>
  <c r="CK239" i="5"/>
  <c r="CJ236" i="5"/>
  <c r="CG232" i="5"/>
  <c r="CD231" i="5"/>
  <c r="CZ221" i="5"/>
  <c r="BT221" i="5"/>
  <c r="BC220" i="5"/>
  <c r="DD220" i="5" s="1"/>
  <c r="CS218" i="5"/>
  <c r="BO218" i="5"/>
  <c r="CZ216" i="5"/>
  <c r="BR216" i="5"/>
  <c r="CD215" i="5"/>
  <c r="DB214" i="5"/>
  <c r="BQ214" i="5"/>
  <c r="BV213" i="5"/>
  <c r="BZ211" i="5"/>
  <c r="CG209" i="5"/>
  <c r="CY208" i="5"/>
  <c r="BV207" i="5"/>
  <c r="CS207" i="5"/>
  <c r="CT207" i="5"/>
  <c r="AY206" i="5"/>
  <c r="BQ206" i="5"/>
  <c r="CU206" i="5"/>
  <c r="CV206" i="5"/>
  <c r="CA204" i="5"/>
  <c r="CE204" i="5"/>
  <c r="CF204" i="5"/>
  <c r="BZ203" i="5"/>
  <c r="CW202" i="5"/>
  <c r="CH196" i="5"/>
  <c r="CI192" i="5"/>
  <c r="BX192" i="5"/>
  <c r="BZ192" i="5"/>
  <c r="CD192" i="5"/>
  <c r="CJ192" i="5"/>
  <c r="CH188" i="5"/>
  <c r="CK186" i="5"/>
  <c r="CM186" i="5"/>
  <c r="CR186" i="5" s="1"/>
  <c r="DA164" i="5"/>
  <c r="DB164" i="5"/>
  <c r="CS164" i="5"/>
  <c r="BP164" i="5"/>
  <c r="CX164" i="5"/>
  <c r="BQ164" i="5"/>
  <c r="CY164" i="5"/>
  <c r="CZ164" i="5"/>
  <c r="BT164" i="5"/>
  <c r="AY164" i="5"/>
  <c r="CT164" i="5"/>
  <c r="CU164" i="5"/>
  <c r="CV164" i="5"/>
  <c r="CW164" i="5"/>
  <c r="CM181" i="5"/>
  <c r="CR181" i="5" s="1"/>
  <c r="CF180" i="5"/>
  <c r="CF178" i="5"/>
  <c r="CF170" i="5"/>
  <c r="CH170" i="5"/>
  <c r="CJ170" i="5"/>
  <c r="CK170" i="5"/>
  <c r="CA169" i="5"/>
  <c r="CJ169" i="5"/>
  <c r="BZ168" i="5"/>
  <c r="DA168" i="5"/>
  <c r="BO168" i="5"/>
  <c r="DB168" i="5"/>
  <c r="BP168" i="5"/>
  <c r="BQ168" i="5"/>
  <c r="CD166" i="5"/>
  <c r="BV163" i="5"/>
  <c r="BU163" i="5"/>
  <c r="BW163" i="5"/>
  <c r="BX163" i="5"/>
  <c r="BY163" i="5"/>
  <c r="CA163" i="5"/>
  <c r="CB157" i="5"/>
  <c r="BU157" i="5"/>
  <c r="CY155" i="5"/>
  <c r="CF153" i="5"/>
  <c r="CJ153" i="5"/>
  <c r="BU153" i="5"/>
  <c r="BX153" i="5"/>
  <c r="CB153" i="5"/>
  <c r="CE153" i="5"/>
  <c r="CG153" i="5"/>
  <c r="CH153" i="5"/>
  <c r="CK152" i="5"/>
  <c r="AY150" i="5"/>
  <c r="DA150" i="5"/>
  <c r="BT150" i="5"/>
  <c r="DA148" i="5"/>
  <c r="CL181" i="5"/>
  <c r="AY181" i="5"/>
  <c r="CT181" i="5"/>
  <c r="BX180" i="5"/>
  <c r="CE178" i="5"/>
  <c r="BC170" i="5"/>
  <c r="BQ170" i="5"/>
  <c r="BX168" i="5"/>
  <c r="CB166" i="5"/>
  <c r="CI163" i="5"/>
  <c r="CA157" i="5"/>
  <c r="CW155" i="5"/>
  <c r="BY154" i="5"/>
  <c r="CD154" i="5"/>
  <c r="CG154" i="5"/>
  <c r="CC154" i="5"/>
  <c r="CE154" i="5"/>
  <c r="CH154" i="5"/>
  <c r="CI154" i="5"/>
  <c r="CK154" i="5"/>
  <c r="CY151" i="5"/>
  <c r="BP151" i="5"/>
  <c r="CS151" i="5"/>
  <c r="AY151" i="5"/>
  <c r="DB151" i="5"/>
  <c r="BO151" i="5"/>
  <c r="CW148" i="5"/>
  <c r="DB143" i="5"/>
  <c r="CK207" i="5"/>
  <c r="BO194" i="5"/>
  <c r="BY191" i="5"/>
  <c r="CW185" i="5"/>
  <c r="BO185" i="5"/>
  <c r="BY184" i="5"/>
  <c r="CF183" i="5"/>
  <c r="CK183" i="5"/>
  <c r="CL183" i="5"/>
  <c r="BW180" i="5"/>
  <c r="BX178" i="5"/>
  <c r="CK176" i="5"/>
  <c r="CL176" i="5"/>
  <c r="BX176" i="5"/>
  <c r="CL174" i="5"/>
  <c r="CE170" i="5"/>
  <c r="CA166" i="5"/>
  <c r="CG163" i="5"/>
  <c r="BV157" i="5"/>
  <c r="CV155" i="5"/>
  <c r="BT155" i="5"/>
  <c r="DA143" i="5"/>
  <c r="BZ208" i="5"/>
  <c r="BY207" i="5"/>
  <c r="BY192" i="5"/>
  <c r="BW191" i="5"/>
  <c r="CX188" i="5"/>
  <c r="CU185" i="5"/>
  <c r="BW178" i="5"/>
  <c r="CK174" i="5"/>
  <c r="AY171" i="5"/>
  <c r="CS171" i="5"/>
  <c r="CV171" i="5"/>
  <c r="CA170" i="5"/>
  <c r="BX166" i="5"/>
  <c r="CF163" i="5"/>
  <c r="CU155" i="5"/>
  <c r="BQ155" i="5"/>
  <c r="CV154" i="5"/>
  <c r="BC154" i="5"/>
  <c r="DD154" i="5" s="1"/>
  <c r="CU143" i="5"/>
  <c r="BS184" i="5"/>
  <c r="DA180" i="5"/>
  <c r="BP180" i="5"/>
  <c r="BQ177" i="5"/>
  <c r="BR177" i="5"/>
  <c r="CU177" i="5"/>
  <c r="BT175" i="5"/>
  <c r="CU175" i="5"/>
  <c r="CV175" i="5"/>
  <c r="CZ175" i="5"/>
  <c r="CF174" i="5"/>
  <c r="CG174" i="5"/>
  <c r="CJ174" i="5"/>
  <c r="CK171" i="5"/>
  <c r="CH165" i="5"/>
  <c r="CL165" i="5"/>
  <c r="BU165" i="5"/>
  <c r="BV165" i="5"/>
  <c r="BW165" i="5"/>
  <c r="BY165" i="5"/>
  <c r="CC163" i="5"/>
  <c r="BQ161" i="5"/>
  <c r="CS155" i="5"/>
  <c r="CA154" i="5"/>
  <c r="DA151" i="5"/>
  <c r="CS143" i="5"/>
  <c r="CI199" i="5"/>
  <c r="CW195" i="5"/>
  <c r="CD195" i="5"/>
  <c r="BZ191" i="5"/>
  <c r="CL190" i="5"/>
  <c r="BT188" i="5"/>
  <c r="CE186" i="5"/>
  <c r="BU186" i="5"/>
  <c r="CI186" i="5"/>
  <c r="CY180" i="5"/>
  <c r="CX177" i="5"/>
  <c r="BX174" i="5"/>
  <c r="CZ174" i="5"/>
  <c r="BO174" i="5"/>
  <c r="CC173" i="5"/>
  <c r="CK173" i="5"/>
  <c r="DB170" i="5"/>
  <c r="BW170" i="5"/>
  <c r="CK169" i="5"/>
  <c r="CX168" i="5"/>
  <c r="BS168" i="5"/>
  <c r="BO166" i="5"/>
  <c r="CG165" i="5"/>
  <c r="CB163" i="5"/>
  <c r="DB161" i="5"/>
  <c r="BX154" i="5"/>
  <c r="CL153" i="5"/>
  <c r="BR152" i="5"/>
  <c r="BS152" i="5"/>
  <c r="CZ151" i="5"/>
  <c r="CJ150" i="5"/>
  <c r="CB147" i="5"/>
  <c r="CK147" i="5"/>
  <c r="CL147" i="5"/>
  <c r="BX147" i="5"/>
  <c r="BY147" i="5"/>
  <c r="BZ147" i="5"/>
  <c r="CG147" i="5"/>
  <c r="CI147" i="5"/>
  <c r="BC144" i="5"/>
  <c r="DE144" i="5" s="1"/>
  <c r="CC195" i="5"/>
  <c r="CY194" i="5"/>
  <c r="CV185" i="5"/>
  <c r="CB184" i="5"/>
  <c r="CA184" i="5"/>
  <c r="CH184" i="5"/>
  <c r="BP181" i="5"/>
  <c r="BR179" i="5"/>
  <c r="BS179" i="5"/>
  <c r="BR172" i="5"/>
  <c r="BX172" i="5"/>
  <c r="BZ172" i="5"/>
  <c r="CC172" i="5"/>
  <c r="CV166" i="5"/>
  <c r="CK166" i="5"/>
  <c r="CI150" i="5"/>
  <c r="CY148" i="5"/>
  <c r="BQ148" i="5"/>
  <c r="CT148" i="5"/>
  <c r="CB131" i="5"/>
  <c r="CE131" i="5"/>
  <c r="CF131" i="5"/>
  <c r="CG131" i="5"/>
  <c r="CH131" i="5"/>
  <c r="CI131" i="5"/>
  <c r="BU131" i="5"/>
  <c r="CJ131" i="5"/>
  <c r="BV131" i="5"/>
  <c r="CL131" i="5"/>
  <c r="BW131" i="5"/>
  <c r="BX131" i="5"/>
  <c r="BZ131" i="5"/>
  <c r="CA131" i="5"/>
  <c r="CD131" i="5"/>
  <c r="CU166" i="5"/>
  <c r="BQ137" i="5"/>
  <c r="AY137" i="5"/>
  <c r="CZ137" i="5"/>
  <c r="DA137" i="5"/>
  <c r="DB137" i="5"/>
  <c r="BO137" i="5"/>
  <c r="CS137" i="5"/>
  <c r="CT137" i="5"/>
  <c r="CU137" i="5"/>
  <c r="BP137" i="5"/>
  <c r="CV137" i="5"/>
  <c r="CW137" i="5"/>
  <c r="BC137" i="5"/>
  <c r="DD137" i="5" s="1"/>
  <c r="BT137" i="5"/>
  <c r="CJ180" i="5"/>
  <c r="CK180" i="5"/>
  <c r="CF166" i="5"/>
  <c r="CG166" i="5"/>
  <c r="CH166" i="5"/>
  <c r="CI166" i="5"/>
  <c r="BU166" i="5"/>
  <c r="CJ166" i="5"/>
  <c r="BU161" i="5"/>
  <c r="BY161" i="5"/>
  <c r="CX155" i="5"/>
  <c r="DB155" i="5"/>
  <c r="AY155" i="5"/>
  <c r="CZ155" i="5"/>
  <c r="DA155" i="5"/>
  <c r="BO155" i="5"/>
  <c r="BC141" i="5"/>
  <c r="DF141" i="5" s="1"/>
  <c r="CM141" i="5"/>
  <c r="CR141" i="5" s="1"/>
  <c r="CH180" i="5"/>
  <c r="AY180" i="5"/>
  <c r="BT180" i="5"/>
  <c r="CT180" i="5"/>
  <c r="CA178" i="5"/>
  <c r="CB178" i="5"/>
  <c r="CG178" i="5"/>
  <c r="CL168" i="5"/>
  <c r="CB168" i="5"/>
  <c r="CC168" i="5"/>
  <c r="CK168" i="5"/>
  <c r="CL166" i="5"/>
  <c r="CS161" i="5"/>
  <c r="CT161" i="5"/>
  <c r="CU161" i="5"/>
  <c r="CC160" i="5"/>
  <c r="CK153" i="5"/>
  <c r="CM153" i="5"/>
  <c r="CR153" i="5" s="1"/>
  <c r="CT166" i="5"/>
  <c r="BQ166" i="5"/>
  <c r="BT166" i="5"/>
  <c r="CC150" i="5"/>
  <c r="CK150" i="5"/>
  <c r="BW150" i="5"/>
  <c r="BX150" i="5"/>
  <c r="BZ150" i="5"/>
  <c r="CA150" i="5"/>
  <c r="BU150" i="5"/>
  <c r="CB150" i="5"/>
  <c r="CD150" i="5"/>
  <c r="CE150" i="5"/>
  <c r="CY143" i="5"/>
  <c r="BR143" i="5"/>
  <c r="AY143" i="5"/>
  <c r="BC192" i="5"/>
  <c r="DE192" i="5" s="1"/>
  <c r="BY188" i="5"/>
  <c r="CT187" i="5"/>
  <c r="DA184" i="5"/>
  <c r="CE182" i="5"/>
  <c r="BC182" i="5"/>
  <c r="DC182" i="5" s="1"/>
  <c r="CK162" i="5"/>
  <c r="CZ160" i="5"/>
  <c r="AY160" i="5"/>
  <c r="BY159" i="5"/>
  <c r="BC157" i="5"/>
  <c r="DD157" i="5" s="1"/>
  <c r="AY157" i="5"/>
  <c r="CT157" i="5"/>
  <c r="CY157" i="5"/>
  <c r="CS156" i="5"/>
  <c r="CY156" i="5"/>
  <c r="CC152" i="5"/>
  <c r="CG152" i="5"/>
  <c r="CJ151" i="5"/>
  <c r="BT147" i="5"/>
  <c r="CS147" i="5"/>
  <c r="CC142" i="5"/>
  <c r="CE140" i="5"/>
  <c r="BC140" i="5"/>
  <c r="DE140" i="5" s="1"/>
  <c r="CG140" i="5"/>
  <c r="BU140" i="5"/>
  <c r="CH140" i="5"/>
  <c r="BW140" i="5"/>
  <c r="CJ140" i="5"/>
  <c r="BX140" i="5"/>
  <c r="BZ140" i="5"/>
  <c r="CA140" i="5"/>
  <c r="CB140" i="5"/>
  <c r="CC140" i="5"/>
  <c r="CC125" i="5"/>
  <c r="CD159" i="5"/>
  <c r="CA159" i="5"/>
  <c r="BY128" i="5"/>
  <c r="CC128" i="5"/>
  <c r="CD128" i="5"/>
  <c r="CA128" i="5"/>
  <c r="CA115" i="5"/>
  <c r="CB115" i="5"/>
  <c r="CD115" i="5"/>
  <c r="BY115" i="5"/>
  <c r="CB109" i="5"/>
  <c r="CC109" i="5"/>
  <c r="CD109" i="5"/>
  <c r="CE109" i="5"/>
  <c r="CF109" i="5"/>
  <c r="CG109" i="5"/>
  <c r="BU109" i="5"/>
  <c r="CH109" i="5"/>
  <c r="BV109" i="5"/>
  <c r="CI109" i="5"/>
  <c r="BW109" i="5"/>
  <c r="CJ109" i="5"/>
  <c r="BX109" i="5"/>
  <c r="BZ109" i="5"/>
  <c r="CJ171" i="5"/>
  <c r="CJ162" i="5"/>
  <c r="CW160" i="5"/>
  <c r="BZ159" i="5"/>
  <c r="BW143" i="5"/>
  <c r="CA143" i="5"/>
  <c r="CW184" i="5"/>
  <c r="BX182" i="5"/>
  <c r="CL177" i="5"/>
  <c r="CC176" i="5"/>
  <c r="CI162" i="5"/>
  <c r="CV160" i="5"/>
  <c r="BQ160" i="5"/>
  <c r="BX159" i="5"/>
  <c r="CS157" i="5"/>
  <c r="CA155" i="5"/>
  <c r="BY155" i="5"/>
  <c r="CJ155" i="5"/>
  <c r="BY149" i="5"/>
  <c r="BZ149" i="5"/>
  <c r="CA149" i="5"/>
  <c r="CC149" i="5"/>
  <c r="CF142" i="5"/>
  <c r="CG142" i="5"/>
  <c r="CJ142" i="5"/>
  <c r="BU142" i="5"/>
  <c r="CK142" i="5"/>
  <c r="BV142" i="5"/>
  <c r="BW142" i="5"/>
  <c r="BX142" i="5"/>
  <c r="CL134" i="5"/>
  <c r="CM134" i="5"/>
  <c r="CR134" i="5" s="1"/>
  <c r="CD137" i="5"/>
  <c r="CA136" i="5"/>
  <c r="CE135" i="5"/>
  <c r="BY132" i="5"/>
  <c r="BY130" i="5"/>
  <c r="BO129" i="5"/>
  <c r="BZ127" i="5"/>
  <c r="DA126" i="5"/>
  <c r="CG121" i="5"/>
  <c r="CM120" i="5"/>
  <c r="CR120" i="5" s="1"/>
  <c r="BP117" i="5"/>
  <c r="BO114" i="5"/>
  <c r="CD112" i="5"/>
  <c r="DA146" i="5"/>
  <c r="CU144" i="5"/>
  <c r="AY144" i="5"/>
  <c r="CD139" i="5"/>
  <c r="CW138" i="5"/>
  <c r="CB137" i="5"/>
  <c r="BZ136" i="5"/>
  <c r="DB135" i="5"/>
  <c r="CA135" i="5"/>
  <c r="BC135" i="5"/>
  <c r="DD135" i="5" s="1"/>
  <c r="CT134" i="5"/>
  <c r="BU132" i="5"/>
  <c r="BW130" i="5"/>
  <c r="DA129" i="5"/>
  <c r="BX129" i="5"/>
  <c r="CT128" i="5"/>
  <c r="BZ128" i="5"/>
  <c r="AY128" i="5"/>
  <c r="BW127" i="5"/>
  <c r="CZ126" i="5"/>
  <c r="CY125" i="5"/>
  <c r="AY125" i="5"/>
  <c r="CX123" i="5"/>
  <c r="BX122" i="5"/>
  <c r="CC117" i="5"/>
  <c r="CS116" i="5"/>
  <c r="BQ116" i="5"/>
  <c r="CU115" i="5"/>
  <c r="BX115" i="5"/>
  <c r="AY115" i="5"/>
  <c r="CB113" i="5"/>
  <c r="CZ112" i="5"/>
  <c r="CC112" i="5"/>
  <c r="CI111" i="5"/>
  <c r="CZ110" i="5"/>
  <c r="CT109" i="5"/>
  <c r="CB107" i="5"/>
  <c r="CM106" i="5"/>
  <c r="CR106" i="5" s="1"/>
  <c r="CA137" i="5"/>
  <c r="CT136" i="5"/>
  <c r="BY136" i="5"/>
  <c r="BQ132" i="5"/>
  <c r="BU130" i="5"/>
  <c r="CZ129" i="5"/>
  <c r="BX128" i="5"/>
  <c r="BV127" i="5"/>
  <c r="CY126" i="5"/>
  <c r="BW115" i="5"/>
  <c r="BY112" i="5"/>
  <c r="CF111" i="5"/>
  <c r="CY110" i="5"/>
  <c r="BR110" i="5"/>
  <c r="CA107" i="5"/>
  <c r="BO106" i="5"/>
  <c r="BY153" i="5"/>
  <c r="CT152" i="5"/>
  <c r="DB149" i="5"/>
  <c r="BT144" i="5"/>
  <c r="CS140" i="5"/>
  <c r="CB139" i="5"/>
  <c r="CU138" i="5"/>
  <c r="AY138" i="5"/>
  <c r="BZ137" i="5"/>
  <c r="CM136" i="5"/>
  <c r="CR136" i="5" s="1"/>
  <c r="BX136" i="5"/>
  <c r="BW135" i="5"/>
  <c r="DA132" i="5"/>
  <c r="CY129" i="5"/>
  <c r="CJ128" i="5"/>
  <c r="BW128" i="5"/>
  <c r="BU127" i="5"/>
  <c r="CX126" i="5"/>
  <c r="CV125" i="5"/>
  <c r="BT125" i="5"/>
  <c r="BP121" i="5"/>
  <c r="CH120" i="5"/>
  <c r="CZ117" i="5"/>
  <c r="CJ116" i="5"/>
  <c r="CJ115" i="5"/>
  <c r="BV115" i="5"/>
  <c r="CA114" i="5"/>
  <c r="BX112" i="5"/>
  <c r="CD111" i="5"/>
  <c r="CW110" i="5"/>
  <c r="BW107" i="5"/>
  <c r="CJ144" i="5"/>
  <c r="BQ144" i="5"/>
  <c r="CA139" i="5"/>
  <c r="BY137" i="5"/>
  <c r="CL136" i="5"/>
  <c r="BW136" i="5"/>
  <c r="BV135" i="5"/>
  <c r="CW132" i="5"/>
  <c r="CV130" i="5"/>
  <c r="BP130" i="5"/>
  <c r="CX129" i="5"/>
  <c r="CI128" i="5"/>
  <c r="BV128" i="5"/>
  <c r="CK127" i="5"/>
  <c r="CW126" i="5"/>
  <c r="CL122" i="5"/>
  <c r="BC122" i="5"/>
  <c r="DD122" i="5" s="1"/>
  <c r="BC120" i="5"/>
  <c r="DC120" i="5" s="1"/>
  <c r="BT118" i="5"/>
  <c r="CY117" i="5"/>
  <c r="BY117" i="5"/>
  <c r="CI115" i="5"/>
  <c r="BU115" i="5"/>
  <c r="AY114" i="5"/>
  <c r="BU112" i="5"/>
  <c r="BZ111" i="5"/>
  <c r="CV110" i="5"/>
  <c r="BC106" i="5"/>
  <c r="BX137" i="5"/>
  <c r="CU130" i="5"/>
  <c r="CW129" i="5"/>
  <c r="AY129" i="5"/>
  <c r="CA127" i="5"/>
  <c r="CV126" i="5"/>
  <c r="AY126" i="5"/>
  <c r="CA116" i="5"/>
  <c r="DA114" i="5"/>
  <c r="BR109" i="5"/>
  <c r="CC158" i="5"/>
  <c r="DA144" i="5"/>
  <c r="CE138" i="5"/>
  <c r="CK137" i="5"/>
  <c r="CI136" i="5"/>
  <c r="BT135" i="5"/>
  <c r="DB134" i="5"/>
  <c r="CH132" i="5"/>
  <c r="CK130" i="5"/>
  <c r="CU129" i="5"/>
  <c r="CI127" i="5"/>
  <c r="CT126" i="5"/>
  <c r="CU124" i="5"/>
  <c r="CH122" i="5"/>
  <c r="CB120" i="5"/>
  <c r="BZ120" i="5"/>
  <c r="CF115" i="5"/>
  <c r="BT115" i="5"/>
  <c r="CX114" i="5"/>
  <c r="CY107" i="5"/>
  <c r="CY106" i="5"/>
  <c r="CD106" i="5"/>
  <c r="CJ137" i="5"/>
  <c r="CT129" i="5"/>
  <c r="BQ129" i="5"/>
  <c r="CH127" i="5"/>
  <c r="CS126" i="5"/>
  <c r="BQ126" i="5"/>
  <c r="CL124" i="5"/>
  <c r="AY120" i="5"/>
  <c r="BS116" i="5"/>
  <c r="CW114" i="5"/>
  <c r="BT114" i="5"/>
  <c r="CL113" i="5"/>
  <c r="BO109" i="5"/>
  <c r="CS107" i="5"/>
  <c r="CK131" i="5"/>
  <c r="CS129" i="5"/>
  <c r="BP126" i="5"/>
  <c r="CT114" i="5"/>
  <c r="CL112" i="5"/>
  <c r="CK109" i="5"/>
  <c r="CA106" i="5"/>
  <c r="BY140" i="5"/>
  <c r="CF137" i="5"/>
  <c r="BY131" i="5"/>
  <c r="CS114" i="5"/>
  <c r="CI112" i="5"/>
  <c r="BY109" i="5"/>
  <c r="AY492" i="5"/>
  <c r="CZ492" i="5"/>
  <c r="DA492" i="5"/>
  <c r="BX505" i="5"/>
  <c r="CY504" i="5"/>
  <c r="CX503" i="5"/>
  <c r="BQ503" i="5"/>
  <c r="CI505" i="5"/>
  <c r="CX504" i="5"/>
  <c r="BQ504" i="5"/>
  <c r="CG503" i="5"/>
  <c r="BP503" i="5"/>
  <c r="CF502" i="5"/>
  <c r="CV500" i="5"/>
  <c r="BP500" i="5"/>
  <c r="CZ498" i="5"/>
  <c r="BC498" i="5"/>
  <c r="CI497" i="5"/>
  <c r="BU497" i="5"/>
  <c r="CJ496" i="5"/>
  <c r="BV496" i="5"/>
  <c r="CL495" i="5"/>
  <c r="BX495" i="5"/>
  <c r="BZ494" i="5"/>
  <c r="CL494" i="5"/>
  <c r="CA494" i="5"/>
  <c r="BU486" i="5"/>
  <c r="CA467" i="5"/>
  <c r="BQ467" i="5"/>
  <c r="CX467" i="5"/>
  <c r="AY467" i="5"/>
  <c r="BT467" i="5"/>
  <c r="CZ467" i="5"/>
  <c r="BO467" i="5"/>
  <c r="DB467" i="5"/>
  <c r="CW467" i="5"/>
  <c r="CY467" i="5"/>
  <c r="DA467" i="5"/>
  <c r="CS467" i="5"/>
  <c r="CM441" i="5"/>
  <c r="CR441" i="5" s="1"/>
  <c r="CK441" i="5"/>
  <c r="CL441" i="5"/>
  <c r="CJ505" i="5"/>
  <c r="CY505" i="5"/>
  <c r="BW505" i="5"/>
  <c r="BQ492" i="5"/>
  <c r="BZ489" i="5"/>
  <c r="BO501" i="5"/>
  <c r="BP495" i="5"/>
  <c r="BQ483" i="5"/>
  <c r="BY467" i="5"/>
  <c r="BT464" i="5"/>
  <c r="BU454" i="5"/>
  <c r="CG454" i="5"/>
  <c r="BW454" i="5"/>
  <c r="CI454" i="5"/>
  <c r="BX454" i="5"/>
  <c r="CJ454" i="5"/>
  <c r="CH454" i="5"/>
  <c r="BY454" i="5"/>
  <c r="BZ454" i="5"/>
  <c r="BV454" i="5"/>
  <c r="CA454" i="5"/>
  <c r="CB454" i="5"/>
  <c r="CC454" i="5"/>
  <c r="CF454" i="5"/>
  <c r="BC454" i="5"/>
  <c r="CK454" i="5"/>
  <c r="CL454" i="5"/>
  <c r="CK453" i="5"/>
  <c r="CB410" i="5"/>
  <c r="BU410" i="5"/>
  <c r="CH410" i="5"/>
  <c r="BV410" i="5"/>
  <c r="CI410" i="5"/>
  <c r="BW410" i="5"/>
  <c r="CJ410" i="5"/>
  <c r="BX410" i="5"/>
  <c r="CK410" i="5"/>
  <c r="BY410" i="5"/>
  <c r="CL410" i="5"/>
  <c r="BZ410" i="5"/>
  <c r="CD410" i="5"/>
  <c r="CE410" i="5"/>
  <c r="CA410" i="5"/>
  <c r="CC410" i="5"/>
  <c r="CF410" i="5"/>
  <c r="CG410" i="5"/>
  <c r="CF500" i="5"/>
  <c r="BU500" i="5"/>
  <c r="CG500" i="5"/>
  <c r="DD475" i="5"/>
  <c r="BP489" i="5"/>
  <c r="CW489" i="5"/>
  <c r="BQ489" i="5"/>
  <c r="CX489" i="5"/>
  <c r="CF488" i="5"/>
  <c r="BU488" i="5"/>
  <c r="CG488" i="5"/>
  <c r="AY469" i="5"/>
  <c r="BT469" i="5"/>
  <c r="CZ469" i="5"/>
  <c r="DB469" i="5"/>
  <c r="CU469" i="5"/>
  <c r="CT469" i="5"/>
  <c r="CX469" i="5"/>
  <c r="CY469" i="5"/>
  <c r="CW503" i="5"/>
  <c r="BU503" i="5"/>
  <c r="CU501" i="5"/>
  <c r="CI486" i="5"/>
  <c r="CE473" i="5"/>
  <c r="CS472" i="5"/>
  <c r="CT472" i="5"/>
  <c r="BZ471" i="5"/>
  <c r="CL471" i="5"/>
  <c r="CB471" i="5"/>
  <c r="CH471" i="5"/>
  <c r="BW471" i="5"/>
  <c r="BY471" i="5"/>
  <c r="CD471" i="5"/>
  <c r="CE471" i="5"/>
  <c r="CX505" i="5"/>
  <c r="BV505" i="5"/>
  <c r="CH497" i="5"/>
  <c r="BC497" i="5"/>
  <c r="CI496" i="5"/>
  <c r="CK495" i="5"/>
  <c r="CB494" i="5"/>
  <c r="CW493" i="5"/>
  <c r="BW491" i="5"/>
  <c r="CI491" i="5"/>
  <c r="BX491" i="5"/>
  <c r="CJ491" i="5"/>
  <c r="CG490" i="5"/>
  <c r="BY489" i="5"/>
  <c r="CA488" i="5"/>
  <c r="CV488" i="5"/>
  <c r="BP488" i="5"/>
  <c r="CW488" i="5"/>
  <c r="CX487" i="5"/>
  <c r="CZ486" i="5"/>
  <c r="CH486" i="5"/>
  <c r="BC486" i="5"/>
  <c r="DA485" i="5"/>
  <c r="CI485" i="5"/>
  <c r="BU485" i="5"/>
  <c r="DB484" i="5"/>
  <c r="CJ484" i="5"/>
  <c r="BV484" i="5"/>
  <c r="CE475" i="5"/>
  <c r="BU475" i="5"/>
  <c r="CH475" i="5"/>
  <c r="BV475" i="5"/>
  <c r="CI475" i="5"/>
  <c r="CD473" i="5"/>
  <c r="CS473" i="5"/>
  <c r="CY473" i="5"/>
  <c r="BP473" i="5"/>
  <c r="CZ473" i="5"/>
  <c r="CV472" i="5"/>
  <c r="BT472" i="5"/>
  <c r="CW505" i="5"/>
  <c r="CG505" i="5"/>
  <c r="BU505" i="5"/>
  <c r="BP505" i="5"/>
  <c r="CV504" i="5"/>
  <c r="CF504" i="5"/>
  <c r="CU503" i="5"/>
  <c r="CE503" i="5"/>
  <c r="CT502" i="5"/>
  <c r="CD502" i="5"/>
  <c r="BR502" i="5"/>
  <c r="BO502" i="5"/>
  <c r="CS501" i="5"/>
  <c r="CC501" i="5"/>
  <c r="BY500" i="5"/>
  <c r="CT499" i="5"/>
  <c r="CX498" i="5"/>
  <c r="CY497" i="5"/>
  <c r="CG497" i="5"/>
  <c r="CZ496" i="5"/>
  <c r="CH496" i="5"/>
  <c r="BO496" i="5"/>
  <c r="DA495" i="5"/>
  <c r="CJ495" i="5"/>
  <c r="BV495" i="5"/>
  <c r="BY494" i="5"/>
  <c r="DB494" i="5"/>
  <c r="CV493" i="5"/>
  <c r="DB492" i="5"/>
  <c r="CA491" i="5"/>
  <c r="CF490" i="5"/>
  <c r="CL489" i="5"/>
  <c r="BX489" i="5"/>
  <c r="BZ488" i="5"/>
  <c r="CW487" i="5"/>
  <c r="CC487" i="5"/>
  <c r="CE487" i="5"/>
  <c r="CF487" i="5"/>
  <c r="CY486" i="5"/>
  <c r="CG486" i="5"/>
  <c r="CZ485" i="5"/>
  <c r="CH485" i="5"/>
  <c r="BC485" i="5"/>
  <c r="DA484" i="5"/>
  <c r="CI484" i="5"/>
  <c r="BU484" i="5"/>
  <c r="DB483" i="5"/>
  <c r="CK483" i="5"/>
  <c r="BW483" i="5"/>
  <c r="BP483" i="5"/>
  <c r="CS482" i="5"/>
  <c r="BT482" i="5"/>
  <c r="CW481" i="5"/>
  <c r="CK480" i="5"/>
  <c r="BC480" i="5"/>
  <c r="CK479" i="5"/>
  <c r="BU479" i="5"/>
  <c r="CJ478" i="5"/>
  <c r="CJ477" i="5"/>
  <c r="CZ476" i="5"/>
  <c r="BZ476" i="5"/>
  <c r="CA476" i="5"/>
  <c r="CX475" i="5"/>
  <c r="CD475" i="5"/>
  <c r="CW474" i="5"/>
  <c r="CV473" i="5"/>
  <c r="CU472" i="5"/>
  <c r="BQ472" i="5"/>
  <c r="CJ471" i="5"/>
  <c r="BC464" i="5"/>
  <c r="CD463" i="5"/>
  <c r="CF463" i="5"/>
  <c r="BU463" i="5"/>
  <c r="CG463" i="5"/>
  <c r="BZ463" i="5"/>
  <c r="CE463" i="5"/>
  <c r="BW463" i="5"/>
  <c r="BC463" i="5"/>
  <c r="BX463" i="5"/>
  <c r="BY463" i="5"/>
  <c r="CA463" i="5"/>
  <c r="CH463" i="5"/>
  <c r="CI463" i="5"/>
  <c r="CJ463" i="5"/>
  <c r="CK463" i="5"/>
  <c r="CW460" i="5"/>
  <c r="CS495" i="5"/>
  <c r="DF451" i="5"/>
  <c r="DC451" i="5"/>
  <c r="DD451" i="5"/>
  <c r="DE451" i="5"/>
  <c r="DC475" i="5"/>
  <c r="CC473" i="5"/>
  <c r="BU473" i="5"/>
  <c r="CH473" i="5"/>
  <c r="BV473" i="5"/>
  <c r="CI473" i="5"/>
  <c r="BV467" i="5"/>
  <c r="CH467" i="5"/>
  <c r="BX467" i="5"/>
  <c r="CJ467" i="5"/>
  <c r="CI467" i="5"/>
  <c r="BZ467" i="5"/>
  <c r="CC467" i="5"/>
  <c r="CD467" i="5"/>
  <c r="CE467" i="5"/>
  <c r="CK467" i="5"/>
  <c r="CL467" i="5"/>
  <c r="BW467" i="5"/>
  <c r="BT489" i="5"/>
  <c r="CB488" i="5"/>
  <c r="CY487" i="5"/>
  <c r="BP484" i="5"/>
  <c r="BY483" i="5"/>
  <c r="CY481" i="5"/>
  <c r="CW472" i="5"/>
  <c r="CH505" i="5"/>
  <c r="BQ505" i="5"/>
  <c r="CW504" i="5"/>
  <c r="CG504" i="5"/>
  <c r="BU504" i="5"/>
  <c r="BP504" i="5"/>
  <c r="CV503" i="5"/>
  <c r="CF503" i="5"/>
  <c r="CU502" i="5"/>
  <c r="CE502" i="5"/>
  <c r="CT501" i="5"/>
  <c r="CD501" i="5"/>
  <c r="BZ500" i="5"/>
  <c r="BT500" i="5"/>
  <c r="CE499" i="5"/>
  <c r="CF499" i="5"/>
  <c r="CY498" i="5"/>
  <c r="CZ497" i="5"/>
  <c r="DA496" i="5"/>
  <c r="BU496" i="5"/>
  <c r="DB495" i="5"/>
  <c r="BW495" i="5"/>
  <c r="BC493" i="5"/>
  <c r="BP492" i="5"/>
  <c r="BZ482" i="5"/>
  <c r="CL482" i="5"/>
  <c r="CA482" i="5"/>
  <c r="CX481" i="5"/>
  <c r="BO481" i="5"/>
  <c r="CL480" i="5"/>
  <c r="CL479" i="5"/>
  <c r="BV479" i="5"/>
  <c r="CK478" i="5"/>
  <c r="BU478" i="5"/>
  <c r="CK477" i="5"/>
  <c r="BV477" i="5"/>
  <c r="BC477" i="5"/>
  <c r="DA476" i="5"/>
  <c r="CV505" i="5"/>
  <c r="CF505" i="5"/>
  <c r="CU504" i="5"/>
  <c r="CT503" i="5"/>
  <c r="CD503" i="5"/>
  <c r="BO503" i="5"/>
  <c r="CS502" i="5"/>
  <c r="CC502" i="5"/>
  <c r="CB501" i="5"/>
  <c r="BC501" i="5"/>
  <c r="CL500" i="5"/>
  <c r="BX500" i="5"/>
  <c r="BQ500" i="5"/>
  <c r="CA499" i="5"/>
  <c r="CU499" i="5"/>
  <c r="CV499" i="5"/>
  <c r="CD498" i="5"/>
  <c r="CE498" i="5"/>
  <c r="CF497" i="5"/>
  <c r="CZ495" i="5"/>
  <c r="CI495" i="5"/>
  <c r="BU495" i="5"/>
  <c r="BX494" i="5"/>
  <c r="CY492" i="5"/>
  <c r="BZ491" i="5"/>
  <c r="CK489" i="5"/>
  <c r="BW489" i="5"/>
  <c r="BY488" i="5"/>
  <c r="CT487" i="5"/>
  <c r="CZ484" i="5"/>
  <c r="BO484" i="5"/>
  <c r="DA483" i="5"/>
  <c r="CJ483" i="5"/>
  <c r="BY482" i="5"/>
  <c r="DB482" i="5"/>
  <c r="CV481" i="5"/>
  <c r="BC481" i="5"/>
  <c r="DB477" i="5"/>
  <c r="CC475" i="5"/>
  <c r="CU475" i="5"/>
  <c r="CY475" i="5"/>
  <c r="BP475" i="5"/>
  <c r="CZ475" i="5"/>
  <c r="BO474" i="5"/>
  <c r="CT474" i="5"/>
  <c r="CS474" i="5"/>
  <c r="CU473" i="5"/>
  <c r="CA473" i="5"/>
  <c r="BT473" i="5"/>
  <c r="CI471" i="5"/>
  <c r="BQ469" i="5"/>
  <c r="BU466" i="5"/>
  <c r="CG466" i="5"/>
  <c r="BW466" i="5"/>
  <c r="CI466" i="5"/>
  <c r="BY466" i="5"/>
  <c r="CC466" i="5"/>
  <c r="BZ466" i="5"/>
  <c r="CA466" i="5"/>
  <c r="CB466" i="5"/>
  <c r="CF466" i="5"/>
  <c r="BC466" i="5"/>
  <c r="CH466" i="5"/>
  <c r="CK466" i="5"/>
  <c r="CL464" i="5"/>
  <c r="CM464" i="5"/>
  <c r="CR464" i="5" s="1"/>
  <c r="BC462" i="5"/>
  <c r="CS460" i="5"/>
  <c r="BO460" i="5"/>
  <c r="CT460" i="5"/>
  <c r="CY460" i="5"/>
  <c r="CX460" i="5"/>
  <c r="BT460" i="5"/>
  <c r="CZ460" i="5"/>
  <c r="DA460" i="5"/>
  <c r="DB460" i="5"/>
  <c r="BC460" i="5"/>
  <c r="CU460" i="5"/>
  <c r="DB459" i="5"/>
  <c r="BC459" i="5"/>
  <c r="CS459" i="5"/>
  <c r="BT459" i="5"/>
  <c r="CW459" i="5"/>
  <c r="DA459" i="5"/>
  <c r="BP459" i="5"/>
  <c r="BQ459" i="5"/>
  <c r="CT459" i="5"/>
  <c r="CU459" i="5"/>
  <c r="CV459" i="5"/>
  <c r="BO459" i="5"/>
  <c r="CX459" i="5"/>
  <c r="BS450" i="5"/>
  <c r="BR450" i="5"/>
  <c r="CC439" i="5"/>
  <c r="CD439" i="5"/>
  <c r="CF439" i="5"/>
  <c r="BU439" i="5"/>
  <c r="CG439" i="5"/>
  <c r="BX439" i="5"/>
  <c r="BY439" i="5"/>
  <c r="BZ439" i="5"/>
  <c r="CB439" i="5"/>
  <c r="CE439" i="5"/>
  <c r="CH439" i="5"/>
  <c r="CI439" i="5"/>
  <c r="BV439" i="5"/>
  <c r="BW439" i="5"/>
  <c r="CA439" i="5"/>
  <c r="CJ439" i="5"/>
  <c r="CK439" i="5"/>
  <c r="BW500" i="5"/>
  <c r="CX492" i="5"/>
  <c r="BO492" i="5"/>
  <c r="CM491" i="5"/>
  <c r="CR491" i="5" s="1"/>
  <c r="DB489" i="5"/>
  <c r="BO489" i="5"/>
  <c r="CL488" i="5"/>
  <c r="BX488" i="5"/>
  <c r="CU487" i="5"/>
  <c r="CV487" i="5"/>
  <c r="CD486" i="5"/>
  <c r="CE486" i="5"/>
  <c r="CY484" i="5"/>
  <c r="CZ483" i="5"/>
  <c r="CU481" i="5"/>
  <c r="CK481" i="5"/>
  <c r="CL481" i="5"/>
  <c r="BU477" i="5"/>
  <c r="CG477" i="5"/>
  <c r="CE477" i="5"/>
  <c r="CF477" i="5"/>
  <c r="CV476" i="5"/>
  <c r="AY476" i="5"/>
  <c r="CB475" i="5"/>
  <c r="BZ473" i="5"/>
  <c r="CG471" i="5"/>
  <c r="CY503" i="5"/>
  <c r="CT504" i="5"/>
  <c r="CC503" i="5"/>
  <c r="BO498" i="5"/>
  <c r="CT498" i="5"/>
  <c r="CU498" i="5"/>
  <c r="CB497" i="5"/>
  <c r="CB496" i="5"/>
  <c r="CC496" i="5"/>
  <c r="CX495" i="5"/>
  <c r="CG495" i="5"/>
  <c r="CW492" i="5"/>
  <c r="CL491" i="5"/>
  <c r="DA489" i="5"/>
  <c r="CK488" i="5"/>
  <c r="BW488" i="5"/>
  <c r="BT487" i="5"/>
  <c r="CB486" i="5"/>
  <c r="CC485" i="5"/>
  <c r="CD485" i="5"/>
  <c r="CX484" i="5"/>
  <c r="CY483" i="5"/>
  <c r="CT481" i="5"/>
  <c r="BX480" i="5"/>
  <c r="CJ480" i="5"/>
  <c r="BU480" i="5"/>
  <c r="CH480" i="5"/>
  <c r="BV480" i="5"/>
  <c r="CI480" i="5"/>
  <c r="CD477" i="5"/>
  <c r="CW476" i="5"/>
  <c r="BT476" i="5"/>
  <c r="CA475" i="5"/>
  <c r="CM474" i="5"/>
  <c r="CR474" i="5" s="1"/>
  <c r="BY473" i="5"/>
  <c r="BQ473" i="5"/>
  <c r="CF471" i="5"/>
  <c r="DA469" i="5"/>
  <c r="CV467" i="5"/>
  <c r="BP467" i="5"/>
  <c r="CE454" i="5"/>
  <c r="CL453" i="5"/>
  <c r="BZ448" i="5"/>
  <c r="CL448" i="5"/>
  <c r="CA448" i="5"/>
  <c r="CC448" i="5"/>
  <c r="CD448" i="5"/>
  <c r="CJ448" i="5"/>
  <c r="BU448" i="5"/>
  <c r="CK448" i="5"/>
  <c r="BX448" i="5"/>
  <c r="BY448" i="5"/>
  <c r="CB448" i="5"/>
  <c r="CE448" i="5"/>
  <c r="CF448" i="5"/>
  <c r="CG448" i="5"/>
  <c r="CH448" i="5"/>
  <c r="CI448" i="5"/>
  <c r="CB442" i="5"/>
  <c r="BC442" i="5"/>
  <c r="BY442" i="5"/>
  <c r="CC442" i="5"/>
  <c r="CD442" i="5"/>
  <c r="CM501" i="5"/>
  <c r="CR501" i="5" s="1"/>
  <c r="CK500" i="5"/>
  <c r="CY495" i="5"/>
  <c r="BO495" i="5"/>
  <c r="CS504" i="5"/>
  <c r="DB501" i="5"/>
  <c r="CL501" i="5"/>
  <c r="CJ500" i="5"/>
  <c r="BV500" i="5"/>
  <c r="CM499" i="5"/>
  <c r="CR499" i="5" s="1"/>
  <c r="CC505" i="5"/>
  <c r="CB504" i="5"/>
  <c r="BC504" i="5"/>
  <c r="CA503" i="5"/>
  <c r="CL502" i="5"/>
  <c r="BZ502" i="5"/>
  <c r="DA501" i="5"/>
  <c r="CZ500" i="5"/>
  <c r="CI500" i="5"/>
  <c r="CL499" i="5"/>
  <c r="BT498" i="5"/>
  <c r="CS497" i="5"/>
  <c r="BO497" i="5"/>
  <c r="CT497" i="5"/>
  <c r="CD496" i="5"/>
  <c r="CW495" i="5"/>
  <c r="CF495" i="5"/>
  <c r="CI494" i="5"/>
  <c r="BU494" i="5"/>
  <c r="DA493" i="5"/>
  <c r="DB493" i="5"/>
  <c r="CV492" i="5"/>
  <c r="BC492" i="5"/>
  <c r="CZ489" i="5"/>
  <c r="BC489" i="5"/>
  <c r="CJ488" i="5"/>
  <c r="BV488" i="5"/>
  <c r="CM487" i="5"/>
  <c r="CR487" i="5" s="1"/>
  <c r="CA486" i="5"/>
  <c r="BO486" i="5"/>
  <c r="CT486" i="5"/>
  <c r="CU486" i="5"/>
  <c r="CB485" i="5"/>
  <c r="CW484" i="5"/>
  <c r="CB484" i="5"/>
  <c r="CC484" i="5"/>
  <c r="CX483" i="5"/>
  <c r="CS481" i="5"/>
  <c r="CD480" i="5"/>
  <c r="AY480" i="5"/>
  <c r="BT480" i="5"/>
  <c r="CZ480" i="5"/>
  <c r="CY480" i="5"/>
  <c r="BP480" i="5"/>
  <c r="DA480" i="5"/>
  <c r="CC477" i="5"/>
  <c r="BP477" i="5"/>
  <c r="CW477" i="5"/>
  <c r="CV477" i="5"/>
  <c r="CX477" i="5"/>
  <c r="CU476" i="5"/>
  <c r="BZ475" i="5"/>
  <c r="CL474" i="5"/>
  <c r="BX473" i="5"/>
  <c r="BO472" i="5"/>
  <c r="CC471" i="5"/>
  <c r="CW469" i="5"/>
  <c r="BO469" i="5"/>
  <c r="CU467" i="5"/>
  <c r="CU464" i="5"/>
  <c r="BP464" i="5"/>
  <c r="CW464" i="5"/>
  <c r="BQ464" i="5"/>
  <c r="CX464" i="5"/>
  <c r="CV464" i="5"/>
  <c r="DB464" i="5"/>
  <c r="AY464" i="5"/>
  <c r="CT464" i="5"/>
  <c r="BO464" i="5"/>
  <c r="CY464" i="5"/>
  <c r="CZ464" i="5"/>
  <c r="DA464" i="5"/>
  <c r="BY458" i="5"/>
  <c r="CB458" i="5"/>
  <c r="CD458" i="5"/>
  <c r="DA435" i="5"/>
  <c r="DB435" i="5"/>
  <c r="BC435" i="5"/>
  <c r="CS435" i="5"/>
  <c r="BO435" i="5"/>
  <c r="CT435" i="5"/>
  <c r="CU435" i="5"/>
  <c r="CV435" i="5"/>
  <c r="CW435" i="5"/>
  <c r="BQ435" i="5"/>
  <c r="CY435" i="5"/>
  <c r="CZ435" i="5"/>
  <c r="BT435" i="5"/>
  <c r="BP435" i="5"/>
  <c r="CX435" i="5"/>
  <c r="BT495" i="5"/>
  <c r="CB500" i="5"/>
  <c r="CE505" i="5"/>
  <c r="CD504" i="5"/>
  <c r="CS503" i="5"/>
  <c r="CC497" i="5"/>
  <c r="CD497" i="5"/>
  <c r="CH495" i="5"/>
  <c r="CD505" i="5"/>
  <c r="CC504" i="5"/>
  <c r="CB503" i="5"/>
  <c r="BC503" i="5"/>
  <c r="CM502" i="5"/>
  <c r="CR502" i="5" s="1"/>
  <c r="CB505" i="5"/>
  <c r="BC505" i="5"/>
  <c r="CA504" i="5"/>
  <c r="DB503" i="5"/>
  <c r="CL503" i="5"/>
  <c r="BZ503" i="5"/>
  <c r="CZ501" i="5"/>
  <c r="AY501" i="5"/>
  <c r="CH500" i="5"/>
  <c r="BC500" i="5"/>
  <c r="BZ497" i="5"/>
  <c r="BT497" i="5"/>
  <c r="CA496" i="5"/>
  <c r="BC496" i="5"/>
  <c r="CS496" i="5"/>
  <c r="CV495" i="5"/>
  <c r="CH494" i="5"/>
  <c r="CU492" i="5"/>
  <c r="CD492" i="5"/>
  <c r="CA490" i="5"/>
  <c r="BV490" i="5"/>
  <c r="CH490" i="5"/>
  <c r="BW490" i="5"/>
  <c r="CI490" i="5"/>
  <c r="CY489" i="5"/>
  <c r="CI488" i="5"/>
  <c r="DD487" i="5"/>
  <c r="BQ487" i="5"/>
  <c r="BZ486" i="5"/>
  <c r="BT486" i="5"/>
  <c r="CA485" i="5"/>
  <c r="CS485" i="5"/>
  <c r="CT485" i="5"/>
  <c r="CV484" i="5"/>
  <c r="CD484" i="5"/>
  <c r="AY484" i="5"/>
  <c r="CW483" i="5"/>
  <c r="CV480" i="5"/>
  <c r="CC480" i="5"/>
  <c r="BW479" i="5"/>
  <c r="CI479" i="5"/>
  <c r="BC479" i="5"/>
  <c r="CC479" i="5"/>
  <c r="CD479" i="5"/>
  <c r="BV478" i="5"/>
  <c r="CH478" i="5"/>
  <c r="BY478" i="5"/>
  <c r="CL478" i="5"/>
  <c r="BZ478" i="5"/>
  <c r="CU477" i="5"/>
  <c r="CB477" i="5"/>
  <c r="CT476" i="5"/>
  <c r="BQ476" i="5"/>
  <c r="CL473" i="5"/>
  <c r="BW473" i="5"/>
  <c r="DB472" i="5"/>
  <c r="BC472" i="5"/>
  <c r="CA471" i="5"/>
  <c r="CV469" i="5"/>
  <c r="BC469" i="5"/>
  <c r="CT467" i="5"/>
  <c r="DF453" i="5"/>
  <c r="CA505" i="5"/>
  <c r="DB504" i="5"/>
  <c r="CE500" i="5"/>
  <c r="CV489" i="5"/>
  <c r="CH488" i="5"/>
  <c r="BC488" i="5"/>
  <c r="BR486" i="5"/>
  <c r="BS486" i="5"/>
  <c r="CU484" i="5"/>
  <c r="CV483" i="5"/>
  <c r="DA481" i="5"/>
  <c r="DB481" i="5"/>
  <c r="DA503" i="5"/>
  <c r="CU495" i="5"/>
  <c r="CA495" i="5"/>
  <c r="CB495" i="5"/>
  <c r="CT492" i="5"/>
  <c r="BC484" i="5"/>
  <c r="CS484" i="5"/>
  <c r="DF475" i="5"/>
  <c r="CK473" i="5"/>
  <c r="BC473" i="5"/>
  <c r="CS469" i="5"/>
  <c r="BC467" i="5"/>
  <c r="CA461" i="5"/>
  <c r="CC461" i="5"/>
  <c r="DC452" i="5"/>
  <c r="DB505" i="5"/>
  <c r="CL505" i="5"/>
  <c r="DA504" i="5"/>
  <c r="CZ503" i="5"/>
  <c r="CJ503" i="5"/>
  <c r="BT503" i="5"/>
  <c r="CI502" i="5"/>
  <c r="CX501" i="5"/>
  <c r="CH501" i="5"/>
  <c r="CW500" i="5"/>
  <c r="CD500" i="5"/>
  <c r="BP498" i="5"/>
  <c r="CL497" i="5"/>
  <c r="BX497" i="5"/>
  <c r="BQ497" i="5"/>
  <c r="BY496" i="5"/>
  <c r="CT495" i="5"/>
  <c r="CC495" i="5"/>
  <c r="AY495" i="5"/>
  <c r="CF494" i="5"/>
  <c r="BC494" i="5"/>
  <c r="CS492" i="5"/>
  <c r="CB492" i="5"/>
  <c r="CU489" i="5"/>
  <c r="BU489" i="5"/>
  <c r="CG489" i="5"/>
  <c r="BV489" i="5"/>
  <c r="CH489" i="5"/>
  <c r="CE488" i="5"/>
  <c r="DB487" i="5"/>
  <c r="BO487" i="5"/>
  <c r="CL486" i="5"/>
  <c r="BX486" i="5"/>
  <c r="BQ486" i="5"/>
  <c r="BY485" i="5"/>
  <c r="CT484" i="5"/>
  <c r="BZ484" i="5"/>
  <c r="CU483" i="5"/>
  <c r="CA483" i="5"/>
  <c r="CB483" i="5"/>
  <c r="CG482" i="5"/>
  <c r="BQ481" i="5"/>
  <c r="CT480" i="5"/>
  <c r="CA480" i="5"/>
  <c r="CA479" i="5"/>
  <c r="CB478" i="5"/>
  <c r="CS477" i="5"/>
  <c r="BZ477" i="5"/>
  <c r="CL476" i="5"/>
  <c r="CL475" i="5"/>
  <c r="BW475" i="5"/>
  <c r="CJ473" i="5"/>
  <c r="CZ472" i="5"/>
  <c r="BV471" i="5"/>
  <c r="CG467" i="5"/>
  <c r="CK452" i="5"/>
  <c r="CM452" i="5"/>
  <c r="CR452" i="5" s="1"/>
  <c r="CC464" i="5"/>
  <c r="CT463" i="5"/>
  <c r="CV463" i="5"/>
  <c r="BP463" i="5"/>
  <c r="CW463" i="5"/>
  <c r="CS463" i="5"/>
  <c r="AY463" i="5"/>
  <c r="CZ463" i="5"/>
  <c r="CB461" i="5"/>
  <c r="CD461" i="5"/>
  <c r="CE461" i="5"/>
  <c r="BU461" i="5"/>
  <c r="CJ461" i="5"/>
  <c r="BY461" i="5"/>
  <c r="BZ461" i="5"/>
  <c r="CA458" i="5"/>
  <c r="CY451" i="5"/>
  <c r="CZ449" i="5"/>
  <c r="DB448" i="5"/>
  <c r="CS448" i="5"/>
  <c r="BO448" i="5"/>
  <c r="CT448" i="5"/>
  <c r="CU448" i="5"/>
  <c r="CV448" i="5"/>
  <c r="BY446" i="5"/>
  <c r="CB446" i="5"/>
  <c r="BZ446" i="5"/>
  <c r="BW445" i="5"/>
  <c r="CI445" i="5"/>
  <c r="BX445" i="5"/>
  <c r="CJ445" i="5"/>
  <c r="BZ445" i="5"/>
  <c r="CL445" i="5"/>
  <c r="CA445" i="5"/>
  <c r="CH445" i="5"/>
  <c r="BC445" i="5"/>
  <c r="CK445" i="5"/>
  <c r="BY445" i="5"/>
  <c r="CB445" i="5"/>
  <c r="CK407" i="5"/>
  <c r="CL407" i="5"/>
  <c r="CM407" i="5"/>
  <c r="CR407" i="5" s="1"/>
  <c r="CC462" i="5"/>
  <c r="CE462" i="5"/>
  <c r="CF462" i="5"/>
  <c r="BX462" i="5"/>
  <c r="CB462" i="5"/>
  <c r="CD462" i="5"/>
  <c r="DB455" i="5"/>
  <c r="CF453" i="5"/>
  <c r="BV453" i="5"/>
  <c r="CH453" i="5"/>
  <c r="BW453" i="5"/>
  <c r="CI453" i="5"/>
  <c r="BX453" i="5"/>
  <c r="CB453" i="5"/>
  <c r="CC453" i="5"/>
  <c r="CE452" i="5"/>
  <c r="BU452" i="5"/>
  <c r="CG452" i="5"/>
  <c r="BV452" i="5"/>
  <c r="CH452" i="5"/>
  <c r="BW452" i="5"/>
  <c r="CL452" i="5"/>
  <c r="CA452" i="5"/>
  <c r="CB452" i="5"/>
  <c r="CX451" i="5"/>
  <c r="DE450" i="5"/>
  <c r="CY449" i="5"/>
  <c r="BT447" i="5"/>
  <c r="CK431" i="5"/>
  <c r="CL431" i="5"/>
  <c r="CM431" i="5"/>
  <c r="CR431" i="5" s="1"/>
  <c r="BC431" i="5"/>
  <c r="DA302" i="5"/>
  <c r="CS302" i="5"/>
  <c r="BC302" i="5"/>
  <c r="CU302" i="5"/>
  <c r="CV302" i="5"/>
  <c r="BP302" i="5"/>
  <c r="BQ302" i="5"/>
  <c r="CT302" i="5"/>
  <c r="CW302" i="5"/>
  <c r="CX302" i="5"/>
  <c r="AY302" i="5"/>
  <c r="CZ302" i="5"/>
  <c r="DB302" i="5"/>
  <c r="CY302" i="5"/>
  <c r="CL493" i="5"/>
  <c r="CZ491" i="5"/>
  <c r="BT491" i="5"/>
  <c r="CB474" i="5"/>
  <c r="CC472" i="5"/>
  <c r="CX471" i="5"/>
  <c r="CV470" i="5"/>
  <c r="BZ464" i="5"/>
  <c r="CL462" i="5"/>
  <c r="BR462" i="5"/>
  <c r="CL461" i="5"/>
  <c r="BC461" i="5"/>
  <c r="BO461" i="5"/>
  <c r="CT461" i="5"/>
  <c r="CU461" i="5"/>
  <c r="BQ461" i="5"/>
  <c r="CS461" i="5"/>
  <c r="CV461" i="5"/>
  <c r="BX457" i="5"/>
  <c r="CJ457" i="5"/>
  <c r="BZ457" i="5"/>
  <c r="CL457" i="5"/>
  <c r="CA457" i="5"/>
  <c r="CC457" i="5"/>
  <c r="CG457" i="5"/>
  <c r="CH457" i="5"/>
  <c r="CK456" i="5"/>
  <c r="CL456" i="5"/>
  <c r="BC456" i="5"/>
  <c r="CY455" i="5"/>
  <c r="CC455" i="5"/>
  <c r="BP455" i="5"/>
  <c r="CG453" i="5"/>
  <c r="CU451" i="5"/>
  <c r="CD451" i="5"/>
  <c r="CF451" i="5"/>
  <c r="BU451" i="5"/>
  <c r="CG451" i="5"/>
  <c r="CJ451" i="5"/>
  <c r="BY451" i="5"/>
  <c r="BZ451" i="5"/>
  <c r="CW450" i="5"/>
  <c r="CW449" i="5"/>
  <c r="BQ478" i="5"/>
  <c r="CX478" i="5"/>
  <c r="DB471" i="5"/>
  <c r="BC471" i="5"/>
  <c r="BO471" i="5"/>
  <c r="CZ471" i="5"/>
  <c r="BY470" i="5"/>
  <c r="CA470" i="5"/>
  <c r="CF465" i="5"/>
  <c r="BV465" i="5"/>
  <c r="CH465" i="5"/>
  <c r="BW465" i="5"/>
  <c r="CI465" i="5"/>
  <c r="CC465" i="5"/>
  <c r="BC465" i="5"/>
  <c r="CJ465" i="5"/>
  <c r="CK462" i="5"/>
  <c r="CK461" i="5"/>
  <c r="BZ459" i="5"/>
  <c r="CL459" i="5"/>
  <c r="CB459" i="5"/>
  <c r="CC459" i="5"/>
  <c r="CD459" i="5"/>
  <c r="CH459" i="5"/>
  <c r="CI459" i="5"/>
  <c r="AY457" i="5"/>
  <c r="BT457" i="5"/>
  <c r="CZ457" i="5"/>
  <c r="DB457" i="5"/>
  <c r="CU457" i="5"/>
  <c r="CY457" i="5"/>
  <c r="BC457" i="5"/>
  <c r="DA457" i="5"/>
  <c r="CW455" i="5"/>
  <c r="BO455" i="5"/>
  <c r="CE453" i="5"/>
  <c r="CU452" i="5"/>
  <c r="CW452" i="5"/>
  <c r="BQ452" i="5"/>
  <c r="CX452" i="5"/>
  <c r="BT452" i="5"/>
  <c r="CT452" i="5"/>
  <c r="CV452" i="5"/>
  <c r="BT448" i="5"/>
  <c r="CG445" i="5"/>
  <c r="CK443" i="5"/>
  <c r="CL443" i="5"/>
  <c r="CM443" i="5"/>
  <c r="CR443" i="5" s="1"/>
  <c r="CW436" i="5"/>
  <c r="DB434" i="5"/>
  <c r="DC421" i="5"/>
  <c r="DD421" i="5"/>
  <c r="DE421" i="5"/>
  <c r="DF421" i="5"/>
  <c r="CA368" i="5"/>
  <c r="CB368" i="5"/>
  <c r="BU368" i="5"/>
  <c r="CI368" i="5"/>
  <c r="BV368" i="5"/>
  <c r="CJ368" i="5"/>
  <c r="BW368" i="5"/>
  <c r="CK368" i="5"/>
  <c r="BX368" i="5"/>
  <c r="CL368" i="5"/>
  <c r="BY368" i="5"/>
  <c r="BZ368" i="5"/>
  <c r="CE368" i="5"/>
  <c r="CF368" i="5"/>
  <c r="CC368" i="5"/>
  <c r="CD368" i="5"/>
  <c r="CG368" i="5"/>
  <c r="CH368" i="5"/>
  <c r="BO451" i="5"/>
  <c r="CT451" i="5"/>
  <c r="CV451" i="5"/>
  <c r="BP451" i="5"/>
  <c r="CW451" i="5"/>
  <c r="BQ451" i="5"/>
  <c r="CS451" i="5"/>
  <c r="BC449" i="5"/>
  <c r="BO449" i="5"/>
  <c r="CT449" i="5"/>
  <c r="CU449" i="5"/>
  <c r="CX449" i="5"/>
  <c r="AY449" i="5"/>
  <c r="DB449" i="5"/>
  <c r="CZ447" i="5"/>
  <c r="BY443" i="5"/>
  <c r="CB443" i="5"/>
  <c r="CC443" i="5"/>
  <c r="CD443" i="5"/>
  <c r="CD428" i="5"/>
  <c r="CE428" i="5"/>
  <c r="BU428" i="5"/>
  <c r="CG428" i="5"/>
  <c r="BV428" i="5"/>
  <c r="CH428" i="5"/>
  <c r="BW428" i="5"/>
  <c r="CI428" i="5"/>
  <c r="BZ428" i="5"/>
  <c r="CL428" i="5"/>
  <c r="CA428" i="5"/>
  <c r="BC428" i="5"/>
  <c r="CB428" i="5"/>
  <c r="CC428" i="5"/>
  <c r="CF428" i="5"/>
  <c r="CJ428" i="5"/>
  <c r="CK428" i="5"/>
  <c r="BC391" i="5"/>
  <c r="CS391" i="5"/>
  <c r="CU391" i="5"/>
  <c r="BP391" i="5"/>
  <c r="CW391" i="5"/>
  <c r="AY391" i="5"/>
  <c r="BT391" i="5"/>
  <c r="CZ391" i="5"/>
  <c r="DA391" i="5"/>
  <c r="BQ391" i="5"/>
  <c r="DB391" i="5"/>
  <c r="CT391" i="5"/>
  <c r="CV391" i="5"/>
  <c r="CX391" i="5"/>
  <c r="BO391" i="5"/>
  <c r="AY434" i="5"/>
  <c r="CZ434" i="5"/>
  <c r="DA434" i="5"/>
  <c r="BC434" i="5"/>
  <c r="CS434" i="5"/>
  <c r="BQ434" i="5"/>
  <c r="CV434" i="5"/>
  <c r="CW434" i="5"/>
  <c r="CX434" i="5"/>
  <c r="CY434" i="5"/>
  <c r="BY430" i="5"/>
  <c r="BC430" i="5"/>
  <c r="CB430" i="5"/>
  <c r="CC430" i="5"/>
  <c r="CA430" i="5"/>
  <c r="CD430" i="5"/>
  <c r="CK426" i="5"/>
  <c r="CL426" i="5"/>
  <c r="CM426" i="5"/>
  <c r="CR426" i="5" s="1"/>
  <c r="DA470" i="5"/>
  <c r="BC468" i="5"/>
  <c r="CY463" i="5"/>
  <c r="CH462" i="5"/>
  <c r="CG461" i="5"/>
  <c r="BZ453" i="5"/>
  <c r="CI452" i="5"/>
  <c r="CS450" i="5"/>
  <c r="CU450" i="5"/>
  <c r="CV450" i="5"/>
  <c r="DA450" i="5"/>
  <c r="BO450" i="5"/>
  <c r="BP450" i="5"/>
  <c r="CV447" i="5"/>
  <c r="CD445" i="5"/>
  <c r="BZ443" i="5"/>
  <c r="CW443" i="5"/>
  <c r="BQ443" i="5"/>
  <c r="CX443" i="5"/>
  <c r="AY443" i="5"/>
  <c r="BT443" i="5"/>
  <c r="CZ443" i="5"/>
  <c r="DA443" i="5"/>
  <c r="BC443" i="5"/>
  <c r="BO443" i="5"/>
  <c r="CU443" i="5"/>
  <c r="CV443" i="5"/>
  <c r="CY443" i="5"/>
  <c r="BX428" i="5"/>
  <c r="BY426" i="5"/>
  <c r="BZ426" i="5"/>
  <c r="CY391" i="5"/>
  <c r="CE464" i="5"/>
  <c r="BU464" i="5"/>
  <c r="CG464" i="5"/>
  <c r="BV464" i="5"/>
  <c r="CH464" i="5"/>
  <c r="CB464" i="5"/>
  <c r="CI464" i="5"/>
  <c r="CG462" i="5"/>
  <c r="BY455" i="5"/>
  <c r="BZ455" i="5"/>
  <c r="BY453" i="5"/>
  <c r="CF452" i="5"/>
  <c r="BC448" i="5"/>
  <c r="CU447" i="5"/>
  <c r="CC445" i="5"/>
  <c r="CA441" i="5"/>
  <c r="CM430" i="5"/>
  <c r="CR430" i="5" s="1"/>
  <c r="BY378" i="5"/>
  <c r="BZ378" i="5"/>
  <c r="CK464" i="5"/>
  <c r="CA462" i="5"/>
  <c r="BU453" i="5"/>
  <c r="CD452" i="5"/>
  <c r="BT449" i="5"/>
  <c r="CD446" i="5"/>
  <c r="BV445" i="5"/>
  <c r="BZ441" i="5"/>
  <c r="CL430" i="5"/>
  <c r="BQ455" i="5"/>
  <c r="CX455" i="5"/>
  <c r="AY455" i="5"/>
  <c r="BT455" i="5"/>
  <c r="CZ455" i="5"/>
  <c r="DA455" i="5"/>
  <c r="CS455" i="5"/>
  <c r="DA447" i="5"/>
  <c r="DB447" i="5"/>
  <c r="BC447" i="5"/>
  <c r="CS447" i="5"/>
  <c r="BQ447" i="5"/>
  <c r="CW447" i="5"/>
  <c r="CX447" i="5"/>
  <c r="AY447" i="5"/>
  <c r="DB436" i="5"/>
  <c r="CS436" i="5"/>
  <c r="BO436" i="5"/>
  <c r="CT436" i="5"/>
  <c r="CU436" i="5"/>
  <c r="AY436" i="5"/>
  <c r="CV436" i="5"/>
  <c r="CX436" i="5"/>
  <c r="CY436" i="5"/>
  <c r="BQ436" i="5"/>
  <c r="CZ436" i="5"/>
  <c r="DA436" i="5"/>
  <c r="CM422" i="5"/>
  <c r="CR422" i="5" s="1"/>
  <c r="CL422" i="5"/>
  <c r="CK444" i="5"/>
  <c r="CL444" i="5"/>
  <c r="CF442" i="5"/>
  <c r="BU442" i="5"/>
  <c r="CG442" i="5"/>
  <c r="BW442" i="5"/>
  <c r="CI442" i="5"/>
  <c r="BX442" i="5"/>
  <c r="CJ442" i="5"/>
  <c r="CE441" i="5"/>
  <c r="CF441" i="5"/>
  <c r="BV441" i="5"/>
  <c r="CH441" i="5"/>
  <c r="BW441" i="5"/>
  <c r="CI441" i="5"/>
  <c r="CS439" i="5"/>
  <c r="BO439" i="5"/>
  <c r="CT439" i="5"/>
  <c r="CV439" i="5"/>
  <c r="CW439" i="5"/>
  <c r="CB426" i="5"/>
  <c r="DB420" i="5"/>
  <c r="AY420" i="5"/>
  <c r="BT420" i="5"/>
  <c r="CS420" i="5"/>
  <c r="CT420" i="5"/>
  <c r="BC420" i="5"/>
  <c r="CU420" i="5"/>
  <c r="CV420" i="5"/>
  <c r="CY420" i="5"/>
  <c r="BP420" i="5"/>
  <c r="CZ420" i="5"/>
  <c r="CY418" i="5"/>
  <c r="CU413" i="5"/>
  <c r="CS413" i="5"/>
  <c r="CT413" i="5"/>
  <c r="BC413" i="5"/>
  <c r="CV413" i="5"/>
  <c r="CW413" i="5"/>
  <c r="BO413" i="5"/>
  <c r="CX413" i="5"/>
  <c r="DA413" i="5"/>
  <c r="DB413" i="5"/>
  <c r="CB405" i="5"/>
  <c r="CC403" i="5"/>
  <c r="BU403" i="5"/>
  <c r="CG403" i="5"/>
  <c r="BV403" i="5"/>
  <c r="CJ403" i="5"/>
  <c r="BW403" i="5"/>
  <c r="CK403" i="5"/>
  <c r="BX403" i="5"/>
  <c r="CL403" i="5"/>
  <c r="BY403" i="5"/>
  <c r="BZ403" i="5"/>
  <c r="CA403" i="5"/>
  <c r="CE403" i="5"/>
  <c r="CF403" i="5"/>
  <c r="BC403" i="5"/>
  <c r="CH403" i="5"/>
  <c r="CW392" i="5"/>
  <c r="CS462" i="5"/>
  <c r="CU462" i="5"/>
  <c r="CV462" i="5"/>
  <c r="CA449" i="5"/>
  <c r="CB449" i="5"/>
  <c r="CD449" i="5"/>
  <c r="CE449" i="5"/>
  <c r="AY446" i="5"/>
  <c r="BT446" i="5"/>
  <c r="CZ446" i="5"/>
  <c r="DA446" i="5"/>
  <c r="BC446" i="5"/>
  <c r="CA442" i="5"/>
  <c r="CC441" i="5"/>
  <c r="CS440" i="5"/>
  <c r="BY440" i="5"/>
  <c r="DB439" i="5"/>
  <c r="BW438" i="5"/>
  <c r="CY437" i="5"/>
  <c r="BZ437" i="5"/>
  <c r="BP437" i="5"/>
  <c r="CF436" i="5"/>
  <c r="CC433" i="5"/>
  <c r="DD432" i="5"/>
  <c r="CE429" i="5"/>
  <c r="CF429" i="5"/>
  <c r="BV429" i="5"/>
  <c r="CH429" i="5"/>
  <c r="BW429" i="5"/>
  <c r="CI429" i="5"/>
  <c r="BX429" i="5"/>
  <c r="CJ429" i="5"/>
  <c r="CA429" i="5"/>
  <c r="BC429" i="5"/>
  <c r="CB429" i="5"/>
  <c r="BC426" i="5"/>
  <c r="CS426" i="5"/>
  <c r="CU426" i="5"/>
  <c r="CV426" i="5"/>
  <c r="BP426" i="5"/>
  <c r="CW426" i="5"/>
  <c r="AY426" i="5"/>
  <c r="BT426" i="5"/>
  <c r="CZ426" i="5"/>
  <c r="DA426" i="5"/>
  <c r="CL425" i="5"/>
  <c r="CZ424" i="5"/>
  <c r="CK423" i="5"/>
  <c r="BC422" i="5"/>
  <c r="BC414" i="5"/>
  <c r="CY413" i="5"/>
  <c r="CG412" i="5"/>
  <c r="CI403" i="5"/>
  <c r="BZ402" i="5"/>
  <c r="CD402" i="5"/>
  <c r="BC392" i="5"/>
  <c r="CB369" i="5"/>
  <c r="CC369" i="5"/>
  <c r="CF369" i="5"/>
  <c r="CG369" i="5"/>
  <c r="CH369" i="5"/>
  <c r="BU369" i="5"/>
  <c r="CI369" i="5"/>
  <c r="BV369" i="5"/>
  <c r="CJ369" i="5"/>
  <c r="BW369" i="5"/>
  <c r="CK369" i="5"/>
  <c r="BZ369" i="5"/>
  <c r="CA369" i="5"/>
  <c r="BY369" i="5"/>
  <c r="CD369" i="5"/>
  <c r="CE369" i="5"/>
  <c r="BX469" i="5"/>
  <c r="CJ469" i="5"/>
  <c r="BZ469" i="5"/>
  <c r="CL469" i="5"/>
  <c r="CX462" i="5"/>
  <c r="CK460" i="5"/>
  <c r="CL450" i="5"/>
  <c r="CI449" i="5"/>
  <c r="CU446" i="5"/>
  <c r="BZ442" i="5"/>
  <c r="CB441" i="5"/>
  <c r="BC440" i="5"/>
  <c r="DA439" i="5"/>
  <c r="CL438" i="5"/>
  <c r="CX437" i="5"/>
  <c r="CB436" i="5"/>
  <c r="BY434" i="5"/>
  <c r="CB434" i="5"/>
  <c r="CC434" i="5"/>
  <c r="BC427" i="5"/>
  <c r="CK425" i="5"/>
  <c r="CE414" i="5"/>
  <c r="CF412" i="5"/>
  <c r="CS411" i="5"/>
  <c r="CT411" i="5"/>
  <c r="CU411" i="5"/>
  <c r="BC411" i="5"/>
  <c r="CV411" i="5"/>
  <c r="BO411" i="5"/>
  <c r="CW411" i="5"/>
  <c r="CX411" i="5"/>
  <c r="DA411" i="5"/>
  <c r="DB411" i="5"/>
  <c r="CJ409" i="5"/>
  <c r="DA407" i="5"/>
  <c r="CV407" i="5"/>
  <c r="CW407" i="5"/>
  <c r="CX407" i="5"/>
  <c r="CY407" i="5"/>
  <c r="BP407" i="5"/>
  <c r="CZ407" i="5"/>
  <c r="BQ407" i="5"/>
  <c r="DB407" i="5"/>
  <c r="CS407" i="5"/>
  <c r="CD403" i="5"/>
  <c r="BT401" i="5"/>
  <c r="CB379" i="5"/>
  <c r="CC379" i="5"/>
  <c r="CD379" i="5"/>
  <c r="CE379" i="5"/>
  <c r="CF379" i="5"/>
  <c r="BU379" i="5"/>
  <c r="CG379" i="5"/>
  <c r="BX379" i="5"/>
  <c r="CJ379" i="5"/>
  <c r="BV379" i="5"/>
  <c r="BW379" i="5"/>
  <c r="BY379" i="5"/>
  <c r="CH379" i="5"/>
  <c r="CI379" i="5"/>
  <c r="CK379" i="5"/>
  <c r="DD343" i="5"/>
  <c r="CS338" i="5"/>
  <c r="BO338" i="5"/>
  <c r="CT338" i="5"/>
  <c r="CU338" i="5"/>
  <c r="CV338" i="5"/>
  <c r="BP338" i="5"/>
  <c r="CW338" i="5"/>
  <c r="BQ338" i="5"/>
  <c r="CX338" i="5"/>
  <c r="DA338" i="5"/>
  <c r="BT338" i="5"/>
  <c r="CY338" i="5"/>
  <c r="CZ338" i="5"/>
  <c r="AY338" i="5"/>
  <c r="DB338" i="5"/>
  <c r="BC338" i="5"/>
  <c r="CZ439" i="5"/>
  <c r="CB438" i="5"/>
  <c r="CC438" i="5"/>
  <c r="CE438" i="5"/>
  <c r="CF438" i="5"/>
  <c r="BO424" i="5"/>
  <c r="CT424" i="5"/>
  <c r="BQ424" i="5"/>
  <c r="DA424" i="5"/>
  <c r="DB424" i="5"/>
  <c r="AY424" i="5"/>
  <c r="CS424" i="5"/>
  <c r="CW424" i="5"/>
  <c r="CX424" i="5"/>
  <c r="BY419" i="5"/>
  <c r="BZ419" i="5"/>
  <c r="CC419" i="5"/>
  <c r="BC419" i="5"/>
  <c r="CD419" i="5"/>
  <c r="BX418" i="5"/>
  <c r="CJ418" i="5"/>
  <c r="CB418" i="5"/>
  <c r="CC418" i="5"/>
  <c r="CD418" i="5"/>
  <c r="CE418" i="5"/>
  <c r="CF418" i="5"/>
  <c r="CG418" i="5"/>
  <c r="BW418" i="5"/>
  <c r="CK418" i="5"/>
  <c r="BY418" i="5"/>
  <c r="CL418" i="5"/>
  <c r="CI409" i="5"/>
  <c r="BY380" i="5"/>
  <c r="CB380" i="5"/>
  <c r="BZ380" i="5"/>
  <c r="BC379" i="5"/>
  <c r="CS379" i="5"/>
  <c r="BO379" i="5"/>
  <c r="CT379" i="5"/>
  <c r="CU379" i="5"/>
  <c r="CV379" i="5"/>
  <c r="BP379" i="5"/>
  <c r="CW379" i="5"/>
  <c r="AY379" i="5"/>
  <c r="CZ379" i="5"/>
  <c r="CX379" i="5"/>
  <c r="CY379" i="5"/>
  <c r="DA379" i="5"/>
  <c r="DB379" i="5"/>
  <c r="BQ379" i="5"/>
  <c r="DA358" i="5"/>
  <c r="CS358" i="5"/>
  <c r="BO358" i="5"/>
  <c r="CT358" i="5"/>
  <c r="BQ358" i="5"/>
  <c r="CU358" i="5"/>
  <c r="CV358" i="5"/>
  <c r="BT358" i="5"/>
  <c r="CW358" i="5"/>
  <c r="CZ358" i="5"/>
  <c r="DB358" i="5"/>
  <c r="CX358" i="5"/>
  <c r="CY358" i="5"/>
  <c r="AY357" i="5"/>
  <c r="BT357" i="5"/>
  <c r="CZ357" i="5"/>
  <c r="BC357" i="5"/>
  <c r="CS357" i="5"/>
  <c r="DB357" i="5"/>
  <c r="BO357" i="5"/>
  <c r="BP357" i="5"/>
  <c r="CT357" i="5"/>
  <c r="CW357" i="5"/>
  <c r="CX357" i="5"/>
  <c r="CU357" i="5"/>
  <c r="CV357" i="5"/>
  <c r="CY357" i="5"/>
  <c r="BQ357" i="5"/>
  <c r="DA357" i="5"/>
  <c r="CU421" i="5"/>
  <c r="CV421" i="5"/>
  <c r="CW421" i="5"/>
  <c r="CX421" i="5"/>
  <c r="BP421" i="5"/>
  <c r="CY421" i="5"/>
  <c r="BQ421" i="5"/>
  <c r="CZ421" i="5"/>
  <c r="AY418" i="5"/>
  <c r="BT418" i="5"/>
  <c r="CZ418" i="5"/>
  <c r="CS418" i="5"/>
  <c r="CT418" i="5"/>
  <c r="BC418" i="5"/>
  <c r="CU418" i="5"/>
  <c r="CV418" i="5"/>
  <c r="BO418" i="5"/>
  <c r="CW418" i="5"/>
  <c r="CX418" i="5"/>
  <c r="BQ418" i="5"/>
  <c r="DB418" i="5"/>
  <c r="BQ416" i="5"/>
  <c r="CX416" i="5"/>
  <c r="CV416" i="5"/>
  <c r="BO416" i="5"/>
  <c r="CW416" i="5"/>
  <c r="CY416" i="5"/>
  <c r="CZ416" i="5"/>
  <c r="BP416" i="5"/>
  <c r="DA416" i="5"/>
  <c r="DB416" i="5"/>
  <c r="CS416" i="5"/>
  <c r="CF414" i="5"/>
  <c r="CG414" i="5"/>
  <c r="BU414" i="5"/>
  <c r="CH414" i="5"/>
  <c r="BV414" i="5"/>
  <c r="CI414" i="5"/>
  <c r="BW414" i="5"/>
  <c r="CJ414" i="5"/>
  <c r="BX414" i="5"/>
  <c r="CK414" i="5"/>
  <c r="BY414" i="5"/>
  <c r="CL414" i="5"/>
  <c r="CB414" i="5"/>
  <c r="CC414" i="5"/>
  <c r="CK395" i="5"/>
  <c r="CL395" i="5"/>
  <c r="CM395" i="5"/>
  <c r="CR395" i="5" s="1"/>
  <c r="BZ389" i="5"/>
  <c r="CL389" i="5"/>
  <c r="CA389" i="5"/>
  <c r="CC389" i="5"/>
  <c r="CE389" i="5"/>
  <c r="BV389" i="5"/>
  <c r="CH389" i="5"/>
  <c r="BU389" i="5"/>
  <c r="BW389" i="5"/>
  <c r="BC389" i="5"/>
  <c r="BX389" i="5"/>
  <c r="BY389" i="5"/>
  <c r="CB389" i="5"/>
  <c r="CD389" i="5"/>
  <c r="CI389" i="5"/>
  <c r="CJ389" i="5"/>
  <c r="CK389" i="5"/>
  <c r="BP374" i="5"/>
  <c r="CW374" i="5"/>
  <c r="CX374" i="5"/>
  <c r="DA374" i="5"/>
  <c r="BO374" i="5"/>
  <c r="DB374" i="5"/>
  <c r="BT374" i="5"/>
  <c r="CU374" i="5"/>
  <c r="AY374" i="5"/>
  <c r="BC374" i="5"/>
  <c r="CS374" i="5"/>
  <c r="CY374" i="5"/>
  <c r="CZ374" i="5"/>
  <c r="BX345" i="5"/>
  <c r="CJ345" i="5"/>
  <c r="BZ345" i="5"/>
  <c r="CL345" i="5"/>
  <c r="CA345" i="5"/>
  <c r="CB345" i="5"/>
  <c r="CC345" i="5"/>
  <c r="CF345" i="5"/>
  <c r="CH345" i="5"/>
  <c r="CI345" i="5"/>
  <c r="CK345" i="5"/>
  <c r="BU345" i="5"/>
  <c r="BY345" i="5"/>
  <c r="CD345" i="5"/>
  <c r="BV345" i="5"/>
  <c r="CG345" i="5"/>
  <c r="BY441" i="5"/>
  <c r="CD440" i="5"/>
  <c r="CE440" i="5"/>
  <c r="BU440" i="5"/>
  <c r="CG440" i="5"/>
  <c r="BV440" i="5"/>
  <c r="CH440" i="5"/>
  <c r="CX439" i="5"/>
  <c r="BQ439" i="5"/>
  <c r="CI438" i="5"/>
  <c r="BC438" i="5"/>
  <c r="CS438" i="5"/>
  <c r="CU438" i="5"/>
  <c r="CV438" i="5"/>
  <c r="CA437" i="5"/>
  <c r="CB437" i="5"/>
  <c r="CD437" i="5"/>
  <c r="CE437" i="5"/>
  <c r="CF437" i="5"/>
  <c r="BW436" i="5"/>
  <c r="CV431" i="5"/>
  <c r="CC425" i="5"/>
  <c r="CL424" i="5"/>
  <c r="CC423" i="5"/>
  <c r="CD423" i="5"/>
  <c r="CE423" i="5"/>
  <c r="CG423" i="5"/>
  <c r="BU423" i="5"/>
  <c r="CH423" i="5"/>
  <c r="BV423" i="5"/>
  <c r="CI423" i="5"/>
  <c r="BY423" i="5"/>
  <c r="CL423" i="5"/>
  <c r="BZ423" i="5"/>
  <c r="DB421" i="5"/>
  <c r="CA418" i="5"/>
  <c r="BZ414" i="5"/>
  <c r="BZ409" i="5"/>
  <c r="CD381" i="5"/>
  <c r="CE381" i="5"/>
  <c r="CF381" i="5"/>
  <c r="BU381" i="5"/>
  <c r="CG381" i="5"/>
  <c r="BV381" i="5"/>
  <c r="CH381" i="5"/>
  <c r="BW381" i="5"/>
  <c r="CI381" i="5"/>
  <c r="BZ381" i="5"/>
  <c r="CL381" i="5"/>
  <c r="BX381" i="5"/>
  <c r="BY381" i="5"/>
  <c r="CA381" i="5"/>
  <c r="CB381" i="5"/>
  <c r="CK381" i="5"/>
  <c r="BC381" i="5"/>
  <c r="CT374" i="5"/>
  <c r="BW345" i="5"/>
  <c r="CM337" i="5"/>
  <c r="CR337" i="5" s="1"/>
  <c r="CK337" i="5"/>
  <c r="BP462" i="5"/>
  <c r="CA460" i="5"/>
  <c r="CC460" i="5"/>
  <c r="CD460" i="5"/>
  <c r="DA458" i="5"/>
  <c r="BC458" i="5"/>
  <c r="CC450" i="5"/>
  <c r="CE450" i="5"/>
  <c r="CF450" i="5"/>
  <c r="CC449" i="5"/>
  <c r="CL442" i="5"/>
  <c r="BX441" i="5"/>
  <c r="CJ440" i="5"/>
  <c r="CU439" i="5"/>
  <c r="DB438" i="5"/>
  <c r="CH438" i="5"/>
  <c r="CL437" i="5"/>
  <c r="BU437" i="5"/>
  <c r="BW433" i="5"/>
  <c r="CI433" i="5"/>
  <c r="BX433" i="5"/>
  <c r="CJ433" i="5"/>
  <c r="BZ433" i="5"/>
  <c r="CL433" i="5"/>
  <c r="CA433" i="5"/>
  <c r="BC433" i="5"/>
  <c r="CB433" i="5"/>
  <c r="CF433" i="5"/>
  <c r="BX423" i="5"/>
  <c r="DA421" i="5"/>
  <c r="BZ418" i="5"/>
  <c r="BP413" i="5"/>
  <c r="CS392" i="5"/>
  <c r="BO392" i="5"/>
  <c r="CT392" i="5"/>
  <c r="CV392" i="5"/>
  <c r="BQ392" i="5"/>
  <c r="CX392" i="5"/>
  <c r="DA392" i="5"/>
  <c r="CY392" i="5"/>
  <c r="BP392" i="5"/>
  <c r="CZ392" i="5"/>
  <c r="DB392" i="5"/>
  <c r="BT392" i="5"/>
  <c r="CU392" i="5"/>
  <c r="BZ377" i="5"/>
  <c r="CL377" i="5"/>
  <c r="CA377" i="5"/>
  <c r="CB377" i="5"/>
  <c r="CC377" i="5"/>
  <c r="CD377" i="5"/>
  <c r="CE377" i="5"/>
  <c r="BV377" i="5"/>
  <c r="CH377" i="5"/>
  <c r="CF377" i="5"/>
  <c r="CG377" i="5"/>
  <c r="CI377" i="5"/>
  <c r="CJ377" i="5"/>
  <c r="CK377" i="5"/>
  <c r="BU377" i="5"/>
  <c r="BW377" i="5"/>
  <c r="BX377" i="5"/>
  <c r="BY329" i="5"/>
  <c r="CA329" i="5"/>
  <c r="BC329" i="5"/>
  <c r="CB329" i="5"/>
  <c r="BZ329" i="5"/>
  <c r="CC329" i="5"/>
  <c r="CD329" i="5"/>
  <c r="CK442" i="5"/>
  <c r="BU441" i="5"/>
  <c r="BO440" i="5"/>
  <c r="CT440" i="5"/>
  <c r="CU440" i="5"/>
  <c r="BP440" i="5"/>
  <c r="CW440" i="5"/>
  <c r="BQ440" i="5"/>
  <c r="CX440" i="5"/>
  <c r="BC439" i="5"/>
  <c r="BC437" i="5"/>
  <c r="BO437" i="5"/>
  <c r="CT437" i="5"/>
  <c r="CU437" i="5"/>
  <c r="CV437" i="5"/>
  <c r="BZ436" i="5"/>
  <c r="CL436" i="5"/>
  <c r="CA436" i="5"/>
  <c r="CC436" i="5"/>
  <c r="CD436" i="5"/>
  <c r="CE436" i="5"/>
  <c r="CW431" i="5"/>
  <c r="BQ431" i="5"/>
  <c r="CX431" i="5"/>
  <c r="AY431" i="5"/>
  <c r="BT431" i="5"/>
  <c r="CZ431" i="5"/>
  <c r="DA431" i="5"/>
  <c r="DB431" i="5"/>
  <c r="CS431" i="5"/>
  <c r="BO431" i="5"/>
  <c r="CT431" i="5"/>
  <c r="CS427" i="5"/>
  <c r="BO427" i="5"/>
  <c r="CT427" i="5"/>
  <c r="CV427" i="5"/>
  <c r="CW427" i="5"/>
  <c r="CX427" i="5"/>
  <c r="DA427" i="5"/>
  <c r="DB427" i="5"/>
  <c r="CA425" i="5"/>
  <c r="CB425" i="5"/>
  <c r="CD425" i="5"/>
  <c r="CE425" i="5"/>
  <c r="CF425" i="5"/>
  <c r="BW425" i="5"/>
  <c r="CI425" i="5"/>
  <c r="BX425" i="5"/>
  <c r="CJ425" i="5"/>
  <c r="CT421" i="5"/>
  <c r="BV418" i="5"/>
  <c r="CD412" i="5"/>
  <c r="BU412" i="5"/>
  <c r="CH412" i="5"/>
  <c r="BV412" i="5"/>
  <c r="CI412" i="5"/>
  <c r="BW412" i="5"/>
  <c r="CJ412" i="5"/>
  <c r="BX412" i="5"/>
  <c r="CK412" i="5"/>
  <c r="BY412" i="5"/>
  <c r="CL412" i="5"/>
  <c r="BZ412" i="5"/>
  <c r="CC412" i="5"/>
  <c r="BC412" i="5"/>
  <c r="CE412" i="5"/>
  <c r="CA409" i="5"/>
  <c r="CC409" i="5"/>
  <c r="CD409" i="5"/>
  <c r="CE409" i="5"/>
  <c r="CF409" i="5"/>
  <c r="CG409" i="5"/>
  <c r="BU409" i="5"/>
  <c r="CH409" i="5"/>
  <c r="BX409" i="5"/>
  <c r="CK409" i="5"/>
  <c r="BY409" i="5"/>
  <c r="CL409" i="5"/>
  <c r="BC396" i="5"/>
  <c r="CV395" i="5"/>
  <c r="BP395" i="5"/>
  <c r="CW395" i="5"/>
  <c r="DA395" i="5"/>
  <c r="BC395" i="5"/>
  <c r="BO395" i="5"/>
  <c r="BQ395" i="5"/>
  <c r="CS395" i="5"/>
  <c r="CT395" i="5"/>
  <c r="BT395" i="5"/>
  <c r="CU395" i="5"/>
  <c r="AY395" i="5"/>
  <c r="CZ395" i="5"/>
  <c r="DB395" i="5"/>
  <c r="CG389" i="5"/>
  <c r="CS421" i="5"/>
  <c r="BU418" i="5"/>
  <c r="BR407" i="5"/>
  <c r="BS407" i="5"/>
  <c r="BZ405" i="5"/>
  <c r="CD405" i="5"/>
  <c r="BR404" i="5"/>
  <c r="BS404" i="5"/>
  <c r="CU401" i="5"/>
  <c r="AY401" i="5"/>
  <c r="CS401" i="5"/>
  <c r="CT401" i="5"/>
  <c r="CV401" i="5"/>
  <c r="CW401" i="5"/>
  <c r="BC401" i="5"/>
  <c r="CX401" i="5"/>
  <c r="CY401" i="5"/>
  <c r="BP401" i="5"/>
  <c r="DB401" i="5"/>
  <c r="BQ401" i="5"/>
  <c r="CF389" i="5"/>
  <c r="CK365" i="5"/>
  <c r="CL365" i="5"/>
  <c r="CM365" i="5"/>
  <c r="CR365" i="5" s="1"/>
  <c r="BC365" i="5"/>
  <c r="CV309" i="5"/>
  <c r="CW309" i="5"/>
  <c r="BO309" i="5"/>
  <c r="CX309" i="5"/>
  <c r="BC309" i="5"/>
  <c r="BP309" i="5"/>
  <c r="BQ309" i="5"/>
  <c r="CS309" i="5"/>
  <c r="BT309" i="5"/>
  <c r="CT309" i="5"/>
  <c r="CU309" i="5"/>
  <c r="AY309" i="5"/>
  <c r="CZ309" i="5"/>
  <c r="DA309" i="5"/>
  <c r="CY309" i="5"/>
  <c r="DB309" i="5"/>
  <c r="BV404" i="5"/>
  <c r="CH404" i="5"/>
  <c r="AY399" i="5"/>
  <c r="CZ399" i="5"/>
  <c r="DA399" i="5"/>
  <c r="CS399" i="5"/>
  <c r="BV397" i="5"/>
  <c r="CH397" i="5"/>
  <c r="BW397" i="5"/>
  <c r="CI397" i="5"/>
  <c r="CA397" i="5"/>
  <c r="CD397" i="5"/>
  <c r="BY395" i="5"/>
  <c r="CB395" i="5"/>
  <c r="CD393" i="5"/>
  <c r="CE393" i="5"/>
  <c r="BW393" i="5"/>
  <c r="CI393" i="5"/>
  <c r="BZ393" i="5"/>
  <c r="CL393" i="5"/>
  <c r="CC380" i="5"/>
  <c r="CK358" i="5"/>
  <c r="CL358" i="5"/>
  <c r="CM358" i="5"/>
  <c r="CR358" i="5" s="1"/>
  <c r="DD353" i="5"/>
  <c r="DE353" i="5"/>
  <c r="CL427" i="5"/>
  <c r="BZ427" i="5"/>
  <c r="CZ425" i="5"/>
  <c r="BT425" i="5"/>
  <c r="AY425" i="5"/>
  <c r="CX422" i="5"/>
  <c r="CB421" i="5"/>
  <c r="CI415" i="5"/>
  <c r="BV415" i="5"/>
  <c r="BZ404" i="5"/>
  <c r="DB400" i="5"/>
  <c r="BO400" i="5"/>
  <c r="CT400" i="5"/>
  <c r="CU399" i="5"/>
  <c r="CB397" i="5"/>
  <c r="BX396" i="5"/>
  <c r="CC394" i="5"/>
  <c r="BY393" i="5"/>
  <c r="BZ390" i="5"/>
  <c r="DB389" i="5"/>
  <c r="CS389" i="5"/>
  <c r="CU389" i="5"/>
  <c r="BQ389" i="5"/>
  <c r="CX389" i="5"/>
  <c r="CY380" i="5"/>
  <c r="DB377" i="5"/>
  <c r="BC377" i="5"/>
  <c r="CS377" i="5"/>
  <c r="BO377" i="5"/>
  <c r="CT377" i="5"/>
  <c r="CU377" i="5"/>
  <c r="BQ377" i="5"/>
  <c r="CX377" i="5"/>
  <c r="CB375" i="5"/>
  <c r="CK353" i="5"/>
  <c r="CL353" i="5"/>
  <c r="CL349" i="5"/>
  <c r="CA348" i="5"/>
  <c r="CC348" i="5"/>
  <c r="CD348" i="5"/>
  <c r="CE348" i="5"/>
  <c r="CF348" i="5"/>
  <c r="BW348" i="5"/>
  <c r="CI348" i="5"/>
  <c r="BX348" i="5"/>
  <c r="BC348" i="5"/>
  <c r="BY348" i="5"/>
  <c r="BZ348" i="5"/>
  <c r="CB348" i="5"/>
  <c r="CG348" i="5"/>
  <c r="CH348" i="5"/>
  <c r="CL348" i="5"/>
  <c r="CC317" i="5"/>
  <c r="CD317" i="5"/>
  <c r="CG317" i="5"/>
  <c r="CH317" i="5"/>
  <c r="BU317" i="5"/>
  <c r="CI317" i="5"/>
  <c r="BV317" i="5"/>
  <c r="CJ317" i="5"/>
  <c r="BW317" i="5"/>
  <c r="CK317" i="5"/>
  <c r="BX317" i="5"/>
  <c r="CL317" i="5"/>
  <c r="BY317" i="5"/>
  <c r="CA317" i="5"/>
  <c r="CB317" i="5"/>
  <c r="CF317" i="5"/>
  <c r="CS423" i="5"/>
  <c r="CW422" i="5"/>
  <c r="BO422" i="5"/>
  <c r="BV416" i="5"/>
  <c r="CH416" i="5"/>
  <c r="CH415" i="5"/>
  <c r="CA407" i="5"/>
  <c r="CC405" i="5"/>
  <c r="CL404" i="5"/>
  <c r="BY404" i="5"/>
  <c r="BQ404" i="5"/>
  <c r="CX404" i="5"/>
  <c r="CT399" i="5"/>
  <c r="BZ397" i="5"/>
  <c r="BW396" i="5"/>
  <c r="BX393" i="5"/>
  <c r="CM392" i="5"/>
  <c r="CR392" i="5" s="1"/>
  <c r="CB391" i="5"/>
  <c r="CC391" i="5"/>
  <c r="CE391" i="5"/>
  <c r="BU391" i="5"/>
  <c r="CG391" i="5"/>
  <c r="BX391" i="5"/>
  <c r="CJ391" i="5"/>
  <c r="BY390" i="5"/>
  <c r="CS380" i="5"/>
  <c r="CT380" i="5"/>
  <c r="CU380" i="5"/>
  <c r="CV380" i="5"/>
  <c r="BP380" i="5"/>
  <c r="CW380" i="5"/>
  <c r="BQ380" i="5"/>
  <c r="CX380" i="5"/>
  <c r="DA380" i="5"/>
  <c r="CF373" i="5"/>
  <c r="BU373" i="5"/>
  <c r="CG373" i="5"/>
  <c r="BW373" i="5"/>
  <c r="CK373" i="5"/>
  <c r="BX373" i="5"/>
  <c r="CL373" i="5"/>
  <c r="BY373" i="5"/>
  <c r="BZ373" i="5"/>
  <c r="CA373" i="5"/>
  <c r="CB373" i="5"/>
  <c r="CE373" i="5"/>
  <c r="CS370" i="5"/>
  <c r="BO370" i="5"/>
  <c r="CT370" i="5"/>
  <c r="CW370" i="5"/>
  <c r="CX370" i="5"/>
  <c r="CY370" i="5"/>
  <c r="BC370" i="5"/>
  <c r="CZ370" i="5"/>
  <c r="DA370" i="5"/>
  <c r="DB370" i="5"/>
  <c r="BT370" i="5"/>
  <c r="CB362" i="5"/>
  <c r="CK350" i="5"/>
  <c r="CL350" i="5"/>
  <c r="CM350" i="5"/>
  <c r="CR350" i="5" s="1"/>
  <c r="BU348" i="5"/>
  <c r="CH427" i="5"/>
  <c r="BV427" i="5"/>
  <c r="CG426" i="5"/>
  <c r="BU426" i="5"/>
  <c r="CV425" i="5"/>
  <c r="CZ423" i="5"/>
  <c r="BP423" i="5"/>
  <c r="CT422" i="5"/>
  <c r="CJ421" i="5"/>
  <c r="BW421" i="5"/>
  <c r="CM419" i="5"/>
  <c r="CR419" i="5" s="1"/>
  <c r="CK416" i="5"/>
  <c r="BX416" i="5"/>
  <c r="CD415" i="5"/>
  <c r="BC415" i="5"/>
  <c r="CV414" i="5"/>
  <c r="BW405" i="5"/>
  <c r="CI405" i="5"/>
  <c r="CI404" i="5"/>
  <c r="BU404" i="5"/>
  <c r="BP403" i="5"/>
  <c r="CW403" i="5"/>
  <c r="CB402" i="5"/>
  <c r="CF402" i="5"/>
  <c r="BU397" i="5"/>
  <c r="BU396" i="5"/>
  <c r="CG396" i="5"/>
  <c r="BV396" i="5"/>
  <c r="CH396" i="5"/>
  <c r="BZ396" i="5"/>
  <c r="CL396" i="5"/>
  <c r="CC396" i="5"/>
  <c r="CC395" i="5"/>
  <c r="CK393" i="5"/>
  <c r="BU390" i="5"/>
  <c r="DA388" i="5"/>
  <c r="DB388" i="5"/>
  <c r="BC388" i="5"/>
  <c r="BO388" i="5"/>
  <c r="CT388" i="5"/>
  <c r="BP388" i="5"/>
  <c r="CW388" i="5"/>
  <c r="CA378" i="5"/>
  <c r="CB378" i="5"/>
  <c r="CC378" i="5"/>
  <c r="CD378" i="5"/>
  <c r="CE378" i="5"/>
  <c r="CF378" i="5"/>
  <c r="BW378" i="5"/>
  <c r="CI378" i="5"/>
  <c r="BU362" i="5"/>
  <c r="CG362" i="5"/>
  <c r="BV362" i="5"/>
  <c r="CH362" i="5"/>
  <c r="CJ362" i="5"/>
  <c r="BW362" i="5"/>
  <c r="CK362" i="5"/>
  <c r="BX362" i="5"/>
  <c r="CL362" i="5"/>
  <c r="BY362" i="5"/>
  <c r="BZ362" i="5"/>
  <c r="CA362" i="5"/>
  <c r="CD362" i="5"/>
  <c r="CE362" i="5"/>
  <c r="DF342" i="5"/>
  <c r="BC326" i="5"/>
  <c r="CS326" i="5"/>
  <c r="BO326" i="5"/>
  <c r="CT326" i="5"/>
  <c r="CU326" i="5"/>
  <c r="CV326" i="5"/>
  <c r="CW326" i="5"/>
  <c r="BQ326" i="5"/>
  <c r="CX326" i="5"/>
  <c r="AY326" i="5"/>
  <c r="BT326" i="5"/>
  <c r="CZ326" i="5"/>
  <c r="DA326" i="5"/>
  <c r="CY326" i="5"/>
  <c r="DB326" i="5"/>
  <c r="CM300" i="5"/>
  <c r="CR300" i="5" s="1"/>
  <c r="BC300" i="5"/>
  <c r="CC447" i="5"/>
  <c r="CC435" i="5"/>
  <c r="CL432" i="5"/>
  <c r="CJ430" i="5"/>
  <c r="BX430" i="5"/>
  <c r="CX428" i="5"/>
  <c r="BQ428" i="5"/>
  <c r="CG427" i="5"/>
  <c r="BU427" i="5"/>
  <c r="CF426" i="5"/>
  <c r="CU425" i="5"/>
  <c r="BS425" i="5"/>
  <c r="CD424" i="5"/>
  <c r="CY423" i="5"/>
  <c r="CS422" i="5"/>
  <c r="CB422" i="5"/>
  <c r="CI421" i="5"/>
  <c r="BV421" i="5"/>
  <c r="CD420" i="5"/>
  <c r="CL419" i="5"/>
  <c r="DA419" i="5"/>
  <c r="CJ416" i="5"/>
  <c r="BW416" i="5"/>
  <c r="CT415" i="5"/>
  <c r="CC415" i="5"/>
  <c r="DB414" i="5"/>
  <c r="CF413" i="5"/>
  <c r="BO412" i="5"/>
  <c r="CT412" i="5"/>
  <c r="CF411" i="5"/>
  <c r="BC410" i="5"/>
  <c r="CW409" i="5"/>
  <c r="CS408" i="5"/>
  <c r="CU406" i="5"/>
  <c r="CD406" i="5"/>
  <c r="BC406" i="5"/>
  <c r="CL405" i="5"/>
  <c r="BY405" i="5"/>
  <c r="CY404" i="5"/>
  <c r="CG404" i="5"/>
  <c r="BT403" i="5"/>
  <c r="CC402" i="5"/>
  <c r="DA400" i="5"/>
  <c r="CK398" i="5"/>
  <c r="CL397" i="5"/>
  <c r="CI396" i="5"/>
  <c r="CA395" i="5"/>
  <c r="CJ393" i="5"/>
  <c r="CI391" i="5"/>
  <c r="CL390" i="5"/>
  <c r="CY389" i="5"/>
  <c r="CZ388" i="5"/>
  <c r="BY383" i="5"/>
  <c r="CB383" i="5"/>
  <c r="CL378" i="5"/>
  <c r="AY365" i="5"/>
  <c r="BT365" i="5"/>
  <c r="CZ365" i="5"/>
  <c r="DA365" i="5"/>
  <c r="CY365" i="5"/>
  <c r="BO365" i="5"/>
  <c r="DB365" i="5"/>
  <c r="BQ365" i="5"/>
  <c r="CU365" i="5"/>
  <c r="CV365" i="5"/>
  <c r="CK361" i="5"/>
  <c r="CS350" i="5"/>
  <c r="CU350" i="5"/>
  <c r="CV350" i="5"/>
  <c r="BP350" i="5"/>
  <c r="CW350" i="5"/>
  <c r="BQ350" i="5"/>
  <c r="CX350" i="5"/>
  <c r="DA350" i="5"/>
  <c r="BO350" i="5"/>
  <c r="CY350" i="5"/>
  <c r="CZ350" i="5"/>
  <c r="DA468" i="5"/>
  <c r="CX465" i="5"/>
  <c r="BQ465" i="5"/>
  <c r="DA456" i="5"/>
  <c r="CJ455" i="5"/>
  <c r="BX455" i="5"/>
  <c r="CX453" i="5"/>
  <c r="BQ453" i="5"/>
  <c r="CB447" i="5"/>
  <c r="DB445" i="5"/>
  <c r="DA444" i="5"/>
  <c r="CJ443" i="5"/>
  <c r="BX443" i="5"/>
  <c r="CX441" i="5"/>
  <c r="BQ441" i="5"/>
  <c r="CB435" i="5"/>
  <c r="DB433" i="5"/>
  <c r="DA432" i="5"/>
  <c r="CJ431" i="5"/>
  <c r="BX431" i="5"/>
  <c r="CI430" i="5"/>
  <c r="BW430" i="5"/>
  <c r="CX429" i="5"/>
  <c r="BQ429" i="5"/>
  <c r="CW428" i="5"/>
  <c r="BP428" i="5"/>
  <c r="CF427" i="5"/>
  <c r="CE426" i="5"/>
  <c r="CT425" i="5"/>
  <c r="BO425" i="5"/>
  <c r="BZ424" i="5"/>
  <c r="CX423" i="5"/>
  <c r="BZ422" i="5"/>
  <c r="AY422" i="5"/>
  <c r="CH421" i="5"/>
  <c r="BU421" i="5"/>
  <c r="DB419" i="5"/>
  <c r="BQ419" i="5"/>
  <c r="CM417" i="5"/>
  <c r="CR417" i="5" s="1"/>
  <c r="BW417" i="5"/>
  <c r="CI417" i="5"/>
  <c r="CI416" i="5"/>
  <c r="BU416" i="5"/>
  <c r="CS415" i="5"/>
  <c r="DA414" i="5"/>
  <c r="CD413" i="5"/>
  <c r="DB412" i="5"/>
  <c r="CE411" i="5"/>
  <c r="DB410" i="5"/>
  <c r="CV409" i="5"/>
  <c r="BO409" i="5"/>
  <c r="BZ408" i="5"/>
  <c r="CL408" i="5"/>
  <c r="CT406" i="5"/>
  <c r="CK405" i="5"/>
  <c r="BX405" i="5"/>
  <c r="CW404" i="5"/>
  <c r="CF404" i="5"/>
  <c r="BO404" i="5"/>
  <c r="CA402" i="5"/>
  <c r="BC402" i="5"/>
  <c r="CV402" i="5"/>
  <c r="CZ400" i="5"/>
  <c r="BO399" i="5"/>
  <c r="CH398" i="5"/>
  <c r="CK397" i="5"/>
  <c r="CF396" i="5"/>
  <c r="BP396" i="5"/>
  <c r="CW396" i="5"/>
  <c r="BQ396" i="5"/>
  <c r="CX396" i="5"/>
  <c r="DB396" i="5"/>
  <c r="CS396" i="5"/>
  <c r="BZ395" i="5"/>
  <c r="CL394" i="5"/>
  <c r="CH393" i="5"/>
  <c r="CH391" i="5"/>
  <c r="CW389" i="5"/>
  <c r="BO389" i="5"/>
  <c r="CY388" i="5"/>
  <c r="BT388" i="5"/>
  <c r="CE382" i="5"/>
  <c r="CF382" i="5"/>
  <c r="BU382" i="5"/>
  <c r="CG382" i="5"/>
  <c r="BV382" i="5"/>
  <c r="CH382" i="5"/>
  <c r="BW382" i="5"/>
  <c r="CI382" i="5"/>
  <c r="BX382" i="5"/>
  <c r="CJ382" i="5"/>
  <c r="CA382" i="5"/>
  <c r="BT380" i="5"/>
  <c r="CK378" i="5"/>
  <c r="BC378" i="5"/>
  <c r="BP377" i="5"/>
  <c r="CK374" i="5"/>
  <c r="CL374" i="5"/>
  <c r="CM374" i="5"/>
  <c r="CR374" i="5" s="1"/>
  <c r="BR369" i="5"/>
  <c r="BS369" i="5"/>
  <c r="CX365" i="5"/>
  <c r="CD351" i="5"/>
  <c r="CF351" i="5"/>
  <c r="BU351" i="5"/>
  <c r="CG351" i="5"/>
  <c r="BV351" i="5"/>
  <c r="CH351" i="5"/>
  <c r="BW351" i="5"/>
  <c r="CI351" i="5"/>
  <c r="BZ351" i="5"/>
  <c r="CL351" i="5"/>
  <c r="BX351" i="5"/>
  <c r="BY351" i="5"/>
  <c r="CA351" i="5"/>
  <c r="CB351" i="5"/>
  <c r="CC351" i="5"/>
  <c r="CE351" i="5"/>
  <c r="BC351" i="5"/>
  <c r="CM341" i="5"/>
  <c r="CR341" i="5" s="1"/>
  <c r="CK338" i="5"/>
  <c r="CL338" i="5"/>
  <c r="CM338" i="5"/>
  <c r="CR338" i="5" s="1"/>
  <c r="CE317" i="5"/>
  <c r="CU308" i="5"/>
  <c r="AY308" i="5"/>
  <c r="DA308" i="5"/>
  <c r="DB308" i="5"/>
  <c r="BC308" i="5"/>
  <c r="BO308" i="5"/>
  <c r="CS308" i="5"/>
  <c r="BP308" i="5"/>
  <c r="CT308" i="5"/>
  <c r="BT308" i="5"/>
  <c r="CW308" i="5"/>
  <c r="CX308" i="5"/>
  <c r="CV308" i="5"/>
  <c r="AY304" i="5"/>
  <c r="BT304" i="5"/>
  <c r="DB304" i="5"/>
  <c r="CS304" i="5"/>
  <c r="CZ304" i="5"/>
  <c r="DA304" i="5"/>
  <c r="BC304" i="5"/>
  <c r="BO304" i="5"/>
  <c r="CT304" i="5"/>
  <c r="BQ304" i="5"/>
  <c r="CV304" i="5"/>
  <c r="CW304" i="5"/>
  <c r="CX304" i="5"/>
  <c r="CY304" i="5"/>
  <c r="BU415" i="5"/>
  <c r="CG415" i="5"/>
  <c r="CE404" i="5"/>
  <c r="DB399" i="5"/>
  <c r="BC399" i="5"/>
  <c r="CJ397" i="5"/>
  <c r="CG393" i="5"/>
  <c r="CA390" i="5"/>
  <c r="CB390" i="5"/>
  <c r="CD390" i="5"/>
  <c r="CF390" i="5"/>
  <c r="BW390" i="5"/>
  <c r="CI390" i="5"/>
  <c r="BV375" i="5"/>
  <c r="CH375" i="5"/>
  <c r="BW375" i="5"/>
  <c r="CI375" i="5"/>
  <c r="CD375" i="5"/>
  <c r="BC375" i="5"/>
  <c r="CE375" i="5"/>
  <c r="CF375" i="5"/>
  <c r="CG375" i="5"/>
  <c r="CJ375" i="5"/>
  <c r="BU375" i="5"/>
  <c r="CK375" i="5"/>
  <c r="BZ375" i="5"/>
  <c r="BY374" i="5"/>
  <c r="CC374" i="5"/>
  <c r="CB349" i="5"/>
  <c r="CD349" i="5"/>
  <c r="CE349" i="5"/>
  <c r="CF349" i="5"/>
  <c r="BU349" i="5"/>
  <c r="CG349" i="5"/>
  <c r="BX349" i="5"/>
  <c r="CJ349" i="5"/>
  <c r="BZ349" i="5"/>
  <c r="CA349" i="5"/>
  <c r="CC349" i="5"/>
  <c r="CH349" i="5"/>
  <c r="CI349" i="5"/>
  <c r="CK349" i="5"/>
  <c r="BV349" i="5"/>
  <c r="CA336" i="5"/>
  <c r="BC336" i="5"/>
  <c r="CB336" i="5"/>
  <c r="CC336" i="5"/>
  <c r="CD336" i="5"/>
  <c r="CE336" i="5"/>
  <c r="CF336" i="5"/>
  <c r="BW336" i="5"/>
  <c r="CI336" i="5"/>
  <c r="CJ336" i="5"/>
  <c r="CK336" i="5"/>
  <c r="CL336" i="5"/>
  <c r="BU336" i="5"/>
  <c r="BY336" i="5"/>
  <c r="BZ336" i="5"/>
  <c r="DC311" i="5"/>
  <c r="BV299" i="5"/>
  <c r="CH299" i="5"/>
  <c r="BZ299" i="5"/>
  <c r="CB299" i="5"/>
  <c r="CC299" i="5"/>
  <c r="CI299" i="5"/>
  <c r="CJ299" i="5"/>
  <c r="CK299" i="5"/>
  <c r="BU299" i="5"/>
  <c r="CL299" i="5"/>
  <c r="BW299" i="5"/>
  <c r="BX299" i="5"/>
  <c r="BY299" i="5"/>
  <c r="CD299" i="5"/>
  <c r="CE299" i="5"/>
  <c r="CA299" i="5"/>
  <c r="CV465" i="5"/>
  <c r="CH455" i="5"/>
  <c r="CV453" i="5"/>
  <c r="CL447" i="5"/>
  <c r="CZ445" i="5"/>
  <c r="BT445" i="5"/>
  <c r="CH443" i="5"/>
  <c r="CV441" i="5"/>
  <c r="CL435" i="5"/>
  <c r="CZ433" i="5"/>
  <c r="CH431" i="5"/>
  <c r="CG430" i="5"/>
  <c r="BU430" i="5"/>
  <c r="CV429" i="5"/>
  <c r="CU428" i="5"/>
  <c r="CD427" i="5"/>
  <c r="CC426" i="5"/>
  <c r="CK424" i="5"/>
  <c r="BX424" i="5"/>
  <c r="CV423" i="5"/>
  <c r="BC423" i="5"/>
  <c r="DB422" i="5"/>
  <c r="CK422" i="5"/>
  <c r="BX422" i="5"/>
  <c r="CF421" i="5"/>
  <c r="BZ420" i="5"/>
  <c r="CL420" i="5"/>
  <c r="CF416" i="5"/>
  <c r="BZ415" i="5"/>
  <c r="CY414" i="5"/>
  <c r="CB413" i="5"/>
  <c r="CB411" i="5"/>
  <c r="CT409" i="5"/>
  <c r="BC409" i="5"/>
  <c r="DB408" i="5"/>
  <c r="CA406" i="5"/>
  <c r="BX406" i="5"/>
  <c r="CJ406" i="5"/>
  <c r="CH405" i="5"/>
  <c r="BU405" i="5"/>
  <c r="CU404" i="5"/>
  <c r="CD404" i="5"/>
  <c r="BC404" i="5"/>
  <c r="DB403" i="5"/>
  <c r="BY402" i="5"/>
  <c r="CC401" i="5"/>
  <c r="CA401" i="5"/>
  <c r="CE401" i="5"/>
  <c r="CX400" i="5"/>
  <c r="CY399" i="5"/>
  <c r="CG397" i="5"/>
  <c r="BC397" i="5"/>
  <c r="CD396" i="5"/>
  <c r="CE394" i="5"/>
  <c r="CF394" i="5"/>
  <c r="BX394" i="5"/>
  <c r="CJ394" i="5"/>
  <c r="CA394" i="5"/>
  <c r="CF393" i="5"/>
  <c r="BC393" i="5"/>
  <c r="CB392" i="5"/>
  <c r="CD391" i="5"/>
  <c r="CH390" i="5"/>
  <c r="CT389" i="5"/>
  <c r="CV388" i="5"/>
  <c r="DF387" i="5"/>
  <c r="AY387" i="5"/>
  <c r="BT387" i="5"/>
  <c r="CZ387" i="5"/>
  <c r="DA387" i="5"/>
  <c r="CS387" i="5"/>
  <c r="CV387" i="5"/>
  <c r="BC384" i="5"/>
  <c r="BC380" i="5"/>
  <c r="CH378" i="5"/>
  <c r="CB374" i="5"/>
  <c r="CJ373" i="5"/>
  <c r="BO371" i="5"/>
  <c r="CT371" i="5"/>
  <c r="CU371" i="5"/>
  <c r="AY371" i="5"/>
  <c r="CV371" i="5"/>
  <c r="CW371" i="5"/>
  <c r="CX371" i="5"/>
  <c r="CY371" i="5"/>
  <c r="BC371" i="5"/>
  <c r="CZ371" i="5"/>
  <c r="DA371" i="5"/>
  <c r="BQ371" i="5"/>
  <c r="BP370" i="5"/>
  <c r="CT365" i="5"/>
  <c r="BC361" i="5"/>
  <c r="BC349" i="5"/>
  <c r="BO349" i="5"/>
  <c r="CT349" i="5"/>
  <c r="CU349" i="5"/>
  <c r="CV349" i="5"/>
  <c r="BP349" i="5"/>
  <c r="CW349" i="5"/>
  <c r="AY349" i="5"/>
  <c r="BT349" i="5"/>
  <c r="CZ349" i="5"/>
  <c r="DB349" i="5"/>
  <c r="BQ349" i="5"/>
  <c r="CS349" i="5"/>
  <c r="CX349" i="5"/>
  <c r="BX336" i="5"/>
  <c r="BQ299" i="5"/>
  <c r="CX299" i="5"/>
  <c r="AY299" i="5"/>
  <c r="CS299" i="5"/>
  <c r="CT299" i="5"/>
  <c r="DB299" i="5"/>
  <c r="BC299" i="5"/>
  <c r="BO299" i="5"/>
  <c r="CU299" i="5"/>
  <c r="CW299" i="5"/>
  <c r="BT299" i="5"/>
  <c r="CY299" i="5"/>
  <c r="DA299" i="5"/>
  <c r="BP299" i="5"/>
  <c r="CT428" i="5"/>
  <c r="CU423" i="5"/>
  <c r="DA422" i="5"/>
  <c r="BQ422" i="5"/>
  <c r="CE421" i="5"/>
  <c r="CE416" i="5"/>
  <c r="CL415" i="5"/>
  <c r="BY415" i="5"/>
  <c r="CW415" i="5"/>
  <c r="CX414" i="5"/>
  <c r="BO414" i="5"/>
  <c r="AY406" i="5"/>
  <c r="BT406" i="5"/>
  <c r="CZ406" i="5"/>
  <c r="CG405" i="5"/>
  <c r="CT404" i="5"/>
  <c r="CC404" i="5"/>
  <c r="DA403" i="5"/>
  <c r="CL402" i="5"/>
  <c r="BX402" i="5"/>
  <c r="CW400" i="5"/>
  <c r="CX399" i="5"/>
  <c r="BW398" i="5"/>
  <c r="CI398" i="5"/>
  <c r="BX398" i="5"/>
  <c r="CJ398" i="5"/>
  <c r="CB398" i="5"/>
  <c r="CF397" i="5"/>
  <c r="CB396" i="5"/>
  <c r="CU394" i="5"/>
  <c r="CV394" i="5"/>
  <c r="AY394" i="5"/>
  <c r="BT394" i="5"/>
  <c r="CZ394" i="5"/>
  <c r="CC393" i="5"/>
  <c r="CA392" i="5"/>
  <c r="CA391" i="5"/>
  <c r="CG390" i="5"/>
  <c r="BC390" i="5"/>
  <c r="CU388" i="5"/>
  <c r="CG378" i="5"/>
  <c r="CA374" i="5"/>
  <c r="CI373" i="5"/>
  <c r="BR365" i="5"/>
  <c r="DD360" i="5"/>
  <c r="DE360" i="5"/>
  <c r="BX357" i="5"/>
  <c r="CJ357" i="5"/>
  <c r="CB357" i="5"/>
  <c r="CC357" i="5"/>
  <c r="CH357" i="5"/>
  <c r="CI357" i="5"/>
  <c r="BU357" i="5"/>
  <c r="CK357" i="5"/>
  <c r="BV357" i="5"/>
  <c r="CL357" i="5"/>
  <c r="BW357" i="5"/>
  <c r="BY357" i="5"/>
  <c r="CD357" i="5"/>
  <c r="CE357" i="5"/>
  <c r="DD342" i="5"/>
  <c r="BV336" i="5"/>
  <c r="CK330" i="5"/>
  <c r="CL330" i="5"/>
  <c r="BC330" i="5"/>
  <c r="CM330" i="5"/>
  <c r="CR330" i="5" s="1"/>
  <c r="CD323" i="5"/>
  <c r="BZ323" i="5"/>
  <c r="CA323" i="5"/>
  <c r="BY323" i="5"/>
  <c r="DB279" i="5"/>
  <c r="DA279" i="5"/>
  <c r="AY279" i="5"/>
  <c r="BT279" i="5"/>
  <c r="CS279" i="5"/>
  <c r="CT279" i="5"/>
  <c r="BC279" i="5"/>
  <c r="CW279" i="5"/>
  <c r="CZ279" i="5"/>
  <c r="CU279" i="5"/>
  <c r="CV279" i="5"/>
  <c r="CX279" i="5"/>
  <c r="BO279" i="5"/>
  <c r="CY279" i="5"/>
  <c r="BQ279" i="5"/>
  <c r="BC369" i="5"/>
  <c r="CS369" i="5"/>
  <c r="DA366" i="5"/>
  <c r="DB366" i="5"/>
  <c r="BV363" i="5"/>
  <c r="CH363" i="5"/>
  <c r="BW363" i="5"/>
  <c r="CI363" i="5"/>
  <c r="CD338" i="5"/>
  <c r="BY338" i="5"/>
  <c r="BR335" i="5"/>
  <c r="BS335" i="5"/>
  <c r="AY334" i="5"/>
  <c r="BT334" i="5"/>
  <c r="CZ334" i="5"/>
  <c r="DA334" i="5"/>
  <c r="DB334" i="5"/>
  <c r="BC334" i="5"/>
  <c r="CS334" i="5"/>
  <c r="BO334" i="5"/>
  <c r="CT334" i="5"/>
  <c r="BP334" i="5"/>
  <c r="CW334" i="5"/>
  <c r="CD307" i="5"/>
  <c r="CE307" i="5"/>
  <c r="CG307" i="5"/>
  <c r="BU307" i="5"/>
  <c r="CH307" i="5"/>
  <c r="BZ307" i="5"/>
  <c r="CA307" i="5"/>
  <c r="CB307" i="5"/>
  <c r="CC307" i="5"/>
  <c r="CF307" i="5"/>
  <c r="CI307" i="5"/>
  <c r="CJ307" i="5"/>
  <c r="BV307" i="5"/>
  <c r="CL307" i="5"/>
  <c r="BW307" i="5"/>
  <c r="CA298" i="5"/>
  <c r="CB298" i="5"/>
  <c r="CC298" i="5"/>
  <c r="CD298" i="5"/>
  <c r="BC298" i="5"/>
  <c r="CE296" i="5"/>
  <c r="CD296" i="5"/>
  <c r="CF296" i="5"/>
  <c r="CH296" i="5"/>
  <c r="BV296" i="5"/>
  <c r="CJ296" i="5"/>
  <c r="BW296" i="5"/>
  <c r="CK296" i="5"/>
  <c r="BY296" i="5"/>
  <c r="BZ296" i="5"/>
  <c r="CA296" i="5"/>
  <c r="CB296" i="5"/>
  <c r="CC296" i="5"/>
  <c r="CG296" i="5"/>
  <c r="CI296" i="5"/>
  <c r="BY289" i="5"/>
  <c r="CC289" i="5"/>
  <c r="CA289" i="5"/>
  <c r="BC289" i="5"/>
  <c r="CD289" i="5"/>
  <c r="BZ281" i="5"/>
  <c r="CA281" i="5"/>
  <c r="BY281" i="5"/>
  <c r="CA273" i="5"/>
  <c r="CC273" i="5"/>
  <c r="CE386" i="5"/>
  <c r="CD385" i="5"/>
  <c r="CS384" i="5"/>
  <c r="CC384" i="5"/>
  <c r="BC383" i="5"/>
  <c r="CF376" i="5"/>
  <c r="BU374" i="5"/>
  <c r="CG374" i="5"/>
  <c r="BV374" i="5"/>
  <c r="CH374" i="5"/>
  <c r="CY373" i="5"/>
  <c r="CJ372" i="5"/>
  <c r="BV372" i="5"/>
  <c r="CT369" i="5"/>
  <c r="BT369" i="5"/>
  <c r="CH367" i="5"/>
  <c r="CC365" i="5"/>
  <c r="CG364" i="5"/>
  <c r="CA363" i="5"/>
  <c r="DA361" i="5"/>
  <c r="CI361" i="5"/>
  <c r="CL360" i="5"/>
  <c r="BW360" i="5"/>
  <c r="BC359" i="5"/>
  <c r="CC358" i="5"/>
  <c r="BY356" i="5"/>
  <c r="BO354" i="5"/>
  <c r="CC350" i="5"/>
  <c r="CJ347" i="5"/>
  <c r="BT347" i="5"/>
  <c r="CZ346" i="5"/>
  <c r="CE340" i="5"/>
  <c r="CF340" i="5"/>
  <c r="BU340" i="5"/>
  <c r="CG340" i="5"/>
  <c r="BV340" i="5"/>
  <c r="CH340" i="5"/>
  <c r="BW340" i="5"/>
  <c r="CI340" i="5"/>
  <c r="BX340" i="5"/>
  <c r="CJ340" i="5"/>
  <c r="CA340" i="5"/>
  <c r="CA338" i="5"/>
  <c r="CC338" i="5"/>
  <c r="CL337" i="5"/>
  <c r="CU334" i="5"/>
  <c r="CM327" i="5"/>
  <c r="CR327" i="5" s="1"/>
  <c r="CA325" i="5"/>
  <c r="CB325" i="5"/>
  <c r="BC325" i="5"/>
  <c r="CC325" i="5"/>
  <c r="CD325" i="5"/>
  <c r="CE325" i="5"/>
  <c r="CF325" i="5"/>
  <c r="BU325" i="5"/>
  <c r="CG325" i="5"/>
  <c r="BW325" i="5"/>
  <c r="CI325" i="5"/>
  <c r="BX325" i="5"/>
  <c r="CJ325" i="5"/>
  <c r="BX307" i="5"/>
  <c r="CS306" i="5"/>
  <c r="DB306" i="5"/>
  <c r="AY306" i="5"/>
  <c r="DA306" i="5"/>
  <c r="BC306" i="5"/>
  <c r="BO306" i="5"/>
  <c r="CT306" i="5"/>
  <c r="CU306" i="5"/>
  <c r="BQ306" i="5"/>
  <c r="CW306" i="5"/>
  <c r="BT306" i="5"/>
  <c r="CX306" i="5"/>
  <c r="BY298" i="5"/>
  <c r="CD400" i="5"/>
  <c r="BC398" i="5"/>
  <c r="CH392" i="5"/>
  <c r="BV392" i="5"/>
  <c r="CV390" i="5"/>
  <c r="CD388" i="5"/>
  <c r="CB386" i="5"/>
  <c r="BC386" i="5"/>
  <c r="CA385" i="5"/>
  <c r="DB384" i="5"/>
  <c r="CL384" i="5"/>
  <c r="BZ384" i="5"/>
  <c r="DA383" i="5"/>
  <c r="CZ382" i="5"/>
  <c r="AY382" i="5"/>
  <c r="CH380" i="5"/>
  <c r="BV380" i="5"/>
  <c r="CV378" i="5"/>
  <c r="BZ374" i="5"/>
  <c r="CT373" i="5"/>
  <c r="CI371" i="5"/>
  <c r="CJ370" i="5"/>
  <c r="BV370" i="5"/>
  <c r="BP369" i="5"/>
  <c r="BC368" i="5"/>
  <c r="CZ366" i="5"/>
  <c r="BZ365" i="5"/>
  <c r="CD364" i="5"/>
  <c r="BC364" i="5"/>
  <c r="CL363" i="5"/>
  <c r="BX363" i="5"/>
  <c r="BP362" i="5"/>
  <c r="CW362" i="5"/>
  <c r="BQ362" i="5"/>
  <c r="CX362" i="5"/>
  <c r="CX361" i="5"/>
  <c r="BZ359" i="5"/>
  <c r="CL359" i="5"/>
  <c r="CD359" i="5"/>
  <c r="CE359" i="5"/>
  <c r="CB358" i="5"/>
  <c r="BU356" i="5"/>
  <c r="BC355" i="5"/>
  <c r="CY354" i="5"/>
  <c r="CK354" i="5"/>
  <c r="CL354" i="5"/>
  <c r="CG352" i="5"/>
  <c r="BC352" i="5"/>
  <c r="CF347" i="5"/>
  <c r="CV346" i="5"/>
  <c r="BY346" i="5"/>
  <c r="CA346" i="5"/>
  <c r="CB346" i="5"/>
  <c r="AY345" i="5"/>
  <c r="BT345" i="5"/>
  <c r="CZ345" i="5"/>
  <c r="DB345" i="5"/>
  <c r="BC345" i="5"/>
  <c r="CS345" i="5"/>
  <c r="CV345" i="5"/>
  <c r="BY341" i="5"/>
  <c r="BC341" i="5"/>
  <c r="CB341" i="5"/>
  <c r="CB340" i="5"/>
  <c r="CD318" i="5"/>
  <c r="CE318" i="5"/>
  <c r="CF318" i="5"/>
  <c r="CG318" i="5"/>
  <c r="BC318" i="5"/>
  <c r="CH318" i="5"/>
  <c r="BU318" i="5"/>
  <c r="CI318" i="5"/>
  <c r="BV318" i="5"/>
  <c r="CJ318" i="5"/>
  <c r="BW318" i="5"/>
  <c r="CK318" i="5"/>
  <c r="BX318" i="5"/>
  <c r="CL318" i="5"/>
  <c r="BZ318" i="5"/>
  <c r="CA318" i="5"/>
  <c r="CX316" i="5"/>
  <c r="BV310" i="5"/>
  <c r="CH310" i="5"/>
  <c r="BW310" i="5"/>
  <c r="CI310" i="5"/>
  <c r="CF310" i="5"/>
  <c r="CG310" i="5"/>
  <c r="CJ310" i="5"/>
  <c r="BU310" i="5"/>
  <c r="CK310" i="5"/>
  <c r="BX310" i="5"/>
  <c r="CL310" i="5"/>
  <c r="BY310" i="5"/>
  <c r="BZ310" i="5"/>
  <c r="CB310" i="5"/>
  <c r="CC310" i="5"/>
  <c r="CZ306" i="5"/>
  <c r="CM303" i="5"/>
  <c r="CR303" i="5" s="1"/>
  <c r="BX296" i="5"/>
  <c r="DA384" i="5"/>
  <c r="CV373" i="5"/>
  <c r="BP373" i="5"/>
  <c r="CW373" i="5"/>
  <c r="DB369" i="5"/>
  <c r="CY366" i="5"/>
  <c r="BO366" i="5"/>
  <c r="CC364" i="5"/>
  <c r="CK363" i="5"/>
  <c r="BU363" i="5"/>
  <c r="CU361" i="5"/>
  <c r="CF361" i="5"/>
  <c r="BU361" i="5"/>
  <c r="CG361" i="5"/>
  <c r="CA358" i="5"/>
  <c r="CX354" i="5"/>
  <c r="CF352" i="5"/>
  <c r="CA347" i="5"/>
  <c r="CU346" i="5"/>
  <c r="BZ340" i="5"/>
  <c r="CB337" i="5"/>
  <c r="CC337" i="5"/>
  <c r="CD337" i="5"/>
  <c r="CE337" i="5"/>
  <c r="CF337" i="5"/>
  <c r="BU337" i="5"/>
  <c r="CG337" i="5"/>
  <c r="BX337" i="5"/>
  <c r="CJ337" i="5"/>
  <c r="DF328" i="5"/>
  <c r="DC328" i="5"/>
  <c r="DF322" i="5"/>
  <c r="CU319" i="5"/>
  <c r="CV319" i="5"/>
  <c r="AY319" i="5"/>
  <c r="CT319" i="5"/>
  <c r="CW319" i="5"/>
  <c r="CX319" i="5"/>
  <c r="CY319" i="5"/>
  <c r="BC319" i="5"/>
  <c r="CZ319" i="5"/>
  <c r="DA319" i="5"/>
  <c r="BO319" i="5"/>
  <c r="DB319" i="5"/>
  <c r="BQ319" i="5"/>
  <c r="CK316" i="5"/>
  <c r="CM316" i="5"/>
  <c r="CR316" i="5" s="1"/>
  <c r="CK312" i="5"/>
  <c r="CL312" i="5"/>
  <c r="CM312" i="5"/>
  <c r="CR312" i="5" s="1"/>
  <c r="BC312" i="5"/>
  <c r="BX301" i="5"/>
  <c r="CJ301" i="5"/>
  <c r="BV301" i="5"/>
  <c r="CI301" i="5"/>
  <c r="BY301" i="5"/>
  <c r="CL301" i="5"/>
  <c r="BZ301" i="5"/>
  <c r="CF301" i="5"/>
  <c r="BC301" i="5"/>
  <c r="CG301" i="5"/>
  <c r="CH301" i="5"/>
  <c r="CK301" i="5"/>
  <c r="BU301" i="5"/>
  <c r="BW301" i="5"/>
  <c r="CB301" i="5"/>
  <c r="CC301" i="5"/>
  <c r="BU296" i="5"/>
  <c r="CA387" i="5"/>
  <c r="CL386" i="5"/>
  <c r="BZ386" i="5"/>
  <c r="CZ384" i="5"/>
  <c r="CJ384" i="5"/>
  <c r="BX384" i="5"/>
  <c r="BT384" i="5"/>
  <c r="AY384" i="5"/>
  <c r="CX382" i="5"/>
  <c r="BQ382" i="5"/>
  <c r="BW376" i="5"/>
  <c r="CI376" i="5"/>
  <c r="BX376" i="5"/>
  <c r="BT373" i="5"/>
  <c r="CE372" i="5"/>
  <c r="CF372" i="5"/>
  <c r="DA369" i="5"/>
  <c r="BZ367" i="5"/>
  <c r="CL367" i="5"/>
  <c r="CA367" i="5"/>
  <c r="CX366" i="5"/>
  <c r="BS366" i="5"/>
  <c r="CJ363" i="5"/>
  <c r="CT361" i="5"/>
  <c r="CB361" i="5"/>
  <c r="CA360" i="5"/>
  <c r="CE360" i="5"/>
  <c r="CF360" i="5"/>
  <c r="DB359" i="5"/>
  <c r="BO359" i="5"/>
  <c r="CT359" i="5"/>
  <c r="CU359" i="5"/>
  <c r="BZ358" i="5"/>
  <c r="CJ356" i="5"/>
  <c r="BS343" i="5"/>
  <c r="BQ343" i="5"/>
  <c r="CX343" i="5"/>
  <c r="AY343" i="5"/>
  <c r="BT343" i="5"/>
  <c r="CZ343" i="5"/>
  <c r="DA343" i="5"/>
  <c r="DB343" i="5"/>
  <c r="BO343" i="5"/>
  <c r="CT343" i="5"/>
  <c r="CM342" i="5"/>
  <c r="CR342" i="5" s="1"/>
  <c r="BZ337" i="5"/>
  <c r="BC337" i="5"/>
  <c r="CS337" i="5"/>
  <c r="CT337" i="5"/>
  <c r="CU337" i="5"/>
  <c r="CV337" i="5"/>
  <c r="BP337" i="5"/>
  <c r="CW337" i="5"/>
  <c r="AY337" i="5"/>
  <c r="BT337" i="5"/>
  <c r="CZ337" i="5"/>
  <c r="DB291" i="5"/>
  <c r="BO291" i="5"/>
  <c r="CW291" i="5"/>
  <c r="CX291" i="5"/>
  <c r="CZ291" i="5"/>
  <c r="BC291" i="5"/>
  <c r="CS291" i="5"/>
  <c r="CT291" i="5"/>
  <c r="BQ291" i="5"/>
  <c r="CU291" i="5"/>
  <c r="CV291" i="5"/>
  <c r="BT291" i="5"/>
  <c r="CY291" i="5"/>
  <c r="DA291" i="5"/>
  <c r="AY291" i="5"/>
  <c r="CB289" i="5"/>
  <c r="CZ369" i="5"/>
  <c r="BO369" i="5"/>
  <c r="CW366" i="5"/>
  <c r="BC366" i="5"/>
  <c r="BW364" i="5"/>
  <c r="CI364" i="5"/>
  <c r="BX364" i="5"/>
  <c r="CJ364" i="5"/>
  <c r="CG363" i="5"/>
  <c r="CV361" i="5"/>
  <c r="BP361" i="5"/>
  <c r="CW361" i="5"/>
  <c r="BP354" i="5"/>
  <c r="CW354" i="5"/>
  <c r="AY354" i="5"/>
  <c r="BT354" i="5"/>
  <c r="CZ354" i="5"/>
  <c r="DA354" i="5"/>
  <c r="DB354" i="5"/>
  <c r="CE352" i="5"/>
  <c r="BV352" i="5"/>
  <c r="CH352" i="5"/>
  <c r="BW352" i="5"/>
  <c r="CI352" i="5"/>
  <c r="BX352" i="5"/>
  <c r="CJ352" i="5"/>
  <c r="BZ347" i="5"/>
  <c r="CL347" i="5"/>
  <c r="CB347" i="5"/>
  <c r="CC347" i="5"/>
  <c r="CD347" i="5"/>
  <c r="CE347" i="5"/>
  <c r="BV347" i="5"/>
  <c r="CH347" i="5"/>
  <c r="DA346" i="5"/>
  <c r="BC346" i="5"/>
  <c r="CS346" i="5"/>
  <c r="BO346" i="5"/>
  <c r="CT346" i="5"/>
  <c r="BP346" i="5"/>
  <c r="CW346" i="5"/>
  <c r="DA335" i="5"/>
  <c r="DB335" i="5"/>
  <c r="BC335" i="5"/>
  <c r="CS335" i="5"/>
  <c r="BO335" i="5"/>
  <c r="CT335" i="5"/>
  <c r="CU335" i="5"/>
  <c r="BQ335" i="5"/>
  <c r="CX335" i="5"/>
  <c r="BY321" i="5"/>
  <c r="BZ321" i="5"/>
  <c r="CA321" i="5"/>
  <c r="CC321" i="5"/>
  <c r="BC321" i="5"/>
  <c r="CD321" i="5"/>
  <c r="BY315" i="5"/>
  <c r="BZ315" i="5"/>
  <c r="CC315" i="5"/>
  <c r="CD315" i="5"/>
  <c r="DC303" i="5"/>
  <c r="DD303" i="5"/>
  <c r="DE303" i="5"/>
  <c r="DF303" i="5"/>
  <c r="BZ289" i="5"/>
  <c r="CL400" i="5"/>
  <c r="CZ398" i="5"/>
  <c r="BT398" i="5"/>
  <c r="CD392" i="5"/>
  <c r="CL388" i="5"/>
  <c r="CZ386" i="5"/>
  <c r="CJ386" i="5"/>
  <c r="BX386" i="5"/>
  <c r="BT386" i="5"/>
  <c r="CI385" i="5"/>
  <c r="BW385" i="5"/>
  <c r="CX384" i="5"/>
  <c r="CH384" i="5"/>
  <c r="BV384" i="5"/>
  <c r="BQ384" i="5"/>
  <c r="CW383" i="5"/>
  <c r="BP383" i="5"/>
  <c r="CV382" i="5"/>
  <c r="CD380" i="5"/>
  <c r="CL376" i="5"/>
  <c r="BY376" i="5"/>
  <c r="CJ374" i="5"/>
  <c r="BQ373" i="5"/>
  <c r="CA372" i="5"/>
  <c r="CU372" i="5"/>
  <c r="CV372" i="5"/>
  <c r="CC371" i="5"/>
  <c r="CD371" i="5"/>
  <c r="CE371" i="5"/>
  <c r="CY369" i="5"/>
  <c r="BY367" i="5"/>
  <c r="DB367" i="5"/>
  <c r="CV366" i="5"/>
  <c r="CK366" i="5"/>
  <c r="CL366" i="5"/>
  <c r="BZ364" i="5"/>
  <c r="CF363" i="5"/>
  <c r="BZ361" i="5"/>
  <c r="BT361" i="5"/>
  <c r="CC360" i="5"/>
  <c r="CU360" i="5"/>
  <c r="CV360" i="5"/>
  <c r="CV359" i="5"/>
  <c r="CW355" i="5"/>
  <c r="CT354" i="5"/>
  <c r="CB352" i="5"/>
  <c r="CY347" i="5"/>
  <c r="BW347" i="5"/>
  <c r="CW343" i="5"/>
  <c r="CD339" i="5"/>
  <c r="CE339" i="5"/>
  <c r="CF339" i="5"/>
  <c r="BU339" i="5"/>
  <c r="CG339" i="5"/>
  <c r="BV339" i="5"/>
  <c r="CH339" i="5"/>
  <c r="BW339" i="5"/>
  <c r="CI339" i="5"/>
  <c r="BZ339" i="5"/>
  <c r="CL339" i="5"/>
  <c r="DB337" i="5"/>
  <c r="BW337" i="5"/>
  <c r="CZ335" i="5"/>
  <c r="DE328" i="5"/>
  <c r="CD328" i="5"/>
  <c r="CE328" i="5"/>
  <c r="CF328" i="5"/>
  <c r="BU328" i="5"/>
  <c r="CG328" i="5"/>
  <c r="BV328" i="5"/>
  <c r="CH328" i="5"/>
  <c r="BW328" i="5"/>
  <c r="CI328" i="5"/>
  <c r="BX328" i="5"/>
  <c r="CJ328" i="5"/>
  <c r="BZ328" i="5"/>
  <c r="CL328" i="5"/>
  <c r="CA328" i="5"/>
  <c r="BC327" i="5"/>
  <c r="CL326" i="5"/>
  <c r="CB326" i="5"/>
  <c r="CD326" i="5"/>
  <c r="BY326" i="5"/>
  <c r="BR323" i="5"/>
  <c r="BS323" i="5"/>
  <c r="BC316" i="5"/>
  <c r="CS316" i="5"/>
  <c r="BO316" i="5"/>
  <c r="CZ316" i="5"/>
  <c r="DA316" i="5"/>
  <c r="DB316" i="5"/>
  <c r="BP316" i="5"/>
  <c r="BT316" i="5"/>
  <c r="CT316" i="5"/>
  <c r="AY316" i="5"/>
  <c r="CV316" i="5"/>
  <c r="CW316" i="5"/>
  <c r="CK309" i="5"/>
  <c r="CM309" i="5"/>
  <c r="CR309" i="5" s="1"/>
  <c r="CK302" i="5"/>
  <c r="CL302" i="5"/>
  <c r="CM302" i="5"/>
  <c r="CR302" i="5" s="1"/>
  <c r="CC285" i="5"/>
  <c r="CD285" i="5"/>
  <c r="BY285" i="5"/>
  <c r="CB285" i="5"/>
  <c r="BC285" i="5"/>
  <c r="CI386" i="5"/>
  <c r="CH385" i="5"/>
  <c r="CW384" i="5"/>
  <c r="CG384" i="5"/>
  <c r="CV383" i="5"/>
  <c r="CU382" i="5"/>
  <c r="CK376" i="5"/>
  <c r="BV376" i="5"/>
  <c r="CI374" i="5"/>
  <c r="BZ372" i="5"/>
  <c r="CC370" i="5"/>
  <c r="CD370" i="5"/>
  <c r="CX369" i="5"/>
  <c r="BX367" i="5"/>
  <c r="CU366" i="5"/>
  <c r="BY364" i="5"/>
  <c r="CE363" i="5"/>
  <c r="BC363" i="5"/>
  <c r="BY361" i="5"/>
  <c r="CB360" i="5"/>
  <c r="BQ359" i="5"/>
  <c r="BW356" i="5"/>
  <c r="CI356" i="5"/>
  <c r="BZ356" i="5"/>
  <c r="CL356" i="5"/>
  <c r="CA356" i="5"/>
  <c r="CB356" i="5"/>
  <c r="CX355" i="5"/>
  <c r="DA355" i="5"/>
  <c r="DB355" i="5"/>
  <c r="CS354" i="5"/>
  <c r="CA352" i="5"/>
  <c r="CD350" i="5"/>
  <c r="BU347" i="5"/>
  <c r="DB347" i="5"/>
  <c r="BC347" i="5"/>
  <c r="CS347" i="5"/>
  <c r="BO347" i="5"/>
  <c r="CT347" i="5"/>
  <c r="CU347" i="5"/>
  <c r="CX347" i="5"/>
  <c r="CK342" i="5"/>
  <c r="CL342" i="5"/>
  <c r="DD328" i="5"/>
  <c r="BY309" i="5"/>
  <c r="CD309" i="5"/>
  <c r="CA304" i="5"/>
  <c r="BY304" i="5"/>
  <c r="CL304" i="5"/>
  <c r="CB304" i="5"/>
  <c r="CC304" i="5"/>
  <c r="CH304" i="5"/>
  <c r="CI304" i="5"/>
  <c r="CJ304" i="5"/>
  <c r="BU304" i="5"/>
  <c r="CK304" i="5"/>
  <c r="BV304" i="5"/>
  <c r="BW304" i="5"/>
  <c r="BX304" i="5"/>
  <c r="CD304" i="5"/>
  <c r="CE304" i="5"/>
  <c r="BO295" i="5"/>
  <c r="CT295" i="5"/>
  <c r="DB295" i="5"/>
  <c r="CU295" i="5"/>
  <c r="CY295" i="5"/>
  <c r="DA295" i="5"/>
  <c r="AY295" i="5"/>
  <c r="CS295" i="5"/>
  <c r="CV295" i="5"/>
  <c r="CW295" i="5"/>
  <c r="CX295" i="5"/>
  <c r="BC295" i="5"/>
  <c r="CZ295" i="5"/>
  <c r="BP295" i="5"/>
  <c r="BT295" i="5"/>
  <c r="CE344" i="5"/>
  <c r="CS342" i="5"/>
  <c r="CH335" i="5"/>
  <c r="BV335" i="5"/>
  <c r="CV333" i="5"/>
  <c r="CF333" i="5"/>
  <c r="CE332" i="5"/>
  <c r="CT331" i="5"/>
  <c r="BO331" i="5"/>
  <c r="CS330" i="5"/>
  <c r="CL327" i="5"/>
  <c r="BZ327" i="5"/>
  <c r="CW324" i="5"/>
  <c r="BO324" i="5"/>
  <c r="BX323" i="5"/>
  <c r="CJ323" i="5"/>
  <c r="DB320" i="5"/>
  <c r="BO320" i="5"/>
  <c r="BY319" i="5"/>
  <c r="BO318" i="5"/>
  <c r="CT318" i="5"/>
  <c r="CU318" i="5"/>
  <c r="CV317" i="5"/>
  <c r="CB316" i="5"/>
  <c r="CC316" i="5"/>
  <c r="DA314" i="5"/>
  <c r="CJ314" i="5"/>
  <c r="BV314" i="5"/>
  <c r="CS313" i="5"/>
  <c r="BT313" i="5"/>
  <c r="CF309" i="5"/>
  <c r="CE309" i="5"/>
  <c r="CG309" i="5"/>
  <c r="CD308" i="5"/>
  <c r="CL305" i="5"/>
  <c r="CS303" i="5"/>
  <c r="CU296" i="5"/>
  <c r="BC296" i="5"/>
  <c r="CV296" i="5"/>
  <c r="CX296" i="5"/>
  <c r="CZ296" i="5"/>
  <c r="DB296" i="5"/>
  <c r="BP296" i="5"/>
  <c r="CK290" i="5"/>
  <c r="CM290" i="5"/>
  <c r="CR290" i="5" s="1"/>
  <c r="CB287" i="5"/>
  <c r="BR270" i="5"/>
  <c r="BS270" i="5"/>
  <c r="AY323" i="5"/>
  <c r="BT323" i="5"/>
  <c r="CZ323" i="5"/>
  <c r="CS317" i="5"/>
  <c r="BO317" i="5"/>
  <c r="CT317" i="5"/>
  <c r="DA313" i="5"/>
  <c r="DB313" i="5"/>
  <c r="CB305" i="5"/>
  <c r="CE305" i="5"/>
  <c r="CG305" i="5"/>
  <c r="BU305" i="5"/>
  <c r="CH305" i="5"/>
  <c r="BW300" i="5"/>
  <c r="CI300" i="5"/>
  <c r="CD300" i="5"/>
  <c r="CF300" i="5"/>
  <c r="CG300" i="5"/>
  <c r="AY289" i="5"/>
  <c r="BT289" i="5"/>
  <c r="CZ289" i="5"/>
  <c r="CT289" i="5"/>
  <c r="BO289" i="5"/>
  <c r="CY289" i="5"/>
  <c r="DA289" i="5"/>
  <c r="BP289" i="5"/>
  <c r="CS289" i="5"/>
  <c r="CD283" i="5"/>
  <c r="CE283" i="5"/>
  <c r="BZ283" i="5"/>
  <c r="CA283" i="5"/>
  <c r="CF283" i="5"/>
  <c r="CG283" i="5"/>
  <c r="BV283" i="5"/>
  <c r="CJ283" i="5"/>
  <c r="BW283" i="5"/>
  <c r="BC283" i="5"/>
  <c r="BY283" i="5"/>
  <c r="CB283" i="5"/>
  <c r="CH283" i="5"/>
  <c r="BC281" i="5"/>
  <c r="CS281" i="5"/>
  <c r="AY281" i="5"/>
  <c r="CV281" i="5"/>
  <c r="CW281" i="5"/>
  <c r="BO281" i="5"/>
  <c r="CZ281" i="5"/>
  <c r="DA281" i="5"/>
  <c r="BQ281" i="5"/>
  <c r="CU281" i="5"/>
  <c r="CY281" i="5"/>
  <c r="DB281" i="5"/>
  <c r="CA280" i="5"/>
  <c r="CB280" i="5"/>
  <c r="CG280" i="5"/>
  <c r="CH280" i="5"/>
  <c r="BW280" i="5"/>
  <c r="CK280" i="5"/>
  <c r="BX280" i="5"/>
  <c r="CL280" i="5"/>
  <c r="CC280" i="5"/>
  <c r="CI280" i="5"/>
  <c r="CJ280" i="5"/>
  <c r="BU280" i="5"/>
  <c r="BV280" i="5"/>
  <c r="BZ280" i="5"/>
  <c r="BR278" i="5"/>
  <c r="BS278" i="5"/>
  <c r="BY274" i="5"/>
  <c r="BZ274" i="5"/>
  <c r="CD274" i="5"/>
  <c r="CD358" i="5"/>
  <c r="CA355" i="5"/>
  <c r="DA353" i="5"/>
  <c r="CH350" i="5"/>
  <c r="BV350" i="5"/>
  <c r="CV348" i="5"/>
  <c r="CD346" i="5"/>
  <c r="CB344" i="5"/>
  <c r="BC344" i="5"/>
  <c r="CA343" i="5"/>
  <c r="DB342" i="5"/>
  <c r="DA341" i="5"/>
  <c r="CH338" i="5"/>
  <c r="BV338" i="5"/>
  <c r="CV336" i="5"/>
  <c r="CE335" i="5"/>
  <c r="CD334" i="5"/>
  <c r="CS333" i="5"/>
  <c r="CC333" i="5"/>
  <c r="CB332" i="5"/>
  <c r="BC332" i="5"/>
  <c r="CA331" i="5"/>
  <c r="DB330" i="5"/>
  <c r="DA329" i="5"/>
  <c r="CI327" i="5"/>
  <c r="BW327" i="5"/>
  <c r="CH326" i="5"/>
  <c r="BV326" i="5"/>
  <c r="CW325" i="5"/>
  <c r="CT324" i="5"/>
  <c r="DB323" i="5"/>
  <c r="CK323" i="5"/>
  <c r="BW323" i="5"/>
  <c r="BQ323" i="5"/>
  <c r="CE322" i="5"/>
  <c r="BV321" i="5"/>
  <c r="CH321" i="5"/>
  <c r="CY320" i="5"/>
  <c r="CE320" i="5"/>
  <c r="CJ319" i="5"/>
  <c r="BV319" i="5"/>
  <c r="BQ318" i="5"/>
  <c r="BZ316" i="5"/>
  <c r="CU315" i="5"/>
  <c r="CA315" i="5"/>
  <c r="CB315" i="5"/>
  <c r="CX314" i="5"/>
  <c r="CG314" i="5"/>
  <c r="BP313" i="5"/>
  <c r="CT312" i="5"/>
  <c r="CG311" i="5"/>
  <c r="CB309" i="5"/>
  <c r="CI305" i="5"/>
  <c r="BC305" i="5"/>
  <c r="CV305" i="5"/>
  <c r="CX305" i="5"/>
  <c r="CY305" i="5"/>
  <c r="BZ300" i="5"/>
  <c r="BU298" i="5"/>
  <c r="CG298" i="5"/>
  <c r="CF298" i="5"/>
  <c r="BV298" i="5"/>
  <c r="CI298" i="5"/>
  <c r="BW298" i="5"/>
  <c r="CJ298" i="5"/>
  <c r="CB297" i="5"/>
  <c r="CZ294" i="5"/>
  <c r="BY294" i="5"/>
  <c r="DF292" i="5"/>
  <c r="BU283" i="5"/>
  <c r="CD280" i="5"/>
  <c r="CK278" i="5"/>
  <c r="CL278" i="5"/>
  <c r="CC257" i="5"/>
  <c r="CG257" i="5"/>
  <c r="BV257" i="5"/>
  <c r="CI257" i="5"/>
  <c r="BW257" i="5"/>
  <c r="CJ257" i="5"/>
  <c r="BX257" i="5"/>
  <c r="CK257" i="5"/>
  <c r="BY257" i="5"/>
  <c r="CL257" i="5"/>
  <c r="BC257" i="5"/>
  <c r="CE257" i="5"/>
  <c r="BU257" i="5"/>
  <c r="BZ257" i="5"/>
  <c r="CA257" i="5"/>
  <c r="CB257" i="5"/>
  <c r="CD257" i="5"/>
  <c r="CH257" i="5"/>
  <c r="CF257" i="5"/>
  <c r="CX375" i="5"/>
  <c r="CJ365" i="5"/>
  <c r="CX363" i="5"/>
  <c r="CL355" i="5"/>
  <c r="BZ355" i="5"/>
  <c r="CZ353" i="5"/>
  <c r="CJ353" i="5"/>
  <c r="BT353" i="5"/>
  <c r="AY353" i="5"/>
  <c r="CX351" i="5"/>
  <c r="CG350" i="5"/>
  <c r="BU350" i="5"/>
  <c r="CU348" i="5"/>
  <c r="CA344" i="5"/>
  <c r="CL343" i="5"/>
  <c r="DA342" i="5"/>
  <c r="CZ341" i="5"/>
  <c r="CJ341" i="5"/>
  <c r="BT341" i="5"/>
  <c r="AY341" i="5"/>
  <c r="CX339" i="5"/>
  <c r="CG338" i="5"/>
  <c r="BU338" i="5"/>
  <c r="CU336" i="5"/>
  <c r="CD335" i="5"/>
  <c r="CB333" i="5"/>
  <c r="BC333" i="5"/>
  <c r="CA332" i="5"/>
  <c r="DB331" i="5"/>
  <c r="CL331" i="5"/>
  <c r="DA330" i="5"/>
  <c r="CZ329" i="5"/>
  <c r="CJ329" i="5"/>
  <c r="BT329" i="5"/>
  <c r="AY329" i="5"/>
  <c r="CX327" i="5"/>
  <c r="CH327" i="5"/>
  <c r="BV327" i="5"/>
  <c r="CG326" i="5"/>
  <c r="BU326" i="5"/>
  <c r="CV325" i="5"/>
  <c r="CS324" i="5"/>
  <c r="DA323" i="5"/>
  <c r="CI323" i="5"/>
  <c r="BV323" i="5"/>
  <c r="BP323" i="5"/>
  <c r="CD322" i="5"/>
  <c r="CM321" i="5"/>
  <c r="CR321" i="5" s="1"/>
  <c r="CX320" i="5"/>
  <c r="CI319" i="5"/>
  <c r="BU319" i="5"/>
  <c r="BP318" i="5"/>
  <c r="BY316" i="5"/>
  <c r="CT315" i="5"/>
  <c r="CW314" i="5"/>
  <c r="CF314" i="5"/>
  <c r="BC314" i="5"/>
  <c r="CF311" i="5"/>
  <c r="CA309" i="5"/>
  <c r="BO307" i="5"/>
  <c r="CT307" i="5"/>
  <c r="BC307" i="5"/>
  <c r="CV307" i="5"/>
  <c r="CX307" i="5"/>
  <c r="CY307" i="5"/>
  <c r="CF305" i="5"/>
  <c r="BZ303" i="5"/>
  <c r="CL303" i="5"/>
  <c r="CG303" i="5"/>
  <c r="BV303" i="5"/>
  <c r="CI303" i="5"/>
  <c r="BW303" i="5"/>
  <c r="CJ303" i="5"/>
  <c r="BY300" i="5"/>
  <c r="CH298" i="5"/>
  <c r="BT296" i="5"/>
  <c r="CB295" i="5"/>
  <c r="CX294" i="5"/>
  <c r="DE292" i="5"/>
  <c r="DA290" i="5"/>
  <c r="CY290" i="5"/>
  <c r="CW290" i="5"/>
  <c r="BC290" i="5"/>
  <c r="CZ290" i="5"/>
  <c r="BO290" i="5"/>
  <c r="BQ290" i="5"/>
  <c r="CV285" i="5"/>
  <c r="BP285" i="5"/>
  <c r="CW285" i="5"/>
  <c r="DA285" i="5"/>
  <c r="BT285" i="5"/>
  <c r="CU285" i="5"/>
  <c r="DB285" i="5"/>
  <c r="AY285" i="5"/>
  <c r="CS285" i="5"/>
  <c r="CX281" i="5"/>
  <c r="BY280" i="5"/>
  <c r="CF350" i="5"/>
  <c r="CT348" i="5"/>
  <c r="DB344" i="5"/>
  <c r="CL344" i="5"/>
  <c r="BZ344" i="5"/>
  <c r="CZ342" i="5"/>
  <c r="BT342" i="5"/>
  <c r="AY342" i="5"/>
  <c r="CF338" i="5"/>
  <c r="CT336" i="5"/>
  <c r="CC335" i="5"/>
  <c r="CB334" i="5"/>
  <c r="CA333" i="5"/>
  <c r="DB332" i="5"/>
  <c r="CL332" i="5"/>
  <c r="BZ332" i="5"/>
  <c r="DA331" i="5"/>
  <c r="CZ330" i="5"/>
  <c r="BT330" i="5"/>
  <c r="AY330" i="5"/>
  <c r="CG327" i="5"/>
  <c r="BU327" i="5"/>
  <c r="CF326" i="5"/>
  <c r="CU325" i="5"/>
  <c r="BO325" i="5"/>
  <c r="CY323" i="5"/>
  <c r="CH323" i="5"/>
  <c r="BU323" i="5"/>
  <c r="CC322" i="5"/>
  <c r="CL321" i="5"/>
  <c r="CX321" i="5"/>
  <c r="CU320" i="5"/>
  <c r="CF320" i="5"/>
  <c r="BU320" i="5"/>
  <c r="CG320" i="5"/>
  <c r="DB318" i="5"/>
  <c r="BP317" i="5"/>
  <c r="CL316" i="5"/>
  <c r="BX316" i="5"/>
  <c r="BC315" i="5"/>
  <c r="CV314" i="5"/>
  <c r="CZ313" i="5"/>
  <c r="AY312" i="5"/>
  <c r="BT312" i="5"/>
  <c r="CZ312" i="5"/>
  <c r="DA312" i="5"/>
  <c r="BZ309" i="5"/>
  <c r="CL308" i="5"/>
  <c r="CD305" i="5"/>
  <c r="BX300" i="5"/>
  <c r="BP298" i="5"/>
  <c r="CW298" i="5"/>
  <c r="BO298" i="5"/>
  <c r="CX298" i="5"/>
  <c r="CZ298" i="5"/>
  <c r="BQ298" i="5"/>
  <c r="DA298" i="5"/>
  <c r="CC294" i="5"/>
  <c r="CE294" i="5"/>
  <c r="BW294" i="5"/>
  <c r="CJ294" i="5"/>
  <c r="CB294" i="5"/>
  <c r="CF294" i="5"/>
  <c r="CH294" i="5"/>
  <c r="CI294" i="5"/>
  <c r="DD292" i="5"/>
  <c r="DE288" i="5"/>
  <c r="BC287" i="5"/>
  <c r="CT281" i="5"/>
  <c r="CM277" i="5"/>
  <c r="CR277" i="5" s="1"/>
  <c r="BR277" i="5"/>
  <c r="CB335" i="5"/>
  <c r="CA334" i="5"/>
  <c r="DB333" i="5"/>
  <c r="CL333" i="5"/>
  <c r="BZ333" i="5"/>
  <c r="CZ331" i="5"/>
  <c r="AY331" i="5"/>
  <c r="CF327" i="5"/>
  <c r="BT324" i="5"/>
  <c r="CX323" i="5"/>
  <c r="CB322" i="5"/>
  <c r="CT320" i="5"/>
  <c r="DB317" i="5"/>
  <c r="CU314" i="5"/>
  <c r="CY313" i="5"/>
  <c r="BO313" i="5"/>
  <c r="CC305" i="5"/>
  <c r="DB303" i="5"/>
  <c r="CX303" i="5"/>
  <c r="BP303" i="5"/>
  <c r="CZ303" i="5"/>
  <c r="BQ303" i="5"/>
  <c r="DA303" i="5"/>
  <c r="BV300" i="5"/>
  <c r="CS294" i="5"/>
  <c r="BC294" i="5"/>
  <c r="CV294" i="5"/>
  <c r="BQ294" i="5"/>
  <c r="DA294" i="5"/>
  <c r="CW294" i="5"/>
  <c r="AY294" i="5"/>
  <c r="CY294" i="5"/>
  <c r="DB294" i="5"/>
  <c r="CL284" i="5"/>
  <c r="CK284" i="5"/>
  <c r="DA278" i="5"/>
  <c r="DB278" i="5"/>
  <c r="AY278" i="5"/>
  <c r="BT278" i="5"/>
  <c r="CS278" i="5"/>
  <c r="CT278" i="5"/>
  <c r="BC278" i="5"/>
  <c r="CW278" i="5"/>
  <c r="CX278" i="5"/>
  <c r="BO278" i="5"/>
  <c r="BP278" i="5"/>
  <c r="CV278" i="5"/>
  <c r="BQ278" i="5"/>
  <c r="CY278" i="5"/>
  <c r="CL277" i="5"/>
  <c r="CL275" i="5"/>
  <c r="CM275" i="5"/>
  <c r="CR275" i="5" s="1"/>
  <c r="CK223" i="5"/>
  <c r="CM223" i="5"/>
  <c r="CR223" i="5" s="1"/>
  <c r="CL223" i="5"/>
  <c r="CA335" i="5"/>
  <c r="DA333" i="5"/>
  <c r="CE327" i="5"/>
  <c r="DA324" i="5"/>
  <c r="CW323" i="5"/>
  <c r="CV320" i="5"/>
  <c r="BP320" i="5"/>
  <c r="CW320" i="5"/>
  <c r="DA317" i="5"/>
  <c r="CT314" i="5"/>
  <c r="BZ314" i="5"/>
  <c r="CL314" i="5"/>
  <c r="CA314" i="5"/>
  <c r="CX313" i="5"/>
  <c r="BS313" i="5"/>
  <c r="BX309" i="5"/>
  <c r="CK306" i="5"/>
  <c r="CM306" i="5"/>
  <c r="CR306" i="5" s="1"/>
  <c r="CA305" i="5"/>
  <c r="CY303" i="5"/>
  <c r="CL300" i="5"/>
  <c r="BU300" i="5"/>
  <c r="BQ289" i="5"/>
  <c r="CL286" i="5"/>
  <c r="CA275" i="5"/>
  <c r="CB275" i="5"/>
  <c r="BC275" i="5"/>
  <c r="BY275" i="5"/>
  <c r="BZ275" i="5"/>
  <c r="CC275" i="5"/>
  <c r="CH355" i="5"/>
  <c r="CV353" i="5"/>
  <c r="CI344" i="5"/>
  <c r="CW342" i="5"/>
  <c r="CV341" i="5"/>
  <c r="CL335" i="5"/>
  <c r="CZ333" i="5"/>
  <c r="CJ333" i="5"/>
  <c r="BT333" i="5"/>
  <c r="CI332" i="5"/>
  <c r="CX331" i="5"/>
  <c r="CW330" i="5"/>
  <c r="CV329" i="5"/>
  <c r="CD327" i="5"/>
  <c r="DB324" i="5"/>
  <c r="CV323" i="5"/>
  <c r="CE323" i="5"/>
  <c r="BW322" i="5"/>
  <c r="CI322" i="5"/>
  <c r="BT320" i="5"/>
  <c r="CE319" i="5"/>
  <c r="CF319" i="5"/>
  <c r="CY318" i="5"/>
  <c r="CZ317" i="5"/>
  <c r="BC317" i="5"/>
  <c r="CI316" i="5"/>
  <c r="BU316" i="5"/>
  <c r="BP315" i="5"/>
  <c r="CS314" i="5"/>
  <c r="CB314" i="5"/>
  <c r="BT314" i="5"/>
  <c r="CW313" i="5"/>
  <c r="BC313" i="5"/>
  <c r="BW311" i="5"/>
  <c r="CI311" i="5"/>
  <c r="BX311" i="5"/>
  <c r="CJ311" i="5"/>
  <c r="CL309" i="5"/>
  <c r="BW309" i="5"/>
  <c r="BZ306" i="5"/>
  <c r="CA306" i="5"/>
  <c r="BZ305" i="5"/>
  <c r="CW303" i="5"/>
  <c r="CK300" i="5"/>
  <c r="BT281" i="5"/>
  <c r="DB271" i="5"/>
  <c r="BO271" i="5"/>
  <c r="CT271" i="5"/>
  <c r="CU271" i="5"/>
  <c r="CZ271" i="5"/>
  <c r="DA271" i="5"/>
  <c r="CV271" i="5"/>
  <c r="BT271" i="5"/>
  <c r="AY271" i="5"/>
  <c r="BC271" i="5"/>
  <c r="BQ271" i="5"/>
  <c r="CS271" i="5"/>
  <c r="CU323" i="5"/>
  <c r="BC323" i="5"/>
  <c r="CY317" i="5"/>
  <c r="DB314" i="5"/>
  <c r="CV313" i="5"/>
  <c r="BZ308" i="5"/>
  <c r="CA308" i="5"/>
  <c r="BY305" i="5"/>
  <c r="CJ300" i="5"/>
  <c r="BY297" i="5"/>
  <c r="CA297" i="5"/>
  <c r="BU286" i="5"/>
  <c r="CG286" i="5"/>
  <c r="BV286" i="5"/>
  <c r="CH286" i="5"/>
  <c r="CD286" i="5"/>
  <c r="BW286" i="5"/>
  <c r="CK286" i="5"/>
  <c r="BZ286" i="5"/>
  <c r="BC286" i="5"/>
  <c r="BX286" i="5"/>
  <c r="CA286" i="5"/>
  <c r="CC286" i="5"/>
  <c r="CE286" i="5"/>
  <c r="CI286" i="5"/>
  <c r="CE259" i="5"/>
  <c r="CG259" i="5"/>
  <c r="BW259" i="5"/>
  <c r="CJ259" i="5"/>
  <c r="BX259" i="5"/>
  <c r="CK259" i="5"/>
  <c r="BY259" i="5"/>
  <c r="CL259" i="5"/>
  <c r="BC259" i="5"/>
  <c r="CD259" i="5"/>
  <c r="BZ259" i="5"/>
  <c r="CA259" i="5"/>
  <c r="CB259" i="5"/>
  <c r="CC259" i="5"/>
  <c r="CF259" i="5"/>
  <c r="CH259" i="5"/>
  <c r="CI259" i="5"/>
  <c r="DD254" i="5"/>
  <c r="CV215" i="5"/>
  <c r="CW215" i="5"/>
  <c r="BC215" i="5"/>
  <c r="CZ215" i="5"/>
  <c r="DA215" i="5"/>
  <c r="BO215" i="5"/>
  <c r="DB215" i="5"/>
  <c r="BQ215" i="5"/>
  <c r="CU215" i="5"/>
  <c r="BT215" i="5"/>
  <c r="CS215" i="5"/>
  <c r="CT215" i="5"/>
  <c r="CX215" i="5"/>
  <c r="AY215" i="5"/>
  <c r="CY215" i="5"/>
  <c r="CE214" i="5"/>
  <c r="CF214" i="5"/>
  <c r="BW214" i="5"/>
  <c r="CK214" i="5"/>
  <c r="BX214" i="5"/>
  <c r="CL214" i="5"/>
  <c r="BY214" i="5"/>
  <c r="BZ214" i="5"/>
  <c r="CA214" i="5"/>
  <c r="BC214" i="5"/>
  <c r="CH214" i="5"/>
  <c r="BV214" i="5"/>
  <c r="CB214" i="5"/>
  <c r="CC214" i="5"/>
  <c r="CD214" i="5"/>
  <c r="CG214" i="5"/>
  <c r="CI214" i="5"/>
  <c r="BU288" i="5"/>
  <c r="BX287" i="5"/>
  <c r="CW286" i="5"/>
  <c r="BQ286" i="5"/>
  <c r="CX286" i="5"/>
  <c r="CV286" i="5"/>
  <c r="BT286" i="5"/>
  <c r="DA284" i="5"/>
  <c r="CF282" i="5"/>
  <c r="CA264" i="5"/>
  <c r="BU214" i="5"/>
  <c r="CL313" i="5"/>
  <c r="CZ311" i="5"/>
  <c r="BT311" i="5"/>
  <c r="CC306" i="5"/>
  <c r="AY301" i="5"/>
  <c r="BT301" i="5"/>
  <c r="CZ301" i="5"/>
  <c r="CU297" i="5"/>
  <c r="CD297" i="5"/>
  <c r="BC297" i="5"/>
  <c r="CL295" i="5"/>
  <c r="BV295" i="5"/>
  <c r="CZ293" i="5"/>
  <c r="CH292" i="5"/>
  <c r="CM289" i="5"/>
  <c r="CR289" i="5" s="1"/>
  <c r="CL288" i="5"/>
  <c r="DB286" i="5"/>
  <c r="CL285" i="5"/>
  <c r="CX284" i="5"/>
  <c r="BZ284" i="5"/>
  <c r="BO284" i="5"/>
  <c r="BZ282" i="5"/>
  <c r="BC280" i="5"/>
  <c r="CW280" i="5"/>
  <c r="BO280" i="5"/>
  <c r="CX280" i="5"/>
  <c r="BP280" i="5"/>
  <c r="DA280" i="5"/>
  <c r="BQ280" i="5"/>
  <c r="DB280" i="5"/>
  <c r="AY280" i="5"/>
  <c r="CS280" i="5"/>
  <c r="BC276" i="5"/>
  <c r="CA272" i="5"/>
  <c r="CE272" i="5"/>
  <c r="CF272" i="5"/>
  <c r="CI272" i="5"/>
  <c r="BU272" i="5"/>
  <c r="CJ272" i="5"/>
  <c r="BV272" i="5"/>
  <c r="CK272" i="5"/>
  <c r="BX272" i="5"/>
  <c r="BY272" i="5"/>
  <c r="BZ272" i="5"/>
  <c r="CC272" i="5"/>
  <c r="CD269" i="5"/>
  <c r="CK261" i="5"/>
  <c r="CL261" i="5"/>
  <c r="BT258" i="5"/>
  <c r="BC244" i="5"/>
  <c r="CS244" i="5"/>
  <c r="BO244" i="5"/>
  <c r="CZ244" i="5"/>
  <c r="DA244" i="5"/>
  <c r="DB244" i="5"/>
  <c r="BP244" i="5"/>
  <c r="BQ244" i="5"/>
  <c r="AY244" i="5"/>
  <c r="CV244" i="5"/>
  <c r="CW244" i="5"/>
  <c r="CX244" i="5"/>
  <c r="BT244" i="5"/>
  <c r="CT244" i="5"/>
  <c r="CU244" i="5"/>
  <c r="CE226" i="5"/>
  <c r="CF226" i="5"/>
  <c r="BU226" i="5"/>
  <c r="BV226" i="5"/>
  <c r="CH226" i="5"/>
  <c r="BW226" i="5"/>
  <c r="CI226" i="5"/>
  <c r="BC226" i="5"/>
  <c r="CB226" i="5"/>
  <c r="CA226" i="5"/>
  <c r="CC226" i="5"/>
  <c r="CD226" i="5"/>
  <c r="CG226" i="5"/>
  <c r="CJ226" i="5"/>
  <c r="CK226" i="5"/>
  <c r="BX226" i="5"/>
  <c r="BY226" i="5"/>
  <c r="BZ226" i="5"/>
  <c r="CL226" i="5"/>
  <c r="CD302" i="5"/>
  <c r="CT297" i="5"/>
  <c r="CC297" i="5"/>
  <c r="CJ295" i="5"/>
  <c r="BU295" i="5"/>
  <c r="CB293" i="5"/>
  <c r="BX293" i="5"/>
  <c r="CK293" i="5"/>
  <c r="CD293" i="5"/>
  <c r="CG292" i="5"/>
  <c r="CK288" i="5"/>
  <c r="CL287" i="5"/>
  <c r="DA286" i="5"/>
  <c r="CT284" i="5"/>
  <c r="BY282" i="5"/>
  <c r="CL276" i="5"/>
  <c r="CM276" i="5"/>
  <c r="CR276" i="5" s="1"/>
  <c r="CI273" i="5"/>
  <c r="BS249" i="5"/>
  <c r="CB217" i="5"/>
  <c r="CD217" i="5"/>
  <c r="CK196" i="5"/>
  <c r="CM196" i="5"/>
  <c r="CR196" i="5" s="1"/>
  <c r="BC196" i="5"/>
  <c r="CS274" i="5"/>
  <c r="CW274" i="5"/>
  <c r="BQ274" i="5"/>
  <c r="CX274" i="5"/>
  <c r="BO274" i="5"/>
  <c r="BT274" i="5"/>
  <c r="CU274" i="5"/>
  <c r="CV274" i="5"/>
  <c r="DA274" i="5"/>
  <c r="CC262" i="5"/>
  <c r="BU262" i="5"/>
  <c r="CG262" i="5"/>
  <c r="BV262" i="5"/>
  <c r="CH262" i="5"/>
  <c r="CI262" i="5"/>
  <c r="CJ262" i="5"/>
  <c r="CK262" i="5"/>
  <c r="BW262" i="5"/>
  <c r="CL262" i="5"/>
  <c r="BX262" i="5"/>
  <c r="BY262" i="5"/>
  <c r="BZ262" i="5"/>
  <c r="CB262" i="5"/>
  <c r="CD262" i="5"/>
  <c r="BC293" i="5"/>
  <c r="DB293" i="5"/>
  <c r="CU293" i="5"/>
  <c r="CY286" i="5"/>
  <c r="CB284" i="5"/>
  <c r="CC284" i="5"/>
  <c r="CC276" i="5"/>
  <c r="BR228" i="5"/>
  <c r="BS228" i="5"/>
  <c r="CT258" i="5"/>
  <c r="AY258" i="5"/>
  <c r="CS258" i="5"/>
  <c r="CU258" i="5"/>
  <c r="BC258" i="5"/>
  <c r="CV258" i="5"/>
  <c r="CW258" i="5"/>
  <c r="DB258" i="5"/>
  <c r="DA258" i="5"/>
  <c r="BP258" i="5"/>
  <c r="BQ258" i="5"/>
  <c r="CX258" i="5"/>
  <c r="DF229" i="5"/>
  <c r="CV297" i="5"/>
  <c r="CD295" i="5"/>
  <c r="BX295" i="5"/>
  <c r="CK295" i="5"/>
  <c r="CC295" i="5"/>
  <c r="CA292" i="5"/>
  <c r="CF292" i="5"/>
  <c r="BX292" i="5"/>
  <c r="CK292" i="5"/>
  <c r="BY290" i="5"/>
  <c r="CA290" i="5"/>
  <c r="BW288" i="5"/>
  <c r="CI288" i="5"/>
  <c r="BX288" i="5"/>
  <c r="CJ288" i="5"/>
  <c r="CG288" i="5"/>
  <c r="BZ288" i="5"/>
  <c r="CC288" i="5"/>
  <c r="BV287" i="5"/>
  <c r="CH287" i="5"/>
  <c r="BW287" i="5"/>
  <c r="CI287" i="5"/>
  <c r="CA287" i="5"/>
  <c r="CF287" i="5"/>
  <c r="BU287" i="5"/>
  <c r="CK287" i="5"/>
  <c r="CU284" i="5"/>
  <c r="CV284" i="5"/>
  <c r="BQ284" i="5"/>
  <c r="AY284" i="5"/>
  <c r="CW284" i="5"/>
  <c r="BC284" i="5"/>
  <c r="CZ284" i="5"/>
  <c r="CC282" i="5"/>
  <c r="CD282" i="5"/>
  <c r="CA282" i="5"/>
  <c r="CB282" i="5"/>
  <c r="CG282" i="5"/>
  <c r="CH282" i="5"/>
  <c r="BW282" i="5"/>
  <c r="CK282" i="5"/>
  <c r="BY277" i="5"/>
  <c r="CD277" i="5"/>
  <c r="BC277" i="5"/>
  <c r="BZ277" i="5"/>
  <c r="BZ276" i="5"/>
  <c r="CZ274" i="5"/>
  <c r="CB273" i="5"/>
  <c r="CF273" i="5"/>
  <c r="BU273" i="5"/>
  <c r="CG273" i="5"/>
  <c r="CJ273" i="5"/>
  <c r="BV273" i="5"/>
  <c r="CK273" i="5"/>
  <c r="BW273" i="5"/>
  <c r="CL273" i="5"/>
  <c r="BY273" i="5"/>
  <c r="BZ273" i="5"/>
  <c r="CD273" i="5"/>
  <c r="CE264" i="5"/>
  <c r="BW264" i="5"/>
  <c r="CI264" i="5"/>
  <c r="BX264" i="5"/>
  <c r="CJ264" i="5"/>
  <c r="CB264" i="5"/>
  <c r="CC264" i="5"/>
  <c r="BC264" i="5"/>
  <c r="CD264" i="5"/>
  <c r="CF264" i="5"/>
  <c r="CG264" i="5"/>
  <c r="CH264" i="5"/>
  <c r="CK264" i="5"/>
  <c r="BV264" i="5"/>
  <c r="BY264" i="5"/>
  <c r="CK263" i="5"/>
  <c r="CL263" i="5"/>
  <c r="CM263" i="5"/>
  <c r="CR263" i="5" s="1"/>
  <c r="CF262" i="5"/>
  <c r="CK236" i="5"/>
  <c r="CM236" i="5"/>
  <c r="CR236" i="5" s="1"/>
  <c r="BC236" i="5"/>
  <c r="CA222" i="5"/>
  <c r="CB222" i="5"/>
  <c r="CC222" i="5"/>
  <c r="CD222" i="5"/>
  <c r="CE222" i="5"/>
  <c r="BX222" i="5"/>
  <c r="CJ222" i="5"/>
  <c r="CI222" i="5"/>
  <c r="CK222" i="5"/>
  <c r="CL222" i="5"/>
  <c r="BU222" i="5"/>
  <c r="BV222" i="5"/>
  <c r="BZ222" i="5"/>
  <c r="CF222" i="5"/>
  <c r="CG222" i="5"/>
  <c r="BY222" i="5"/>
  <c r="CH222" i="5"/>
  <c r="BY276" i="5"/>
  <c r="CY274" i="5"/>
  <c r="CE262" i="5"/>
  <c r="CD237" i="5"/>
  <c r="CE237" i="5"/>
  <c r="BU237" i="5"/>
  <c r="CG237" i="5"/>
  <c r="BV237" i="5"/>
  <c r="CH237" i="5"/>
  <c r="CA237" i="5"/>
  <c r="CC237" i="5"/>
  <c r="CF237" i="5"/>
  <c r="CI237" i="5"/>
  <c r="CJ237" i="5"/>
  <c r="CK237" i="5"/>
  <c r="CL237" i="5"/>
  <c r="BX237" i="5"/>
  <c r="BC237" i="5"/>
  <c r="BY237" i="5"/>
  <c r="BZ237" i="5"/>
  <c r="BW237" i="5"/>
  <c r="CB237" i="5"/>
  <c r="CS262" i="5"/>
  <c r="BP262" i="5"/>
  <c r="CW262" i="5"/>
  <c r="BQ262" i="5"/>
  <c r="CX262" i="5"/>
  <c r="BQ247" i="5"/>
  <c r="BY240" i="5"/>
  <c r="BZ240" i="5"/>
  <c r="CA240" i="5"/>
  <c r="CB240" i="5"/>
  <c r="CC240" i="5"/>
  <c r="BR236" i="5"/>
  <c r="BS236" i="5"/>
  <c r="BZ221" i="5"/>
  <c r="CL221" i="5"/>
  <c r="CA221" i="5"/>
  <c r="BC221" i="5"/>
  <c r="CB221" i="5"/>
  <c r="CC221" i="5"/>
  <c r="CD221" i="5"/>
  <c r="BW221" i="5"/>
  <c r="CI221" i="5"/>
  <c r="CF221" i="5"/>
  <c r="CG221" i="5"/>
  <c r="CH221" i="5"/>
  <c r="CJ221" i="5"/>
  <c r="CK221" i="5"/>
  <c r="BV221" i="5"/>
  <c r="BX221" i="5"/>
  <c r="BY221" i="5"/>
  <c r="CF285" i="5"/>
  <c r="BU285" i="5"/>
  <c r="CG285" i="5"/>
  <c r="DB283" i="5"/>
  <c r="CE276" i="5"/>
  <c r="BW276" i="5"/>
  <c r="CI276" i="5"/>
  <c r="BX276" i="5"/>
  <c r="CJ276" i="5"/>
  <c r="CC274" i="5"/>
  <c r="BU274" i="5"/>
  <c r="CG274" i="5"/>
  <c r="BV274" i="5"/>
  <c r="CH274" i="5"/>
  <c r="BC273" i="5"/>
  <c r="CV273" i="5"/>
  <c r="BP273" i="5"/>
  <c r="CW273" i="5"/>
  <c r="CU272" i="5"/>
  <c r="CV272" i="5"/>
  <c r="DA267" i="5"/>
  <c r="BC267" i="5"/>
  <c r="CZ266" i="5"/>
  <c r="CB263" i="5"/>
  <c r="CD263" i="5"/>
  <c r="BV263" i="5"/>
  <c r="CH263" i="5"/>
  <c r="BW263" i="5"/>
  <c r="CI263" i="5"/>
  <c r="CV262" i="5"/>
  <c r="CS261" i="5"/>
  <c r="CH256" i="5"/>
  <c r="CI249" i="5"/>
  <c r="DB247" i="5"/>
  <c r="CD246" i="5"/>
  <c r="CE246" i="5"/>
  <c r="CF246" i="5"/>
  <c r="CG246" i="5"/>
  <c r="BC246" i="5"/>
  <c r="CH246" i="5"/>
  <c r="BU246" i="5"/>
  <c r="CI246" i="5"/>
  <c r="BV246" i="5"/>
  <c r="CJ246" i="5"/>
  <c r="BW246" i="5"/>
  <c r="CK246" i="5"/>
  <c r="CA246" i="5"/>
  <c r="CB246" i="5"/>
  <c r="DE270" i="5"/>
  <c r="DF270" i="5"/>
  <c r="BX269" i="5"/>
  <c r="CJ269" i="5"/>
  <c r="CB269" i="5"/>
  <c r="CC269" i="5"/>
  <c r="CY267" i="5"/>
  <c r="CK266" i="5"/>
  <c r="CL266" i="5"/>
  <c r="DB265" i="5"/>
  <c r="CT262" i="5"/>
  <c r="DB254" i="5"/>
  <c r="CT254" i="5"/>
  <c r="CV254" i="5"/>
  <c r="BO254" i="5"/>
  <c r="CW254" i="5"/>
  <c r="CX254" i="5"/>
  <c r="CY254" i="5"/>
  <c r="AY254" i="5"/>
  <c r="BT254" i="5"/>
  <c r="DC248" i="5"/>
  <c r="DD248" i="5"/>
  <c r="DE248" i="5"/>
  <c r="DF248" i="5"/>
  <c r="CK235" i="5"/>
  <c r="CL235" i="5"/>
  <c r="CM235" i="5"/>
  <c r="CR235" i="5" s="1"/>
  <c r="AY231" i="5"/>
  <c r="BT231" i="5"/>
  <c r="CZ231" i="5"/>
  <c r="DA231" i="5"/>
  <c r="BC231" i="5"/>
  <c r="BP231" i="5"/>
  <c r="CW231" i="5"/>
  <c r="BO231" i="5"/>
  <c r="CS231" i="5"/>
  <c r="CV231" i="5"/>
  <c r="CX231" i="5"/>
  <c r="CY231" i="5"/>
  <c r="AY199" i="5"/>
  <c r="CZ199" i="5"/>
  <c r="BC199" i="5"/>
  <c r="CS199" i="5"/>
  <c r="BP199" i="5"/>
  <c r="CT199" i="5"/>
  <c r="BQ199" i="5"/>
  <c r="CU199" i="5"/>
  <c r="CV199" i="5"/>
  <c r="DA199" i="5"/>
  <c r="DB199" i="5"/>
  <c r="CX199" i="5"/>
  <c r="CY199" i="5"/>
  <c r="BZ285" i="5"/>
  <c r="CE284" i="5"/>
  <c r="CF284" i="5"/>
  <c r="CZ282" i="5"/>
  <c r="CI281" i="5"/>
  <c r="BZ279" i="5"/>
  <c r="CL279" i="5"/>
  <c r="CA279" i="5"/>
  <c r="BV276" i="5"/>
  <c r="CD275" i="5"/>
  <c r="BV275" i="5"/>
  <c r="CH275" i="5"/>
  <c r="BW275" i="5"/>
  <c r="CI275" i="5"/>
  <c r="CB274" i="5"/>
  <c r="CT273" i="5"/>
  <c r="BQ272" i="5"/>
  <c r="CM271" i="5"/>
  <c r="CR271" i="5" s="1"/>
  <c r="DC270" i="5"/>
  <c r="CF269" i="5"/>
  <c r="AY269" i="5"/>
  <c r="BT269" i="5"/>
  <c r="CZ269" i="5"/>
  <c r="BC269" i="5"/>
  <c r="CS269" i="5"/>
  <c r="BW268" i="5"/>
  <c r="CI268" i="5"/>
  <c r="CA268" i="5"/>
  <c r="CB268" i="5"/>
  <c r="CW267" i="5"/>
  <c r="BV267" i="5"/>
  <c r="CH267" i="5"/>
  <c r="BZ267" i="5"/>
  <c r="CL267" i="5"/>
  <c r="CA267" i="5"/>
  <c r="CY265" i="5"/>
  <c r="BY263" i="5"/>
  <c r="CB261" i="5"/>
  <c r="CE261" i="5"/>
  <c r="CF261" i="5"/>
  <c r="BU261" i="5"/>
  <c r="CG261" i="5"/>
  <c r="CI258" i="5"/>
  <c r="CB255" i="5"/>
  <c r="DA254" i="5"/>
  <c r="DA253" i="5"/>
  <c r="BQ253" i="5"/>
  <c r="DB253" i="5"/>
  <c r="AY253" i="5"/>
  <c r="BT253" i="5"/>
  <c r="CS253" i="5"/>
  <c r="CT253" i="5"/>
  <c r="CX253" i="5"/>
  <c r="CY253" i="5"/>
  <c r="CK248" i="5"/>
  <c r="CL248" i="5"/>
  <c r="CM248" i="5"/>
  <c r="CR248" i="5" s="1"/>
  <c r="DB231" i="5"/>
  <c r="BR170" i="5"/>
  <c r="BS170" i="5"/>
  <c r="CA274" i="5"/>
  <c r="CS273" i="5"/>
  <c r="BQ273" i="5"/>
  <c r="BP272" i="5"/>
  <c r="CE269" i="5"/>
  <c r="CD268" i="5"/>
  <c r="CV267" i="5"/>
  <c r="CB256" i="5"/>
  <c r="BZ256" i="5"/>
  <c r="CC256" i="5"/>
  <c r="CD256" i="5"/>
  <c r="CE256" i="5"/>
  <c r="CF256" i="5"/>
  <c r="BX256" i="5"/>
  <c r="CK256" i="5"/>
  <c r="CZ254" i="5"/>
  <c r="BX252" i="5"/>
  <c r="CJ252" i="5"/>
  <c r="CE252" i="5"/>
  <c r="CG252" i="5"/>
  <c r="BU252" i="5"/>
  <c r="CH252" i="5"/>
  <c r="BV252" i="5"/>
  <c r="CI252" i="5"/>
  <c r="BW252" i="5"/>
  <c r="CK252" i="5"/>
  <c r="CB252" i="5"/>
  <c r="CC252" i="5"/>
  <c r="BU249" i="5"/>
  <c r="CG249" i="5"/>
  <c r="CB249" i="5"/>
  <c r="CC249" i="5"/>
  <c r="BC249" i="5"/>
  <c r="CD249" i="5"/>
  <c r="CE249" i="5"/>
  <c r="CF249" i="5"/>
  <c r="CH249" i="5"/>
  <c r="BY249" i="5"/>
  <c r="CL249" i="5"/>
  <c r="BZ249" i="5"/>
  <c r="CK208" i="5"/>
  <c r="CM208" i="5"/>
  <c r="CR208" i="5" s="1"/>
  <c r="BC208" i="5"/>
  <c r="BQ267" i="5"/>
  <c r="CX267" i="5"/>
  <c r="DB267" i="5"/>
  <c r="CV265" i="5"/>
  <c r="AY265" i="5"/>
  <c r="CZ265" i="5"/>
  <c r="DA265" i="5"/>
  <c r="BO262" i="5"/>
  <c r="BC261" i="5"/>
  <c r="CU261" i="5"/>
  <c r="CV261" i="5"/>
  <c r="BP261" i="5"/>
  <c r="CW261" i="5"/>
  <c r="BC256" i="5"/>
  <c r="AY256" i="5"/>
  <c r="CT256" i="5"/>
  <c r="CU256" i="5"/>
  <c r="CV256" i="5"/>
  <c r="BO256" i="5"/>
  <c r="CW256" i="5"/>
  <c r="DB256" i="5"/>
  <c r="AY252" i="5"/>
  <c r="BT252" i="5"/>
  <c r="CZ252" i="5"/>
  <c r="CV252" i="5"/>
  <c r="CX252" i="5"/>
  <c r="CY252" i="5"/>
  <c r="BP252" i="5"/>
  <c r="DA252" i="5"/>
  <c r="BQ252" i="5"/>
  <c r="DB252" i="5"/>
  <c r="CS252" i="5"/>
  <c r="CT252" i="5"/>
  <c r="CU247" i="5"/>
  <c r="CV247" i="5"/>
  <c r="AY247" i="5"/>
  <c r="CT247" i="5"/>
  <c r="CW247" i="5"/>
  <c r="CX247" i="5"/>
  <c r="CY247" i="5"/>
  <c r="BC247" i="5"/>
  <c r="CZ247" i="5"/>
  <c r="DA247" i="5"/>
  <c r="BT247" i="5"/>
  <c r="BZ268" i="5"/>
  <c r="CT267" i="5"/>
  <c r="CW266" i="5"/>
  <c r="DA266" i="5"/>
  <c r="DB266" i="5"/>
  <c r="CU265" i="5"/>
  <c r="BC262" i="5"/>
  <c r="DB261" i="5"/>
  <c r="BS260" i="5"/>
  <c r="CY256" i="5"/>
  <c r="BU256" i="5"/>
  <c r="CS254" i="5"/>
  <c r="CK250" i="5"/>
  <c r="CL250" i="5"/>
  <c r="CM250" i="5"/>
  <c r="CR250" i="5" s="1"/>
  <c r="BR246" i="5"/>
  <c r="BS246" i="5"/>
  <c r="DD241" i="5"/>
  <c r="DE241" i="5"/>
  <c r="DF241" i="5"/>
  <c r="BO225" i="5"/>
  <c r="CT225" i="5"/>
  <c r="CU225" i="5"/>
  <c r="CV225" i="5"/>
  <c r="BP225" i="5"/>
  <c r="CW225" i="5"/>
  <c r="BQ225" i="5"/>
  <c r="CX225" i="5"/>
  <c r="BC225" i="5"/>
  <c r="DB225" i="5"/>
  <c r="BT225" i="5"/>
  <c r="AY225" i="5"/>
  <c r="CS225" i="5"/>
  <c r="CY225" i="5"/>
  <c r="CZ225" i="5"/>
  <c r="CK200" i="5"/>
  <c r="CL200" i="5"/>
  <c r="BO283" i="5"/>
  <c r="CT283" i="5"/>
  <c r="CU283" i="5"/>
  <c r="CB281" i="5"/>
  <c r="CC281" i="5"/>
  <c r="CG276" i="5"/>
  <c r="BX274" i="5"/>
  <c r="DB272" i="5"/>
  <c r="BC272" i="5"/>
  <c r="DA270" i="5"/>
  <c r="CS270" i="5"/>
  <c r="BO270" i="5"/>
  <c r="CT270" i="5"/>
  <c r="BZ269" i="5"/>
  <c r="CS267" i="5"/>
  <c r="BP267" i="5"/>
  <c r="CT265" i="5"/>
  <c r="CJ263" i="5"/>
  <c r="DA261" i="5"/>
  <c r="CD261" i="5"/>
  <c r="CF260" i="5"/>
  <c r="BY260" i="5"/>
  <c r="CL260" i="5"/>
  <c r="CB260" i="5"/>
  <c r="CC260" i="5"/>
  <c r="CD260" i="5"/>
  <c r="BW260" i="5"/>
  <c r="CJ260" i="5"/>
  <c r="CX256" i="5"/>
  <c r="CZ253" i="5"/>
  <c r="BY250" i="5"/>
  <c r="CA250" i="5"/>
  <c r="CK244" i="5"/>
  <c r="CM244" i="5"/>
  <c r="CR244" i="5" s="1"/>
  <c r="DC218" i="5"/>
  <c r="DD218" i="5"/>
  <c r="DE218" i="5"/>
  <c r="DF218" i="5"/>
  <c r="BZ291" i="5"/>
  <c r="CL291" i="5"/>
  <c r="CI285" i="5"/>
  <c r="BT283" i="5"/>
  <c r="CS282" i="5"/>
  <c r="CT282" i="5"/>
  <c r="CD281" i="5"/>
  <c r="CV277" i="5"/>
  <c r="AY277" i="5"/>
  <c r="CZ277" i="5"/>
  <c r="DA277" i="5"/>
  <c r="CF276" i="5"/>
  <c r="CL274" i="5"/>
  <c r="BW274" i="5"/>
  <c r="DA272" i="5"/>
  <c r="BR272" i="5"/>
  <c r="BZ271" i="5"/>
  <c r="CL271" i="5"/>
  <c r="CD271" i="5"/>
  <c r="CE271" i="5"/>
  <c r="CW270" i="5"/>
  <c r="CB270" i="5"/>
  <c r="BY269" i="5"/>
  <c r="CM266" i="5"/>
  <c r="CR266" i="5" s="1"/>
  <c r="BQ266" i="5"/>
  <c r="CS265" i="5"/>
  <c r="BQ265" i="5"/>
  <c r="DB262" i="5"/>
  <c r="CZ261" i="5"/>
  <c r="BT261" i="5"/>
  <c r="CD258" i="5"/>
  <c r="BZ258" i="5"/>
  <c r="CB258" i="5"/>
  <c r="CC258" i="5"/>
  <c r="CE258" i="5"/>
  <c r="CF258" i="5"/>
  <c r="BX258" i="5"/>
  <c r="CK258" i="5"/>
  <c r="CS256" i="5"/>
  <c r="BZ251" i="5"/>
  <c r="CB251" i="5"/>
  <c r="BC251" i="5"/>
  <c r="CC251" i="5"/>
  <c r="BS243" i="5"/>
  <c r="DC241" i="5"/>
  <c r="CK229" i="5"/>
  <c r="CL229" i="5"/>
  <c r="CM229" i="5"/>
  <c r="CR229" i="5" s="1"/>
  <c r="BZ254" i="5"/>
  <c r="CL254" i="5"/>
  <c r="CK251" i="5"/>
  <c r="BZ247" i="5"/>
  <c r="CW245" i="5"/>
  <c r="CC245" i="5"/>
  <c r="CD245" i="5"/>
  <c r="CX243" i="5"/>
  <c r="CF242" i="5"/>
  <c r="CI234" i="5"/>
  <c r="BZ233" i="5"/>
  <c r="CL233" i="5"/>
  <c r="CA233" i="5"/>
  <c r="CC233" i="5"/>
  <c r="CD233" i="5"/>
  <c r="BW233" i="5"/>
  <c r="CI233" i="5"/>
  <c r="BP228" i="5"/>
  <c r="CW228" i="5"/>
  <c r="BQ228" i="5"/>
  <c r="CX228" i="5"/>
  <c r="AY228" i="5"/>
  <c r="BT228" i="5"/>
  <c r="CZ228" i="5"/>
  <c r="DA228" i="5"/>
  <c r="BO228" i="5"/>
  <c r="CT228" i="5"/>
  <c r="CS224" i="5"/>
  <c r="BO224" i="5"/>
  <c r="CT224" i="5"/>
  <c r="CU224" i="5"/>
  <c r="CV224" i="5"/>
  <c r="BP224" i="5"/>
  <c r="CW224" i="5"/>
  <c r="DB224" i="5"/>
  <c r="CC219" i="5"/>
  <c r="BW217" i="5"/>
  <c r="CI217" i="5"/>
  <c r="CF217" i="5"/>
  <c r="CG217" i="5"/>
  <c r="BU217" i="5"/>
  <c r="CH217" i="5"/>
  <c r="BV217" i="5"/>
  <c r="CJ217" i="5"/>
  <c r="BX217" i="5"/>
  <c r="CK217" i="5"/>
  <c r="BC217" i="5"/>
  <c r="CC217" i="5"/>
  <c r="DB209" i="5"/>
  <c r="CY209" i="5"/>
  <c r="CZ209" i="5"/>
  <c r="DA209" i="5"/>
  <c r="BP209" i="5"/>
  <c r="BQ209" i="5"/>
  <c r="CU209" i="5"/>
  <c r="CV209" i="5"/>
  <c r="CE206" i="5"/>
  <c r="BW206" i="5"/>
  <c r="CI206" i="5"/>
  <c r="BX206" i="5"/>
  <c r="CJ206" i="5"/>
  <c r="CD206" i="5"/>
  <c r="BC206" i="5"/>
  <c r="CF206" i="5"/>
  <c r="CG206" i="5"/>
  <c r="CH206" i="5"/>
  <c r="CK206" i="5"/>
  <c r="BZ206" i="5"/>
  <c r="CA206" i="5"/>
  <c r="CD205" i="5"/>
  <c r="BV205" i="5"/>
  <c r="CH205" i="5"/>
  <c r="BW205" i="5"/>
  <c r="CI205" i="5"/>
  <c r="CJ205" i="5"/>
  <c r="CK205" i="5"/>
  <c r="BU205" i="5"/>
  <c r="CL205" i="5"/>
  <c r="BX205" i="5"/>
  <c r="BY205" i="5"/>
  <c r="CC205" i="5"/>
  <c r="BC205" i="5"/>
  <c r="CE205" i="5"/>
  <c r="BR203" i="5"/>
  <c r="BS203" i="5"/>
  <c r="BY200" i="5"/>
  <c r="BZ200" i="5"/>
  <c r="CA200" i="5"/>
  <c r="CB200" i="5"/>
  <c r="BC200" i="5"/>
  <c r="BY180" i="5"/>
  <c r="BZ180" i="5"/>
  <c r="CB180" i="5"/>
  <c r="CC180" i="5"/>
  <c r="CD180" i="5"/>
  <c r="BC180" i="5"/>
  <c r="CU255" i="5"/>
  <c r="BY254" i="5"/>
  <c r="CJ251" i="5"/>
  <c r="BV251" i="5"/>
  <c r="CV250" i="5"/>
  <c r="CW249" i="5"/>
  <c r="CX248" i="5"/>
  <c r="BO248" i="5"/>
  <c r="BY247" i="5"/>
  <c r="BO246" i="5"/>
  <c r="CT246" i="5"/>
  <c r="CU246" i="5"/>
  <c r="CV245" i="5"/>
  <c r="CB245" i="5"/>
  <c r="CB244" i="5"/>
  <c r="CC244" i="5"/>
  <c r="BX243" i="5"/>
  <c r="CJ243" i="5"/>
  <c r="CA243" i="5"/>
  <c r="CB243" i="5"/>
  <c r="DB240" i="5"/>
  <c r="CL239" i="5"/>
  <c r="BU239" i="5"/>
  <c r="CZ236" i="5"/>
  <c r="DB235" i="5"/>
  <c r="BQ235" i="5"/>
  <c r="DB234" i="5"/>
  <c r="CH234" i="5"/>
  <c r="CJ233" i="5"/>
  <c r="BV230" i="5"/>
  <c r="CA227" i="5"/>
  <c r="CD225" i="5"/>
  <c r="CE225" i="5"/>
  <c r="CF225" i="5"/>
  <c r="BU225" i="5"/>
  <c r="CG225" i="5"/>
  <c r="BV225" i="5"/>
  <c r="CH225" i="5"/>
  <c r="CA225" i="5"/>
  <c r="DA222" i="5"/>
  <c r="CL217" i="5"/>
  <c r="BR207" i="5"/>
  <c r="BS207" i="5"/>
  <c r="BQ203" i="5"/>
  <c r="CC200" i="5"/>
  <c r="CS245" i="5"/>
  <c r="BO245" i="5"/>
  <c r="CT245" i="5"/>
  <c r="AY243" i="5"/>
  <c r="BT243" i="5"/>
  <c r="CZ243" i="5"/>
  <c r="BC243" i="5"/>
  <c r="BW242" i="5"/>
  <c r="CI242" i="5"/>
  <c r="BZ242" i="5"/>
  <c r="CL242" i="5"/>
  <c r="CA242" i="5"/>
  <c r="CK241" i="5"/>
  <c r="CL241" i="5"/>
  <c r="CE238" i="5"/>
  <c r="CF238" i="5"/>
  <c r="BV238" i="5"/>
  <c r="CH238" i="5"/>
  <c r="BW238" i="5"/>
  <c r="CI238" i="5"/>
  <c r="BC238" i="5"/>
  <c r="CB238" i="5"/>
  <c r="CG234" i="5"/>
  <c r="CK232" i="5"/>
  <c r="CL232" i="5"/>
  <c r="CK220" i="5"/>
  <c r="CM220" i="5"/>
  <c r="CR220" i="5" s="1"/>
  <c r="BY219" i="5"/>
  <c r="CD219" i="5"/>
  <c r="CA219" i="5"/>
  <c r="CS204" i="5"/>
  <c r="BP204" i="5"/>
  <c r="CW204" i="5"/>
  <c r="BQ204" i="5"/>
  <c r="CX204" i="5"/>
  <c r="BC204" i="5"/>
  <c r="BO204" i="5"/>
  <c r="CT204" i="5"/>
  <c r="AY204" i="5"/>
  <c r="CZ204" i="5"/>
  <c r="DA204" i="5"/>
  <c r="CK192" i="5"/>
  <c r="CL192" i="5"/>
  <c r="CD270" i="5"/>
  <c r="CU260" i="5"/>
  <c r="BC260" i="5"/>
  <c r="CU259" i="5"/>
  <c r="CS257" i="5"/>
  <c r="CA255" i="5"/>
  <c r="CH254" i="5"/>
  <c r="BU254" i="5"/>
  <c r="CE251" i="5"/>
  <c r="BV250" i="5"/>
  <c r="CH250" i="5"/>
  <c r="CS248" i="5"/>
  <c r="CI247" i="5"/>
  <c r="BU247" i="5"/>
  <c r="CL245" i="5"/>
  <c r="BX245" i="5"/>
  <c r="BQ245" i="5"/>
  <c r="CS243" i="5"/>
  <c r="BQ243" i="5"/>
  <c r="BY242" i="5"/>
  <c r="BP240" i="5"/>
  <c r="CW240" i="5"/>
  <c r="AY240" i="5"/>
  <c r="BT240" i="5"/>
  <c r="CZ240" i="5"/>
  <c r="DA240" i="5"/>
  <c r="CE239" i="5"/>
  <c r="BC239" i="5"/>
  <c r="CG238" i="5"/>
  <c r="CC236" i="5"/>
  <c r="CD236" i="5"/>
  <c r="CF236" i="5"/>
  <c r="BU236" i="5"/>
  <c r="CG236" i="5"/>
  <c r="BZ236" i="5"/>
  <c r="CL236" i="5"/>
  <c r="CW235" i="5"/>
  <c r="CC235" i="5"/>
  <c r="BY235" i="5"/>
  <c r="CW234" i="5"/>
  <c r="BZ234" i="5"/>
  <c r="CE233" i="5"/>
  <c r="BZ231" i="5"/>
  <c r="CU228" i="5"/>
  <c r="CA228" i="5"/>
  <c r="CI224" i="5"/>
  <c r="DB223" i="5"/>
  <c r="CD223" i="5"/>
  <c r="BY223" i="5"/>
  <c r="BC222" i="5"/>
  <c r="CS222" i="5"/>
  <c r="BO222" i="5"/>
  <c r="CT222" i="5"/>
  <c r="CU222" i="5"/>
  <c r="AY222" i="5"/>
  <c r="BT222" i="5"/>
  <c r="CZ222" i="5"/>
  <c r="DA219" i="5"/>
  <c r="BC219" i="5"/>
  <c r="CU219" i="5"/>
  <c r="CV219" i="5"/>
  <c r="BO219" i="5"/>
  <c r="CW219" i="5"/>
  <c r="CX219" i="5"/>
  <c r="CY219" i="5"/>
  <c r="CA217" i="5"/>
  <c r="CG216" i="5"/>
  <c r="DE213" i="5"/>
  <c r="CD210" i="5"/>
  <c r="CS209" i="5"/>
  <c r="CC206" i="5"/>
  <c r="CB205" i="5"/>
  <c r="CU202" i="5"/>
  <c r="CV202" i="5"/>
  <c r="CY202" i="5"/>
  <c r="CZ202" i="5"/>
  <c r="DA202" i="5"/>
  <c r="BC202" i="5"/>
  <c r="DB202" i="5"/>
  <c r="CS202" i="5"/>
  <c r="BT202" i="5"/>
  <c r="CT202" i="5"/>
  <c r="CZ189" i="5"/>
  <c r="BC163" i="5"/>
  <c r="CK163" i="5"/>
  <c r="CM163" i="5"/>
  <c r="CR163" i="5" s="1"/>
  <c r="CK158" i="5"/>
  <c r="CL158" i="5"/>
  <c r="CM158" i="5"/>
  <c r="CR158" i="5" s="1"/>
  <c r="BC158" i="5"/>
  <c r="CJ289" i="5"/>
  <c r="CX287" i="5"/>
  <c r="CJ277" i="5"/>
  <c r="CX275" i="5"/>
  <c r="CJ265" i="5"/>
  <c r="CX263" i="5"/>
  <c r="DB259" i="5"/>
  <c r="DB257" i="5"/>
  <c r="DB255" i="5"/>
  <c r="CL255" i="5"/>
  <c r="BY255" i="5"/>
  <c r="BT255" i="5"/>
  <c r="AY255" i="5"/>
  <c r="CG254" i="5"/>
  <c r="BZ250" i="5"/>
  <c r="CX249" i="5"/>
  <c r="BO249" i="5"/>
  <c r="CH247" i="5"/>
  <c r="DB246" i="5"/>
  <c r="CK245" i="5"/>
  <c r="BW245" i="5"/>
  <c r="BP245" i="5"/>
  <c r="CL244" i="5"/>
  <c r="BX244" i="5"/>
  <c r="BY243" i="5"/>
  <c r="BP243" i="5"/>
  <c r="BX242" i="5"/>
  <c r="BQ241" i="5"/>
  <c r="CX241" i="5"/>
  <c r="DA241" i="5"/>
  <c r="DB241" i="5"/>
  <c r="CT240" i="5"/>
  <c r="CD239" i="5"/>
  <c r="CD238" i="5"/>
  <c r="BO237" i="5"/>
  <c r="CT237" i="5"/>
  <c r="CU237" i="5"/>
  <c r="BP237" i="5"/>
  <c r="CW237" i="5"/>
  <c r="BQ237" i="5"/>
  <c r="CX237" i="5"/>
  <c r="CT235" i="5"/>
  <c r="CB235" i="5"/>
  <c r="CV234" i="5"/>
  <c r="BY234" i="5"/>
  <c r="CB233" i="5"/>
  <c r="DA232" i="5"/>
  <c r="DB232" i="5"/>
  <c r="BC232" i="5"/>
  <c r="CS232" i="5"/>
  <c r="CX232" i="5"/>
  <c r="CS228" i="5"/>
  <c r="CK225" i="5"/>
  <c r="CH224" i="5"/>
  <c r="BQ224" i="5"/>
  <c r="CZ223" i="5"/>
  <c r="CB223" i="5"/>
  <c r="BZ217" i="5"/>
  <c r="CA216" i="5"/>
  <c r="CC210" i="5"/>
  <c r="CB206" i="5"/>
  <c r="CA205" i="5"/>
  <c r="DB204" i="5"/>
  <c r="CY203" i="5"/>
  <c r="CL191" i="5"/>
  <c r="CM191" i="5"/>
  <c r="CR191" i="5" s="1"/>
  <c r="CY189" i="5"/>
  <c r="BR183" i="5"/>
  <c r="BS183" i="5"/>
  <c r="CF254" i="5"/>
  <c r="BQ250" i="5"/>
  <c r="CX250" i="5"/>
  <c r="CG247" i="5"/>
  <c r="DB245" i="5"/>
  <c r="CJ245" i="5"/>
  <c r="BV245" i="5"/>
  <c r="BV242" i="5"/>
  <c r="CS240" i="5"/>
  <c r="CC238" i="5"/>
  <c r="CS236" i="5"/>
  <c r="BO236" i="5"/>
  <c r="CT236" i="5"/>
  <c r="CV236" i="5"/>
  <c r="BP236" i="5"/>
  <c r="CW236" i="5"/>
  <c r="DB236" i="5"/>
  <c r="BW234" i="5"/>
  <c r="BY233" i="5"/>
  <c r="BW230" i="5"/>
  <c r="CI230" i="5"/>
  <c r="BX230" i="5"/>
  <c r="CJ230" i="5"/>
  <c r="BZ230" i="5"/>
  <c r="CL230" i="5"/>
  <c r="CA230" i="5"/>
  <c r="CF230" i="5"/>
  <c r="CL227" i="5"/>
  <c r="BC227" i="5"/>
  <c r="CB224" i="5"/>
  <c r="BC224" i="5"/>
  <c r="CY223" i="5"/>
  <c r="BY217" i="5"/>
  <c r="BZ213" i="5"/>
  <c r="CA213" i="5"/>
  <c r="CC213" i="5"/>
  <c r="BC209" i="5"/>
  <c r="BY206" i="5"/>
  <c r="BZ205" i="5"/>
  <c r="CY204" i="5"/>
  <c r="BC203" i="5"/>
  <c r="CV203" i="5"/>
  <c r="BP203" i="5"/>
  <c r="CW203" i="5"/>
  <c r="DA203" i="5"/>
  <c r="DB203" i="5"/>
  <c r="BO203" i="5"/>
  <c r="BT203" i="5"/>
  <c r="CU203" i="5"/>
  <c r="CX203" i="5"/>
  <c r="CM179" i="5"/>
  <c r="CR179" i="5" s="1"/>
  <c r="BC179" i="5"/>
  <c r="CV248" i="5"/>
  <c r="DA245" i="5"/>
  <c r="CI245" i="5"/>
  <c r="BU245" i="5"/>
  <c r="CK242" i="5"/>
  <c r="BU242" i="5"/>
  <c r="CM241" i="5"/>
  <c r="CR241" i="5" s="1"/>
  <c r="CF239" i="5"/>
  <c r="BW239" i="5"/>
  <c r="CI239" i="5"/>
  <c r="BX239" i="5"/>
  <c r="CJ239" i="5"/>
  <c r="CA238" i="5"/>
  <c r="BR235" i="5"/>
  <c r="BC235" i="5"/>
  <c r="CS235" i="5"/>
  <c r="CU235" i="5"/>
  <c r="CV235" i="5"/>
  <c r="DA235" i="5"/>
  <c r="BC228" i="5"/>
  <c r="BC223" i="5"/>
  <c r="CS223" i="5"/>
  <c r="BO223" i="5"/>
  <c r="CT223" i="5"/>
  <c r="CU223" i="5"/>
  <c r="CV223" i="5"/>
  <c r="DA223" i="5"/>
  <c r="DE212" i="5"/>
  <c r="DF212" i="5"/>
  <c r="DC212" i="5"/>
  <c r="CA210" i="5"/>
  <c r="CB210" i="5"/>
  <c r="CE210" i="5"/>
  <c r="CF210" i="5"/>
  <c r="CG210" i="5"/>
  <c r="CH210" i="5"/>
  <c r="BU210" i="5"/>
  <c r="CI210" i="5"/>
  <c r="BY210" i="5"/>
  <c r="BZ210" i="5"/>
  <c r="CV204" i="5"/>
  <c r="DB189" i="5"/>
  <c r="BC189" i="5"/>
  <c r="CS189" i="5"/>
  <c r="BO189" i="5"/>
  <c r="CT189" i="5"/>
  <c r="CU189" i="5"/>
  <c r="BQ189" i="5"/>
  <c r="CX189" i="5"/>
  <c r="BP189" i="5"/>
  <c r="BT189" i="5"/>
  <c r="CV189" i="5"/>
  <c r="AY189" i="5"/>
  <c r="DA189" i="5"/>
  <c r="CE247" i="5"/>
  <c r="CF247" i="5"/>
  <c r="CZ245" i="5"/>
  <c r="BC245" i="5"/>
  <c r="DB243" i="5"/>
  <c r="BO243" i="5"/>
  <c r="CJ242" i="5"/>
  <c r="CM240" i="5"/>
  <c r="CR240" i="5" s="1"/>
  <c r="CA234" i="5"/>
  <c r="CB234" i="5"/>
  <c r="CD234" i="5"/>
  <c r="CE234" i="5"/>
  <c r="BX234" i="5"/>
  <c r="CJ234" i="5"/>
  <c r="DC233" i="5"/>
  <c r="CC225" i="5"/>
  <c r="DA224" i="5"/>
  <c r="CW223" i="5"/>
  <c r="BV216" i="5"/>
  <c r="CH216" i="5"/>
  <c r="CB216" i="5"/>
  <c r="CC216" i="5"/>
  <c r="BC216" i="5"/>
  <c r="CD216" i="5"/>
  <c r="CE216" i="5"/>
  <c r="CF216" i="5"/>
  <c r="BY216" i="5"/>
  <c r="CL216" i="5"/>
  <c r="BV210" i="5"/>
  <c r="BU206" i="5"/>
  <c r="CU204" i="5"/>
  <c r="CV260" i="5"/>
  <c r="CX255" i="5"/>
  <c r="CC254" i="5"/>
  <c r="BW251" i="5"/>
  <c r="CI251" i="5"/>
  <c r="CZ250" i="5"/>
  <c r="DA248" i="5"/>
  <c r="BQ248" i="5"/>
  <c r="CB247" i="5"/>
  <c r="CY245" i="5"/>
  <c r="CG245" i="5"/>
  <c r="DA243" i="5"/>
  <c r="CH242" i="5"/>
  <c r="CL240" i="5"/>
  <c r="BZ239" i="5"/>
  <c r="BY238" i="5"/>
  <c r="BR237" i="5"/>
  <c r="BS237" i="5"/>
  <c r="CL234" i="5"/>
  <c r="BC234" i="5"/>
  <c r="BO234" i="5"/>
  <c r="CT234" i="5"/>
  <c r="CU234" i="5"/>
  <c r="AY234" i="5"/>
  <c r="BT234" i="5"/>
  <c r="CZ234" i="5"/>
  <c r="BU233" i="5"/>
  <c r="BY228" i="5"/>
  <c r="CD228" i="5"/>
  <c r="CF227" i="5"/>
  <c r="BU227" i="5"/>
  <c r="CG227" i="5"/>
  <c r="BW227" i="5"/>
  <c r="CI227" i="5"/>
  <c r="BX227" i="5"/>
  <c r="CJ227" i="5"/>
  <c r="CC227" i="5"/>
  <c r="CZ224" i="5"/>
  <c r="CC224" i="5"/>
  <c r="CD224" i="5"/>
  <c r="CE224" i="5"/>
  <c r="CF224" i="5"/>
  <c r="BU224" i="5"/>
  <c r="CG224" i="5"/>
  <c r="BZ224" i="5"/>
  <c r="CL224" i="5"/>
  <c r="BR219" i="5"/>
  <c r="BS219" i="5"/>
  <c r="BU216" i="5"/>
  <c r="BZ209" i="5"/>
  <c r="CL209" i="5"/>
  <c r="CA209" i="5"/>
  <c r="CH209" i="5"/>
  <c r="BU209" i="5"/>
  <c r="CI209" i="5"/>
  <c r="BV209" i="5"/>
  <c r="CJ209" i="5"/>
  <c r="BW209" i="5"/>
  <c r="CK209" i="5"/>
  <c r="BX209" i="5"/>
  <c r="CD209" i="5"/>
  <c r="CE209" i="5"/>
  <c r="BT204" i="5"/>
  <c r="DF201" i="5"/>
  <c r="DC201" i="5"/>
  <c r="DD195" i="5"/>
  <c r="BR182" i="5"/>
  <c r="BS182" i="5"/>
  <c r="BY174" i="5"/>
  <c r="CA174" i="5"/>
  <c r="CD174" i="5"/>
  <c r="BZ174" i="5"/>
  <c r="CB174" i="5"/>
  <c r="CC174" i="5"/>
  <c r="BC174" i="5"/>
  <c r="BP162" i="5"/>
  <c r="CW162" i="5"/>
  <c r="AY162" i="5"/>
  <c r="BT162" i="5"/>
  <c r="CZ162" i="5"/>
  <c r="DA162" i="5"/>
  <c r="BC162" i="5"/>
  <c r="CS162" i="5"/>
  <c r="BO162" i="5"/>
  <c r="CT162" i="5"/>
  <c r="CV162" i="5"/>
  <c r="DB162" i="5"/>
  <c r="CU162" i="5"/>
  <c r="CX162" i="5"/>
  <c r="CY162" i="5"/>
  <c r="DA178" i="5"/>
  <c r="CS178" i="5"/>
  <c r="CV178" i="5"/>
  <c r="BC178" i="5"/>
  <c r="BO178" i="5"/>
  <c r="CT178" i="5"/>
  <c r="BQ178" i="5"/>
  <c r="CX178" i="5"/>
  <c r="BW164" i="5"/>
  <c r="CI164" i="5"/>
  <c r="CA164" i="5"/>
  <c r="CE164" i="5"/>
  <c r="CD164" i="5"/>
  <c r="CG164" i="5"/>
  <c r="CH164" i="5"/>
  <c r="BY164" i="5"/>
  <c r="CC164" i="5"/>
  <c r="BU164" i="5"/>
  <c r="BV164" i="5"/>
  <c r="BX164" i="5"/>
  <c r="BZ164" i="5"/>
  <c r="CB164" i="5"/>
  <c r="CK164" i="5"/>
  <c r="CL164" i="5"/>
  <c r="CU229" i="5"/>
  <c r="CW220" i="5"/>
  <c r="BO220" i="5"/>
  <c r="CH218" i="5"/>
  <c r="BU218" i="5"/>
  <c r="BQ216" i="5"/>
  <c r="CX216" i="5"/>
  <c r="CF215" i="5"/>
  <c r="BU215" i="5"/>
  <c r="CG215" i="5"/>
  <c r="DB213" i="5"/>
  <c r="CL211" i="5"/>
  <c r="BX211" i="5"/>
  <c r="BC210" i="5"/>
  <c r="BZ207" i="5"/>
  <c r="CC204" i="5"/>
  <c r="BU204" i="5"/>
  <c r="CG204" i="5"/>
  <c r="BV204" i="5"/>
  <c r="CH204" i="5"/>
  <c r="BY201" i="5"/>
  <c r="CE194" i="5"/>
  <c r="BU194" i="5"/>
  <c r="CG194" i="5"/>
  <c r="BV194" i="5"/>
  <c r="CH194" i="5"/>
  <c r="BW194" i="5"/>
  <c r="CI194" i="5"/>
  <c r="BX194" i="5"/>
  <c r="CJ194" i="5"/>
  <c r="CA194" i="5"/>
  <c r="CA191" i="5"/>
  <c r="CB191" i="5"/>
  <c r="CD191" i="5"/>
  <c r="CE191" i="5"/>
  <c r="CF191" i="5"/>
  <c r="BU191" i="5"/>
  <c r="CG191" i="5"/>
  <c r="BX191" i="5"/>
  <c r="CJ191" i="5"/>
  <c r="BZ189" i="5"/>
  <c r="CL189" i="5"/>
  <c r="CA189" i="5"/>
  <c r="CB189" i="5"/>
  <c r="CC189" i="5"/>
  <c r="CD189" i="5"/>
  <c r="CE189" i="5"/>
  <c r="BV189" i="5"/>
  <c r="CH189" i="5"/>
  <c r="DA188" i="5"/>
  <c r="DB188" i="5"/>
  <c r="BC188" i="5"/>
  <c r="CS188" i="5"/>
  <c r="BO188" i="5"/>
  <c r="CT188" i="5"/>
  <c r="BP188" i="5"/>
  <c r="CW188" i="5"/>
  <c r="BX185" i="5"/>
  <c r="CJ185" i="5"/>
  <c r="BZ185" i="5"/>
  <c r="BC185" i="5"/>
  <c r="CE185" i="5"/>
  <c r="CF185" i="5"/>
  <c r="CG185" i="5"/>
  <c r="CH185" i="5"/>
  <c r="BU185" i="5"/>
  <c r="CI185" i="5"/>
  <c r="BV185" i="5"/>
  <c r="CK185" i="5"/>
  <c r="CA185" i="5"/>
  <c r="CW178" i="5"/>
  <c r="BX199" i="5"/>
  <c r="CJ199" i="5"/>
  <c r="CB199" i="5"/>
  <c r="CC199" i="5"/>
  <c r="BC191" i="5"/>
  <c r="BO191" i="5"/>
  <c r="CT191" i="5"/>
  <c r="CU191" i="5"/>
  <c r="CV191" i="5"/>
  <c r="BP191" i="5"/>
  <c r="CW191" i="5"/>
  <c r="AY191" i="5"/>
  <c r="BT191" i="5"/>
  <c r="CZ191" i="5"/>
  <c r="CK187" i="5"/>
  <c r="CM187" i="5"/>
  <c r="CR187" i="5" s="1"/>
  <c r="BC187" i="5"/>
  <c r="DA186" i="5"/>
  <c r="CV186" i="5"/>
  <c r="AY186" i="5"/>
  <c r="CS186" i="5"/>
  <c r="CT186" i="5"/>
  <c r="CU186" i="5"/>
  <c r="CW186" i="5"/>
  <c r="BC186" i="5"/>
  <c r="CX186" i="5"/>
  <c r="BO186" i="5"/>
  <c r="CY186" i="5"/>
  <c r="BP186" i="5"/>
  <c r="CU178" i="5"/>
  <c r="BS177" i="5"/>
  <c r="CE172" i="5"/>
  <c r="BW172" i="5"/>
  <c r="CI172" i="5"/>
  <c r="BU172" i="5"/>
  <c r="CJ172" i="5"/>
  <c r="BY172" i="5"/>
  <c r="CF172" i="5"/>
  <c r="CG172" i="5"/>
  <c r="BC172" i="5"/>
  <c r="CH172" i="5"/>
  <c r="CK172" i="5"/>
  <c r="CL172" i="5"/>
  <c r="BV172" i="5"/>
  <c r="CA172" i="5"/>
  <c r="CB172" i="5"/>
  <c r="CF235" i="5"/>
  <c r="CT233" i="5"/>
  <c r="BO233" i="5"/>
  <c r="CC232" i="5"/>
  <c r="CB231" i="5"/>
  <c r="DB229" i="5"/>
  <c r="CF223" i="5"/>
  <c r="CT221" i="5"/>
  <c r="BO221" i="5"/>
  <c r="BZ220" i="5"/>
  <c r="CL220" i="5"/>
  <c r="CT218" i="5"/>
  <c r="CC218" i="5"/>
  <c r="CW216" i="5"/>
  <c r="BO216" i="5"/>
  <c r="CL215" i="5"/>
  <c r="BX215" i="5"/>
  <c r="CU214" i="5"/>
  <c r="CV214" i="5"/>
  <c r="CW213" i="5"/>
  <c r="CD213" i="5"/>
  <c r="CE213" i="5"/>
  <c r="CX212" i="5"/>
  <c r="CG211" i="5"/>
  <c r="CZ210" i="5"/>
  <c r="CU208" i="5"/>
  <c r="BC207" i="5"/>
  <c r="BZ204" i="5"/>
  <c r="CL203" i="5"/>
  <c r="CI201" i="5"/>
  <c r="CA199" i="5"/>
  <c r="CC194" i="5"/>
  <c r="DB192" i="5"/>
  <c r="CS191" i="5"/>
  <c r="CG190" i="5"/>
  <c r="CZ188" i="5"/>
  <c r="BQ188" i="5"/>
  <c r="BT186" i="5"/>
  <c r="CL185" i="5"/>
  <c r="DC184" i="5"/>
  <c r="BP178" i="5"/>
  <c r="CD171" i="5"/>
  <c r="BV171" i="5"/>
  <c r="CH171" i="5"/>
  <c r="BY171" i="5"/>
  <c r="CA171" i="5"/>
  <c r="CB171" i="5"/>
  <c r="BZ171" i="5"/>
  <c r="CC171" i="5"/>
  <c r="CE171" i="5"/>
  <c r="CF171" i="5"/>
  <c r="CG171" i="5"/>
  <c r="CI171" i="5"/>
  <c r="CL171" i="5"/>
  <c r="BC171" i="5"/>
  <c r="BU171" i="5"/>
  <c r="CB169" i="5"/>
  <c r="CF169" i="5"/>
  <c r="CC169" i="5"/>
  <c r="CE169" i="5"/>
  <c r="CG169" i="5"/>
  <c r="BU169" i="5"/>
  <c r="CL169" i="5"/>
  <c r="BV169" i="5"/>
  <c r="BW169" i="5"/>
  <c r="BX169" i="5"/>
  <c r="BY169" i="5"/>
  <c r="BZ169" i="5"/>
  <c r="CH169" i="5"/>
  <c r="CI169" i="5"/>
  <c r="BR165" i="5"/>
  <c r="BS165" i="5"/>
  <c r="CJ164" i="5"/>
  <c r="DB242" i="5"/>
  <c r="CJ240" i="5"/>
  <c r="CX238" i="5"/>
  <c r="BQ238" i="5"/>
  <c r="CE235" i="5"/>
  <c r="CS233" i="5"/>
  <c r="CA231" i="5"/>
  <c r="DB230" i="5"/>
  <c r="DA229" i="5"/>
  <c r="CJ228" i="5"/>
  <c r="CX226" i="5"/>
  <c r="BQ226" i="5"/>
  <c r="CE223" i="5"/>
  <c r="CS221" i="5"/>
  <c r="BY220" i="5"/>
  <c r="BT220" i="5"/>
  <c r="CV216" i="5"/>
  <c r="CK215" i="5"/>
  <c r="BW215" i="5"/>
  <c r="BT214" i="5"/>
  <c r="CV213" i="5"/>
  <c r="CB213" i="5"/>
  <c r="CC212" i="5"/>
  <c r="CD212" i="5"/>
  <c r="CY210" i="5"/>
  <c r="BO210" i="5"/>
  <c r="BY204" i="5"/>
  <c r="DA200" i="5"/>
  <c r="CS200" i="5"/>
  <c r="BO200" i="5"/>
  <c r="CT200" i="5"/>
  <c r="BZ199" i="5"/>
  <c r="DF197" i="5"/>
  <c r="CB194" i="5"/>
  <c r="CM193" i="5"/>
  <c r="CR193" i="5" s="1"/>
  <c r="CC192" i="5"/>
  <c r="CY188" i="5"/>
  <c r="CD185" i="5"/>
  <c r="BW171" i="5"/>
  <c r="BC169" i="5"/>
  <c r="CV169" i="5"/>
  <c r="AY169" i="5"/>
  <c r="CU169" i="5"/>
  <c r="CX169" i="5"/>
  <c r="CY169" i="5"/>
  <c r="CS169" i="5"/>
  <c r="BO169" i="5"/>
  <c r="CT169" i="5"/>
  <c r="CW169" i="5"/>
  <c r="BP169" i="5"/>
  <c r="CZ169" i="5"/>
  <c r="BT169" i="5"/>
  <c r="CF164" i="5"/>
  <c r="DA153" i="5"/>
  <c r="AY153" i="5"/>
  <c r="BT153" i="5"/>
  <c r="CS153" i="5"/>
  <c r="CT153" i="5"/>
  <c r="BC153" i="5"/>
  <c r="CU153" i="5"/>
  <c r="CV153" i="5"/>
  <c r="BO153" i="5"/>
  <c r="CW153" i="5"/>
  <c r="CY153" i="5"/>
  <c r="BP153" i="5"/>
  <c r="CZ153" i="5"/>
  <c r="BQ153" i="5"/>
  <c r="DB153" i="5"/>
  <c r="CX153" i="5"/>
  <c r="DB220" i="5"/>
  <c r="BX218" i="5"/>
  <c r="CJ218" i="5"/>
  <c r="CT213" i="5"/>
  <c r="CU213" i="5"/>
  <c r="CB211" i="5"/>
  <c r="CC211" i="5"/>
  <c r="BZ201" i="5"/>
  <c r="CL201" i="5"/>
  <c r="CD201" i="5"/>
  <c r="CE201" i="5"/>
  <c r="BY199" i="5"/>
  <c r="BS197" i="5"/>
  <c r="CA190" i="5"/>
  <c r="BC190" i="5"/>
  <c r="CB190" i="5"/>
  <c r="CC190" i="5"/>
  <c r="CD190" i="5"/>
  <c r="CE190" i="5"/>
  <c r="CF190" i="5"/>
  <c r="BW190" i="5"/>
  <c r="CI190" i="5"/>
  <c r="BQ186" i="5"/>
  <c r="BR175" i="5"/>
  <c r="BS175" i="5"/>
  <c r="DE170" i="5"/>
  <c r="DC170" i="5"/>
  <c r="DD170" i="5"/>
  <c r="DF170" i="5"/>
  <c r="CC223" i="5"/>
  <c r="DA220" i="5"/>
  <c r="BQ220" i="5"/>
  <c r="BZ218" i="5"/>
  <c r="AY218" i="5"/>
  <c r="BT218" i="5"/>
  <c r="CZ218" i="5"/>
  <c r="CT216" i="5"/>
  <c r="CI215" i="5"/>
  <c r="BT213" i="5"/>
  <c r="CS212" i="5"/>
  <c r="BO212" i="5"/>
  <c r="CT212" i="5"/>
  <c r="CD211" i="5"/>
  <c r="CW210" i="5"/>
  <c r="DA208" i="5"/>
  <c r="DB208" i="5"/>
  <c r="CD207" i="5"/>
  <c r="CL204" i="5"/>
  <c r="BW204" i="5"/>
  <c r="CF201" i="5"/>
  <c r="BW199" i="5"/>
  <c r="DD197" i="5"/>
  <c r="BY194" i="5"/>
  <c r="BR192" i="5"/>
  <c r="CS192" i="5"/>
  <c r="CU192" i="5"/>
  <c r="CV192" i="5"/>
  <c r="BP192" i="5"/>
  <c r="CW192" i="5"/>
  <c r="BQ192" i="5"/>
  <c r="CX192" i="5"/>
  <c r="DA192" i="5"/>
  <c r="CK191" i="5"/>
  <c r="BX190" i="5"/>
  <c r="CJ189" i="5"/>
  <c r="CV188" i="5"/>
  <c r="CB185" i="5"/>
  <c r="CF173" i="5"/>
  <c r="BX173" i="5"/>
  <c r="CJ173" i="5"/>
  <c r="CE173" i="5"/>
  <c r="BU173" i="5"/>
  <c r="CI173" i="5"/>
  <c r="CL173" i="5"/>
  <c r="BV173" i="5"/>
  <c r="BW173" i="5"/>
  <c r="BY173" i="5"/>
  <c r="BZ173" i="5"/>
  <c r="CA173" i="5"/>
  <c r="CD173" i="5"/>
  <c r="CG173" i="5"/>
  <c r="BC164" i="5"/>
  <c r="CU238" i="5"/>
  <c r="DB233" i="5"/>
  <c r="CJ231" i="5"/>
  <c r="CX229" i="5"/>
  <c r="CU226" i="5"/>
  <c r="DB221" i="5"/>
  <c r="CZ220" i="5"/>
  <c r="CI220" i="5"/>
  <c r="BV220" i="5"/>
  <c r="BP220" i="5"/>
  <c r="CL218" i="5"/>
  <c r="BY218" i="5"/>
  <c r="CS216" i="5"/>
  <c r="CH215" i="5"/>
  <c r="BP214" i="5"/>
  <c r="BY213" i="5"/>
  <c r="BZ212" i="5"/>
  <c r="BT212" i="5"/>
  <c r="CA211" i="5"/>
  <c r="BC211" i="5"/>
  <c r="CS211" i="5"/>
  <c r="CV210" i="5"/>
  <c r="BQ208" i="5"/>
  <c r="CC207" i="5"/>
  <c r="CV207" i="5"/>
  <c r="AY207" i="5"/>
  <c r="BT207" i="5"/>
  <c r="CZ207" i="5"/>
  <c r="DA207" i="5"/>
  <c r="CK204" i="5"/>
  <c r="CB203" i="5"/>
  <c r="CF203" i="5"/>
  <c r="BU203" i="5"/>
  <c r="CG203" i="5"/>
  <c r="CA202" i="5"/>
  <c r="CE202" i="5"/>
  <c r="CF202" i="5"/>
  <c r="CC201" i="5"/>
  <c r="DB201" i="5"/>
  <c r="BO201" i="5"/>
  <c r="CT201" i="5"/>
  <c r="CU201" i="5"/>
  <c r="CU200" i="5"/>
  <c r="CL199" i="5"/>
  <c r="BV199" i="5"/>
  <c r="BQ197" i="5"/>
  <c r="CX197" i="5"/>
  <c r="AY197" i="5"/>
  <c r="BT197" i="5"/>
  <c r="CZ197" i="5"/>
  <c r="DA197" i="5"/>
  <c r="DB197" i="5"/>
  <c r="CB195" i="5"/>
  <c r="BC194" i="5"/>
  <c r="CD193" i="5"/>
  <c r="CF193" i="5"/>
  <c r="BU193" i="5"/>
  <c r="CG193" i="5"/>
  <c r="BV193" i="5"/>
  <c r="CH193" i="5"/>
  <c r="BW193" i="5"/>
  <c r="CI193" i="5"/>
  <c r="BZ193" i="5"/>
  <c r="CL193" i="5"/>
  <c r="CI191" i="5"/>
  <c r="BQ191" i="5"/>
  <c r="BV190" i="5"/>
  <c r="CI189" i="5"/>
  <c r="CU188" i="5"/>
  <c r="BY185" i="5"/>
  <c r="DB178" i="5"/>
  <c r="CD172" i="5"/>
  <c r="CD169" i="5"/>
  <c r="BR136" i="5"/>
  <c r="BS136" i="5"/>
  <c r="CV173" i="5"/>
  <c r="AY173" i="5"/>
  <c r="BT173" i="5"/>
  <c r="CZ173" i="5"/>
  <c r="CX173" i="5"/>
  <c r="BO173" i="5"/>
  <c r="DB173" i="5"/>
  <c r="BY162" i="5"/>
  <c r="CB162" i="5"/>
  <c r="CC162" i="5"/>
  <c r="CD162" i="5"/>
  <c r="CA162" i="5"/>
  <c r="AY142" i="5"/>
  <c r="BT142" i="5"/>
  <c r="DB142" i="5"/>
  <c r="BC142" i="5"/>
  <c r="CT142" i="5"/>
  <c r="DA142" i="5"/>
  <c r="BO142" i="5"/>
  <c r="CS142" i="5"/>
  <c r="CU142" i="5"/>
  <c r="CW142" i="5"/>
  <c r="CX142" i="5"/>
  <c r="CY142" i="5"/>
  <c r="CV142" i="5"/>
  <c r="BP142" i="5"/>
  <c r="BZ179" i="5"/>
  <c r="CL179" i="5"/>
  <c r="CD179" i="5"/>
  <c r="BW179" i="5"/>
  <c r="CK179" i="5"/>
  <c r="CA179" i="5"/>
  <c r="BX175" i="5"/>
  <c r="DA173" i="5"/>
  <c r="CY170" i="5"/>
  <c r="BY168" i="5"/>
  <c r="CZ167" i="5"/>
  <c r="CY166" i="5"/>
  <c r="CS158" i="5"/>
  <c r="CV158" i="5"/>
  <c r="BP158" i="5"/>
  <c r="CW158" i="5"/>
  <c r="CX158" i="5"/>
  <c r="AY158" i="5"/>
  <c r="BT158" i="5"/>
  <c r="CZ158" i="5"/>
  <c r="DA158" i="5"/>
  <c r="DB158" i="5"/>
  <c r="CU158" i="5"/>
  <c r="CY158" i="5"/>
  <c r="CL208" i="5"/>
  <c r="CZ206" i="5"/>
  <c r="BT206" i="5"/>
  <c r="CD200" i="5"/>
  <c r="CB198" i="5"/>
  <c r="CA197" i="5"/>
  <c r="DB196" i="5"/>
  <c r="CL196" i="5"/>
  <c r="DA195" i="5"/>
  <c r="CZ194" i="5"/>
  <c r="BT194" i="5"/>
  <c r="AY194" i="5"/>
  <c r="CH192" i="5"/>
  <c r="BV192" i="5"/>
  <c r="CV190" i="5"/>
  <c r="BZ187" i="5"/>
  <c r="CL187" i="5"/>
  <c r="CC184" i="5"/>
  <c r="CJ183" i="5"/>
  <c r="DB182" i="5"/>
  <c r="CI182" i="5"/>
  <c r="CZ181" i="5"/>
  <c r="CB181" i="5"/>
  <c r="CF181" i="5"/>
  <c r="CE181" i="5"/>
  <c r="CX180" i="5"/>
  <c r="CA180" i="5"/>
  <c r="CE180" i="5"/>
  <c r="BU180" i="5"/>
  <c r="CI180" i="5"/>
  <c r="CC179" i="5"/>
  <c r="CK177" i="5"/>
  <c r="CJ175" i="5"/>
  <c r="BC175" i="5"/>
  <c r="CU173" i="5"/>
  <c r="CV167" i="5"/>
  <c r="CW165" i="5"/>
  <c r="CL161" i="5"/>
  <c r="BY160" i="5"/>
  <c r="CL156" i="5"/>
  <c r="BY124" i="5"/>
  <c r="BZ124" i="5"/>
  <c r="CA124" i="5"/>
  <c r="CB124" i="5"/>
  <c r="CA198" i="5"/>
  <c r="CL197" i="5"/>
  <c r="BZ197" i="5"/>
  <c r="DA196" i="5"/>
  <c r="CZ195" i="5"/>
  <c r="AY195" i="5"/>
  <c r="CG192" i="5"/>
  <c r="BU192" i="5"/>
  <c r="CU190" i="5"/>
  <c r="CC188" i="5"/>
  <c r="BT187" i="5"/>
  <c r="CI183" i="5"/>
  <c r="BC183" i="5"/>
  <c r="DA182" i="5"/>
  <c r="CY181" i="5"/>
  <c r="CW180" i="5"/>
  <c r="CB179" i="5"/>
  <c r="CM178" i="5"/>
  <c r="CR178" i="5" s="1"/>
  <c r="CI177" i="5"/>
  <c r="CI175" i="5"/>
  <c r="BP174" i="5"/>
  <c r="CW174" i="5"/>
  <c r="DA174" i="5"/>
  <c r="AY174" i="5"/>
  <c r="CU174" i="5"/>
  <c r="CT173" i="5"/>
  <c r="BP173" i="5"/>
  <c r="CB170" i="5"/>
  <c r="CD170" i="5"/>
  <c r="CU167" i="5"/>
  <c r="BZ167" i="5"/>
  <c r="CL167" i="5"/>
  <c r="CD167" i="5"/>
  <c r="BV167" i="5"/>
  <c r="CH167" i="5"/>
  <c r="CG167" i="5"/>
  <c r="CJ167" i="5"/>
  <c r="BU167" i="5"/>
  <c r="CK167" i="5"/>
  <c r="BY166" i="5"/>
  <c r="CC166" i="5"/>
  <c r="BZ166" i="5"/>
  <c r="CU165" i="5"/>
  <c r="CG161" i="5"/>
  <c r="BX160" i="5"/>
  <c r="CZ142" i="5"/>
  <c r="BZ198" i="5"/>
  <c r="CZ196" i="5"/>
  <c r="BT196" i="5"/>
  <c r="AY196" i="5"/>
  <c r="CF192" i="5"/>
  <c r="CT190" i="5"/>
  <c r="CB188" i="5"/>
  <c r="DB187" i="5"/>
  <c r="BW184" i="5"/>
  <c r="CI184" i="5"/>
  <c r="CG184" i="5"/>
  <c r="CG183" i="5"/>
  <c r="CC182" i="5"/>
  <c r="BU182" i="5"/>
  <c r="CG182" i="5"/>
  <c r="CB182" i="5"/>
  <c r="BC181" i="5"/>
  <c r="CV181" i="5"/>
  <c r="CX181" i="5"/>
  <c r="CU180" i="5"/>
  <c r="BO180" i="5"/>
  <c r="CZ180" i="5"/>
  <c r="BY179" i="5"/>
  <c r="CL178" i="5"/>
  <c r="BC176" i="5"/>
  <c r="CS173" i="5"/>
  <c r="CA168" i="5"/>
  <c r="CE168" i="5"/>
  <c r="BC168" i="5"/>
  <c r="CG168" i="5"/>
  <c r="BU168" i="5"/>
  <c r="CI168" i="5"/>
  <c r="BV168" i="5"/>
  <c r="CJ168" i="5"/>
  <c r="CS167" i="5"/>
  <c r="BZ161" i="5"/>
  <c r="CF148" i="5"/>
  <c r="BX148" i="5"/>
  <c r="CJ148" i="5"/>
  <c r="CD148" i="5"/>
  <c r="CE148" i="5"/>
  <c r="BC148" i="5"/>
  <c r="CG148" i="5"/>
  <c r="CH148" i="5"/>
  <c r="BU148" i="5"/>
  <c r="CI148" i="5"/>
  <c r="BV148" i="5"/>
  <c r="CK148" i="5"/>
  <c r="BW148" i="5"/>
  <c r="CL148" i="5"/>
  <c r="BZ148" i="5"/>
  <c r="CA148" i="5"/>
  <c r="CB148" i="5"/>
  <c r="CC148" i="5"/>
  <c r="BY148" i="5"/>
  <c r="CA133" i="5"/>
  <c r="CD133" i="5"/>
  <c r="CE133" i="5"/>
  <c r="BU133" i="5"/>
  <c r="CJ133" i="5"/>
  <c r="BX133" i="5"/>
  <c r="BY133" i="5"/>
  <c r="BZ133" i="5"/>
  <c r="CB133" i="5"/>
  <c r="CF133" i="5"/>
  <c r="BV133" i="5"/>
  <c r="BW133" i="5"/>
  <c r="CC133" i="5"/>
  <c r="CH133" i="5"/>
  <c r="CI133" i="5"/>
  <c r="CK133" i="5"/>
  <c r="CG133" i="5"/>
  <c r="CL133" i="5"/>
  <c r="CE192" i="5"/>
  <c r="CS190" i="5"/>
  <c r="CA188" i="5"/>
  <c r="DA187" i="5"/>
  <c r="BQ187" i="5"/>
  <c r="CS182" i="5"/>
  <c r="BP182" i="5"/>
  <c r="CW182" i="5"/>
  <c r="AY182" i="5"/>
  <c r="CU182" i="5"/>
  <c r="BX177" i="5"/>
  <c r="CJ177" i="5"/>
  <c r="CB177" i="5"/>
  <c r="CC177" i="5"/>
  <c r="CF177" i="5"/>
  <c r="BV175" i="5"/>
  <c r="CH175" i="5"/>
  <c r="BZ175" i="5"/>
  <c r="CL175" i="5"/>
  <c r="BW175" i="5"/>
  <c r="CK175" i="5"/>
  <c r="CA175" i="5"/>
  <c r="CS170" i="5"/>
  <c r="BP170" i="5"/>
  <c r="CW170" i="5"/>
  <c r="AY170" i="5"/>
  <c r="CU170" i="5"/>
  <c r="CV170" i="5"/>
  <c r="DB167" i="5"/>
  <c r="BO167" i="5"/>
  <c r="CT167" i="5"/>
  <c r="BQ167" i="5"/>
  <c r="CX167" i="5"/>
  <c r="DA167" i="5"/>
  <c r="BC167" i="5"/>
  <c r="AY165" i="5"/>
  <c r="CZ165" i="5"/>
  <c r="BC165" i="5"/>
  <c r="CV165" i="5"/>
  <c r="CX165" i="5"/>
  <c r="DA165" i="5"/>
  <c r="DB165" i="5"/>
  <c r="BP165" i="5"/>
  <c r="CS165" i="5"/>
  <c r="CA156" i="5"/>
  <c r="CC156" i="5"/>
  <c r="CD156" i="5"/>
  <c r="CE156" i="5"/>
  <c r="CF156" i="5"/>
  <c r="BV156" i="5"/>
  <c r="CH156" i="5"/>
  <c r="BW156" i="5"/>
  <c r="CI156" i="5"/>
  <c r="BX156" i="5"/>
  <c r="CJ156" i="5"/>
  <c r="BZ156" i="5"/>
  <c r="CG156" i="5"/>
  <c r="CK156" i="5"/>
  <c r="BC156" i="5"/>
  <c r="BU156" i="5"/>
  <c r="BY156" i="5"/>
  <c r="DC150" i="5"/>
  <c r="DD150" i="5"/>
  <c r="DE150" i="5"/>
  <c r="DF150" i="5"/>
  <c r="CD183" i="5"/>
  <c r="BV183" i="5"/>
  <c r="CH183" i="5"/>
  <c r="CA183" i="5"/>
  <c r="CS180" i="5"/>
  <c r="BV179" i="5"/>
  <c r="BY178" i="5"/>
  <c r="BZ178" i="5"/>
  <c r="CD178" i="5"/>
  <c r="BC173" i="5"/>
  <c r="CF168" i="5"/>
  <c r="DA166" i="5"/>
  <c r="CS166" i="5"/>
  <c r="BP166" i="5"/>
  <c r="CW166" i="5"/>
  <c r="CX166" i="5"/>
  <c r="CZ166" i="5"/>
  <c r="BC166" i="5"/>
  <c r="DB166" i="5"/>
  <c r="CM162" i="5"/>
  <c r="CR162" i="5" s="1"/>
  <c r="CE160" i="5"/>
  <c r="BV160" i="5"/>
  <c r="CH160" i="5"/>
  <c r="BW160" i="5"/>
  <c r="CI160" i="5"/>
  <c r="BZ160" i="5"/>
  <c r="CL160" i="5"/>
  <c r="CA160" i="5"/>
  <c r="BC160" i="5"/>
  <c r="CB160" i="5"/>
  <c r="CK160" i="5"/>
  <c r="CD160" i="5"/>
  <c r="CF160" i="5"/>
  <c r="CJ160" i="5"/>
  <c r="BR159" i="5"/>
  <c r="BS159" i="5"/>
  <c r="CT158" i="5"/>
  <c r="BO158" i="5"/>
  <c r="CB151" i="5"/>
  <c r="CD151" i="5"/>
  <c r="BZ151" i="5"/>
  <c r="CA151" i="5"/>
  <c r="CI198" i="5"/>
  <c r="CH197" i="5"/>
  <c r="CW196" i="5"/>
  <c r="CV195" i="5"/>
  <c r="CU194" i="5"/>
  <c r="CY187" i="5"/>
  <c r="CB186" i="5"/>
  <c r="CL184" i="5"/>
  <c r="BX184" i="5"/>
  <c r="CC183" i="5"/>
  <c r="CV182" i="5"/>
  <c r="CA182" i="5"/>
  <c r="BT182" i="5"/>
  <c r="CS181" i="5"/>
  <c r="BQ181" i="5"/>
  <c r="BQ180" i="5"/>
  <c r="BU179" i="5"/>
  <c r="CD177" i="5"/>
  <c r="BW176" i="5"/>
  <c r="CI176" i="5"/>
  <c r="CA176" i="5"/>
  <c r="CF176" i="5"/>
  <c r="BU176" i="5"/>
  <c r="CJ176" i="5"/>
  <c r="CD175" i="5"/>
  <c r="CS174" i="5"/>
  <c r="CD168" i="5"/>
  <c r="CL162" i="5"/>
  <c r="CF161" i="5"/>
  <c r="BW161" i="5"/>
  <c r="CI161" i="5"/>
  <c r="BX161" i="5"/>
  <c r="CJ161" i="5"/>
  <c r="CA161" i="5"/>
  <c r="CB161" i="5"/>
  <c r="CC161" i="5"/>
  <c r="CE161" i="5"/>
  <c r="CH161" i="5"/>
  <c r="CK161" i="5"/>
  <c r="BV161" i="5"/>
  <c r="CD161" i="5"/>
  <c r="CB152" i="5"/>
  <c r="CD157" i="5"/>
  <c r="BY157" i="5"/>
  <c r="BO159" i="5"/>
  <c r="CT159" i="5"/>
  <c r="BP159" i="5"/>
  <c r="CW159" i="5"/>
  <c r="CX159" i="5"/>
  <c r="DA159" i="5"/>
  <c r="DB159" i="5"/>
  <c r="CB143" i="5"/>
  <c r="CE143" i="5"/>
  <c r="CF143" i="5"/>
  <c r="CG143" i="5"/>
  <c r="BV143" i="5"/>
  <c r="CI143" i="5"/>
  <c r="CC143" i="5"/>
  <c r="CD143" i="5"/>
  <c r="CH143" i="5"/>
  <c r="CJ143" i="5"/>
  <c r="CK143" i="5"/>
  <c r="CL143" i="5"/>
  <c r="BU143" i="5"/>
  <c r="BX143" i="5"/>
  <c r="BY143" i="5"/>
  <c r="BZ143" i="5"/>
  <c r="CL157" i="5"/>
  <c r="DF135" i="5"/>
  <c r="DB179" i="5"/>
  <c r="BO179" i="5"/>
  <c r="CT179" i="5"/>
  <c r="CC178" i="5"/>
  <c r="BQ175" i="5"/>
  <c r="CX175" i="5"/>
  <c r="DB175" i="5"/>
  <c r="CU171" i="5"/>
  <c r="CC170" i="5"/>
  <c r="BU170" i="5"/>
  <c r="CG170" i="5"/>
  <c r="BQ163" i="5"/>
  <c r="CX163" i="5"/>
  <c r="DB163" i="5"/>
  <c r="BO163" i="5"/>
  <c r="CT163" i="5"/>
  <c r="CU159" i="5"/>
  <c r="BZ157" i="5"/>
  <c r="BO171" i="5"/>
  <c r="CT171" i="5"/>
  <c r="BQ171" i="5"/>
  <c r="CX171" i="5"/>
  <c r="BX165" i="5"/>
  <c r="CJ165" i="5"/>
  <c r="CB165" i="5"/>
  <c r="CF165" i="5"/>
  <c r="CS159" i="5"/>
  <c r="BC159" i="5"/>
  <c r="AY185" i="5"/>
  <c r="BT185" i="5"/>
  <c r="CZ185" i="5"/>
  <c r="CT183" i="5"/>
  <c r="BQ183" i="5"/>
  <c r="CX183" i="5"/>
  <c r="BP179" i="5"/>
  <c r="AY177" i="5"/>
  <c r="CZ177" i="5"/>
  <c r="BC177" i="5"/>
  <c r="BZ170" i="5"/>
  <c r="CD165" i="5"/>
  <c r="CZ163" i="5"/>
  <c r="BT163" i="5"/>
  <c r="CD125" i="5"/>
  <c r="CE125" i="5"/>
  <c r="BV125" i="5"/>
  <c r="CH125" i="5"/>
  <c r="BW125" i="5"/>
  <c r="CI125" i="5"/>
  <c r="BZ125" i="5"/>
  <c r="CL125" i="5"/>
  <c r="CG125" i="5"/>
  <c r="BC125" i="5"/>
  <c r="CJ125" i="5"/>
  <c r="CK125" i="5"/>
  <c r="BU125" i="5"/>
  <c r="BX125" i="5"/>
  <c r="BY125" i="5"/>
  <c r="CA125" i="5"/>
  <c r="CB125" i="5"/>
  <c r="CF125" i="5"/>
  <c r="CH155" i="5"/>
  <c r="BU155" i="5"/>
  <c r="CT154" i="5"/>
  <c r="CE152" i="5"/>
  <c r="BW151" i="5"/>
  <c r="CI151" i="5"/>
  <c r="CZ150" i="5"/>
  <c r="CV148" i="5"/>
  <c r="AY148" i="5"/>
  <c r="BT148" i="5"/>
  <c r="CZ148" i="5"/>
  <c r="CA146" i="5"/>
  <c r="CJ145" i="5"/>
  <c r="CS139" i="5"/>
  <c r="CC138" i="5"/>
  <c r="CK134" i="5"/>
  <c r="CU132" i="5"/>
  <c r="CC124" i="5"/>
  <c r="CF118" i="5"/>
  <c r="CB118" i="5"/>
  <c r="CC118" i="5"/>
  <c r="CG118" i="5"/>
  <c r="BU118" i="5"/>
  <c r="CH118" i="5"/>
  <c r="BX118" i="5"/>
  <c r="CK118" i="5"/>
  <c r="BY118" i="5"/>
  <c r="CL118" i="5"/>
  <c r="BZ118" i="5"/>
  <c r="BC118" i="5"/>
  <c r="CA118" i="5"/>
  <c r="CD118" i="5"/>
  <c r="CE118" i="5"/>
  <c r="CI118" i="5"/>
  <c r="CJ118" i="5"/>
  <c r="CD163" i="5"/>
  <c r="BC161" i="5"/>
  <c r="CL159" i="5"/>
  <c r="CJ157" i="5"/>
  <c r="BX157" i="5"/>
  <c r="CG155" i="5"/>
  <c r="CS154" i="5"/>
  <c r="CD152" i="5"/>
  <c r="BC152" i="5"/>
  <c r="CL151" i="5"/>
  <c r="BY151" i="5"/>
  <c r="CY150" i="5"/>
  <c r="CG150" i="5"/>
  <c r="BO150" i="5"/>
  <c r="CL149" i="5"/>
  <c r="CS148" i="5"/>
  <c r="BW146" i="5"/>
  <c r="CH145" i="5"/>
  <c r="CB138" i="5"/>
  <c r="BW118" i="5"/>
  <c r="AY111" i="5"/>
  <c r="BT111" i="5"/>
  <c r="DB111" i="5"/>
  <c r="CU111" i="5"/>
  <c r="BO111" i="5"/>
  <c r="BP111" i="5"/>
  <c r="CT111" i="5"/>
  <c r="CV111" i="5"/>
  <c r="CX111" i="5"/>
  <c r="CY111" i="5"/>
  <c r="CZ111" i="5"/>
  <c r="BC111" i="5"/>
  <c r="CS111" i="5"/>
  <c r="BQ111" i="5"/>
  <c r="CW111" i="5"/>
  <c r="DA111" i="5"/>
  <c r="CJ158" i="5"/>
  <c r="BX158" i="5"/>
  <c r="CI157" i="5"/>
  <c r="BW157" i="5"/>
  <c r="CX156" i="5"/>
  <c r="BQ156" i="5"/>
  <c r="CF155" i="5"/>
  <c r="BZ154" i="5"/>
  <c r="CL154" i="5"/>
  <c r="CK151" i="5"/>
  <c r="BX151" i="5"/>
  <c r="CW150" i="5"/>
  <c r="CF150" i="5"/>
  <c r="CF147" i="5"/>
  <c r="CC147" i="5"/>
  <c r="CD147" i="5"/>
  <c r="CE147" i="5"/>
  <c r="BU147" i="5"/>
  <c r="CH147" i="5"/>
  <c r="BV146" i="5"/>
  <c r="CC145" i="5"/>
  <c r="BT145" i="5"/>
  <c r="CC144" i="5"/>
  <c r="BX144" i="5"/>
  <c r="CK144" i="5"/>
  <c r="BY144" i="5"/>
  <c r="CL144" i="5"/>
  <c r="BZ144" i="5"/>
  <c r="CB144" i="5"/>
  <c r="BZ141" i="5"/>
  <c r="CL141" i="5"/>
  <c r="CF141" i="5"/>
  <c r="CG141" i="5"/>
  <c r="BU141" i="5"/>
  <c r="CH141" i="5"/>
  <c r="BV141" i="5"/>
  <c r="CI141" i="5"/>
  <c r="BX141" i="5"/>
  <c r="CK141" i="5"/>
  <c r="BT132" i="5"/>
  <c r="BV118" i="5"/>
  <c r="CD155" i="5"/>
  <c r="BC155" i="5"/>
  <c r="DB154" i="5"/>
  <c r="BX152" i="5"/>
  <c r="CJ152" i="5"/>
  <c r="CU150" i="5"/>
  <c r="CZ149" i="5"/>
  <c r="BP148" i="5"/>
  <c r="CV147" i="5"/>
  <c r="CT147" i="5"/>
  <c r="BC147" i="5"/>
  <c r="CU147" i="5"/>
  <c r="CW147" i="5"/>
  <c r="CY147" i="5"/>
  <c r="BC146" i="5"/>
  <c r="DA145" i="5"/>
  <c r="CA145" i="5"/>
  <c r="BQ145" i="5"/>
  <c r="AY139" i="5"/>
  <c r="BT139" i="5"/>
  <c r="CZ139" i="5"/>
  <c r="DA139" i="5"/>
  <c r="CU139" i="5"/>
  <c r="CV139" i="5"/>
  <c r="CW139" i="5"/>
  <c r="BC139" i="5"/>
  <c r="CX139" i="5"/>
  <c r="BO139" i="5"/>
  <c r="DB139" i="5"/>
  <c r="CT133" i="5"/>
  <c r="CU133" i="5"/>
  <c r="BC133" i="5"/>
  <c r="DB133" i="5"/>
  <c r="BP133" i="5"/>
  <c r="CS133" i="5"/>
  <c r="BT133" i="5"/>
  <c r="CV133" i="5"/>
  <c r="AY133" i="5"/>
  <c r="CX133" i="5"/>
  <c r="CU168" i="5"/>
  <c r="CL163" i="5"/>
  <c r="BZ163" i="5"/>
  <c r="CZ161" i="5"/>
  <c r="BT161" i="5"/>
  <c r="AY161" i="5"/>
  <c r="CH159" i="5"/>
  <c r="BV159" i="5"/>
  <c r="CG158" i="5"/>
  <c r="BU158" i="5"/>
  <c r="CV157" i="5"/>
  <c r="CF157" i="5"/>
  <c r="CU156" i="5"/>
  <c r="CC155" i="5"/>
  <c r="DA154" i="5"/>
  <c r="CJ154" i="5"/>
  <c r="BW154" i="5"/>
  <c r="BQ154" i="5"/>
  <c r="BZ152" i="5"/>
  <c r="AY152" i="5"/>
  <c r="BT152" i="5"/>
  <c r="CZ152" i="5"/>
  <c r="CG151" i="5"/>
  <c r="CT150" i="5"/>
  <c r="CY149" i="5"/>
  <c r="BC149" i="5"/>
  <c r="CJ147" i="5"/>
  <c r="CJ146" i="5"/>
  <c r="CY145" i="5"/>
  <c r="BZ145" i="5"/>
  <c r="CE144" i="5"/>
  <c r="BC143" i="5"/>
  <c r="CV143" i="5"/>
  <c r="CW143" i="5"/>
  <c r="CX143" i="5"/>
  <c r="BP143" i="5"/>
  <c r="CZ143" i="5"/>
  <c r="CD141" i="5"/>
  <c r="BZ135" i="5"/>
  <c r="DA133" i="5"/>
  <c r="DA131" i="5"/>
  <c r="BC131" i="5"/>
  <c r="CS131" i="5"/>
  <c r="BT131" i="5"/>
  <c r="CW131" i="5"/>
  <c r="CZ131" i="5"/>
  <c r="DB131" i="5"/>
  <c r="BO131" i="5"/>
  <c r="BZ123" i="5"/>
  <c r="CA123" i="5"/>
  <c r="CD123" i="5"/>
  <c r="CE157" i="5"/>
  <c r="CB155" i="5"/>
  <c r="CZ154" i="5"/>
  <c r="BP154" i="5"/>
  <c r="CD153" i="5"/>
  <c r="CL152" i="5"/>
  <c r="BY152" i="5"/>
  <c r="CF151" i="5"/>
  <c r="CS150" i="5"/>
  <c r="BV150" i="5"/>
  <c r="CH150" i="5"/>
  <c r="CX149" i="5"/>
  <c r="DB148" i="5"/>
  <c r="CU145" i="5"/>
  <c r="BY145" i="5"/>
  <c r="CD144" i="5"/>
  <c r="CC141" i="5"/>
  <c r="DB136" i="5"/>
  <c r="BC136" i="5"/>
  <c r="CZ133" i="5"/>
  <c r="CE126" i="5"/>
  <c r="CF126" i="5"/>
  <c r="BW126" i="5"/>
  <c r="CI126" i="5"/>
  <c r="BX126" i="5"/>
  <c r="CJ126" i="5"/>
  <c r="CA126" i="5"/>
  <c r="CG126" i="5"/>
  <c r="BC126" i="5"/>
  <c r="CH126" i="5"/>
  <c r="CK126" i="5"/>
  <c r="CL126" i="5"/>
  <c r="BU126" i="5"/>
  <c r="BV126" i="5"/>
  <c r="BY126" i="5"/>
  <c r="BZ126" i="5"/>
  <c r="CB126" i="5"/>
  <c r="DF108" i="5"/>
  <c r="DC108" i="5"/>
  <c r="DD108" i="5"/>
  <c r="CC153" i="5"/>
  <c r="CV149" i="5"/>
  <c r="CE146" i="5"/>
  <c r="BX146" i="5"/>
  <c r="CK146" i="5"/>
  <c r="BY146" i="5"/>
  <c r="CL146" i="5"/>
  <c r="BZ146" i="5"/>
  <c r="CB146" i="5"/>
  <c r="BY135" i="5"/>
  <c r="CB135" i="5"/>
  <c r="CD135" i="5"/>
  <c r="CY133" i="5"/>
  <c r="BQ150" i="5"/>
  <c r="CX150" i="5"/>
  <c r="CD145" i="5"/>
  <c r="CE145" i="5"/>
  <c r="CF145" i="5"/>
  <c r="CG145" i="5"/>
  <c r="BV145" i="5"/>
  <c r="CI145" i="5"/>
  <c r="DB132" i="5"/>
  <c r="CS132" i="5"/>
  <c r="BO132" i="5"/>
  <c r="CT132" i="5"/>
  <c r="CZ132" i="5"/>
  <c r="BC132" i="5"/>
  <c r="BP132" i="5"/>
  <c r="CV132" i="5"/>
  <c r="CV127" i="5"/>
  <c r="BP127" i="5"/>
  <c r="CW127" i="5"/>
  <c r="AY127" i="5"/>
  <c r="BT127" i="5"/>
  <c r="CZ127" i="5"/>
  <c r="DA127" i="5"/>
  <c r="BC127" i="5"/>
  <c r="CS127" i="5"/>
  <c r="BO127" i="5"/>
  <c r="CT127" i="5"/>
  <c r="CU127" i="5"/>
  <c r="BQ127" i="5"/>
  <c r="CX127" i="5"/>
  <c r="CY127" i="5"/>
  <c r="DB127" i="5"/>
  <c r="CU172" i="5"/>
  <c r="CH163" i="5"/>
  <c r="CG162" i="5"/>
  <c r="CV161" i="5"/>
  <c r="CU160" i="5"/>
  <c r="CK155" i="5"/>
  <c r="BX155" i="5"/>
  <c r="CW154" i="5"/>
  <c r="CF154" i="5"/>
  <c r="BO154" i="5"/>
  <c r="CA153" i="5"/>
  <c r="CY152" i="5"/>
  <c r="CH152" i="5"/>
  <c r="BU152" i="5"/>
  <c r="CC151" i="5"/>
  <c r="BC151" i="5"/>
  <c r="CL150" i="5"/>
  <c r="BY150" i="5"/>
  <c r="CT149" i="5"/>
  <c r="CB149" i="5"/>
  <c r="CX148" i="5"/>
  <c r="DA147" i="5"/>
  <c r="CA147" i="5"/>
  <c r="BQ147" i="5"/>
  <c r="CF146" i="5"/>
  <c r="BU145" i="5"/>
  <c r="BV144" i="5"/>
  <c r="BT143" i="5"/>
  <c r="BY141" i="5"/>
  <c r="BP139" i="5"/>
  <c r="BR135" i="5"/>
  <c r="CY132" i="5"/>
  <c r="BZ153" i="5"/>
  <c r="DB150" i="5"/>
  <c r="BP150" i="5"/>
  <c r="BP149" i="5"/>
  <c r="CW149" i="5"/>
  <c r="DA149" i="5"/>
  <c r="CL145" i="5"/>
  <c r="BO145" i="5"/>
  <c r="CT145" i="5"/>
  <c r="BC145" i="5"/>
  <c r="CV145" i="5"/>
  <c r="CW145" i="5"/>
  <c r="CX145" i="5"/>
  <c r="BP145" i="5"/>
  <c r="CZ145" i="5"/>
  <c r="BW138" i="5"/>
  <c r="CI138" i="5"/>
  <c r="BX138" i="5"/>
  <c r="CJ138" i="5"/>
  <c r="BC138" i="5"/>
  <c r="CD138" i="5"/>
  <c r="CG138" i="5"/>
  <c r="CH138" i="5"/>
  <c r="BU138" i="5"/>
  <c r="CK138" i="5"/>
  <c r="BV138" i="5"/>
  <c r="CL138" i="5"/>
  <c r="BZ138" i="5"/>
  <c r="BO136" i="5"/>
  <c r="BP136" i="5"/>
  <c r="CW136" i="5"/>
  <c r="BQ136" i="5"/>
  <c r="CX136" i="5"/>
  <c r="BT136" i="5"/>
  <c r="CS136" i="5"/>
  <c r="AY136" i="5"/>
  <c r="CV136" i="5"/>
  <c r="CY136" i="5"/>
  <c r="CZ136" i="5"/>
  <c r="DA136" i="5"/>
  <c r="CX132" i="5"/>
  <c r="BR131" i="5"/>
  <c r="BS131" i="5"/>
  <c r="CD142" i="5"/>
  <c r="DB141" i="5"/>
  <c r="CK140" i="5"/>
  <c r="CL140" i="5"/>
  <c r="CB134" i="5"/>
  <c r="CE134" i="5"/>
  <c r="CF134" i="5"/>
  <c r="CA132" i="5"/>
  <c r="CL130" i="5"/>
  <c r="BV130" i="5"/>
  <c r="CK129" i="5"/>
  <c r="BU129" i="5"/>
  <c r="CM124" i="5"/>
  <c r="CR124" i="5" s="1"/>
  <c r="CB123" i="5"/>
  <c r="CC123" i="5"/>
  <c r="CF123" i="5"/>
  <c r="BU123" i="5"/>
  <c r="CG123" i="5"/>
  <c r="BX123" i="5"/>
  <c r="CJ123" i="5"/>
  <c r="DA121" i="5"/>
  <c r="CF121" i="5"/>
  <c r="DD120" i="5"/>
  <c r="DA120" i="5"/>
  <c r="DB120" i="5"/>
  <c r="CS120" i="5"/>
  <c r="CT120" i="5"/>
  <c r="BP120" i="5"/>
  <c r="CW120" i="5"/>
  <c r="DB130" i="5"/>
  <c r="BO130" i="5"/>
  <c r="CJ129" i="5"/>
  <c r="CS124" i="5"/>
  <c r="BO124" i="5"/>
  <c r="CT124" i="5"/>
  <c r="BP124" i="5"/>
  <c r="CW124" i="5"/>
  <c r="BQ124" i="5"/>
  <c r="CX124" i="5"/>
  <c r="DA124" i="5"/>
  <c r="BS123" i="5"/>
  <c r="BC123" i="5"/>
  <c r="CS123" i="5"/>
  <c r="CV123" i="5"/>
  <c r="BP123" i="5"/>
  <c r="CW123" i="5"/>
  <c r="AY123" i="5"/>
  <c r="BT123" i="5"/>
  <c r="CZ123" i="5"/>
  <c r="CC121" i="5"/>
  <c r="CS113" i="5"/>
  <c r="DB113" i="5"/>
  <c r="BC113" i="5"/>
  <c r="CY113" i="5"/>
  <c r="BO113" i="5"/>
  <c r="CZ113" i="5"/>
  <c r="DA113" i="5"/>
  <c r="BT113" i="5"/>
  <c r="AY113" i="5"/>
  <c r="CU113" i="5"/>
  <c r="CV113" i="5"/>
  <c r="CW113" i="5"/>
  <c r="BV108" i="5"/>
  <c r="BX108" i="5"/>
  <c r="CJ108" i="5"/>
  <c r="BU108" i="5"/>
  <c r="CI108" i="5"/>
  <c r="CB108" i="5"/>
  <c r="CD108" i="5"/>
  <c r="CE108" i="5"/>
  <c r="CF108" i="5"/>
  <c r="CG108" i="5"/>
  <c r="CH108" i="5"/>
  <c r="CL108" i="5"/>
  <c r="BY108" i="5"/>
  <c r="BZ108" i="5"/>
  <c r="CA108" i="5"/>
  <c r="DA135" i="5"/>
  <c r="CC135" i="5"/>
  <c r="CF135" i="5"/>
  <c r="BU135" i="5"/>
  <c r="CG135" i="5"/>
  <c r="CD134" i="5"/>
  <c r="BC134" i="5"/>
  <c r="CU134" i="5"/>
  <c r="CV134" i="5"/>
  <c r="BX132" i="5"/>
  <c r="DA130" i="5"/>
  <c r="CI130" i="5"/>
  <c r="CH129" i="5"/>
  <c r="BO128" i="5"/>
  <c r="CL123" i="5"/>
  <c r="CY121" i="5"/>
  <c r="CB121" i="5"/>
  <c r="CZ120" i="5"/>
  <c r="BT120" i="5"/>
  <c r="BU119" i="5"/>
  <c r="CG119" i="5"/>
  <c r="CH119" i="5"/>
  <c r="BV119" i="5"/>
  <c r="CI119" i="5"/>
  <c r="BY119" i="5"/>
  <c r="CL119" i="5"/>
  <c r="BZ119" i="5"/>
  <c r="CC119" i="5"/>
  <c r="BC119" i="5"/>
  <c r="CD119" i="5"/>
  <c r="CD116" i="5"/>
  <c r="CC116" i="5"/>
  <c r="CE116" i="5"/>
  <c r="CF116" i="5"/>
  <c r="BU116" i="5"/>
  <c r="CH116" i="5"/>
  <c r="BV116" i="5"/>
  <c r="CI116" i="5"/>
  <c r="BX116" i="5"/>
  <c r="CK116" i="5"/>
  <c r="BY116" i="5"/>
  <c r="CL116" i="5"/>
  <c r="BZ116" i="5"/>
  <c r="CB114" i="5"/>
  <c r="CC114" i="5"/>
  <c r="CD114" i="5"/>
  <c r="CE114" i="5"/>
  <c r="CF114" i="5"/>
  <c r="BU114" i="5"/>
  <c r="CH114" i="5"/>
  <c r="BV114" i="5"/>
  <c r="CI114" i="5"/>
  <c r="BX114" i="5"/>
  <c r="CK114" i="5"/>
  <c r="BY114" i="5"/>
  <c r="CL114" i="5"/>
  <c r="BZ114" i="5"/>
  <c r="CU146" i="5"/>
  <c r="CS144" i="5"/>
  <c r="CA142" i="5"/>
  <c r="CY141" i="5"/>
  <c r="CZ135" i="5"/>
  <c r="CC134" i="5"/>
  <c r="BW132" i="5"/>
  <c r="CY130" i="5"/>
  <c r="CH130" i="5"/>
  <c r="CG129" i="5"/>
  <c r="BC129" i="5"/>
  <c r="BC128" i="5"/>
  <c r="CD127" i="5"/>
  <c r="CK123" i="5"/>
  <c r="CW121" i="5"/>
  <c r="BY121" i="5"/>
  <c r="CY120" i="5"/>
  <c r="CK119" i="5"/>
  <c r="BR112" i="5"/>
  <c r="BS112" i="5"/>
  <c r="CG149" i="5"/>
  <c r="DB146" i="5"/>
  <c r="DB144" i="5"/>
  <c r="CL142" i="5"/>
  <c r="BY142" i="5"/>
  <c r="CX141" i="5"/>
  <c r="DA140" i="5"/>
  <c r="DB140" i="5"/>
  <c r="BV137" i="5"/>
  <c r="CH137" i="5"/>
  <c r="BW137" i="5"/>
  <c r="CI137" i="5"/>
  <c r="BU136" i="5"/>
  <c r="CG136" i="5"/>
  <c r="BV136" i="5"/>
  <c r="CH136" i="5"/>
  <c r="CS135" i="5"/>
  <c r="CV135" i="5"/>
  <c r="CW135" i="5"/>
  <c r="CA134" i="5"/>
  <c r="CK132" i="5"/>
  <c r="CX130" i="5"/>
  <c r="CF129" i="5"/>
  <c r="CK128" i="5"/>
  <c r="CL128" i="5"/>
  <c r="CC127" i="5"/>
  <c r="BT124" i="5"/>
  <c r="CA122" i="5"/>
  <c r="CB122" i="5"/>
  <c r="CE122" i="5"/>
  <c r="CF122" i="5"/>
  <c r="BW122" i="5"/>
  <c r="CI122" i="5"/>
  <c r="CV121" i="5"/>
  <c r="BX121" i="5"/>
  <c r="BC121" i="5"/>
  <c r="CX120" i="5"/>
  <c r="BQ120" i="5"/>
  <c r="CJ119" i="5"/>
  <c r="CK108" i="5"/>
  <c r="BX130" i="5"/>
  <c r="CJ130" i="5"/>
  <c r="CA130" i="5"/>
  <c r="CB130" i="5"/>
  <c r="BW121" i="5"/>
  <c r="CC108" i="5"/>
  <c r="CB104" i="5"/>
  <c r="CC104" i="5"/>
  <c r="BC104" i="5"/>
  <c r="AY130" i="5"/>
  <c r="BT130" i="5"/>
  <c r="CZ130" i="5"/>
  <c r="BC130" i="5"/>
  <c r="BW129" i="5"/>
  <c r="CI129" i="5"/>
  <c r="BZ129" i="5"/>
  <c r="CL129" i="5"/>
  <c r="CA129" i="5"/>
  <c r="BZ121" i="5"/>
  <c r="CL121" i="5"/>
  <c r="CA121" i="5"/>
  <c r="CD121" i="5"/>
  <c r="CE121" i="5"/>
  <c r="BV121" i="5"/>
  <c r="CH121" i="5"/>
  <c r="DE120" i="5"/>
  <c r="DF120" i="5"/>
  <c r="CK115" i="5"/>
  <c r="CL115" i="5"/>
  <c r="BZ132" i="5"/>
  <c r="CL132" i="5"/>
  <c r="CC132" i="5"/>
  <c r="CD132" i="5"/>
  <c r="CT130" i="5"/>
  <c r="CC130" i="5"/>
  <c r="CB129" i="5"/>
  <c r="BQ128" i="5"/>
  <c r="CX128" i="5"/>
  <c r="DA128" i="5"/>
  <c r="DB128" i="5"/>
  <c r="CY124" i="5"/>
  <c r="BC124" i="5"/>
  <c r="DA123" i="5"/>
  <c r="CK121" i="5"/>
  <c r="CA119" i="5"/>
  <c r="CX113" i="5"/>
  <c r="CS130" i="5"/>
  <c r="BQ130" i="5"/>
  <c r="BY129" i="5"/>
  <c r="BY127" i="5"/>
  <c r="CB127" i="5"/>
  <c r="CV124" i="5"/>
  <c r="CY123" i="5"/>
  <c r="BO123" i="5"/>
  <c r="CJ121" i="5"/>
  <c r="DB121" i="5"/>
  <c r="BO121" i="5"/>
  <c r="CT121" i="5"/>
  <c r="CU121" i="5"/>
  <c r="BQ121" i="5"/>
  <c r="CX121" i="5"/>
  <c r="CM117" i="5"/>
  <c r="CR117" i="5" s="1"/>
  <c r="CT113" i="5"/>
  <c r="BP113" i="5"/>
  <c r="CV118" i="5"/>
  <c r="CX117" i="5"/>
  <c r="BO117" i="5"/>
  <c r="CX115" i="5"/>
  <c r="CG112" i="5"/>
  <c r="CH111" i="5"/>
  <c r="BZ110" i="5"/>
  <c r="CL110" i="5"/>
  <c r="CG110" i="5"/>
  <c r="BY110" i="5"/>
  <c r="CV109" i="5"/>
  <c r="CW108" i="5"/>
  <c r="CC102" i="5"/>
  <c r="BR100" i="5"/>
  <c r="BS100" i="5"/>
  <c r="DB118" i="5"/>
  <c r="CW117" i="5"/>
  <c r="BO116" i="5"/>
  <c r="CT116" i="5"/>
  <c r="CW115" i="5"/>
  <c r="BC114" i="5"/>
  <c r="CC113" i="5"/>
  <c r="BX113" i="5"/>
  <c r="CK113" i="5"/>
  <c r="CD110" i="5"/>
  <c r="DB110" i="5"/>
  <c r="CX110" i="5"/>
  <c r="AY110" i="5"/>
  <c r="BT110" i="5"/>
  <c r="CU109" i="5"/>
  <c r="CV108" i="5"/>
  <c r="BO108" i="5"/>
  <c r="DB107" i="5"/>
  <c r="BT107" i="5"/>
  <c r="CE105" i="5"/>
  <c r="CG105" i="5"/>
  <c r="CH105" i="5"/>
  <c r="BY105" i="5"/>
  <c r="BZ105" i="5"/>
  <c r="CA105" i="5"/>
  <c r="BY102" i="5"/>
  <c r="CV117" i="5"/>
  <c r="BC117" i="5"/>
  <c r="CV115" i="5"/>
  <c r="BC115" i="5"/>
  <c r="CB112" i="5"/>
  <c r="CE112" i="5"/>
  <c r="CA111" i="5"/>
  <c r="BY111" i="5"/>
  <c r="CL111" i="5"/>
  <c r="CE111" i="5"/>
  <c r="DA109" i="5"/>
  <c r="CS109" i="5"/>
  <c r="CX109" i="5"/>
  <c r="CT108" i="5"/>
  <c r="DA107" i="5"/>
  <c r="BQ107" i="5"/>
  <c r="BW102" i="5"/>
  <c r="AY95" i="5"/>
  <c r="BT95" i="5"/>
  <c r="BC95" i="5"/>
  <c r="CC131" i="5"/>
  <c r="CH124" i="5"/>
  <c r="BV124" i="5"/>
  <c r="CV122" i="5"/>
  <c r="CD120" i="5"/>
  <c r="CY118" i="5"/>
  <c r="CS117" i="5"/>
  <c r="CZ116" i="5"/>
  <c r="BP116" i="5"/>
  <c r="CT115" i="5"/>
  <c r="CZ114" i="5"/>
  <c r="BP114" i="5"/>
  <c r="BZ113" i="5"/>
  <c r="CA112" i="5"/>
  <c r="BC112" i="5"/>
  <c r="CV112" i="5"/>
  <c r="CC111" i="5"/>
  <c r="CT110" i="5"/>
  <c r="CA110" i="5"/>
  <c r="BQ110" i="5"/>
  <c r="CM109" i="5"/>
  <c r="CR109" i="5" s="1"/>
  <c r="BQ109" i="5"/>
  <c r="CV107" i="5"/>
  <c r="BZ107" i="5"/>
  <c r="DD106" i="5"/>
  <c r="CI105" i="5"/>
  <c r="AY103" i="5"/>
  <c r="CJ139" i="5"/>
  <c r="CX137" i="5"/>
  <c r="DB129" i="5"/>
  <c r="CJ127" i="5"/>
  <c r="CX125" i="5"/>
  <c r="CG124" i="5"/>
  <c r="BU124" i="5"/>
  <c r="CU122" i="5"/>
  <c r="CC120" i="5"/>
  <c r="BP119" i="5"/>
  <c r="CW119" i="5"/>
  <c r="CX118" i="5"/>
  <c r="BO118" i="5"/>
  <c r="CY116" i="5"/>
  <c r="CC115" i="5"/>
  <c r="CY114" i="5"/>
  <c r="BY113" i="5"/>
  <c r="BZ112" i="5"/>
  <c r="CB111" i="5"/>
  <c r="CS110" i="5"/>
  <c r="BX110" i="5"/>
  <c r="BP110" i="5"/>
  <c r="CL109" i="5"/>
  <c r="BP109" i="5"/>
  <c r="CT107" i="5"/>
  <c r="BO107" i="5"/>
  <c r="CF105" i="5"/>
  <c r="BO101" i="5"/>
  <c r="BP101" i="5"/>
  <c r="BQ101" i="5"/>
  <c r="CC100" i="5"/>
  <c r="CE100" i="5"/>
  <c r="CF100" i="5"/>
  <c r="CG100" i="5"/>
  <c r="BV100" i="5"/>
  <c r="CJ100" i="5"/>
  <c r="BX100" i="5"/>
  <c r="BZ100" i="5"/>
  <c r="CD100" i="5"/>
  <c r="CH100" i="5"/>
  <c r="CI100" i="5"/>
  <c r="AY84" i="5"/>
  <c r="BT84" i="5"/>
  <c r="BP84" i="5"/>
  <c r="BQ84" i="5"/>
  <c r="BC84" i="5"/>
  <c r="BP99" i="5"/>
  <c r="BQ99" i="5"/>
  <c r="BC99" i="5"/>
  <c r="AY99" i="5"/>
  <c r="BO99" i="5"/>
  <c r="CU117" i="5"/>
  <c r="CS115" i="5"/>
  <c r="BX111" i="5"/>
  <c r="CK110" i="5"/>
  <c r="BQ108" i="5"/>
  <c r="CZ108" i="5"/>
  <c r="DA108" i="5"/>
  <c r="AY108" i="5"/>
  <c r="CS108" i="5"/>
  <c r="CU108" i="5"/>
  <c r="CB102" i="5"/>
  <c r="BZ102" i="5"/>
  <c r="BX102" i="5"/>
  <c r="CA102" i="5"/>
  <c r="CE102" i="5"/>
  <c r="CF102" i="5"/>
  <c r="CG102" i="5"/>
  <c r="CD124" i="5"/>
  <c r="CL120" i="5"/>
  <c r="CT118" i="5"/>
  <c r="DB117" i="5"/>
  <c r="CV116" i="5"/>
  <c r="BC116" i="5"/>
  <c r="DB115" i="5"/>
  <c r="CV114" i="5"/>
  <c r="CI113" i="5"/>
  <c r="BU113" i="5"/>
  <c r="CK112" i="5"/>
  <c r="BW112" i="5"/>
  <c r="BW111" i="5"/>
  <c r="CJ110" i="5"/>
  <c r="BU110" i="5"/>
  <c r="DB109" i="5"/>
  <c r="CL107" i="5"/>
  <c r="BU107" i="5"/>
  <c r="CG107" i="5"/>
  <c r="CD107" i="5"/>
  <c r="BY107" i="5"/>
  <c r="CE107" i="5"/>
  <c r="CH107" i="5"/>
  <c r="CB105" i="5"/>
  <c r="CJ102" i="5"/>
  <c r="BC102" i="5"/>
  <c r="CS118" i="5"/>
  <c r="DA117" i="5"/>
  <c r="CU116" i="5"/>
  <c r="DA115" i="5"/>
  <c r="BQ115" i="5"/>
  <c r="CU114" i="5"/>
  <c r="CH113" i="5"/>
  <c r="CJ112" i="5"/>
  <c r="BV112" i="5"/>
  <c r="CK111" i="5"/>
  <c r="BV111" i="5"/>
  <c r="CI110" i="5"/>
  <c r="BC110" i="5"/>
  <c r="CZ109" i="5"/>
  <c r="BC109" i="5"/>
  <c r="DB108" i="5"/>
  <c r="CK107" i="5"/>
  <c r="BX105" i="5"/>
  <c r="CI102" i="5"/>
  <c r="BQ95" i="5"/>
  <c r="BP107" i="5"/>
  <c r="CW107" i="5"/>
  <c r="BC107" i="5"/>
  <c r="CU107" i="5"/>
  <c r="CX107" i="5"/>
  <c r="CZ107" i="5"/>
  <c r="BQ83" i="5"/>
  <c r="AY83" i="5"/>
  <c r="BT83" i="5"/>
  <c r="BO105" i="5"/>
  <c r="CD104" i="5"/>
  <c r="BZ104" i="5"/>
  <c r="BC100" i="5"/>
  <c r="BW97" i="5"/>
  <c r="CI97" i="5"/>
  <c r="CC97" i="5"/>
  <c r="CE97" i="5"/>
  <c r="CF97" i="5"/>
  <c r="BX97" i="5"/>
  <c r="BY97" i="5"/>
  <c r="CB97" i="5"/>
  <c r="CD97" i="5"/>
  <c r="CJ97" i="5"/>
  <c r="AY104" i="5"/>
  <c r="CC103" i="5"/>
  <c r="CG103" i="5"/>
  <c r="CC87" i="5"/>
  <c r="CD87" i="5"/>
  <c r="CH87" i="5"/>
  <c r="BU87" i="5"/>
  <c r="CI87" i="5"/>
  <c r="CA87" i="5"/>
  <c r="CJ87" i="5"/>
  <c r="BY87" i="5"/>
  <c r="BZ87" i="5"/>
  <c r="CE87" i="5"/>
  <c r="CF87" i="5"/>
  <c r="CG87" i="5"/>
  <c r="BV87" i="5"/>
  <c r="BW87" i="5"/>
  <c r="CA104" i="5"/>
  <c r="BT104" i="5"/>
  <c r="CB103" i="5"/>
  <c r="BT100" i="5"/>
  <c r="BO87" i="5"/>
  <c r="BC87" i="5"/>
  <c r="AY87" i="5"/>
  <c r="BP87" i="5"/>
  <c r="BQ87" i="5"/>
  <c r="BP100" i="5"/>
  <c r="CG97" i="5"/>
  <c r="CE94" i="5"/>
  <c r="CF106" i="5"/>
  <c r="BY106" i="5"/>
  <c r="CL106" i="5"/>
  <c r="BC105" i="5"/>
  <c r="CI104" i="5"/>
  <c r="BU104" i="5"/>
  <c r="BW103" i="5"/>
  <c r="BZ97" i="5"/>
  <c r="CA85" i="5"/>
  <c r="CB85" i="5"/>
  <c r="BX85" i="5"/>
  <c r="BY85" i="5"/>
  <c r="CD85" i="5"/>
  <c r="CI85" i="5"/>
  <c r="BV85" i="5"/>
  <c r="BW85" i="5"/>
  <c r="CG85" i="5"/>
  <c r="CE85" i="5"/>
  <c r="CF85" i="5"/>
  <c r="CH85" i="5"/>
  <c r="CJ85" i="5"/>
  <c r="BU85" i="5"/>
  <c r="BC83" i="5"/>
  <c r="BW81" i="5"/>
  <c r="CI81" i="5"/>
  <c r="BX81" i="5"/>
  <c r="CJ81" i="5"/>
  <c r="CB81" i="5"/>
  <c r="CC81" i="5"/>
  <c r="BU81" i="5"/>
  <c r="BV81" i="5"/>
  <c r="CE81" i="5"/>
  <c r="BZ81" i="5"/>
  <c r="CA81" i="5"/>
  <c r="BY81" i="5"/>
  <c r="CD81" i="5"/>
  <c r="CF81" i="5"/>
  <c r="CG81" i="5"/>
  <c r="CH81" i="5"/>
  <c r="BX94" i="5"/>
  <c r="CJ94" i="5"/>
  <c r="CG94" i="5"/>
  <c r="BY94" i="5"/>
  <c r="CC94" i="5"/>
  <c r="CD94" i="5"/>
  <c r="CF94" i="5"/>
  <c r="CH94" i="5"/>
  <c r="CI94" i="5"/>
  <c r="BU94" i="5"/>
  <c r="BC94" i="5"/>
  <c r="BV94" i="5"/>
  <c r="CA94" i="5"/>
  <c r="AY82" i="5"/>
  <c r="BP82" i="5"/>
  <c r="BC82" i="5"/>
  <c r="BQ82" i="5"/>
  <c r="BO82" i="5"/>
  <c r="CH101" i="5"/>
  <c r="BP96" i="5"/>
  <c r="CE58" i="5"/>
  <c r="BU58" i="5"/>
  <c r="CG58" i="5"/>
  <c r="BV58" i="5"/>
  <c r="CH58" i="5"/>
  <c r="BZ58" i="5"/>
  <c r="CA58" i="5"/>
  <c r="CD58" i="5"/>
  <c r="CF58" i="5"/>
  <c r="CI58" i="5"/>
  <c r="BW58" i="5"/>
  <c r="CC58" i="5"/>
  <c r="CJ58" i="5"/>
  <c r="CB58" i="5"/>
  <c r="BX58" i="5"/>
  <c r="BY58" i="5"/>
  <c r="CF90" i="5"/>
  <c r="BX90" i="5"/>
  <c r="BY90" i="5"/>
  <c r="BW90" i="5"/>
  <c r="CD90" i="5"/>
  <c r="CB90" i="5"/>
  <c r="CC90" i="5"/>
  <c r="BQ86" i="5"/>
  <c r="BC85" i="5"/>
  <c r="BQ85" i="5"/>
  <c r="CV106" i="5"/>
  <c r="AY102" i="5"/>
  <c r="CA91" i="5"/>
  <c r="CG90" i="5"/>
  <c r="CC75" i="5"/>
  <c r="CD75" i="5"/>
  <c r="BW75" i="5"/>
  <c r="CI75" i="5"/>
  <c r="CH75" i="5"/>
  <c r="BC75" i="5"/>
  <c r="CJ75" i="5"/>
  <c r="CA75" i="5"/>
  <c r="CB75" i="5"/>
  <c r="BV75" i="5"/>
  <c r="BX75" i="5"/>
  <c r="BY75" i="5"/>
  <c r="BZ75" i="5"/>
  <c r="CE75" i="5"/>
  <c r="CD101" i="5"/>
  <c r="BX101" i="5"/>
  <c r="CB98" i="5"/>
  <c r="CC98" i="5"/>
  <c r="BW93" i="5"/>
  <c r="CI93" i="5"/>
  <c r="CB93" i="5"/>
  <c r="CC93" i="5"/>
  <c r="CE93" i="5"/>
  <c r="BC93" i="5"/>
  <c r="CF93" i="5"/>
  <c r="BZ92" i="5"/>
  <c r="CD92" i="5"/>
  <c r="CE90" i="5"/>
  <c r="BP89" i="5"/>
  <c r="AY89" i="5"/>
  <c r="BC89" i="5"/>
  <c r="BP88" i="5"/>
  <c r="BP77" i="5"/>
  <c r="BQ77" i="5"/>
  <c r="AY77" i="5"/>
  <c r="BT77" i="5"/>
  <c r="BC86" i="5"/>
  <c r="AY86" i="5"/>
  <c r="BP86" i="5"/>
  <c r="BT86" i="5"/>
  <c r="BC96" i="5"/>
  <c r="AY96" i="5"/>
  <c r="BQ92" i="5"/>
  <c r="BP92" i="5"/>
  <c r="BS91" i="5"/>
  <c r="BU91" i="5"/>
  <c r="CG91" i="5"/>
  <c r="CC91" i="5"/>
  <c r="CD91" i="5"/>
  <c r="BX91" i="5"/>
  <c r="CE91" i="5"/>
  <c r="BV91" i="5"/>
  <c r="BV90" i="5"/>
  <c r="CD88" i="5"/>
  <c r="CE88" i="5"/>
  <c r="CG88" i="5"/>
  <c r="CH88" i="5"/>
  <c r="BU88" i="5"/>
  <c r="BZ88" i="5"/>
  <c r="BY88" i="5"/>
  <c r="CA88" i="5"/>
  <c r="CJ88" i="5"/>
  <c r="BY74" i="5"/>
  <c r="BZ74" i="5"/>
  <c r="CD74" i="5"/>
  <c r="BP91" i="5"/>
  <c r="BC91" i="5"/>
  <c r="AY91" i="5"/>
  <c r="BU90" i="5"/>
  <c r="BX88" i="5"/>
  <c r="BO85" i="5"/>
  <c r="CF78" i="5"/>
  <c r="BU78" i="5"/>
  <c r="CG78" i="5"/>
  <c r="BZ78" i="5"/>
  <c r="BY78" i="5"/>
  <c r="CA78" i="5"/>
  <c r="CI78" i="5"/>
  <c r="CJ78" i="5"/>
  <c r="BV78" i="5"/>
  <c r="CD78" i="5"/>
  <c r="BW78" i="5"/>
  <c r="CH78" i="5"/>
  <c r="BC88" i="5"/>
  <c r="BQ88" i="5"/>
  <c r="BP79" i="5"/>
  <c r="BQ79" i="5"/>
  <c r="BT79" i="5"/>
  <c r="BC79" i="5"/>
  <c r="BZ72" i="5"/>
  <c r="CA72" i="5"/>
  <c r="CF72" i="5"/>
  <c r="BY72" i="5"/>
  <c r="CB72" i="5"/>
  <c r="CC72" i="5"/>
  <c r="CD72" i="5"/>
  <c r="BU72" i="5"/>
  <c r="CJ72" i="5"/>
  <c r="BV72" i="5"/>
  <c r="BW72" i="5"/>
  <c r="BX72" i="5"/>
  <c r="CA73" i="5"/>
  <c r="CB73" i="5"/>
  <c r="BU73" i="5"/>
  <c r="CG73" i="5"/>
  <c r="BZ73" i="5"/>
  <c r="CC73" i="5"/>
  <c r="CD73" i="5"/>
  <c r="CE73" i="5"/>
  <c r="BV73" i="5"/>
  <c r="BW73" i="5"/>
  <c r="BX73" i="5"/>
  <c r="BY73" i="5"/>
  <c r="BX98" i="5"/>
  <c r="CJ98" i="5"/>
  <c r="BV98" i="5"/>
  <c r="CI98" i="5"/>
  <c r="BZ96" i="5"/>
  <c r="CE96" i="5"/>
  <c r="CG96" i="5"/>
  <c r="BY95" i="5"/>
  <c r="BZ95" i="5"/>
  <c r="AY94" i="5"/>
  <c r="BT94" i="5"/>
  <c r="BQ94" i="5"/>
  <c r="BV80" i="5"/>
  <c r="CH80" i="5"/>
  <c r="BW80" i="5"/>
  <c r="CI80" i="5"/>
  <c r="CJ80" i="5"/>
  <c r="BU80" i="5"/>
  <c r="CC80" i="5"/>
  <c r="CD80" i="5"/>
  <c r="CA80" i="5"/>
  <c r="BP64" i="5"/>
  <c r="AY64" i="5"/>
  <c r="BC64" i="5"/>
  <c r="BO64" i="5"/>
  <c r="AY98" i="5"/>
  <c r="BT98" i="5"/>
  <c r="CD96" i="5"/>
  <c r="CD95" i="5"/>
  <c r="CB86" i="5"/>
  <c r="CC86" i="5"/>
  <c r="BU86" i="5"/>
  <c r="CI86" i="5"/>
  <c r="BV86" i="5"/>
  <c r="CJ86" i="5"/>
  <c r="CH86" i="5"/>
  <c r="BY86" i="5"/>
  <c r="CI72" i="5"/>
  <c r="CC56" i="5"/>
  <c r="BY56" i="5"/>
  <c r="BZ56" i="5"/>
  <c r="CA56" i="5"/>
  <c r="CB56" i="5"/>
  <c r="CD56" i="5"/>
  <c r="BV92" i="5"/>
  <c r="CH92" i="5"/>
  <c r="BW92" i="5"/>
  <c r="CJ92" i="5"/>
  <c r="BX92" i="5"/>
  <c r="CE79" i="5"/>
  <c r="CD68" i="5"/>
  <c r="BY68" i="5"/>
  <c r="BZ68" i="5"/>
  <c r="CB64" i="5"/>
  <c r="CC64" i="5"/>
  <c r="BY64" i="5"/>
  <c r="BZ64" i="5"/>
  <c r="BC65" i="5"/>
  <c r="BT65" i="5"/>
  <c r="BQ58" i="5"/>
  <c r="BT58" i="5"/>
  <c r="BC58" i="5"/>
  <c r="BP57" i="5"/>
  <c r="BC57" i="5"/>
  <c r="BT57" i="5"/>
  <c r="BQ57" i="5"/>
  <c r="BU79" i="5"/>
  <c r="CG79" i="5"/>
  <c r="BV79" i="5"/>
  <c r="CH79" i="5"/>
  <c r="BY79" i="5"/>
  <c r="BZ79" i="5"/>
  <c r="CF79" i="5"/>
  <c r="CI79" i="5"/>
  <c r="BQ78" i="5"/>
  <c r="BC78" i="5"/>
  <c r="BP67" i="5"/>
  <c r="BQ67" i="5"/>
  <c r="BO67" i="5"/>
  <c r="CD64" i="5"/>
  <c r="BS59" i="5"/>
  <c r="BR59" i="5"/>
  <c r="BY70" i="5"/>
  <c r="CC70" i="5"/>
  <c r="CD70" i="5"/>
  <c r="BC70" i="5"/>
  <c r="BZ70" i="5"/>
  <c r="BC50" i="5"/>
  <c r="BQ50" i="5"/>
  <c r="AY50" i="5"/>
  <c r="BO50" i="5"/>
  <c r="BP50" i="5"/>
  <c r="BT50" i="5"/>
  <c r="CF59" i="5"/>
  <c r="BV59" i="5"/>
  <c r="CH59" i="5"/>
  <c r="CA59" i="5"/>
  <c r="BC59" i="5"/>
  <c r="CJ59" i="5"/>
  <c r="BU59" i="5"/>
  <c r="BW59" i="5"/>
  <c r="CB59" i="5"/>
  <c r="CC59" i="5"/>
  <c r="CD76" i="5"/>
  <c r="CE76" i="5"/>
  <c r="BX76" i="5"/>
  <c r="CJ76" i="5"/>
  <c r="BP71" i="5"/>
  <c r="BP66" i="5"/>
  <c r="BX65" i="5"/>
  <c r="BW60" i="5"/>
  <c r="CI60" i="5"/>
  <c r="BC60" i="5"/>
  <c r="CB60" i="5"/>
  <c r="CF60" i="5"/>
  <c r="CG60" i="5"/>
  <c r="CH60" i="5"/>
  <c r="BY60" i="5"/>
  <c r="BZ60" i="5"/>
  <c r="BC51" i="5"/>
  <c r="BQ51" i="5"/>
  <c r="CC44" i="5"/>
  <c r="CF44" i="5"/>
  <c r="BU44" i="5"/>
  <c r="CG44" i="5"/>
  <c r="BV44" i="5"/>
  <c r="CH44" i="5"/>
  <c r="CA44" i="5"/>
  <c r="CD44" i="5"/>
  <c r="CE44" i="5"/>
  <c r="CI44" i="5"/>
  <c r="CJ44" i="5"/>
  <c r="BX44" i="5"/>
  <c r="BC44" i="5"/>
  <c r="BY44" i="5"/>
  <c r="BZ44" i="5"/>
  <c r="CB44" i="5"/>
  <c r="BW44" i="5"/>
  <c r="CF76" i="5"/>
  <c r="BO76" i="5"/>
  <c r="AY76" i="5"/>
  <c r="BP74" i="5"/>
  <c r="AY70" i="5"/>
  <c r="BT70" i="5"/>
  <c r="CA69" i="5"/>
  <c r="BT66" i="5"/>
  <c r="BU67" i="5"/>
  <c r="CG67" i="5"/>
  <c r="BV67" i="5"/>
  <c r="CH67" i="5"/>
  <c r="BZ67" i="5"/>
  <c r="CA67" i="5"/>
  <c r="CB65" i="5"/>
  <c r="CD65" i="5"/>
  <c r="CE65" i="5"/>
  <c r="BV65" i="5"/>
  <c r="CI65" i="5"/>
  <c r="BW65" i="5"/>
  <c r="CJ65" i="5"/>
  <c r="BZ77" i="5"/>
  <c r="BW76" i="5"/>
  <c r="CB74" i="5"/>
  <c r="CC74" i="5"/>
  <c r="BV74" i="5"/>
  <c r="CH74" i="5"/>
  <c r="BV68" i="5"/>
  <c r="CH68" i="5"/>
  <c r="BW68" i="5"/>
  <c r="CI68" i="5"/>
  <c r="CA68" i="5"/>
  <c r="BC68" i="5"/>
  <c r="CB68" i="5"/>
  <c r="CB67" i="5"/>
  <c r="BC66" i="5"/>
  <c r="CF65" i="5"/>
  <c r="AY61" i="5"/>
  <c r="BT61" i="5"/>
  <c r="BU60" i="5"/>
  <c r="CE59" i="5"/>
  <c r="AY56" i="5"/>
  <c r="BT56" i="5"/>
  <c r="BC56" i="5"/>
  <c r="BP56" i="5"/>
  <c r="CD53" i="5"/>
  <c r="BC53" i="5"/>
  <c r="CF53" i="5"/>
  <c r="BU53" i="5"/>
  <c r="CH53" i="5"/>
  <c r="BV53" i="5"/>
  <c r="CI53" i="5"/>
  <c r="BZ53" i="5"/>
  <c r="CA53" i="5"/>
  <c r="CC53" i="5"/>
  <c r="BX53" i="5"/>
  <c r="BY53" i="5"/>
  <c r="CB53" i="5"/>
  <c r="CE53" i="5"/>
  <c r="CE89" i="5"/>
  <c r="CF89" i="5"/>
  <c r="BZ84" i="5"/>
  <c r="CA84" i="5"/>
  <c r="BV76" i="5"/>
  <c r="CF74" i="5"/>
  <c r="BC73" i="5"/>
  <c r="BP73" i="5"/>
  <c r="CF68" i="5"/>
  <c r="BY67" i="5"/>
  <c r="CC65" i="5"/>
  <c r="BZ63" i="5"/>
  <c r="CE63" i="5"/>
  <c r="BY63" i="5"/>
  <c r="CA63" i="5"/>
  <c r="CF63" i="5"/>
  <c r="BC63" i="5"/>
  <c r="CG63" i="5"/>
  <c r="BY62" i="5"/>
  <c r="CD62" i="5"/>
  <c r="CA62" i="5"/>
  <c r="CB62" i="5"/>
  <c r="CC62" i="5"/>
  <c r="CD59" i="5"/>
  <c r="BC74" i="5"/>
  <c r="BQ74" i="5"/>
  <c r="BZ59" i="5"/>
  <c r="BW69" i="5"/>
  <c r="CI69" i="5"/>
  <c r="BX69" i="5"/>
  <c r="CJ69" i="5"/>
  <c r="BC69" i="5"/>
  <c r="CB69" i="5"/>
  <c r="CC69" i="5"/>
  <c r="BW67" i="5"/>
  <c r="BZ65" i="5"/>
  <c r="BS62" i="5"/>
  <c r="BY59" i="5"/>
  <c r="AY47" i="5"/>
  <c r="BT47" i="5"/>
  <c r="BP47" i="5"/>
  <c r="BC47" i="5"/>
  <c r="BZ66" i="5"/>
  <c r="CA64" i="5"/>
  <c r="CF64" i="5"/>
  <c r="BW61" i="5"/>
  <c r="BQ59" i="5"/>
  <c r="BY50" i="5"/>
  <c r="CC50" i="5"/>
  <c r="CD50" i="5"/>
  <c r="BQ49" i="5"/>
  <c r="AY49" i="5"/>
  <c r="BO49" i="5"/>
  <c r="BP49" i="5"/>
  <c r="BV61" i="5"/>
  <c r="CF77" i="5"/>
  <c r="BO75" i="5"/>
  <c r="CG66" i="5"/>
  <c r="BU66" i="5"/>
  <c r="BW64" i="5"/>
  <c r="CF61" i="5"/>
  <c r="BC55" i="5"/>
  <c r="CB55" i="5"/>
  <c r="CD55" i="5"/>
  <c r="CE55" i="5"/>
  <c r="BW55" i="5"/>
  <c r="CI55" i="5"/>
  <c r="BX55" i="5"/>
  <c r="CJ55" i="5"/>
  <c r="BR53" i="5"/>
  <c r="BS53" i="5"/>
  <c r="CJ82" i="5"/>
  <c r="CJ70" i="5"/>
  <c r="CJ64" i="5"/>
  <c r="BV64" i="5"/>
  <c r="CG55" i="5"/>
  <c r="BO62" i="5"/>
  <c r="BX61" i="5"/>
  <c r="CJ61" i="5"/>
  <c r="CC61" i="5"/>
  <c r="BC54" i="5"/>
  <c r="BO52" i="5"/>
  <c r="AY52" i="5"/>
  <c r="CE46" i="5"/>
  <c r="BW46" i="5"/>
  <c r="CI46" i="5"/>
  <c r="BX46" i="5"/>
  <c r="CJ46" i="5"/>
  <c r="CC46" i="5"/>
  <c r="BU46" i="5"/>
  <c r="BV46" i="5"/>
  <c r="BY46" i="5"/>
  <c r="BZ46" i="5"/>
  <c r="CF46" i="5"/>
  <c r="BC46" i="5"/>
  <c r="CG46" i="5"/>
  <c r="CH46" i="5"/>
  <c r="BC41" i="5"/>
  <c r="BZ39" i="5"/>
  <c r="CC52" i="5"/>
  <c r="CD52" i="5"/>
  <c r="BY47" i="5"/>
  <c r="CD47" i="5"/>
  <c r="BQ43" i="5"/>
  <c r="CJ56" i="5"/>
  <c r="BX56" i="5"/>
  <c r="BO54" i="5"/>
  <c r="BO53" i="5"/>
  <c r="CB52" i="5"/>
  <c r="CB51" i="5"/>
  <c r="CC51" i="5"/>
  <c r="CD45" i="5"/>
  <c r="BV45" i="5"/>
  <c r="CH45" i="5"/>
  <c r="BW45" i="5"/>
  <c r="CI45" i="5"/>
  <c r="BC45" i="5"/>
  <c r="CB45" i="5"/>
  <c r="BO43" i="5"/>
  <c r="CF56" i="5"/>
  <c r="BX52" i="5"/>
  <c r="CA50" i="5"/>
  <c r="CB50" i="5"/>
  <c r="BZ49" i="5"/>
  <c r="CA49" i="5"/>
  <c r="CF49" i="5"/>
  <c r="CC47" i="5"/>
  <c r="BZ45" i="5"/>
  <c r="BQ44" i="5"/>
  <c r="CB43" i="5"/>
  <c r="CE43" i="5"/>
  <c r="CF43" i="5"/>
  <c r="BU43" i="5"/>
  <c r="CG43" i="5"/>
  <c r="BZ43" i="5"/>
  <c r="BY35" i="5"/>
  <c r="CB35" i="5"/>
  <c r="CC35" i="5"/>
  <c r="CD35" i="5"/>
  <c r="BW52" i="5"/>
  <c r="BX51" i="5"/>
  <c r="CB47" i="5"/>
  <c r="BC43" i="5"/>
  <c r="BC36" i="5"/>
  <c r="CI39" i="5"/>
  <c r="BW39" i="5"/>
  <c r="CH38" i="5"/>
  <c r="BV38" i="5"/>
  <c r="BP37" i="5"/>
  <c r="BY42" i="5"/>
  <c r="CJ41" i="5"/>
  <c r="BX41" i="5"/>
  <c r="BT41" i="5"/>
  <c r="AY41" i="5"/>
  <c r="CI40" i="5"/>
  <c r="BW40" i="5"/>
  <c r="CH39" i="5"/>
  <c r="BV39" i="5"/>
  <c r="CG38" i="5"/>
  <c r="BU38" i="5"/>
  <c r="BP38" i="5"/>
  <c r="CF37" i="5"/>
  <c r="CF38" i="5"/>
  <c r="BV41" i="5"/>
  <c r="CF39" i="5"/>
  <c r="CE38" i="5"/>
  <c r="CD37" i="5"/>
  <c r="BC35" i="5"/>
  <c r="CF42" i="5"/>
  <c r="CE41" i="5"/>
  <c r="CD40" i="5"/>
  <c r="BO40" i="5"/>
  <c r="CC39" i="5"/>
  <c r="CB38" i="5"/>
  <c r="CA37" i="5"/>
  <c r="CJ47" i="5"/>
  <c r="BS42" i="5"/>
  <c r="CD41" i="5"/>
  <c r="BO41" i="5"/>
  <c r="CB39" i="5"/>
  <c r="BC39" i="5"/>
  <c r="CA38" i="5"/>
  <c r="CJ35" i="5"/>
  <c r="BT35" i="5"/>
  <c r="AY35" i="5"/>
  <c r="CD42" i="5"/>
  <c r="CC41" i="5"/>
  <c r="CB40" i="5"/>
  <c r="BC40" i="5"/>
  <c r="CA39" i="5"/>
  <c r="BZ38" i="5"/>
  <c r="BT36" i="5"/>
  <c r="AY36" i="5"/>
  <c r="CJ38" i="5"/>
  <c r="BX38" i="5"/>
  <c r="BQ36" i="5"/>
  <c r="CJ39" i="5"/>
  <c r="BT39" i="5"/>
  <c r="CI38" i="5"/>
  <c r="BA8" i="5"/>
  <c r="BA9" i="5"/>
  <c r="BA10" i="5"/>
  <c r="BA11" i="5"/>
  <c r="BA12" i="5"/>
  <c r="BA13" i="5"/>
  <c r="BA14" i="5"/>
  <c r="BA15" i="5"/>
  <c r="BA16" i="5"/>
  <c r="BA17" i="5"/>
  <c r="BA18" i="5"/>
  <c r="BA19" i="5"/>
  <c r="BA20" i="5"/>
  <c r="BA21" i="5"/>
  <c r="BA22" i="5"/>
  <c r="BA23" i="5"/>
  <c r="BA24" i="5"/>
  <c r="BA25" i="5"/>
  <c r="BA26" i="5"/>
  <c r="BA27" i="5"/>
  <c r="BA28" i="5"/>
  <c r="BA29" i="5"/>
  <c r="BA30" i="5"/>
  <c r="BA31" i="5"/>
  <c r="BA32" i="5"/>
  <c r="BA33" i="5"/>
  <c r="BA34" i="5"/>
  <c r="BA7" i="5"/>
  <c r="BA6" i="5"/>
  <c r="O3" i="12" l="1"/>
  <c r="E42" i="19" s="1"/>
  <c r="I3" i="12"/>
  <c r="E36" i="19" s="1"/>
  <c r="P3" i="12"/>
  <c r="E43" i="19" s="1"/>
  <c r="N3" i="12"/>
  <c r="E41" i="19" s="1"/>
  <c r="K3" i="12"/>
  <c r="E38" i="19" s="1"/>
  <c r="M3" i="12"/>
  <c r="E40" i="19" s="1"/>
  <c r="L3" i="12"/>
  <c r="E39" i="19" s="1"/>
  <c r="H3" i="12"/>
  <c r="E35" i="19" s="1"/>
  <c r="J3" i="12"/>
  <c r="E37" i="19" s="1"/>
  <c r="G3" i="12"/>
  <c r="E34" i="19" s="1"/>
  <c r="DE478" i="5"/>
  <c r="DF38" i="5"/>
  <c r="DE38" i="5"/>
  <c r="DD38" i="5"/>
  <c r="DC38" i="5"/>
  <c r="DF77" i="5"/>
  <c r="DE77" i="5"/>
  <c r="DC77" i="5"/>
  <c r="DD77" i="5"/>
  <c r="DC101" i="5"/>
  <c r="DF101" i="5"/>
  <c r="DE101" i="5"/>
  <c r="DD101" i="5"/>
  <c r="DF62" i="5"/>
  <c r="DE62" i="5"/>
  <c r="DD62" i="5"/>
  <c r="DC62" i="5"/>
  <c r="DF57" i="5"/>
  <c r="DE57" i="5"/>
  <c r="DD57" i="5"/>
  <c r="DC57" i="5"/>
  <c r="DF56" i="5"/>
  <c r="DE56" i="5"/>
  <c r="DD56" i="5"/>
  <c r="DC56" i="5"/>
  <c r="DF288" i="5"/>
  <c r="DD478" i="5"/>
  <c r="BR384" i="5"/>
  <c r="BR446" i="5"/>
  <c r="DF42" i="5"/>
  <c r="DE42" i="5"/>
  <c r="DD42" i="5"/>
  <c r="DC42" i="5"/>
  <c r="DF90" i="5"/>
  <c r="DE90" i="5"/>
  <c r="DD90" i="5"/>
  <c r="DC90" i="5"/>
  <c r="DF81" i="5"/>
  <c r="DE81" i="5"/>
  <c r="DD81" i="5"/>
  <c r="DC81" i="5"/>
  <c r="DF45" i="5"/>
  <c r="DE45" i="5"/>
  <c r="DD45" i="5"/>
  <c r="DC45" i="5"/>
  <c r="DF69" i="5"/>
  <c r="DE69" i="5"/>
  <c r="DD69" i="5"/>
  <c r="DC69" i="5"/>
  <c r="DF44" i="5"/>
  <c r="DE44" i="5"/>
  <c r="DD44" i="5"/>
  <c r="DC44" i="5"/>
  <c r="DF59" i="5"/>
  <c r="DE59" i="5"/>
  <c r="DD59" i="5"/>
  <c r="DC59" i="5"/>
  <c r="DD70" i="5"/>
  <c r="DC70" i="5"/>
  <c r="DF70" i="5"/>
  <c r="DE70" i="5"/>
  <c r="DD58" i="5"/>
  <c r="DC58" i="5"/>
  <c r="DF58" i="5"/>
  <c r="DE58" i="5"/>
  <c r="DF105" i="5"/>
  <c r="DE105" i="5"/>
  <c r="DD105" i="5"/>
  <c r="DC105" i="5"/>
  <c r="BS379" i="5"/>
  <c r="DC478" i="5"/>
  <c r="DF98" i="5"/>
  <c r="DE98" i="5"/>
  <c r="DD98" i="5"/>
  <c r="DC98" i="5"/>
  <c r="DF60" i="5"/>
  <c r="DE60" i="5"/>
  <c r="DD60" i="5"/>
  <c r="DC60" i="5"/>
  <c r="DF93" i="5"/>
  <c r="DE93" i="5"/>
  <c r="DD93" i="5"/>
  <c r="DC93" i="5"/>
  <c r="DF73" i="5"/>
  <c r="DE73" i="5"/>
  <c r="DD73" i="5"/>
  <c r="DC73" i="5"/>
  <c r="DD425" i="5"/>
  <c r="DF48" i="5"/>
  <c r="DE48" i="5"/>
  <c r="DD48" i="5"/>
  <c r="DC48" i="5"/>
  <c r="DF92" i="5"/>
  <c r="DE92" i="5"/>
  <c r="DD92" i="5"/>
  <c r="DC92" i="5"/>
  <c r="B3" i="12"/>
  <c r="E27" i="19" s="1"/>
  <c r="DF37" i="5"/>
  <c r="DE37" i="5"/>
  <c r="DD37" i="5"/>
  <c r="DC37" i="5"/>
  <c r="DD88" i="5"/>
  <c r="DC88" i="5"/>
  <c r="DF88" i="5"/>
  <c r="DE88" i="5"/>
  <c r="DF47" i="5"/>
  <c r="DE47" i="5"/>
  <c r="DD47" i="5"/>
  <c r="DC47" i="5"/>
  <c r="DF103" i="5"/>
  <c r="DE103" i="5"/>
  <c r="DD103" i="5"/>
  <c r="DC103" i="5"/>
  <c r="BR241" i="5"/>
  <c r="DF51" i="5"/>
  <c r="DE51" i="5"/>
  <c r="DD51" i="5"/>
  <c r="DC51" i="5"/>
  <c r="DD94" i="5"/>
  <c r="DC94" i="5"/>
  <c r="DF94" i="5"/>
  <c r="DE94" i="5"/>
  <c r="DF99" i="5"/>
  <c r="DE99" i="5"/>
  <c r="DD99" i="5"/>
  <c r="DC99" i="5"/>
  <c r="DF39" i="5"/>
  <c r="DE39" i="5"/>
  <c r="DD39" i="5"/>
  <c r="DC39" i="5"/>
  <c r="DF63" i="5"/>
  <c r="DE63" i="5"/>
  <c r="DD63" i="5"/>
  <c r="DC63" i="5"/>
  <c r="DD64" i="5"/>
  <c r="DC64" i="5"/>
  <c r="DF64" i="5"/>
  <c r="DE64" i="5"/>
  <c r="BS70" i="5"/>
  <c r="DF91" i="5"/>
  <c r="DE91" i="5"/>
  <c r="DD91" i="5"/>
  <c r="DC91" i="5"/>
  <c r="DF89" i="5"/>
  <c r="DE89" i="5"/>
  <c r="DD89" i="5"/>
  <c r="DC89" i="5"/>
  <c r="DF85" i="5"/>
  <c r="DE85" i="5"/>
  <c r="DD85" i="5"/>
  <c r="DC85" i="5"/>
  <c r="DF144" i="5"/>
  <c r="DF67" i="5"/>
  <c r="DE67" i="5"/>
  <c r="DD67" i="5"/>
  <c r="DC67" i="5"/>
  <c r="DF50" i="5"/>
  <c r="DE50" i="5"/>
  <c r="DD50" i="5"/>
  <c r="DC50" i="5"/>
  <c r="BR290" i="5"/>
  <c r="DF35" i="5"/>
  <c r="DE35" i="5"/>
  <c r="DD35" i="5"/>
  <c r="DC35" i="5"/>
  <c r="DF41" i="5"/>
  <c r="DE41" i="5"/>
  <c r="DC41" i="5"/>
  <c r="DD41" i="5"/>
  <c r="DF75" i="5"/>
  <c r="DE75" i="5"/>
  <c r="DD75" i="5"/>
  <c r="DC75" i="5"/>
  <c r="DD144" i="5"/>
  <c r="DD52" i="5"/>
  <c r="DC52" i="5"/>
  <c r="DF52" i="5"/>
  <c r="DE52" i="5"/>
  <c r="DF72" i="5"/>
  <c r="DE72" i="5"/>
  <c r="DD72" i="5"/>
  <c r="DC72" i="5"/>
  <c r="DF61" i="5"/>
  <c r="DE61" i="5"/>
  <c r="DD61" i="5"/>
  <c r="DC61" i="5"/>
  <c r="DF71" i="5"/>
  <c r="DE71" i="5"/>
  <c r="DD71" i="5"/>
  <c r="DC71" i="5"/>
  <c r="DF86" i="5"/>
  <c r="DE86" i="5"/>
  <c r="DD86" i="5"/>
  <c r="DC86" i="5"/>
  <c r="DF68" i="5"/>
  <c r="DE68" i="5"/>
  <c r="DD68" i="5"/>
  <c r="DC68" i="5"/>
  <c r="DF87" i="5"/>
  <c r="DE87" i="5"/>
  <c r="DD87" i="5"/>
  <c r="DC87" i="5"/>
  <c r="DF65" i="5"/>
  <c r="DE65" i="5"/>
  <c r="DD65" i="5"/>
  <c r="DC65" i="5"/>
  <c r="DF96" i="5"/>
  <c r="DE96" i="5"/>
  <c r="DD96" i="5"/>
  <c r="DC96" i="5"/>
  <c r="DF84" i="5"/>
  <c r="DE84" i="5"/>
  <c r="DD84" i="5"/>
  <c r="DC84" i="5"/>
  <c r="DF104" i="5"/>
  <c r="DE104" i="5"/>
  <c r="DD104" i="5"/>
  <c r="DC104" i="5"/>
  <c r="DC144" i="5"/>
  <c r="DF79" i="5"/>
  <c r="DE79" i="5"/>
  <c r="DD79" i="5"/>
  <c r="DC79" i="5"/>
  <c r="DF102" i="5"/>
  <c r="DE102" i="5"/>
  <c r="DD102" i="5"/>
  <c r="DC102" i="5"/>
  <c r="DF36" i="5"/>
  <c r="DE36" i="5"/>
  <c r="DD36" i="5"/>
  <c r="DC36" i="5"/>
  <c r="BS232" i="5"/>
  <c r="DD76" i="5"/>
  <c r="DC76" i="5"/>
  <c r="DF76" i="5"/>
  <c r="DE76" i="5"/>
  <c r="DF78" i="5"/>
  <c r="DE78" i="5"/>
  <c r="DD78" i="5"/>
  <c r="DC78" i="5"/>
  <c r="DF55" i="5"/>
  <c r="DE55" i="5"/>
  <c r="DD55" i="5"/>
  <c r="DC55" i="5"/>
  <c r="DF83" i="5"/>
  <c r="DE83" i="5"/>
  <c r="DD83" i="5"/>
  <c r="DC83" i="5"/>
  <c r="DD40" i="5"/>
  <c r="DC40" i="5"/>
  <c r="DF40" i="5"/>
  <c r="DE40" i="5"/>
  <c r="DF43" i="5"/>
  <c r="DE43" i="5"/>
  <c r="DD43" i="5"/>
  <c r="DC43" i="5"/>
  <c r="DF74" i="5"/>
  <c r="DE74" i="5"/>
  <c r="DD74" i="5"/>
  <c r="DC74" i="5"/>
  <c r="DF66" i="5"/>
  <c r="DE66" i="5"/>
  <c r="DD66" i="5"/>
  <c r="DC66" i="5"/>
  <c r="DE100" i="5"/>
  <c r="DD100" i="5"/>
  <c r="DC100" i="5"/>
  <c r="DF100" i="5"/>
  <c r="DF95" i="5"/>
  <c r="DE95" i="5"/>
  <c r="DD95" i="5"/>
  <c r="DC95" i="5"/>
  <c r="DC254" i="5"/>
  <c r="DF49" i="5"/>
  <c r="DE49" i="5"/>
  <c r="DD49" i="5"/>
  <c r="DC49" i="5"/>
  <c r="DF97" i="5"/>
  <c r="DE97" i="5"/>
  <c r="DD97" i="5"/>
  <c r="DC97" i="5"/>
  <c r="DF80" i="5"/>
  <c r="DE80" i="5"/>
  <c r="DD80" i="5"/>
  <c r="DC80" i="5"/>
  <c r="DF54" i="5"/>
  <c r="DE54" i="5"/>
  <c r="DD54" i="5"/>
  <c r="DC54" i="5"/>
  <c r="DD46" i="5"/>
  <c r="DC46" i="5"/>
  <c r="DE46" i="5"/>
  <c r="DF46" i="5"/>
  <c r="DF53" i="5"/>
  <c r="DE53" i="5"/>
  <c r="DD53" i="5"/>
  <c r="DC53" i="5"/>
  <c r="DD82" i="5"/>
  <c r="DC82" i="5"/>
  <c r="DE82" i="5"/>
  <c r="DF82" i="5"/>
  <c r="DE254" i="5"/>
  <c r="BR89" i="5"/>
  <c r="BS76" i="5"/>
  <c r="BR43" i="5"/>
  <c r="BR56" i="5"/>
  <c r="BR104" i="5"/>
  <c r="DE452" i="5"/>
  <c r="BS41" i="5"/>
  <c r="BS122" i="5"/>
  <c r="BR90" i="5"/>
  <c r="BS245" i="5"/>
  <c r="BS330" i="5"/>
  <c r="DE339" i="5"/>
  <c r="BR389" i="5"/>
  <c r="BS141" i="5"/>
  <c r="BR239" i="5"/>
  <c r="DF482" i="5"/>
  <c r="BS145" i="5"/>
  <c r="DF452" i="5"/>
  <c r="DD339" i="5"/>
  <c r="DE487" i="5"/>
  <c r="DE385" i="5"/>
  <c r="DE342" i="5"/>
  <c r="DD385" i="5"/>
  <c r="DF385" i="5"/>
  <c r="DF362" i="5"/>
  <c r="DE362" i="5"/>
  <c r="DC362" i="5"/>
  <c r="DE356" i="5"/>
  <c r="BS362" i="5"/>
  <c r="DC266" i="5"/>
  <c r="DE266" i="5"/>
  <c r="DF266" i="5"/>
  <c r="DE405" i="5"/>
  <c r="DE253" i="5"/>
  <c r="DC405" i="5"/>
  <c r="BS484" i="5"/>
  <c r="BS310" i="5"/>
  <c r="DE324" i="5"/>
  <c r="DD324" i="5"/>
  <c r="BS60" i="5"/>
  <c r="BS342" i="5"/>
  <c r="BS352" i="5"/>
  <c r="BS36" i="5"/>
  <c r="DD274" i="5"/>
  <c r="DC408" i="5"/>
  <c r="DC274" i="5"/>
  <c r="DE483" i="5"/>
  <c r="BS385" i="5"/>
  <c r="BS212" i="5"/>
  <c r="BS433" i="5"/>
  <c r="BS348" i="5"/>
  <c r="DC122" i="5"/>
  <c r="DF274" i="5"/>
  <c r="DC324" i="5"/>
  <c r="DF376" i="5"/>
  <c r="DF137" i="5"/>
  <c r="BS314" i="5"/>
  <c r="DE376" i="5"/>
  <c r="DC137" i="5"/>
  <c r="DF408" i="5"/>
  <c r="DE137" i="5"/>
  <c r="DE408" i="5"/>
  <c r="BR201" i="5"/>
  <c r="BS494" i="5"/>
  <c r="BS336" i="5"/>
  <c r="DF405" i="5"/>
  <c r="DE154" i="5"/>
  <c r="DC424" i="5"/>
  <c r="DF444" i="5"/>
  <c r="BS93" i="5"/>
  <c r="DC154" i="5"/>
  <c r="DE424" i="5"/>
  <c r="BR421" i="5"/>
  <c r="DD424" i="5"/>
  <c r="DF192" i="5"/>
  <c r="DD192" i="5"/>
  <c r="DD213" i="5"/>
  <c r="BS222" i="5"/>
  <c r="DF198" i="5"/>
  <c r="DC192" i="5"/>
  <c r="BS355" i="5"/>
  <c r="DF213" i="5"/>
  <c r="DC198" i="5"/>
  <c r="DF154" i="5"/>
  <c r="BS211" i="5"/>
  <c r="DF195" i="5"/>
  <c r="DF193" i="5"/>
  <c r="DD495" i="5"/>
  <c r="BS37" i="5"/>
  <c r="DC495" i="5"/>
  <c r="DC220" i="5"/>
  <c r="BR312" i="5"/>
  <c r="BS96" i="5"/>
  <c r="BS35" i="5"/>
  <c r="DC240" i="5"/>
  <c r="DE240" i="5"/>
  <c r="DE455" i="5"/>
  <c r="BS102" i="5"/>
  <c r="BS274" i="5"/>
  <c r="DF354" i="5"/>
  <c r="DE367" i="5"/>
  <c r="BR138" i="5"/>
  <c r="BS119" i="5"/>
  <c r="DC367" i="5"/>
  <c r="BS470" i="5"/>
  <c r="DD490" i="5"/>
  <c r="DF367" i="5"/>
  <c r="DD230" i="5"/>
  <c r="DC230" i="5"/>
  <c r="BS169" i="5"/>
  <c r="BS161" i="5"/>
  <c r="BS353" i="5"/>
  <c r="BS109" i="5"/>
  <c r="DD474" i="5"/>
  <c r="BS387" i="5"/>
  <c r="DF425" i="5"/>
  <c r="BR324" i="5"/>
  <c r="DE141" i="5"/>
  <c r="BS282" i="5"/>
  <c r="DE322" i="5"/>
  <c r="DC425" i="5"/>
  <c r="DF490" i="5"/>
  <c r="BR438" i="5"/>
  <c r="DD141" i="5"/>
  <c r="DE230" i="5"/>
  <c r="DD322" i="5"/>
  <c r="DF310" i="5"/>
  <c r="DC373" i="5"/>
  <c r="DE490" i="5"/>
  <c r="DE474" i="5"/>
  <c r="BP48" i="5"/>
  <c r="DD310" i="5"/>
  <c r="DE310" i="5"/>
  <c r="DD282" i="5"/>
  <c r="DC282" i="5"/>
  <c r="BS268" i="5"/>
  <c r="DF282" i="5"/>
  <c r="DF499" i="5"/>
  <c r="BR393" i="5"/>
  <c r="DD499" i="5"/>
  <c r="BS208" i="5"/>
  <c r="BS466" i="5"/>
  <c r="BS429" i="5"/>
  <c r="DE499" i="5"/>
  <c r="BS264" i="5"/>
  <c r="DE201" i="5"/>
  <c r="DF182" i="5"/>
  <c r="DE407" i="5"/>
  <c r="BS388" i="5"/>
  <c r="BS143" i="5"/>
  <c r="DF184" i="5"/>
  <c r="DD182" i="5"/>
  <c r="DE182" i="5"/>
  <c r="BS360" i="5"/>
  <c r="DE184" i="5"/>
  <c r="DE311" i="5"/>
  <c r="DC474" i="5"/>
  <c r="DD311" i="5"/>
  <c r="DC417" i="5"/>
  <c r="BS61" i="5"/>
  <c r="DF265" i="5"/>
  <c r="BS428" i="5"/>
  <c r="DD356" i="5"/>
  <c r="BS128" i="5"/>
  <c r="DC265" i="5"/>
  <c r="DF331" i="5"/>
  <c r="DC356" i="5"/>
  <c r="BR54" i="5"/>
  <c r="BS163" i="5"/>
  <c r="DE265" i="5"/>
  <c r="BS437" i="5"/>
  <c r="BS55" i="5"/>
  <c r="DF483" i="5"/>
  <c r="BS149" i="5"/>
  <c r="DD407" i="5"/>
  <c r="DD483" i="5"/>
  <c r="BS185" i="5"/>
  <c r="DC407" i="5"/>
  <c r="BS139" i="5"/>
  <c r="DD358" i="5"/>
  <c r="BS441" i="5"/>
  <c r="DC358" i="5"/>
  <c r="DF358" i="5"/>
  <c r="DC135" i="5"/>
  <c r="DC339" i="5"/>
  <c r="DC444" i="5"/>
  <c r="BS381" i="5"/>
  <c r="DE135" i="5"/>
  <c r="DC372" i="5"/>
  <c r="DE470" i="5"/>
  <c r="DD470" i="5"/>
  <c r="DF140" i="5"/>
  <c r="DC470" i="5"/>
  <c r="DD482" i="5"/>
  <c r="DE263" i="5"/>
  <c r="DE340" i="5"/>
  <c r="DE343" i="5"/>
  <c r="BS478" i="5"/>
  <c r="BS481" i="5"/>
  <c r="BR168" i="5"/>
  <c r="DD263" i="5"/>
  <c r="DF340" i="5"/>
  <c r="BS454" i="5"/>
  <c r="DE195" i="5"/>
  <c r="DD268" i="5"/>
  <c r="DC229" i="5"/>
  <c r="DC263" i="5"/>
  <c r="DC340" i="5"/>
  <c r="DF343" i="5"/>
  <c r="DE482" i="5"/>
  <c r="BS311" i="5"/>
  <c r="DE268" i="5"/>
  <c r="DF268" i="5"/>
  <c r="BR238" i="5"/>
  <c r="BR194" i="5"/>
  <c r="DE229" i="5"/>
  <c r="DE444" i="5"/>
  <c r="BR394" i="5"/>
  <c r="BS493" i="5"/>
  <c r="BS72" i="5"/>
  <c r="BS497" i="5"/>
  <c r="BR471" i="5"/>
  <c r="BR214" i="5"/>
  <c r="BS294" i="5"/>
  <c r="BS337" i="5"/>
  <c r="DE495" i="5"/>
  <c r="DD450" i="5"/>
  <c r="BR134" i="5"/>
  <c r="DE198" i="5"/>
  <c r="DE453" i="5"/>
  <c r="BS250" i="5"/>
  <c r="DF220" i="5"/>
  <c r="DE193" i="5"/>
  <c r="DC288" i="5"/>
  <c r="BS380" i="5"/>
  <c r="DE220" i="5"/>
  <c r="DD193" i="5"/>
  <c r="DD373" i="5"/>
  <c r="DF450" i="5"/>
  <c r="BS81" i="5"/>
  <c r="BR81" i="5"/>
  <c r="BR269" i="5"/>
  <c r="BS269" i="5"/>
  <c r="BS187" i="5"/>
  <c r="BR187" i="5"/>
  <c r="BS490" i="5"/>
  <c r="BR490" i="5"/>
  <c r="BR45" i="5"/>
  <c r="BS45" i="5"/>
  <c r="DF373" i="5"/>
  <c r="BR106" i="5"/>
  <c r="BS287" i="5"/>
  <c r="BR73" i="5"/>
  <c r="BS73" i="5"/>
  <c r="BR276" i="5"/>
  <c r="BS276" i="5"/>
  <c r="DD240" i="5"/>
  <c r="BR242" i="5"/>
  <c r="BS242" i="5"/>
  <c r="BR167" i="5"/>
  <c r="DD455" i="5"/>
  <c r="DF455" i="5"/>
  <c r="DE476" i="5"/>
  <c r="BR255" i="5"/>
  <c r="BS255" i="5"/>
  <c r="BR402" i="5"/>
  <c r="BS402" i="5"/>
  <c r="BR234" i="5"/>
  <c r="DC242" i="5"/>
  <c r="DE350" i="5"/>
  <c r="DC320" i="5"/>
  <c r="DD394" i="5"/>
  <c r="DE416" i="5"/>
  <c r="BR39" i="5"/>
  <c r="BS39" i="5"/>
  <c r="BR80" i="5"/>
  <c r="BS80" i="5"/>
  <c r="BS430" i="5"/>
  <c r="BR430" i="5"/>
  <c r="DF320" i="5"/>
  <c r="DC394" i="5"/>
  <c r="DF417" i="5"/>
  <c r="BS38" i="5"/>
  <c r="BR38" i="5"/>
  <c r="BR69" i="5"/>
  <c r="BS69" i="5"/>
  <c r="DC141" i="5"/>
  <c r="DF233" i="5"/>
  <c r="DE387" i="5"/>
  <c r="DE320" i="5"/>
  <c r="BS415" i="5"/>
  <c r="DE417" i="5"/>
  <c r="BS448" i="5"/>
  <c r="BS501" i="5"/>
  <c r="BR125" i="5"/>
  <c r="BS125" i="5"/>
  <c r="BR140" i="5"/>
  <c r="BS140" i="5"/>
  <c r="BS174" i="5"/>
  <c r="BR174" i="5"/>
  <c r="BS297" i="5"/>
  <c r="BR297" i="5"/>
  <c r="BR320" i="5"/>
  <c r="BS320" i="5"/>
  <c r="BS210" i="5"/>
  <c r="DE233" i="5"/>
  <c r="DF253" i="5"/>
  <c r="DC387" i="5"/>
  <c r="BS220" i="5"/>
  <c r="BR220" i="5"/>
  <c r="DC253" i="5"/>
  <c r="BS173" i="5"/>
  <c r="BR173" i="5"/>
  <c r="BS456" i="5"/>
  <c r="BR456" i="5"/>
  <c r="DF255" i="5"/>
  <c r="BR318" i="5"/>
  <c r="DD376" i="5"/>
  <c r="DF382" i="5"/>
  <c r="BR452" i="5"/>
  <c r="BR499" i="5"/>
  <c r="BS216" i="5"/>
  <c r="DD255" i="5"/>
  <c r="DE382" i="5"/>
  <c r="DF487" i="5"/>
  <c r="DD491" i="5"/>
  <c r="DD453" i="5"/>
  <c r="BR75" i="5"/>
  <c r="BS75" i="5"/>
  <c r="BS251" i="5"/>
  <c r="BR251" i="5"/>
  <c r="BR40" i="5"/>
  <c r="BS40" i="5"/>
  <c r="DC255" i="5"/>
  <c r="DC382" i="5"/>
  <c r="BS409" i="5"/>
  <c r="BR409" i="5"/>
  <c r="DF242" i="5"/>
  <c r="BS347" i="5"/>
  <c r="DF436" i="5"/>
  <c r="DD416" i="5"/>
  <c r="BS110" i="5"/>
  <c r="BS190" i="5"/>
  <c r="DE242" i="5"/>
  <c r="DF350" i="5"/>
  <c r="DF394" i="5"/>
  <c r="DE436" i="5"/>
  <c r="DC416" i="5"/>
  <c r="DE491" i="5"/>
  <c r="BR94" i="5"/>
  <c r="BS94" i="5"/>
  <c r="BR98" i="5"/>
  <c r="BS98" i="5"/>
  <c r="DD350" i="5"/>
  <c r="DC436" i="5"/>
  <c r="DF491" i="5"/>
  <c r="BR97" i="5"/>
  <c r="BS97" i="5"/>
  <c r="BR331" i="5"/>
  <c r="BS331" i="5"/>
  <c r="BS205" i="5"/>
  <c r="BR205" i="5"/>
  <c r="BR396" i="5"/>
  <c r="BS396" i="5"/>
  <c r="BS398" i="5"/>
  <c r="BR398" i="5"/>
  <c r="BR474" i="5"/>
  <c r="BS474" i="5"/>
  <c r="BS440" i="5"/>
  <c r="BR126" i="5"/>
  <c r="BS126" i="5"/>
  <c r="BS160" i="5"/>
  <c r="BR160" i="5"/>
  <c r="BR176" i="5"/>
  <c r="BS176" i="5"/>
  <c r="BR351" i="5"/>
  <c r="BS351" i="5"/>
  <c r="BR340" i="5"/>
  <c r="BS340" i="5"/>
  <c r="BS363" i="5"/>
  <c r="BR363" i="5"/>
  <c r="BS475" i="5"/>
  <c r="BR475" i="5"/>
  <c r="DC476" i="5"/>
  <c r="DF476" i="5"/>
  <c r="BR114" i="5"/>
  <c r="BS114" i="5"/>
  <c r="BS229" i="5"/>
  <c r="BR229" i="5"/>
  <c r="BR339" i="5"/>
  <c r="BS339" i="5"/>
  <c r="BR327" i="5"/>
  <c r="BS327" i="5"/>
  <c r="BS329" i="5"/>
  <c r="BR329" i="5"/>
  <c r="BR301" i="5"/>
  <c r="BS301" i="5"/>
  <c r="BS283" i="5"/>
  <c r="BS156" i="5"/>
  <c r="BR156" i="5"/>
  <c r="BR195" i="5"/>
  <c r="BS195" i="5"/>
  <c r="BS154" i="5"/>
  <c r="BR154" i="5"/>
  <c r="BR164" i="5"/>
  <c r="BS164" i="5"/>
  <c r="BR344" i="5"/>
  <c r="BS344" i="5"/>
  <c r="BS375" i="5"/>
  <c r="BR375" i="5"/>
  <c r="BS468" i="5"/>
  <c r="BR468" i="5"/>
  <c r="BR465" i="5"/>
  <c r="BS465" i="5"/>
  <c r="BS491" i="5"/>
  <c r="BR491" i="5"/>
  <c r="DE250" i="5"/>
  <c r="DC140" i="5"/>
  <c r="DD140" i="5"/>
  <c r="BR305" i="5"/>
  <c r="BS305" i="5"/>
  <c r="BR333" i="5"/>
  <c r="BS333" i="5"/>
  <c r="DD331" i="5"/>
  <c r="DE331" i="5"/>
  <c r="BR378" i="5"/>
  <c r="BS378" i="5"/>
  <c r="BR356" i="5"/>
  <c r="BS356" i="5"/>
  <c r="BS376" i="5"/>
  <c r="BR376" i="5"/>
  <c r="BS386" i="5"/>
  <c r="BR386" i="5"/>
  <c r="BS482" i="5"/>
  <c r="BR482" i="5"/>
  <c r="BR419" i="5"/>
  <c r="BS419" i="5"/>
  <c r="BR423" i="5"/>
  <c r="BS423" i="5"/>
  <c r="DD250" i="5"/>
  <c r="BR129" i="5"/>
  <c r="BS129" i="5"/>
  <c r="BR196" i="5"/>
  <c r="BS196" i="5"/>
  <c r="BR321" i="5"/>
  <c r="BS321" i="5"/>
  <c r="BS405" i="5"/>
  <c r="BR405" i="5"/>
  <c r="BS458" i="5"/>
  <c r="BR458" i="5"/>
  <c r="BR417" i="5"/>
  <c r="BS417" i="5"/>
  <c r="DC432" i="5"/>
  <c r="DE432" i="5"/>
  <c r="DF432" i="5"/>
  <c r="DC250" i="5"/>
  <c r="DE252" i="5"/>
  <c r="BR261" i="5"/>
  <c r="BS206" i="5"/>
  <c r="BR206" i="5"/>
  <c r="BR263" i="5"/>
  <c r="BS263" i="5"/>
  <c r="BR364" i="5"/>
  <c r="BS364" i="5"/>
  <c r="DD252" i="5"/>
  <c r="DE502" i="5"/>
  <c r="DF502" i="5"/>
  <c r="DF122" i="5"/>
  <c r="DE122" i="5"/>
  <c r="BS155" i="5"/>
  <c r="BR155" i="5"/>
  <c r="DC197" i="5"/>
  <c r="DE197" i="5"/>
  <c r="BS325" i="5"/>
  <c r="BR325" i="5"/>
  <c r="BS341" i="5"/>
  <c r="BR341" i="5"/>
  <c r="BR332" i="5"/>
  <c r="BS332" i="5"/>
  <c r="DF372" i="5"/>
  <c r="DD372" i="5"/>
  <c r="BS383" i="5"/>
  <c r="BR383" i="5"/>
  <c r="BS426" i="5"/>
  <c r="BR426" i="5"/>
  <c r="DC157" i="5"/>
  <c r="DC252" i="5"/>
  <c r="DD441" i="5"/>
  <c r="DC106" i="5"/>
  <c r="DE106" i="5"/>
  <c r="DF106" i="5"/>
  <c r="BR181" i="5"/>
  <c r="BS181" i="5"/>
  <c r="BS382" i="5"/>
  <c r="BR382" i="5"/>
  <c r="BR432" i="5"/>
  <c r="BS432" i="5"/>
  <c r="DF157" i="5"/>
  <c r="BS346" i="5"/>
  <c r="DC441" i="5"/>
  <c r="BR147" i="5"/>
  <c r="BS147" i="5"/>
  <c r="BS151" i="5"/>
  <c r="BR151" i="5"/>
  <c r="BR233" i="5"/>
  <c r="BS233" i="5"/>
  <c r="BS315" i="5"/>
  <c r="BR315" i="5"/>
  <c r="BS373" i="5"/>
  <c r="BR373" i="5"/>
  <c r="BS372" i="5"/>
  <c r="BR372" i="5"/>
  <c r="DF400" i="5"/>
  <c r="DD400" i="5"/>
  <c r="DE400" i="5"/>
  <c r="BR479" i="5"/>
  <c r="BS479" i="5"/>
  <c r="BR442" i="5"/>
  <c r="BS442" i="5"/>
  <c r="DE157" i="5"/>
  <c r="DF441" i="5"/>
  <c r="BS248" i="5"/>
  <c r="BR248" i="5"/>
  <c r="BR307" i="5"/>
  <c r="BS307" i="5"/>
  <c r="DD354" i="5"/>
  <c r="DC354" i="5"/>
  <c r="BR427" i="5"/>
  <c r="BS427" i="5"/>
  <c r="DD502" i="5"/>
  <c r="BR157" i="5"/>
  <c r="BS157" i="5"/>
  <c r="BR137" i="5"/>
  <c r="BS137" i="5"/>
  <c r="BS193" i="5"/>
  <c r="BR193" i="5"/>
  <c r="BR453" i="5"/>
  <c r="BS453" i="5"/>
  <c r="BR317" i="5"/>
  <c r="BS317" i="5"/>
  <c r="BR281" i="5"/>
  <c r="BS281" i="5"/>
  <c r="DD269" i="5"/>
  <c r="DE269" i="5"/>
  <c r="DC269" i="5"/>
  <c r="DF269" i="5"/>
  <c r="DC264" i="5"/>
  <c r="DD264" i="5"/>
  <c r="DE264" i="5"/>
  <c r="DF264" i="5"/>
  <c r="BR293" i="5"/>
  <c r="BS293" i="5"/>
  <c r="DD244" i="5"/>
  <c r="DE244" i="5"/>
  <c r="DC244" i="5"/>
  <c r="DF244" i="5"/>
  <c r="BR271" i="5"/>
  <c r="BS271" i="5"/>
  <c r="DE317" i="5"/>
  <c r="DF317" i="5"/>
  <c r="DC317" i="5"/>
  <c r="DD317" i="5"/>
  <c r="DF307" i="5"/>
  <c r="DC307" i="5"/>
  <c r="DD307" i="5"/>
  <c r="DE307" i="5"/>
  <c r="DD316" i="5"/>
  <c r="DE316" i="5"/>
  <c r="DC316" i="5"/>
  <c r="DF316" i="5"/>
  <c r="DD383" i="5"/>
  <c r="DC383" i="5"/>
  <c r="DE383" i="5"/>
  <c r="DF383" i="5"/>
  <c r="BR410" i="5"/>
  <c r="BS410" i="5"/>
  <c r="DD388" i="5"/>
  <c r="DF388" i="5"/>
  <c r="DC388" i="5"/>
  <c r="DE388" i="5"/>
  <c r="DE370" i="5"/>
  <c r="DF370" i="5"/>
  <c r="DC370" i="5"/>
  <c r="DD370" i="5"/>
  <c r="BR338" i="5"/>
  <c r="BS338" i="5"/>
  <c r="DE413" i="5"/>
  <c r="DF413" i="5"/>
  <c r="DC413" i="5"/>
  <c r="DD413" i="5"/>
  <c r="DD391" i="5"/>
  <c r="DE391" i="5"/>
  <c r="DC391" i="5"/>
  <c r="DF391" i="5"/>
  <c r="DD449" i="5"/>
  <c r="DF449" i="5"/>
  <c r="DC449" i="5"/>
  <c r="DE449" i="5"/>
  <c r="DD477" i="5"/>
  <c r="DF477" i="5"/>
  <c r="DC477" i="5"/>
  <c r="DE477" i="5"/>
  <c r="DF486" i="5"/>
  <c r="DD486" i="5"/>
  <c r="DE486" i="5"/>
  <c r="DC486" i="5"/>
  <c r="DD454" i="5"/>
  <c r="DE454" i="5"/>
  <c r="DC454" i="5"/>
  <c r="DF454" i="5"/>
  <c r="BR74" i="5"/>
  <c r="BS74" i="5"/>
  <c r="BS361" i="5"/>
  <c r="BR361" i="5"/>
  <c r="DE330" i="5"/>
  <c r="DC330" i="5"/>
  <c r="DD330" i="5"/>
  <c r="DF330" i="5"/>
  <c r="DC146" i="5"/>
  <c r="DD146" i="5"/>
  <c r="DF146" i="5"/>
  <c r="DE146" i="5"/>
  <c r="DF118" i="5"/>
  <c r="DC118" i="5"/>
  <c r="DD118" i="5"/>
  <c r="DE118" i="5"/>
  <c r="BS142" i="5"/>
  <c r="BR142" i="5"/>
  <c r="DD185" i="5"/>
  <c r="DC185" i="5"/>
  <c r="DE185" i="5"/>
  <c r="DF185" i="5"/>
  <c r="DD162" i="5"/>
  <c r="DE162" i="5"/>
  <c r="DF162" i="5"/>
  <c r="DC162" i="5"/>
  <c r="DD203" i="5"/>
  <c r="DC203" i="5"/>
  <c r="DE203" i="5"/>
  <c r="DF203" i="5"/>
  <c r="DE227" i="5"/>
  <c r="DC227" i="5"/>
  <c r="DD227" i="5"/>
  <c r="DF227" i="5"/>
  <c r="BR240" i="5"/>
  <c r="BS240" i="5"/>
  <c r="BR265" i="5"/>
  <c r="BS265" i="5"/>
  <c r="DF225" i="5"/>
  <c r="DC225" i="5"/>
  <c r="DD225" i="5"/>
  <c r="DE225" i="5"/>
  <c r="DE208" i="5"/>
  <c r="DF208" i="5"/>
  <c r="DC208" i="5"/>
  <c r="DD208" i="5"/>
  <c r="BR199" i="5"/>
  <c r="BS199" i="5"/>
  <c r="DC267" i="5"/>
  <c r="DD267" i="5"/>
  <c r="DE267" i="5"/>
  <c r="DF267" i="5"/>
  <c r="DD293" i="5"/>
  <c r="DC293" i="5"/>
  <c r="DE293" i="5"/>
  <c r="DF293" i="5"/>
  <c r="BR244" i="5"/>
  <c r="BS244" i="5"/>
  <c r="DC332" i="5"/>
  <c r="DD332" i="5"/>
  <c r="DE332" i="5"/>
  <c r="DF332" i="5"/>
  <c r="DD347" i="5"/>
  <c r="DE347" i="5"/>
  <c r="DF347" i="5"/>
  <c r="DC347" i="5"/>
  <c r="DC363" i="5"/>
  <c r="DF363" i="5"/>
  <c r="DE363" i="5"/>
  <c r="DD363" i="5"/>
  <c r="BR316" i="5"/>
  <c r="BS316" i="5"/>
  <c r="DF318" i="5"/>
  <c r="DC318" i="5"/>
  <c r="DD318" i="5"/>
  <c r="DE318" i="5"/>
  <c r="DD349" i="5"/>
  <c r="DF349" i="5"/>
  <c r="DC349" i="5"/>
  <c r="DE349" i="5"/>
  <c r="DE380" i="5"/>
  <c r="DF380" i="5"/>
  <c r="DC380" i="5"/>
  <c r="DD380" i="5"/>
  <c r="DC409" i="5"/>
  <c r="DF409" i="5"/>
  <c r="DD409" i="5"/>
  <c r="DE409" i="5"/>
  <c r="BS422" i="5"/>
  <c r="BR422" i="5"/>
  <c r="BR403" i="5"/>
  <c r="BS403" i="5"/>
  <c r="DC365" i="5"/>
  <c r="DD365" i="5"/>
  <c r="DE365" i="5"/>
  <c r="DF365" i="5"/>
  <c r="DC401" i="5"/>
  <c r="DD401" i="5"/>
  <c r="DE401" i="5"/>
  <c r="DF401" i="5"/>
  <c r="DF418" i="5"/>
  <c r="DC418" i="5"/>
  <c r="DD418" i="5"/>
  <c r="DE418" i="5"/>
  <c r="DF440" i="5"/>
  <c r="DC440" i="5"/>
  <c r="DD440" i="5"/>
  <c r="DE440" i="5"/>
  <c r="BR455" i="5"/>
  <c r="BS455" i="5"/>
  <c r="DC494" i="5"/>
  <c r="DD494" i="5"/>
  <c r="DE494" i="5"/>
  <c r="DF494" i="5"/>
  <c r="DF479" i="5"/>
  <c r="DC479" i="5"/>
  <c r="DD479" i="5"/>
  <c r="DE479" i="5"/>
  <c r="DD496" i="5"/>
  <c r="DE496" i="5"/>
  <c r="DF496" i="5"/>
  <c r="DC496" i="5"/>
  <c r="DC504" i="5"/>
  <c r="DE504" i="5"/>
  <c r="DF504" i="5"/>
  <c r="DD504" i="5"/>
  <c r="DD459" i="5"/>
  <c r="DE459" i="5"/>
  <c r="DC459" i="5"/>
  <c r="DF459" i="5"/>
  <c r="BR460" i="5"/>
  <c r="BS460" i="5"/>
  <c r="BS472" i="5"/>
  <c r="BR472" i="5"/>
  <c r="BR467" i="5"/>
  <c r="BS467" i="5"/>
  <c r="BR504" i="5"/>
  <c r="BS504" i="5"/>
  <c r="BR92" i="5"/>
  <c r="BS92" i="5"/>
  <c r="DE151" i="5"/>
  <c r="DF151" i="5"/>
  <c r="DC151" i="5"/>
  <c r="DD151" i="5"/>
  <c r="DD177" i="5"/>
  <c r="DC177" i="5"/>
  <c r="DF177" i="5"/>
  <c r="DE177" i="5"/>
  <c r="BS180" i="5"/>
  <c r="BR180" i="5"/>
  <c r="BS284" i="5"/>
  <c r="BR284" i="5"/>
  <c r="DC364" i="5"/>
  <c r="DD364" i="5"/>
  <c r="DE364" i="5"/>
  <c r="DF364" i="5"/>
  <c r="DC149" i="5"/>
  <c r="DD149" i="5"/>
  <c r="DE149" i="5"/>
  <c r="DF149" i="5"/>
  <c r="BR148" i="5"/>
  <c r="BS148" i="5"/>
  <c r="DF159" i="5"/>
  <c r="DC159" i="5"/>
  <c r="DE159" i="5"/>
  <c r="DD159" i="5"/>
  <c r="BR186" i="5"/>
  <c r="BS186" i="5"/>
  <c r="DE207" i="5"/>
  <c r="DF207" i="5"/>
  <c r="DC207" i="5"/>
  <c r="DD207" i="5"/>
  <c r="DC189" i="5"/>
  <c r="DD189" i="5"/>
  <c r="DE189" i="5"/>
  <c r="DF189" i="5"/>
  <c r="DC272" i="5"/>
  <c r="DD272" i="5"/>
  <c r="DF272" i="5"/>
  <c r="DE272" i="5"/>
  <c r="BS267" i="5"/>
  <c r="BR267" i="5"/>
  <c r="DF258" i="5"/>
  <c r="DD258" i="5"/>
  <c r="DC258" i="5"/>
  <c r="DE258" i="5"/>
  <c r="DE291" i="5"/>
  <c r="DC291" i="5"/>
  <c r="DD291" i="5"/>
  <c r="DF291" i="5"/>
  <c r="DD386" i="5"/>
  <c r="DE386" i="5"/>
  <c r="DF386" i="5"/>
  <c r="DC386" i="5"/>
  <c r="DE361" i="5"/>
  <c r="DF361" i="5"/>
  <c r="DC361" i="5"/>
  <c r="DD361" i="5"/>
  <c r="DE384" i="5"/>
  <c r="DC384" i="5"/>
  <c r="DD384" i="5"/>
  <c r="DF384" i="5"/>
  <c r="DC336" i="5"/>
  <c r="DD336" i="5"/>
  <c r="DE336" i="5"/>
  <c r="DF336" i="5"/>
  <c r="BS350" i="5"/>
  <c r="BR350" i="5"/>
  <c r="BR399" i="5"/>
  <c r="BS399" i="5"/>
  <c r="BR416" i="5"/>
  <c r="BS416" i="5"/>
  <c r="DE427" i="5"/>
  <c r="DF427" i="5"/>
  <c r="DC427" i="5"/>
  <c r="DD427" i="5"/>
  <c r="DC429" i="5"/>
  <c r="DD429" i="5"/>
  <c r="DE429" i="5"/>
  <c r="DF429" i="5"/>
  <c r="BR436" i="5"/>
  <c r="BS436" i="5"/>
  <c r="DD447" i="5"/>
  <c r="DE447" i="5"/>
  <c r="DC447" i="5"/>
  <c r="DF447" i="5"/>
  <c r="BR434" i="5"/>
  <c r="BS434" i="5"/>
  <c r="BR451" i="5"/>
  <c r="BS451" i="5"/>
  <c r="DD484" i="5"/>
  <c r="DE484" i="5"/>
  <c r="DC484" i="5"/>
  <c r="DF484" i="5"/>
  <c r="BR435" i="5"/>
  <c r="BS435" i="5"/>
  <c r="DD435" i="5"/>
  <c r="DE435" i="5"/>
  <c r="DF435" i="5"/>
  <c r="DC435" i="5"/>
  <c r="DC466" i="5"/>
  <c r="DF466" i="5"/>
  <c r="DD466" i="5"/>
  <c r="DE466" i="5"/>
  <c r="DC493" i="5"/>
  <c r="DD493" i="5"/>
  <c r="DE493" i="5"/>
  <c r="DF493" i="5"/>
  <c r="DC480" i="5"/>
  <c r="DE480" i="5"/>
  <c r="DF480" i="5"/>
  <c r="DD480" i="5"/>
  <c r="BR469" i="5"/>
  <c r="BS469" i="5"/>
  <c r="BR133" i="5"/>
  <c r="BS133" i="5"/>
  <c r="DC188" i="5"/>
  <c r="DD188" i="5"/>
  <c r="DE188" i="5"/>
  <c r="DF188" i="5"/>
  <c r="DF237" i="5"/>
  <c r="DC237" i="5"/>
  <c r="DD237" i="5"/>
  <c r="DE237" i="5"/>
  <c r="DD395" i="5"/>
  <c r="DF395" i="5"/>
  <c r="DC395" i="5"/>
  <c r="DE395" i="5"/>
  <c r="DD426" i="5"/>
  <c r="DE426" i="5"/>
  <c r="DC426" i="5"/>
  <c r="DF426" i="5"/>
  <c r="DC202" i="5"/>
  <c r="DD202" i="5"/>
  <c r="DE202" i="5"/>
  <c r="DF202" i="5"/>
  <c r="BR79" i="5"/>
  <c r="BS79" i="5"/>
  <c r="DC136" i="5"/>
  <c r="DD136" i="5"/>
  <c r="DE136" i="5"/>
  <c r="DF136" i="5"/>
  <c r="BR130" i="5"/>
  <c r="BS130" i="5"/>
  <c r="BS83" i="5"/>
  <c r="BR83" i="5"/>
  <c r="DD114" i="5"/>
  <c r="DC114" i="5"/>
  <c r="DE114" i="5"/>
  <c r="DF114" i="5"/>
  <c r="DC121" i="5"/>
  <c r="DF121" i="5"/>
  <c r="DD121" i="5"/>
  <c r="DE121" i="5"/>
  <c r="BR120" i="5"/>
  <c r="BS120" i="5"/>
  <c r="BR132" i="5"/>
  <c r="BS132" i="5"/>
  <c r="DC126" i="5"/>
  <c r="DD126" i="5"/>
  <c r="DE126" i="5"/>
  <c r="DF126" i="5"/>
  <c r="DC133" i="5"/>
  <c r="DF133" i="5"/>
  <c r="DD133" i="5"/>
  <c r="DE133" i="5"/>
  <c r="DC161" i="5"/>
  <c r="DD161" i="5"/>
  <c r="DE161" i="5"/>
  <c r="DF161" i="5"/>
  <c r="DF167" i="5"/>
  <c r="DD167" i="5"/>
  <c r="DE167" i="5"/>
  <c r="DC167" i="5"/>
  <c r="BR213" i="5"/>
  <c r="BS213" i="5"/>
  <c r="DC210" i="5"/>
  <c r="DD210" i="5"/>
  <c r="DF210" i="5"/>
  <c r="DE210" i="5"/>
  <c r="BR189" i="5"/>
  <c r="BS189" i="5"/>
  <c r="DD232" i="5"/>
  <c r="DE232" i="5"/>
  <c r="DC232" i="5"/>
  <c r="DF232" i="5"/>
  <c r="DE219" i="5"/>
  <c r="DD219" i="5"/>
  <c r="DF219" i="5"/>
  <c r="DC219" i="5"/>
  <c r="DC222" i="5"/>
  <c r="DD222" i="5"/>
  <c r="DE222" i="5"/>
  <c r="DF222" i="5"/>
  <c r="DF205" i="5"/>
  <c r="DC205" i="5"/>
  <c r="DD205" i="5"/>
  <c r="DE205" i="5"/>
  <c r="BR266" i="5"/>
  <c r="BS266" i="5"/>
  <c r="DD256" i="5"/>
  <c r="DE256" i="5"/>
  <c r="DC256" i="5"/>
  <c r="DF256" i="5"/>
  <c r="DF249" i="5"/>
  <c r="DC249" i="5"/>
  <c r="DD249" i="5"/>
  <c r="DE249" i="5"/>
  <c r="DC231" i="5"/>
  <c r="DD231" i="5"/>
  <c r="DE231" i="5"/>
  <c r="DF231" i="5"/>
  <c r="DF246" i="5"/>
  <c r="DC246" i="5"/>
  <c r="DD246" i="5"/>
  <c r="DE246" i="5"/>
  <c r="BR215" i="5"/>
  <c r="BS215" i="5"/>
  <c r="DD323" i="5"/>
  <c r="DE323" i="5"/>
  <c r="DC323" i="5"/>
  <c r="DF323" i="5"/>
  <c r="DD281" i="5"/>
  <c r="DE281" i="5"/>
  <c r="DF281" i="5"/>
  <c r="DC281" i="5"/>
  <c r="DD337" i="5"/>
  <c r="DE337" i="5"/>
  <c r="DF337" i="5"/>
  <c r="DC337" i="5"/>
  <c r="DC312" i="5"/>
  <c r="DD312" i="5"/>
  <c r="DE312" i="5"/>
  <c r="DF312" i="5"/>
  <c r="DF359" i="5"/>
  <c r="DD359" i="5"/>
  <c r="DE359" i="5"/>
  <c r="DC359" i="5"/>
  <c r="DC390" i="5"/>
  <c r="DD390" i="5"/>
  <c r="DF390" i="5"/>
  <c r="DE390" i="5"/>
  <c r="DC404" i="5"/>
  <c r="DD404" i="5"/>
  <c r="DE404" i="5"/>
  <c r="DF404" i="5"/>
  <c r="DF351" i="5"/>
  <c r="DD351" i="5"/>
  <c r="DE351" i="5"/>
  <c r="DC351" i="5"/>
  <c r="BR412" i="5"/>
  <c r="BS412" i="5"/>
  <c r="DD326" i="5"/>
  <c r="DE326" i="5"/>
  <c r="DF326" i="5"/>
  <c r="DC326" i="5"/>
  <c r="DD309" i="5"/>
  <c r="DE309" i="5"/>
  <c r="DF309" i="5"/>
  <c r="DC309" i="5"/>
  <c r="DC437" i="5"/>
  <c r="DD437" i="5"/>
  <c r="DF437" i="5"/>
  <c r="DE437" i="5"/>
  <c r="BR420" i="5"/>
  <c r="BS420" i="5"/>
  <c r="BR418" i="5"/>
  <c r="BS418" i="5"/>
  <c r="DD357" i="5"/>
  <c r="DE357" i="5"/>
  <c r="DC357" i="5"/>
  <c r="DF357" i="5"/>
  <c r="BR358" i="5"/>
  <c r="BS358" i="5"/>
  <c r="DC446" i="5"/>
  <c r="DD446" i="5"/>
  <c r="DE446" i="5"/>
  <c r="DF446" i="5"/>
  <c r="DD420" i="5"/>
  <c r="DE420" i="5"/>
  <c r="DF420" i="5"/>
  <c r="DC420" i="5"/>
  <c r="DD471" i="5"/>
  <c r="DC471" i="5"/>
  <c r="DE471" i="5"/>
  <c r="DF471" i="5"/>
  <c r="DC456" i="5"/>
  <c r="DD456" i="5"/>
  <c r="DE456" i="5"/>
  <c r="DF456" i="5"/>
  <c r="BR461" i="5"/>
  <c r="BS461" i="5"/>
  <c r="BS487" i="5"/>
  <c r="BR487" i="5"/>
  <c r="BR492" i="5"/>
  <c r="BS492" i="5"/>
  <c r="BS85" i="5"/>
  <c r="BR85" i="5"/>
  <c r="DE117" i="5"/>
  <c r="DF117" i="5"/>
  <c r="DC117" i="5"/>
  <c r="DD117" i="5"/>
  <c r="DE224" i="5"/>
  <c r="DF224" i="5"/>
  <c r="DC224" i="5"/>
  <c r="DD224" i="5"/>
  <c r="DD273" i="5"/>
  <c r="DC273" i="5"/>
  <c r="DE273" i="5"/>
  <c r="DF273" i="5"/>
  <c r="DC278" i="5"/>
  <c r="DD278" i="5"/>
  <c r="DE278" i="5"/>
  <c r="DF278" i="5"/>
  <c r="DE306" i="5"/>
  <c r="DD306" i="5"/>
  <c r="DF306" i="5"/>
  <c r="DC306" i="5"/>
  <c r="DD308" i="5"/>
  <c r="DE308" i="5"/>
  <c r="DC308" i="5"/>
  <c r="DF308" i="5"/>
  <c r="BR309" i="5"/>
  <c r="BS309" i="5"/>
  <c r="DF463" i="5"/>
  <c r="DC463" i="5"/>
  <c r="DD463" i="5"/>
  <c r="DE463" i="5"/>
  <c r="BR50" i="5"/>
  <c r="BS50" i="5"/>
  <c r="BR52" i="5"/>
  <c r="BS52" i="5"/>
  <c r="DC139" i="5"/>
  <c r="DD139" i="5"/>
  <c r="DE139" i="5"/>
  <c r="DF139" i="5"/>
  <c r="BS48" i="5"/>
  <c r="BR48" i="5"/>
  <c r="BS95" i="5"/>
  <c r="BR95" i="5"/>
  <c r="BS58" i="5"/>
  <c r="BR58" i="5"/>
  <c r="BR67" i="5"/>
  <c r="BS67" i="5"/>
  <c r="BR101" i="5"/>
  <c r="BS101" i="5"/>
  <c r="DE124" i="5"/>
  <c r="DF124" i="5"/>
  <c r="DC124" i="5"/>
  <c r="DD124" i="5"/>
  <c r="DE113" i="5"/>
  <c r="DC113" i="5"/>
  <c r="DF113" i="5"/>
  <c r="DD113" i="5"/>
  <c r="DE183" i="5"/>
  <c r="DF183" i="5"/>
  <c r="DC183" i="5"/>
  <c r="DD183" i="5"/>
  <c r="DD172" i="5"/>
  <c r="DC172" i="5"/>
  <c r="DE172" i="5"/>
  <c r="DF172" i="5"/>
  <c r="DD235" i="5"/>
  <c r="DE235" i="5"/>
  <c r="DC235" i="5"/>
  <c r="DF235" i="5"/>
  <c r="DC221" i="5"/>
  <c r="DD221" i="5"/>
  <c r="DE221" i="5"/>
  <c r="DF221" i="5"/>
  <c r="DC259" i="5"/>
  <c r="DD259" i="5"/>
  <c r="DE259" i="5"/>
  <c r="DF259" i="5"/>
  <c r="DC313" i="5"/>
  <c r="DD313" i="5"/>
  <c r="DF313" i="5"/>
  <c r="DE313" i="5"/>
  <c r="DD319" i="5"/>
  <c r="DE319" i="5"/>
  <c r="DC319" i="5"/>
  <c r="DF319" i="5"/>
  <c r="DC345" i="5"/>
  <c r="DD345" i="5"/>
  <c r="DE345" i="5"/>
  <c r="DF345" i="5"/>
  <c r="DC352" i="5"/>
  <c r="DD352" i="5"/>
  <c r="DE352" i="5"/>
  <c r="DF352" i="5"/>
  <c r="DC368" i="5"/>
  <c r="DD368" i="5"/>
  <c r="DE368" i="5"/>
  <c r="DF368" i="5"/>
  <c r="DC289" i="5"/>
  <c r="DE289" i="5"/>
  <c r="DF289" i="5"/>
  <c r="DD289" i="5"/>
  <c r="BR299" i="5"/>
  <c r="BS299" i="5"/>
  <c r="DC304" i="5"/>
  <c r="DE304" i="5"/>
  <c r="DF304" i="5"/>
  <c r="DD304" i="5"/>
  <c r="DD410" i="5"/>
  <c r="DC410" i="5"/>
  <c r="DE410" i="5"/>
  <c r="DF410" i="5"/>
  <c r="DC300" i="5"/>
  <c r="DD300" i="5"/>
  <c r="DE300" i="5"/>
  <c r="DF300" i="5"/>
  <c r="BR400" i="5"/>
  <c r="BS400" i="5"/>
  <c r="DC348" i="5"/>
  <c r="DE348" i="5"/>
  <c r="DF348" i="5"/>
  <c r="DD348" i="5"/>
  <c r="DC377" i="5"/>
  <c r="DD377" i="5"/>
  <c r="DE377" i="5"/>
  <c r="DF377" i="5"/>
  <c r="DE439" i="5"/>
  <c r="DF439" i="5"/>
  <c r="DC439" i="5"/>
  <c r="DD439" i="5"/>
  <c r="DC389" i="5"/>
  <c r="DE389" i="5"/>
  <c r="DF389" i="5"/>
  <c r="DD389" i="5"/>
  <c r="BS413" i="5"/>
  <c r="BR413" i="5"/>
  <c r="DC465" i="5"/>
  <c r="DE465" i="5"/>
  <c r="DF465" i="5"/>
  <c r="DD465" i="5"/>
  <c r="BR477" i="5"/>
  <c r="BS477" i="5"/>
  <c r="DC505" i="5"/>
  <c r="DD505" i="5"/>
  <c r="DF505" i="5"/>
  <c r="DE505" i="5"/>
  <c r="BS464" i="5"/>
  <c r="BR464" i="5"/>
  <c r="DC128" i="5"/>
  <c r="DD128" i="5"/>
  <c r="DE128" i="5"/>
  <c r="DF128" i="5"/>
  <c r="DC260" i="5"/>
  <c r="DF260" i="5"/>
  <c r="DD260" i="5"/>
  <c r="DE260" i="5"/>
  <c r="DC277" i="5"/>
  <c r="DD277" i="5"/>
  <c r="DE277" i="5"/>
  <c r="DF277" i="5"/>
  <c r="DC142" i="5"/>
  <c r="DD142" i="5"/>
  <c r="DE142" i="5"/>
  <c r="DF142" i="5"/>
  <c r="DF163" i="5"/>
  <c r="DC163" i="5"/>
  <c r="DD163" i="5"/>
  <c r="DE163" i="5"/>
  <c r="DD127" i="5"/>
  <c r="DC127" i="5"/>
  <c r="DE127" i="5"/>
  <c r="DF127" i="5"/>
  <c r="BR49" i="5"/>
  <c r="BS49" i="5"/>
  <c r="BR57" i="5"/>
  <c r="BS57" i="5"/>
  <c r="BR65" i="5"/>
  <c r="BS65" i="5"/>
  <c r="DE107" i="5"/>
  <c r="DF107" i="5"/>
  <c r="DC107" i="5"/>
  <c r="DD107" i="5"/>
  <c r="DF109" i="5"/>
  <c r="DC109" i="5"/>
  <c r="DE109" i="5"/>
  <c r="DD109" i="5"/>
  <c r="DD112" i="5"/>
  <c r="DC112" i="5"/>
  <c r="DE112" i="5"/>
  <c r="DF112" i="5"/>
  <c r="DF145" i="5"/>
  <c r="DC145" i="5"/>
  <c r="DD145" i="5"/>
  <c r="DE145" i="5"/>
  <c r="DD143" i="5"/>
  <c r="DC143" i="5"/>
  <c r="DE143" i="5"/>
  <c r="DF143" i="5"/>
  <c r="DC168" i="5"/>
  <c r="DD168" i="5"/>
  <c r="DE168" i="5"/>
  <c r="DF168" i="5"/>
  <c r="DD194" i="5"/>
  <c r="DE194" i="5"/>
  <c r="DF194" i="5"/>
  <c r="DC194" i="5"/>
  <c r="BR153" i="5"/>
  <c r="BS153" i="5"/>
  <c r="DE178" i="5"/>
  <c r="DC178" i="5"/>
  <c r="DD178" i="5"/>
  <c r="DF178" i="5"/>
  <c r="DC209" i="5"/>
  <c r="DD209" i="5"/>
  <c r="DE209" i="5"/>
  <c r="DF209" i="5"/>
  <c r="DE239" i="5"/>
  <c r="DF239" i="5"/>
  <c r="DC239" i="5"/>
  <c r="DD239" i="5"/>
  <c r="DC251" i="5"/>
  <c r="DE251" i="5"/>
  <c r="DF251" i="5"/>
  <c r="DD251" i="5"/>
  <c r="DE262" i="5"/>
  <c r="DC262" i="5"/>
  <c r="DD262" i="5"/>
  <c r="DF262" i="5"/>
  <c r="DC214" i="5"/>
  <c r="DD214" i="5"/>
  <c r="DE214" i="5"/>
  <c r="DF214" i="5"/>
  <c r="DC344" i="5"/>
  <c r="DD344" i="5"/>
  <c r="DE344" i="5"/>
  <c r="DF344" i="5"/>
  <c r="DF295" i="5"/>
  <c r="DD295" i="5"/>
  <c r="DE295" i="5"/>
  <c r="DC295" i="5"/>
  <c r="BR295" i="5"/>
  <c r="BS295" i="5"/>
  <c r="BR306" i="5"/>
  <c r="BS306" i="5"/>
  <c r="DD369" i="5"/>
  <c r="DE369" i="5"/>
  <c r="DC369" i="5"/>
  <c r="DF369" i="5"/>
  <c r="BR371" i="5"/>
  <c r="BS371" i="5"/>
  <c r="DC397" i="5"/>
  <c r="DD397" i="5"/>
  <c r="DE397" i="5"/>
  <c r="DF397" i="5"/>
  <c r="DE423" i="5"/>
  <c r="DC423" i="5"/>
  <c r="DD423" i="5"/>
  <c r="DF423" i="5"/>
  <c r="BS308" i="5"/>
  <c r="BR308" i="5"/>
  <c r="DC415" i="5"/>
  <c r="DD415" i="5"/>
  <c r="DE415" i="5"/>
  <c r="DF415" i="5"/>
  <c r="BR395" i="5"/>
  <c r="BS395" i="5"/>
  <c r="DC419" i="5"/>
  <c r="DD419" i="5"/>
  <c r="DE419" i="5"/>
  <c r="DF419" i="5"/>
  <c r="DE338" i="5"/>
  <c r="DF338" i="5"/>
  <c r="DD338" i="5"/>
  <c r="DC338" i="5"/>
  <c r="DE411" i="5"/>
  <c r="DF411" i="5"/>
  <c r="DC411" i="5"/>
  <c r="DD411" i="5"/>
  <c r="DC414" i="5"/>
  <c r="DF414" i="5"/>
  <c r="DD414" i="5"/>
  <c r="DE414" i="5"/>
  <c r="DC468" i="5"/>
  <c r="DD468" i="5"/>
  <c r="DE468" i="5"/>
  <c r="DF468" i="5"/>
  <c r="DC469" i="5"/>
  <c r="DD469" i="5"/>
  <c r="DE469" i="5"/>
  <c r="DF469" i="5"/>
  <c r="BR498" i="5"/>
  <c r="BS498" i="5"/>
  <c r="BS459" i="5"/>
  <c r="BR459" i="5"/>
  <c r="DC460" i="5"/>
  <c r="DE460" i="5"/>
  <c r="DF460" i="5"/>
  <c r="DD460" i="5"/>
  <c r="DE485" i="5"/>
  <c r="DF485" i="5"/>
  <c r="DD485" i="5"/>
  <c r="DC485" i="5"/>
  <c r="BR500" i="5"/>
  <c r="BS500" i="5"/>
  <c r="DD284" i="5"/>
  <c r="DE284" i="5"/>
  <c r="DF284" i="5"/>
  <c r="DC284" i="5"/>
  <c r="DC335" i="5"/>
  <c r="DD335" i="5"/>
  <c r="DE335" i="5"/>
  <c r="DF335" i="5"/>
  <c r="DC403" i="5"/>
  <c r="DD403" i="5"/>
  <c r="DE403" i="5"/>
  <c r="DF403" i="5"/>
  <c r="DC129" i="5"/>
  <c r="DD129" i="5"/>
  <c r="DE129" i="5"/>
  <c r="DF129" i="5"/>
  <c r="DD138" i="5"/>
  <c r="DC138" i="5"/>
  <c r="DE138" i="5"/>
  <c r="DF138" i="5"/>
  <c r="BR86" i="5"/>
  <c r="BS86" i="5"/>
  <c r="BS107" i="5"/>
  <c r="BR107" i="5"/>
  <c r="DC148" i="5"/>
  <c r="DD148" i="5"/>
  <c r="DF148" i="5"/>
  <c r="DE148" i="5"/>
  <c r="BR47" i="5"/>
  <c r="BS47" i="5"/>
  <c r="BR82" i="5"/>
  <c r="BS82" i="5"/>
  <c r="BR84" i="5"/>
  <c r="BS84" i="5"/>
  <c r="DC130" i="5"/>
  <c r="DD130" i="5"/>
  <c r="DE130" i="5"/>
  <c r="DF130" i="5"/>
  <c r="BR124" i="5"/>
  <c r="BS124" i="5"/>
  <c r="DC119" i="5"/>
  <c r="DD119" i="5"/>
  <c r="DE119" i="5"/>
  <c r="DF119" i="5"/>
  <c r="BS113" i="5"/>
  <c r="BR113" i="5"/>
  <c r="BR111" i="5"/>
  <c r="BS111" i="5"/>
  <c r="BS166" i="5"/>
  <c r="BR166" i="5"/>
  <c r="DF173" i="5"/>
  <c r="DC173" i="5"/>
  <c r="DD173" i="5"/>
  <c r="DE173" i="5"/>
  <c r="DE245" i="5"/>
  <c r="DF245" i="5"/>
  <c r="DC245" i="5"/>
  <c r="DD245" i="5"/>
  <c r="DD223" i="5"/>
  <c r="DE223" i="5"/>
  <c r="DF223" i="5"/>
  <c r="DC223" i="5"/>
  <c r="BR257" i="5"/>
  <c r="BS257" i="5"/>
  <c r="DE158" i="5"/>
  <c r="DC158" i="5"/>
  <c r="DD158" i="5"/>
  <c r="DF158" i="5"/>
  <c r="DD238" i="5"/>
  <c r="DF238" i="5"/>
  <c r="DC238" i="5"/>
  <c r="DE238" i="5"/>
  <c r="DF217" i="5"/>
  <c r="DE217" i="5"/>
  <c r="DC217" i="5"/>
  <c r="DD217" i="5"/>
  <c r="BR256" i="5"/>
  <c r="BS256" i="5"/>
  <c r="BR262" i="5"/>
  <c r="BS262" i="5"/>
  <c r="DC276" i="5"/>
  <c r="DF276" i="5"/>
  <c r="DD276" i="5"/>
  <c r="DE276" i="5"/>
  <c r="DC280" i="5"/>
  <c r="DD280" i="5"/>
  <c r="DE280" i="5"/>
  <c r="DF280" i="5"/>
  <c r="DF275" i="5"/>
  <c r="DC275" i="5"/>
  <c r="DD275" i="5"/>
  <c r="DE275" i="5"/>
  <c r="DC315" i="5"/>
  <c r="DD315" i="5"/>
  <c r="DE315" i="5"/>
  <c r="DF315" i="5"/>
  <c r="DC314" i="5"/>
  <c r="DF314" i="5"/>
  <c r="DD314" i="5"/>
  <c r="DE314" i="5"/>
  <c r="DC333" i="5"/>
  <c r="DD333" i="5"/>
  <c r="DE333" i="5"/>
  <c r="DF333" i="5"/>
  <c r="DC296" i="5"/>
  <c r="DD296" i="5"/>
  <c r="DE296" i="5"/>
  <c r="DF296" i="5"/>
  <c r="DC301" i="5"/>
  <c r="DD301" i="5"/>
  <c r="DE301" i="5"/>
  <c r="DF301" i="5"/>
  <c r="DE375" i="5"/>
  <c r="DF375" i="5"/>
  <c r="DC375" i="5"/>
  <c r="DD375" i="5"/>
  <c r="BR370" i="5"/>
  <c r="BS370" i="5"/>
  <c r="BS401" i="5"/>
  <c r="BR401" i="5"/>
  <c r="DE396" i="5"/>
  <c r="DC396" i="5"/>
  <c r="DD396" i="5"/>
  <c r="DF396" i="5"/>
  <c r="DC374" i="5"/>
  <c r="DD374" i="5"/>
  <c r="DE374" i="5"/>
  <c r="DF374" i="5"/>
  <c r="BR424" i="5"/>
  <c r="BS424" i="5"/>
  <c r="DD422" i="5"/>
  <c r="DE422" i="5"/>
  <c r="DF422" i="5"/>
  <c r="DC422" i="5"/>
  <c r="DC448" i="5"/>
  <c r="DE448" i="5"/>
  <c r="DF448" i="5"/>
  <c r="DD448" i="5"/>
  <c r="DF302" i="5"/>
  <c r="DE302" i="5"/>
  <c r="DD302" i="5"/>
  <c r="DC302" i="5"/>
  <c r="DF467" i="5"/>
  <c r="DE467" i="5"/>
  <c r="DC467" i="5"/>
  <c r="DD467" i="5"/>
  <c r="DC488" i="5"/>
  <c r="DD488" i="5"/>
  <c r="DE488" i="5"/>
  <c r="DF488" i="5"/>
  <c r="DC500" i="5"/>
  <c r="DE500" i="5"/>
  <c r="DD500" i="5"/>
  <c r="DF500" i="5"/>
  <c r="DC442" i="5"/>
  <c r="DF442" i="5"/>
  <c r="DE442" i="5"/>
  <c r="DD442" i="5"/>
  <c r="BS99" i="5"/>
  <c r="BR99" i="5"/>
  <c r="BR103" i="5"/>
  <c r="BS103" i="5"/>
  <c r="DE132" i="5"/>
  <c r="DF132" i="5"/>
  <c r="DD132" i="5"/>
  <c r="DC132" i="5"/>
  <c r="DC155" i="5"/>
  <c r="DD155" i="5"/>
  <c r="DE155" i="5"/>
  <c r="DF155" i="5"/>
  <c r="DF171" i="5"/>
  <c r="DE171" i="5"/>
  <c r="DC171" i="5"/>
  <c r="DD171" i="5"/>
  <c r="BR178" i="5"/>
  <c r="BS178" i="5"/>
  <c r="BR162" i="5"/>
  <c r="BS162" i="5"/>
  <c r="DF228" i="5"/>
  <c r="DC228" i="5"/>
  <c r="DD228" i="5"/>
  <c r="DE228" i="5"/>
  <c r="BR224" i="5"/>
  <c r="BS224" i="5"/>
  <c r="DE200" i="5"/>
  <c r="DF200" i="5"/>
  <c r="DD200" i="5"/>
  <c r="DC200" i="5"/>
  <c r="DE196" i="5"/>
  <c r="DF196" i="5"/>
  <c r="DC196" i="5"/>
  <c r="DD196" i="5"/>
  <c r="BS286" i="5"/>
  <c r="BR286" i="5"/>
  <c r="DE294" i="5"/>
  <c r="DC294" i="5"/>
  <c r="DF294" i="5"/>
  <c r="DD294" i="5"/>
  <c r="DF283" i="5"/>
  <c r="DD283" i="5"/>
  <c r="DE283" i="5"/>
  <c r="DC283" i="5"/>
  <c r="BR354" i="5"/>
  <c r="BS354" i="5"/>
  <c r="DE327" i="5"/>
  <c r="DF327" i="5"/>
  <c r="DD327" i="5"/>
  <c r="DC327" i="5"/>
  <c r="DC334" i="5"/>
  <c r="DD334" i="5"/>
  <c r="DE334" i="5"/>
  <c r="DF334" i="5"/>
  <c r="DC279" i="5"/>
  <c r="DD279" i="5"/>
  <c r="DE279" i="5"/>
  <c r="DF279" i="5"/>
  <c r="DD329" i="5"/>
  <c r="DC329" i="5"/>
  <c r="DE329" i="5"/>
  <c r="DF329" i="5"/>
  <c r="DF381" i="5"/>
  <c r="DC381" i="5"/>
  <c r="DD381" i="5"/>
  <c r="DE381" i="5"/>
  <c r="DD438" i="5"/>
  <c r="DE438" i="5"/>
  <c r="DC438" i="5"/>
  <c r="DF438" i="5"/>
  <c r="DE392" i="5"/>
  <c r="DF392" i="5"/>
  <c r="DC392" i="5"/>
  <c r="DD392" i="5"/>
  <c r="BS443" i="5"/>
  <c r="BR443" i="5"/>
  <c r="DD430" i="5"/>
  <c r="DE430" i="5"/>
  <c r="DC430" i="5"/>
  <c r="DF430" i="5"/>
  <c r="DC434" i="5"/>
  <c r="DD434" i="5"/>
  <c r="DE434" i="5"/>
  <c r="DF434" i="5"/>
  <c r="BR449" i="5"/>
  <c r="BS449" i="5"/>
  <c r="BR496" i="5"/>
  <c r="BS496" i="5"/>
  <c r="DD503" i="5"/>
  <c r="DC503" i="5"/>
  <c r="DE503" i="5"/>
  <c r="DF503" i="5"/>
  <c r="DF464" i="5"/>
  <c r="DC464" i="5"/>
  <c r="DD464" i="5"/>
  <c r="DE464" i="5"/>
  <c r="BR495" i="5"/>
  <c r="BS495" i="5"/>
  <c r="DD379" i="5"/>
  <c r="DE379" i="5"/>
  <c r="DF379" i="5"/>
  <c r="DC379" i="5"/>
  <c r="DF492" i="5"/>
  <c r="DC492" i="5"/>
  <c r="DD492" i="5"/>
  <c r="DE492" i="5"/>
  <c r="BR78" i="5"/>
  <c r="BS78" i="5"/>
  <c r="DE204" i="5"/>
  <c r="DD204" i="5"/>
  <c r="DF204" i="5"/>
  <c r="DC204" i="5"/>
  <c r="BR51" i="5"/>
  <c r="BS51" i="5"/>
  <c r="DD123" i="5"/>
  <c r="DE123" i="5"/>
  <c r="DC123" i="5"/>
  <c r="DF123" i="5"/>
  <c r="DC147" i="5"/>
  <c r="DD147" i="5"/>
  <c r="DE147" i="5"/>
  <c r="DF147" i="5"/>
  <c r="DC187" i="5"/>
  <c r="DD187" i="5"/>
  <c r="DE187" i="5"/>
  <c r="DF187" i="5"/>
  <c r="BR87" i="5"/>
  <c r="BS87" i="5"/>
  <c r="BR115" i="5"/>
  <c r="BS115" i="5"/>
  <c r="DD134" i="5"/>
  <c r="DF134" i="5"/>
  <c r="DC134" i="5"/>
  <c r="DE134" i="5"/>
  <c r="BS150" i="5"/>
  <c r="BR150" i="5"/>
  <c r="DC152" i="5"/>
  <c r="DD152" i="5"/>
  <c r="DE152" i="5"/>
  <c r="DF152" i="5"/>
  <c r="DC160" i="5"/>
  <c r="DD160" i="5"/>
  <c r="DE160" i="5"/>
  <c r="DF160" i="5"/>
  <c r="DE166" i="5"/>
  <c r="DC166" i="5"/>
  <c r="DD166" i="5"/>
  <c r="DF166" i="5"/>
  <c r="DD181" i="5"/>
  <c r="DC181" i="5"/>
  <c r="DE181" i="5"/>
  <c r="DF181" i="5"/>
  <c r="DD175" i="5"/>
  <c r="DC175" i="5"/>
  <c r="DE175" i="5"/>
  <c r="DF175" i="5"/>
  <c r="BR218" i="5"/>
  <c r="BS218" i="5"/>
  <c r="DC186" i="5"/>
  <c r="DD186" i="5"/>
  <c r="DE186" i="5"/>
  <c r="DF186" i="5"/>
  <c r="BS259" i="5"/>
  <c r="BR259" i="5"/>
  <c r="BR204" i="5"/>
  <c r="BS204" i="5"/>
  <c r="DC243" i="5"/>
  <c r="DD243" i="5"/>
  <c r="DE243" i="5"/>
  <c r="DF243" i="5"/>
  <c r="BS247" i="5"/>
  <c r="BR247" i="5"/>
  <c r="BS273" i="5"/>
  <c r="BR273" i="5"/>
  <c r="BS231" i="5"/>
  <c r="BR231" i="5"/>
  <c r="BR252" i="5"/>
  <c r="BS252" i="5"/>
  <c r="DD226" i="5"/>
  <c r="DC226" i="5"/>
  <c r="DE226" i="5"/>
  <c r="DF226" i="5"/>
  <c r="DE297" i="5"/>
  <c r="DF297" i="5"/>
  <c r="DC297" i="5"/>
  <c r="DD297" i="5"/>
  <c r="DC215" i="5"/>
  <c r="DD215" i="5"/>
  <c r="DF215" i="5"/>
  <c r="DE215" i="5"/>
  <c r="DC286" i="5"/>
  <c r="DF286" i="5"/>
  <c r="DE286" i="5"/>
  <c r="DD286" i="5"/>
  <c r="DF271" i="5"/>
  <c r="DC271" i="5"/>
  <c r="DE271" i="5"/>
  <c r="DD271" i="5"/>
  <c r="DF287" i="5"/>
  <c r="DC287" i="5"/>
  <c r="DD287" i="5"/>
  <c r="DE287" i="5"/>
  <c r="DD305" i="5"/>
  <c r="DC305" i="5"/>
  <c r="DF305" i="5"/>
  <c r="DE305" i="5"/>
  <c r="DF285" i="5"/>
  <c r="DD285" i="5"/>
  <c r="DC285" i="5"/>
  <c r="DE285" i="5"/>
  <c r="BS291" i="5"/>
  <c r="BR291" i="5"/>
  <c r="BR279" i="5"/>
  <c r="BS279" i="5"/>
  <c r="BR304" i="5"/>
  <c r="BS304" i="5"/>
  <c r="DF412" i="5"/>
  <c r="DC412" i="5"/>
  <c r="DD412" i="5"/>
  <c r="DE412" i="5"/>
  <c r="DC458" i="5"/>
  <c r="DD458" i="5"/>
  <c r="DE458" i="5"/>
  <c r="DF458" i="5"/>
  <c r="DC457" i="5"/>
  <c r="DD457" i="5"/>
  <c r="DE457" i="5"/>
  <c r="DF457" i="5"/>
  <c r="BR302" i="5"/>
  <c r="BS302" i="5"/>
  <c r="DC445" i="5"/>
  <c r="DD445" i="5"/>
  <c r="DE445" i="5"/>
  <c r="DF445" i="5"/>
  <c r="DE473" i="5"/>
  <c r="DC473" i="5"/>
  <c r="DD473" i="5"/>
  <c r="DF473" i="5"/>
  <c r="DD472" i="5"/>
  <c r="DF472" i="5"/>
  <c r="DC472" i="5"/>
  <c r="DE472" i="5"/>
  <c r="DC489" i="5"/>
  <c r="DF489" i="5"/>
  <c r="DD489" i="5"/>
  <c r="DE489" i="5"/>
  <c r="DD481" i="5"/>
  <c r="DE481" i="5"/>
  <c r="DC481" i="5"/>
  <c r="DF481" i="5"/>
  <c r="BR483" i="5"/>
  <c r="BS483" i="5"/>
  <c r="BS71" i="5"/>
  <c r="BR71" i="5"/>
  <c r="DC111" i="5"/>
  <c r="DD111" i="5"/>
  <c r="DE111" i="5"/>
  <c r="DF111" i="5"/>
  <c r="BR254" i="5"/>
  <c r="BS254" i="5"/>
  <c r="BR457" i="5"/>
  <c r="BS457" i="5"/>
  <c r="BS64" i="5"/>
  <c r="BR64" i="5" s="1"/>
  <c r="DF125" i="5"/>
  <c r="DC125" i="5"/>
  <c r="DD125" i="5"/>
  <c r="DE125" i="5"/>
  <c r="DD153" i="5"/>
  <c r="DE153" i="5"/>
  <c r="DF153" i="5"/>
  <c r="DC153" i="5"/>
  <c r="BS77" i="5"/>
  <c r="BR77" i="5"/>
  <c r="DE115" i="5"/>
  <c r="DC115" i="5"/>
  <c r="DF115" i="5"/>
  <c r="DD115" i="5"/>
  <c r="BS146" i="5"/>
  <c r="BR146" i="5"/>
  <c r="BR171" i="5"/>
  <c r="BS171" i="5"/>
  <c r="DC164" i="5"/>
  <c r="DE164" i="5"/>
  <c r="DF164" i="5"/>
  <c r="DD164" i="5"/>
  <c r="BR191" i="5"/>
  <c r="BS191" i="5"/>
  <c r="DC190" i="5"/>
  <c r="DD190" i="5"/>
  <c r="DE190" i="5"/>
  <c r="DF190" i="5"/>
  <c r="DF174" i="5"/>
  <c r="DD174" i="5"/>
  <c r="DE174" i="5"/>
  <c r="DC174" i="5"/>
  <c r="DC234" i="5"/>
  <c r="DD234" i="5"/>
  <c r="DF234" i="5"/>
  <c r="DE234" i="5"/>
  <c r="DF216" i="5"/>
  <c r="DC216" i="5"/>
  <c r="DD216" i="5"/>
  <c r="DE216" i="5"/>
  <c r="BS202" i="5"/>
  <c r="BR202" i="5"/>
  <c r="DC180" i="5"/>
  <c r="DE180" i="5"/>
  <c r="DF180" i="5"/>
  <c r="DD180" i="5"/>
  <c r="BR253" i="5"/>
  <c r="BS253" i="5"/>
  <c r="BS296" i="5"/>
  <c r="BR296" i="5"/>
  <c r="BS285" i="5"/>
  <c r="BR285" i="5"/>
  <c r="BR359" i="5"/>
  <c r="BS359" i="5"/>
  <c r="DC321" i="5"/>
  <c r="DD321" i="5"/>
  <c r="DE321" i="5"/>
  <c r="DF321" i="5"/>
  <c r="BS319" i="5"/>
  <c r="BR319" i="5"/>
  <c r="BR334" i="5"/>
  <c r="BS334" i="5"/>
  <c r="DC355" i="5"/>
  <c r="DD355" i="5"/>
  <c r="DE355" i="5"/>
  <c r="DF355" i="5"/>
  <c r="DD398" i="5"/>
  <c r="DC398" i="5"/>
  <c r="DE398" i="5"/>
  <c r="DF398" i="5"/>
  <c r="DF393" i="5"/>
  <c r="DE393" i="5"/>
  <c r="DD393" i="5"/>
  <c r="DC393" i="5"/>
  <c r="DC378" i="5"/>
  <c r="DD378" i="5"/>
  <c r="DE378" i="5"/>
  <c r="DF378" i="5"/>
  <c r="BR377" i="5"/>
  <c r="BS377" i="5"/>
  <c r="BS414" i="5"/>
  <c r="BR414" i="5"/>
  <c r="BR326" i="5"/>
  <c r="BS326" i="5"/>
  <c r="DC433" i="5"/>
  <c r="DD433" i="5"/>
  <c r="DF433" i="5"/>
  <c r="DE433" i="5"/>
  <c r="BS357" i="5"/>
  <c r="BR357" i="5"/>
  <c r="BR411" i="5"/>
  <c r="BS411" i="5"/>
  <c r="BR447" i="5"/>
  <c r="BS447" i="5"/>
  <c r="BR480" i="5"/>
  <c r="BS480" i="5"/>
  <c r="BR485" i="5"/>
  <c r="BS485" i="5"/>
  <c r="BR503" i="5"/>
  <c r="BS503" i="5"/>
  <c r="DE462" i="5"/>
  <c r="DC462" i="5"/>
  <c r="DD462" i="5"/>
  <c r="DF462" i="5"/>
  <c r="BR488" i="5"/>
  <c r="BS488" i="5"/>
  <c r="BR489" i="5"/>
  <c r="BS489" i="5"/>
  <c r="DE497" i="5"/>
  <c r="DF497" i="5"/>
  <c r="DD497" i="5"/>
  <c r="DC497" i="5"/>
  <c r="BR505" i="5"/>
  <c r="BS505" i="5"/>
  <c r="BS105" i="5"/>
  <c r="BR105" i="5"/>
  <c r="DC156" i="5"/>
  <c r="DE156" i="5"/>
  <c r="DF156" i="5"/>
  <c r="DD156" i="5"/>
  <c r="DD211" i="5"/>
  <c r="DE211" i="5"/>
  <c r="DC211" i="5"/>
  <c r="DF211" i="5"/>
  <c r="DC298" i="5"/>
  <c r="DD298" i="5"/>
  <c r="DE298" i="5"/>
  <c r="DF298" i="5"/>
  <c r="DD402" i="5"/>
  <c r="DE402" i="5"/>
  <c r="DF402" i="5"/>
  <c r="DC402" i="5"/>
  <c r="BS117" i="5"/>
  <c r="BR117" i="5"/>
  <c r="DE247" i="5"/>
  <c r="DF247" i="5"/>
  <c r="DC247" i="5"/>
  <c r="DD247" i="5"/>
  <c r="DD131" i="5"/>
  <c r="DE131" i="5"/>
  <c r="DC131" i="5"/>
  <c r="DF131" i="5"/>
  <c r="BS63" i="5"/>
  <c r="BR63" i="5"/>
  <c r="DD110" i="5"/>
  <c r="DC110" i="5"/>
  <c r="DE110" i="5"/>
  <c r="DF110" i="5"/>
  <c r="BR144" i="5"/>
  <c r="BS144" i="5"/>
  <c r="BR127" i="5"/>
  <c r="BS127" i="5"/>
  <c r="BR88" i="5"/>
  <c r="BS88" i="5"/>
  <c r="DF116" i="5"/>
  <c r="DC116" i="5"/>
  <c r="DD116" i="5"/>
  <c r="DE116" i="5"/>
  <c r="BS108" i="5"/>
  <c r="BR108" i="5"/>
  <c r="BS118" i="5"/>
  <c r="BR118" i="5"/>
  <c r="BR121" i="5"/>
  <c r="BS121" i="5"/>
  <c r="DD165" i="5"/>
  <c r="DE165" i="5"/>
  <c r="DF165" i="5"/>
  <c r="DC165" i="5"/>
  <c r="DC176" i="5"/>
  <c r="DE176" i="5"/>
  <c r="DF176" i="5"/>
  <c r="DD176" i="5"/>
  <c r="BS158" i="5"/>
  <c r="BR158" i="5"/>
  <c r="DD169" i="5"/>
  <c r="DC169" i="5"/>
  <c r="DE169" i="5"/>
  <c r="DF169" i="5"/>
  <c r="DD191" i="5"/>
  <c r="DF191" i="5"/>
  <c r="DC191" i="5"/>
  <c r="DE191" i="5"/>
  <c r="DF179" i="5"/>
  <c r="DD179" i="5"/>
  <c r="DE179" i="5"/>
  <c r="DC179" i="5"/>
  <c r="BR209" i="5"/>
  <c r="BS209" i="5"/>
  <c r="BR223" i="5"/>
  <c r="BS223" i="5"/>
  <c r="DF206" i="5"/>
  <c r="DE206" i="5"/>
  <c r="DC206" i="5"/>
  <c r="DD206" i="5"/>
  <c r="BR225" i="5"/>
  <c r="BS225" i="5"/>
  <c r="DD261" i="5"/>
  <c r="DC261" i="5"/>
  <c r="DE261" i="5"/>
  <c r="DF261" i="5"/>
  <c r="DD199" i="5"/>
  <c r="DE199" i="5"/>
  <c r="DC199" i="5"/>
  <c r="DF199" i="5"/>
  <c r="DE236" i="5"/>
  <c r="DF236" i="5"/>
  <c r="DD236" i="5"/>
  <c r="DC236" i="5"/>
  <c r="BR258" i="5"/>
  <c r="BS258" i="5"/>
  <c r="BS289" i="5"/>
  <c r="BR289" i="5"/>
  <c r="DE290" i="5"/>
  <c r="DC290" i="5"/>
  <c r="DD290" i="5"/>
  <c r="DF290" i="5"/>
  <c r="DE257" i="5"/>
  <c r="DC257" i="5"/>
  <c r="DF257" i="5"/>
  <c r="DD257" i="5"/>
  <c r="DC346" i="5"/>
  <c r="DD346" i="5"/>
  <c r="DE346" i="5"/>
  <c r="DF346" i="5"/>
  <c r="DE366" i="5"/>
  <c r="DF366" i="5"/>
  <c r="DD366" i="5"/>
  <c r="DC366" i="5"/>
  <c r="DD341" i="5"/>
  <c r="DC341" i="5"/>
  <c r="DE341" i="5"/>
  <c r="DF341" i="5"/>
  <c r="DC325" i="5"/>
  <c r="DD325" i="5"/>
  <c r="DE325" i="5"/>
  <c r="DF325" i="5"/>
  <c r="DD299" i="5"/>
  <c r="DF299" i="5"/>
  <c r="DC299" i="5"/>
  <c r="DE299" i="5"/>
  <c r="BR349" i="5"/>
  <c r="BS349" i="5"/>
  <c r="DF371" i="5"/>
  <c r="DD371" i="5"/>
  <c r="DE371" i="5"/>
  <c r="DC371" i="5"/>
  <c r="DE399" i="5"/>
  <c r="DC399" i="5"/>
  <c r="DD399" i="5"/>
  <c r="DF399" i="5"/>
  <c r="DD406" i="5"/>
  <c r="DE406" i="5"/>
  <c r="DF406" i="5"/>
  <c r="DC406" i="5"/>
  <c r="BR392" i="5"/>
  <c r="BS392" i="5"/>
  <c r="BS374" i="5"/>
  <c r="BR374" i="5"/>
  <c r="DF443" i="5"/>
  <c r="DC443" i="5"/>
  <c r="DD443" i="5"/>
  <c r="DE443" i="5"/>
  <c r="BS391" i="5"/>
  <c r="BR391" i="5"/>
  <c r="DF428" i="5"/>
  <c r="DC428" i="5"/>
  <c r="DD428" i="5"/>
  <c r="DE428" i="5"/>
  <c r="DD461" i="5"/>
  <c r="DF461" i="5"/>
  <c r="DC461" i="5"/>
  <c r="DE461" i="5"/>
  <c r="DE431" i="5"/>
  <c r="DF431" i="5"/>
  <c r="DC431" i="5"/>
  <c r="DD431" i="5"/>
  <c r="BR463" i="5"/>
  <c r="BS463" i="5"/>
  <c r="BR476" i="5"/>
  <c r="BS476" i="5"/>
  <c r="DC501" i="5"/>
  <c r="DD501" i="5"/>
  <c r="DF501" i="5"/>
  <c r="DE501" i="5"/>
  <c r="DF498" i="5"/>
  <c r="DC498" i="5"/>
  <c r="DD498" i="5"/>
  <c r="DE498" i="5"/>
  <c r="AY18" i="5"/>
  <c r="AZ6" i="5"/>
  <c r="AZ8" i="5"/>
  <c r="AZ9" i="5"/>
  <c r="AZ10" i="5"/>
  <c r="AZ11" i="5"/>
  <c r="AZ12" i="5"/>
  <c r="AZ13" i="5"/>
  <c r="AZ14" i="5"/>
  <c r="AZ15" i="5"/>
  <c r="AZ16" i="5"/>
  <c r="AZ17" i="5"/>
  <c r="AZ18" i="5"/>
  <c r="AZ19" i="5"/>
  <c r="AZ20" i="5"/>
  <c r="AZ21" i="5"/>
  <c r="AZ22" i="5"/>
  <c r="AZ23" i="5"/>
  <c r="AZ24" i="5"/>
  <c r="AZ25" i="5"/>
  <c r="AZ26" i="5"/>
  <c r="AZ27" i="5"/>
  <c r="AZ28" i="5"/>
  <c r="AZ29" i="5"/>
  <c r="AZ30" i="5"/>
  <c r="AZ31" i="5"/>
  <c r="AZ32" i="5"/>
  <c r="AZ33" i="5"/>
  <c r="AZ34" i="5"/>
  <c r="AZ7" i="5"/>
  <c r="P6" i="5"/>
  <c r="P8" i="5"/>
  <c r="P9" i="5"/>
  <c r="P10" i="5"/>
  <c r="P11" i="5"/>
  <c r="P12" i="5"/>
  <c r="P13" i="5"/>
  <c r="P14" i="5"/>
  <c r="P15" i="5"/>
  <c r="P16" i="5"/>
  <c r="P17" i="5"/>
  <c r="P18" i="5"/>
  <c r="P19" i="5"/>
  <c r="P20" i="5"/>
  <c r="P21" i="5"/>
  <c r="P22" i="5"/>
  <c r="P23" i="5"/>
  <c r="P24" i="5"/>
  <c r="P25" i="5"/>
  <c r="P26" i="5"/>
  <c r="P27" i="5"/>
  <c r="P28" i="5"/>
  <c r="P29" i="5"/>
  <c r="P30" i="5"/>
  <c r="P31" i="5"/>
  <c r="P32" i="5"/>
  <c r="P33" i="5"/>
  <c r="P34" i="5"/>
  <c r="P7" i="5"/>
  <c r="CL34" i="5" l="1" a="1"/>
  <c r="CL34" i="5" s="1"/>
  <c r="CK34" i="5" a="1"/>
  <c r="CK34" i="5" s="1"/>
  <c r="CR34" i="5"/>
  <c r="CL22" i="5" a="1"/>
  <c r="CL22" i="5" s="1"/>
  <c r="CK22" i="5" a="1"/>
  <c r="CK22" i="5" s="1"/>
  <c r="CR22" i="5"/>
  <c r="CL32" i="5" a="1"/>
  <c r="CL32" i="5" s="1"/>
  <c r="CK32" i="5" a="1"/>
  <c r="CK32" i="5" s="1"/>
  <c r="CR32" i="5"/>
  <c r="CL20" i="5" a="1"/>
  <c r="CL20" i="5" s="1"/>
  <c r="CK20" i="5" a="1"/>
  <c r="CK20" i="5" s="1"/>
  <c r="CR20" i="5"/>
  <c r="CK31" i="5" a="1"/>
  <c r="CK31" i="5" s="1"/>
  <c r="CL31" i="5" a="1"/>
  <c r="CL31" i="5" s="1"/>
  <c r="CR31" i="5"/>
  <c r="CK19" i="5" a="1"/>
  <c r="CK19" i="5" s="1"/>
  <c r="CL19" i="5" a="1"/>
  <c r="CL19" i="5" s="1"/>
  <c r="CR19" i="5"/>
  <c r="CL21" i="5" a="1"/>
  <c r="CL21" i="5" s="1"/>
  <c r="CK21" i="5" a="1"/>
  <c r="CK21" i="5" s="1"/>
  <c r="CR21" i="5"/>
  <c r="CL30" i="5" a="1"/>
  <c r="CL30" i="5" s="1"/>
  <c r="CK30" i="5" a="1"/>
  <c r="CK30" i="5" s="1"/>
  <c r="CR30" i="5"/>
  <c r="CL18" i="5" a="1"/>
  <c r="CL18" i="5" s="1"/>
  <c r="CK18" i="5" a="1"/>
  <c r="CK18" i="5" s="1"/>
  <c r="CR18" i="5"/>
  <c r="CL29" i="5" a="1"/>
  <c r="CL29" i="5" s="1"/>
  <c r="CK29" i="5" a="1"/>
  <c r="CK29" i="5" s="1"/>
  <c r="CR29" i="5"/>
  <c r="CL28" i="5" a="1"/>
  <c r="CL28" i="5" s="1"/>
  <c r="CK28" i="5" a="1"/>
  <c r="CK28" i="5" s="1"/>
  <c r="CR28" i="5"/>
  <c r="CL16" i="5" a="1"/>
  <c r="CL16" i="5" s="1"/>
  <c r="CK16" i="5" a="1"/>
  <c r="CK16" i="5" s="1"/>
  <c r="CR16" i="5"/>
  <c r="CL27" i="5" a="1"/>
  <c r="CL27" i="5" s="1"/>
  <c r="CK27" i="5" a="1"/>
  <c r="CK27" i="5" s="1"/>
  <c r="CR27" i="5"/>
  <c r="CL17" i="5" a="1"/>
  <c r="CL17" i="5" s="1"/>
  <c r="CK17" i="5" a="1"/>
  <c r="CK17" i="5" s="1"/>
  <c r="CR17" i="5"/>
  <c r="CL14" i="5" a="1"/>
  <c r="CL14" i="5" s="1"/>
  <c r="CK14" i="5" a="1"/>
  <c r="CK14" i="5" s="1"/>
  <c r="CR14" i="5"/>
  <c r="CL26" i="5" a="1"/>
  <c r="CL26" i="5" s="1"/>
  <c r="CK26" i="5" a="1"/>
  <c r="CK26" i="5" s="1"/>
  <c r="CR26" i="5"/>
  <c r="CK25" i="5" a="1"/>
  <c r="CK25" i="5" s="1"/>
  <c r="CL25" i="5" a="1"/>
  <c r="CL25" i="5" s="1"/>
  <c r="CR25" i="5"/>
  <c r="CK13" i="5" a="1"/>
  <c r="CK13" i="5" s="1"/>
  <c r="CL13" i="5" a="1"/>
  <c r="CL13" i="5" s="1"/>
  <c r="CR13" i="5"/>
  <c r="CL33" i="5" a="1"/>
  <c r="CL33" i="5" s="1"/>
  <c r="CK33" i="5" a="1"/>
  <c r="CK33" i="5" s="1"/>
  <c r="CR33" i="5"/>
  <c r="CL15" i="5" a="1"/>
  <c r="CL15" i="5" s="1"/>
  <c r="CK15" i="5" a="1"/>
  <c r="CK15" i="5" s="1"/>
  <c r="CR15" i="5"/>
  <c r="CL24" i="5" a="1"/>
  <c r="CL24" i="5" s="1"/>
  <c r="CK24" i="5" a="1"/>
  <c r="CK24" i="5" s="1"/>
  <c r="CR24" i="5"/>
  <c r="CL12" i="5" a="1"/>
  <c r="CL12" i="5" s="1"/>
  <c r="CK12" i="5" a="1"/>
  <c r="CK12" i="5" s="1"/>
  <c r="CR12" i="5"/>
  <c r="CL23" i="5" a="1"/>
  <c r="CL23" i="5" s="1"/>
  <c r="CK23" i="5" a="1"/>
  <c r="CK23" i="5" s="1"/>
  <c r="CR23" i="5"/>
  <c r="CK10" i="5" a="1"/>
  <c r="CK10" i="5" s="1"/>
  <c r="CL10" i="5" a="1"/>
  <c r="CL10" i="5" s="1"/>
  <c r="CR10" i="5"/>
  <c r="CL11" i="5" a="1"/>
  <c r="CL11" i="5" s="1"/>
  <c r="CK11" i="5" a="1"/>
  <c r="CK11" i="5" s="1"/>
  <c r="CR11" i="5"/>
  <c r="CL9" i="5" a="1"/>
  <c r="CL9" i="5" s="1"/>
  <c r="CK9" i="5" a="1"/>
  <c r="CK9" i="5" s="1"/>
  <c r="CR9" i="5"/>
  <c r="CK8" i="5" a="1"/>
  <c r="CK8" i="5" s="1"/>
  <c r="CL8" i="5" a="1"/>
  <c r="CL8" i="5" s="1"/>
  <c r="CR8" i="5"/>
  <c r="CL7" i="5" a="1"/>
  <c r="CL7" i="5" s="1"/>
  <c r="CK7" i="5" s="1" a="1"/>
  <c r="CK7" i="5" s="1"/>
  <c r="CR7" i="5"/>
  <c r="CR6" i="5"/>
  <c r="CL6" i="5" a="1"/>
  <c r="CL6" i="5" s="1"/>
  <c r="CK6" i="5" s="1" a="1"/>
  <c r="CK6" i="5" s="1"/>
  <c r="CE12" i="5"/>
  <c r="CE23" i="5"/>
  <c r="CE25" i="5"/>
  <c r="CE24" i="5"/>
  <c r="CE34" i="5"/>
  <c r="CE11" i="5"/>
  <c r="CE22" i="5"/>
  <c r="CE33" i="5"/>
  <c r="CE21" i="5"/>
  <c r="CE32" i="5"/>
  <c r="CE20" i="5"/>
  <c r="CE31" i="5"/>
  <c r="CE19" i="5"/>
  <c r="CE29" i="5"/>
  <c r="CE30" i="5"/>
  <c r="CE28" i="5"/>
  <c r="CE16" i="5"/>
  <c r="CE18" i="5"/>
  <c r="CE27" i="5"/>
  <c r="CE13" i="5"/>
  <c r="CE17" i="5"/>
  <c r="CE15" i="5"/>
  <c r="CE26" i="5"/>
  <c r="CE14" i="5"/>
  <c r="CE10" i="5"/>
  <c r="CE9" i="5"/>
  <c r="CE8" i="5"/>
  <c r="CE7" i="5"/>
  <c r="BU34" i="5"/>
  <c r="CJ34" i="5"/>
  <c r="CH34" i="5"/>
  <c r="CG34" i="5"/>
  <c r="CI34" i="5"/>
  <c r="CF34" i="5"/>
  <c r="BX34" i="5"/>
  <c r="BV34" i="5"/>
  <c r="BW34" i="5"/>
  <c r="BY34" i="5"/>
  <c r="CD34" i="5"/>
  <c r="CC34" i="5"/>
  <c r="CB34" i="5"/>
  <c r="BZ34" i="5"/>
  <c r="CA34" i="5"/>
  <c r="BU26" i="5"/>
  <c r="CJ26" i="5"/>
  <c r="CI26" i="5"/>
  <c r="CH26" i="5"/>
  <c r="CG26" i="5"/>
  <c r="CF26" i="5"/>
  <c r="BX26" i="5"/>
  <c r="BV26" i="5"/>
  <c r="BW26" i="5"/>
  <c r="BY26" i="5"/>
  <c r="CD26" i="5"/>
  <c r="CC26" i="5"/>
  <c r="CB26" i="5"/>
  <c r="BZ26" i="5"/>
  <c r="CA26" i="5"/>
  <c r="BU18" i="5"/>
  <c r="CJ18" i="5"/>
  <c r="CH18" i="5"/>
  <c r="CG18" i="5"/>
  <c r="CI18" i="5"/>
  <c r="CF18" i="5"/>
  <c r="BX18" i="5"/>
  <c r="BV18" i="5"/>
  <c r="BW18" i="5"/>
  <c r="BY18" i="5"/>
  <c r="BZ18" i="5"/>
  <c r="CA18" i="5"/>
  <c r="CB18" i="5"/>
  <c r="CD18" i="5"/>
  <c r="CC18" i="5"/>
  <c r="BU10" i="5"/>
  <c r="CJ10" i="5"/>
  <c r="CH10" i="5"/>
  <c r="CI10" i="5"/>
  <c r="CG10" i="5"/>
  <c r="CF10" i="5"/>
  <c r="BX10" i="5"/>
  <c r="BV10" i="5"/>
  <c r="BW10" i="5"/>
  <c r="BY10" i="5"/>
  <c r="CD10" i="5"/>
  <c r="CC10" i="5"/>
  <c r="CB10" i="5"/>
  <c r="BZ10" i="5"/>
  <c r="CA10" i="5"/>
  <c r="BU33" i="5"/>
  <c r="CI33" i="5"/>
  <c r="CJ33" i="5"/>
  <c r="CF33" i="5"/>
  <c r="CH33" i="5"/>
  <c r="CG33" i="5"/>
  <c r="BX33" i="5"/>
  <c r="BV33" i="5"/>
  <c r="BW33" i="5"/>
  <c r="CC33" i="5"/>
  <c r="CB33" i="5"/>
  <c r="CA33" i="5"/>
  <c r="BY33" i="5"/>
  <c r="CD33" i="5"/>
  <c r="BZ33" i="5"/>
  <c r="BU25" i="5"/>
  <c r="CJ25" i="5"/>
  <c r="CI25" i="5"/>
  <c r="CH25" i="5"/>
  <c r="CF25" i="5"/>
  <c r="CG25" i="5"/>
  <c r="BX25" i="5"/>
  <c r="BV25" i="5"/>
  <c r="BW25" i="5"/>
  <c r="BY25" i="5"/>
  <c r="CD25" i="5"/>
  <c r="CC25" i="5"/>
  <c r="CB25" i="5"/>
  <c r="CA25" i="5"/>
  <c r="BZ25" i="5"/>
  <c r="BU17" i="5"/>
  <c r="CI17" i="5"/>
  <c r="CJ17" i="5"/>
  <c r="CF17" i="5"/>
  <c r="CG17" i="5"/>
  <c r="CH17" i="5"/>
  <c r="BX17" i="5"/>
  <c r="BV17" i="5"/>
  <c r="BW17" i="5"/>
  <c r="CD17" i="5"/>
  <c r="CC17" i="5"/>
  <c r="CB17" i="5"/>
  <c r="CA17" i="5"/>
  <c r="BY17" i="5"/>
  <c r="BZ17" i="5"/>
  <c r="BU9" i="5"/>
  <c r="CJ9" i="5"/>
  <c r="CI9" i="5"/>
  <c r="CH9" i="5"/>
  <c r="CF9" i="5"/>
  <c r="CG9" i="5"/>
  <c r="BX9" i="5"/>
  <c r="BV9" i="5"/>
  <c r="BW9" i="5"/>
  <c r="BZ9" i="5"/>
  <c r="CA9" i="5"/>
  <c r="BY9" i="5"/>
  <c r="CD9" i="5"/>
  <c r="CC9" i="5"/>
  <c r="CB9" i="5"/>
  <c r="BU32" i="5"/>
  <c r="CJ32" i="5"/>
  <c r="CI32" i="5"/>
  <c r="CF32" i="5"/>
  <c r="CH32" i="5"/>
  <c r="BX32" i="5"/>
  <c r="BV32" i="5"/>
  <c r="BW32" i="5"/>
  <c r="CG32" i="5"/>
  <c r="CA32" i="5"/>
  <c r="BZ32" i="5"/>
  <c r="CD32" i="5"/>
  <c r="CB32" i="5"/>
  <c r="CC32" i="5"/>
  <c r="BY32" i="5"/>
  <c r="BU24" i="5"/>
  <c r="CJ24" i="5"/>
  <c r="CI24" i="5"/>
  <c r="CF24" i="5"/>
  <c r="BX24" i="5"/>
  <c r="BV24" i="5"/>
  <c r="CG24" i="5"/>
  <c r="CH24" i="5"/>
  <c r="BW24" i="5"/>
  <c r="CD24" i="5"/>
  <c r="CC24" i="5"/>
  <c r="CB24" i="5"/>
  <c r="CA24" i="5"/>
  <c r="BZ24" i="5"/>
  <c r="BY24" i="5"/>
  <c r="BU16" i="5"/>
  <c r="CJ16" i="5"/>
  <c r="CI16" i="5"/>
  <c r="CF16" i="5"/>
  <c r="CH16" i="5"/>
  <c r="BX16" i="5"/>
  <c r="BV16" i="5"/>
  <c r="CG16" i="5"/>
  <c r="BW16" i="5"/>
  <c r="CC16" i="5"/>
  <c r="CB16" i="5"/>
  <c r="CA16" i="5"/>
  <c r="BZ16" i="5"/>
  <c r="CD16" i="5"/>
  <c r="BY16" i="5"/>
  <c r="BU8" i="5"/>
  <c r="CJ8" i="5"/>
  <c r="CI8" i="5"/>
  <c r="CF8" i="5"/>
  <c r="CH8" i="5"/>
  <c r="CG8" i="5"/>
  <c r="BV8" i="5"/>
  <c r="BX8" i="5"/>
  <c r="BW8" i="5"/>
  <c r="CD8" i="5"/>
  <c r="CC8" i="5"/>
  <c r="CB8" i="5"/>
  <c r="CA8" i="5"/>
  <c r="BZ8" i="5"/>
  <c r="BY8" i="5"/>
  <c r="BU31" i="5"/>
  <c r="CJ31" i="5"/>
  <c r="CH31" i="5"/>
  <c r="CG31" i="5"/>
  <c r="CI31" i="5"/>
  <c r="CF31" i="5"/>
  <c r="BV31" i="5"/>
  <c r="BW31" i="5"/>
  <c r="BX31" i="5"/>
  <c r="BZ31" i="5"/>
  <c r="CC31" i="5"/>
  <c r="CB31" i="5"/>
  <c r="CD31" i="5"/>
  <c r="BY31" i="5"/>
  <c r="CA31" i="5"/>
  <c r="BU23" i="5"/>
  <c r="CJ23" i="5"/>
  <c r="CI23" i="5"/>
  <c r="CG23" i="5"/>
  <c r="CH23" i="5"/>
  <c r="BV23" i="5"/>
  <c r="CF23" i="5"/>
  <c r="BW23" i="5"/>
  <c r="BX23" i="5"/>
  <c r="CC23" i="5"/>
  <c r="CD23" i="5"/>
  <c r="CB23" i="5"/>
  <c r="CA23" i="5"/>
  <c r="BZ23" i="5"/>
  <c r="BY23" i="5"/>
  <c r="BU15" i="5"/>
  <c r="CJ15" i="5"/>
  <c r="CI15" i="5"/>
  <c r="CH15" i="5"/>
  <c r="CG15" i="5"/>
  <c r="CF15" i="5"/>
  <c r="BV15" i="5"/>
  <c r="BX15" i="5"/>
  <c r="BW15" i="5"/>
  <c r="CB15" i="5"/>
  <c r="CA15" i="5"/>
  <c r="BZ15" i="5"/>
  <c r="CC15" i="5"/>
  <c r="CD15" i="5"/>
  <c r="BY15" i="5"/>
  <c r="BU30" i="5"/>
  <c r="CJ30" i="5"/>
  <c r="CH30" i="5"/>
  <c r="CI30" i="5"/>
  <c r="CF30" i="5"/>
  <c r="CG30" i="5"/>
  <c r="BY30" i="5"/>
  <c r="BW30" i="5"/>
  <c r="BX30" i="5"/>
  <c r="BV30" i="5"/>
  <c r="CC30" i="5"/>
  <c r="CD30" i="5"/>
  <c r="CB30" i="5"/>
  <c r="CA30" i="5"/>
  <c r="BZ30" i="5"/>
  <c r="BU22" i="5"/>
  <c r="CJ22" i="5"/>
  <c r="CI22" i="5"/>
  <c r="CH22" i="5"/>
  <c r="CF22" i="5"/>
  <c r="BY22" i="5"/>
  <c r="CG22" i="5"/>
  <c r="BW22" i="5"/>
  <c r="BX22" i="5"/>
  <c r="BV22" i="5"/>
  <c r="CC22" i="5"/>
  <c r="CB22" i="5"/>
  <c r="CA22" i="5"/>
  <c r="BZ22" i="5"/>
  <c r="CD22" i="5"/>
  <c r="BU14" i="5"/>
  <c r="CJ14" i="5"/>
  <c r="CI14" i="5"/>
  <c r="CF14" i="5"/>
  <c r="CG14" i="5"/>
  <c r="BW14" i="5"/>
  <c r="BX14" i="5"/>
  <c r="CH14" i="5"/>
  <c r="BY14" i="5"/>
  <c r="BV14" i="5"/>
  <c r="CA14" i="5"/>
  <c r="CC14" i="5"/>
  <c r="CD14" i="5"/>
  <c r="CB14" i="5"/>
  <c r="BZ14" i="5"/>
  <c r="BU29" i="5"/>
  <c r="CJ29" i="5"/>
  <c r="CI29" i="5"/>
  <c r="CH29" i="5"/>
  <c r="CG29" i="5"/>
  <c r="CF29" i="5"/>
  <c r="BW29" i="5"/>
  <c r="BV29" i="5"/>
  <c r="BX29" i="5"/>
  <c r="BY29" i="5"/>
  <c r="CB29" i="5"/>
  <c r="CC29" i="5"/>
  <c r="CD29" i="5"/>
  <c r="CA29" i="5"/>
  <c r="BZ29" i="5"/>
  <c r="BU21" i="5"/>
  <c r="CJ21" i="5"/>
  <c r="CI21" i="5"/>
  <c r="CH21" i="5"/>
  <c r="CG21" i="5"/>
  <c r="CF21" i="5"/>
  <c r="BW21" i="5"/>
  <c r="BV21" i="5"/>
  <c r="BX21" i="5"/>
  <c r="BY21" i="5"/>
  <c r="CC21" i="5"/>
  <c r="CD21" i="5"/>
  <c r="CA21" i="5"/>
  <c r="CB21" i="5"/>
  <c r="BZ21" i="5"/>
  <c r="BU13" i="5"/>
  <c r="CI13" i="5"/>
  <c r="CJ13" i="5"/>
  <c r="CH13" i="5"/>
  <c r="CG13" i="5"/>
  <c r="CF13" i="5"/>
  <c r="BW13" i="5"/>
  <c r="BV13" i="5"/>
  <c r="BX13" i="5"/>
  <c r="BY13" i="5"/>
  <c r="CD13" i="5"/>
  <c r="BZ13" i="5"/>
  <c r="CB13" i="5"/>
  <c r="CC13" i="5"/>
  <c r="CA13" i="5"/>
  <c r="BU28" i="5"/>
  <c r="CJ28" i="5"/>
  <c r="CI28" i="5"/>
  <c r="CH28" i="5"/>
  <c r="CG28" i="5"/>
  <c r="BW28" i="5"/>
  <c r="CF28" i="5"/>
  <c r="BX28" i="5"/>
  <c r="BV28" i="5"/>
  <c r="BY28" i="5"/>
  <c r="CC28" i="5"/>
  <c r="CA28" i="5"/>
  <c r="CB28" i="5"/>
  <c r="BZ28" i="5"/>
  <c r="CD28" i="5"/>
  <c r="BU20" i="5"/>
  <c r="CJ20" i="5"/>
  <c r="CI20" i="5"/>
  <c r="CH20" i="5"/>
  <c r="CG20" i="5"/>
  <c r="CF20" i="5"/>
  <c r="BW20" i="5"/>
  <c r="BX20" i="5"/>
  <c r="BV20" i="5"/>
  <c r="BY20" i="5"/>
  <c r="CC20" i="5"/>
  <c r="BZ20" i="5"/>
  <c r="CD20" i="5"/>
  <c r="CA20" i="5"/>
  <c r="CB20" i="5"/>
  <c r="BU12" i="5"/>
  <c r="CJ12" i="5"/>
  <c r="CI12" i="5"/>
  <c r="CH12" i="5"/>
  <c r="CG12" i="5"/>
  <c r="BW12" i="5"/>
  <c r="BX12" i="5"/>
  <c r="CF12" i="5"/>
  <c r="BV12" i="5"/>
  <c r="BY12" i="5"/>
  <c r="CD12" i="5"/>
  <c r="CC12" i="5"/>
  <c r="CA12" i="5"/>
  <c r="BZ12" i="5"/>
  <c r="CB12" i="5"/>
  <c r="BU27" i="5"/>
  <c r="CJ27" i="5"/>
  <c r="CH27" i="5"/>
  <c r="CI27" i="5"/>
  <c r="CF27" i="5"/>
  <c r="BW27" i="5"/>
  <c r="BX27" i="5"/>
  <c r="CG27" i="5"/>
  <c r="BV27" i="5"/>
  <c r="CA27" i="5"/>
  <c r="BY27" i="5"/>
  <c r="CD27" i="5"/>
  <c r="CB27" i="5"/>
  <c r="CC27" i="5"/>
  <c r="BZ27" i="5"/>
  <c r="BU19" i="5"/>
  <c r="CJ19" i="5"/>
  <c r="CI19" i="5"/>
  <c r="CH19" i="5"/>
  <c r="CF19" i="5"/>
  <c r="CG19" i="5"/>
  <c r="BW19" i="5"/>
  <c r="BX19" i="5"/>
  <c r="BV19" i="5"/>
  <c r="BY19" i="5"/>
  <c r="CB19" i="5"/>
  <c r="CC19" i="5"/>
  <c r="BZ19" i="5"/>
  <c r="CA19" i="5"/>
  <c r="CD19" i="5"/>
  <c r="BU11" i="5"/>
  <c r="CJ11" i="5"/>
  <c r="CH11" i="5"/>
  <c r="CI11" i="5"/>
  <c r="CF11" i="5"/>
  <c r="BW11" i="5"/>
  <c r="CG11" i="5"/>
  <c r="BX11" i="5"/>
  <c r="BV11" i="5"/>
  <c r="BY11" i="5"/>
  <c r="CA11" i="5"/>
  <c r="BZ11" i="5"/>
  <c r="CD11" i="5"/>
  <c r="CB11" i="5"/>
  <c r="CC11" i="5"/>
  <c r="BU7" i="5"/>
  <c r="CH7" i="5"/>
  <c r="BZ7" i="5"/>
  <c r="CC7" i="5"/>
  <c r="CF7" i="5"/>
  <c r="BX7" i="5"/>
  <c r="CI7" i="5"/>
  <c r="CA7" i="5"/>
  <c r="CD7" i="5"/>
  <c r="BV7" i="5"/>
  <c r="CG7" i="5"/>
  <c r="BY7" i="5"/>
  <c r="CJ7" i="5"/>
  <c r="CB7" i="5"/>
  <c r="BW7" i="5"/>
  <c r="BU6" i="5"/>
  <c r="CJ6" i="5"/>
  <c r="CF6" i="5"/>
  <c r="CB6" i="5"/>
  <c r="BX6" i="5"/>
  <c r="CG6" i="5"/>
  <c r="CC6" i="5"/>
  <c r="BY6" i="5"/>
  <c r="CH6" i="5"/>
  <c r="CD6" i="5"/>
  <c r="BZ6" i="5"/>
  <c r="BV6" i="5"/>
  <c r="CI6" i="5"/>
  <c r="CE6" i="5"/>
  <c r="CA6" i="5"/>
  <c r="BW6" i="5"/>
  <c r="BO16" i="5" l="1"/>
  <c r="AY16" i="5"/>
  <c r="BR16" i="5"/>
  <c r="BQ16" i="5"/>
  <c r="BP16" i="5"/>
  <c r="BT16" i="5"/>
  <c r="BC16" i="5"/>
  <c r="DF16" i="5" l="1"/>
  <c r="DE16" i="5"/>
  <c r="DD16" i="5"/>
  <c r="DC16" i="5"/>
  <c r="BS16" i="5"/>
  <c r="AF4" i="13"/>
  <c r="AE4" i="13"/>
  <c r="AD4" i="13"/>
  <c r="AC4" i="13"/>
  <c r="AB4" i="13"/>
  <c r="AA4" i="13"/>
  <c r="Z4" i="13"/>
  <c r="Y4" i="13"/>
  <c r="X4" i="13"/>
  <c r="W4" i="13"/>
  <c r="V4" i="13"/>
  <c r="T4" i="13"/>
  <c r="S4" i="13"/>
  <c r="R4" i="13"/>
  <c r="Q4" i="13"/>
  <c r="P4" i="13"/>
  <c r="O4" i="13"/>
  <c r="N4" i="13"/>
  <c r="M4" i="13"/>
  <c r="L4" i="13"/>
  <c r="K4" i="13"/>
  <c r="J4" i="13"/>
  <c r="AY6" i="5" l="1"/>
  <c r="BC6" i="5" l="1"/>
  <c r="BK6" i="5"/>
  <c r="BL6" i="5"/>
  <c r="BT6" i="5" s="1"/>
  <c r="BE6" i="5"/>
  <c r="BF6" i="5"/>
  <c r="BO6" i="5" s="1"/>
  <c r="BG6" i="5"/>
  <c r="BM6" i="5"/>
  <c r="BH6" i="5"/>
  <c r="BN6" i="5"/>
  <c r="BI6" i="5"/>
  <c r="BJ6" i="5"/>
  <c r="DF6" i="5" l="1"/>
  <c r="DE6" i="5"/>
  <c r="DD6" i="5"/>
  <c r="DC6" i="5"/>
  <c r="BQ6" i="5"/>
  <c r="BP6" i="5"/>
  <c r="BS6" i="5" s="1"/>
  <c r="BR6" i="5" s="1"/>
  <c r="J11" i="13" l="1"/>
  <c r="V11" i="13" s="1"/>
  <c r="K11" i="13"/>
  <c r="W11" i="13" s="1"/>
  <c r="L11" i="13"/>
  <c r="X11" i="13" s="1"/>
  <c r="M11" i="13"/>
  <c r="Y11" i="13" s="1"/>
  <c r="N11" i="13"/>
  <c r="Z11" i="13" s="1"/>
  <c r="O11" i="13"/>
  <c r="AA11" i="13" s="1"/>
  <c r="P11" i="13"/>
  <c r="AB11" i="13" s="1"/>
  <c r="Q11" i="13"/>
  <c r="AC11" i="13" s="1"/>
  <c r="R11" i="13"/>
  <c r="AD11" i="13" s="1"/>
  <c r="S11" i="13"/>
  <c r="AE11" i="13" s="1"/>
  <c r="T11" i="13"/>
  <c r="AF11" i="13" s="1"/>
  <c r="J12" i="13"/>
  <c r="V12" i="13" s="1"/>
  <c r="K12" i="13"/>
  <c r="W12" i="13" s="1"/>
  <c r="L12" i="13"/>
  <c r="X12" i="13" s="1"/>
  <c r="M12" i="13"/>
  <c r="Y12" i="13" s="1"/>
  <c r="N12" i="13"/>
  <c r="Z12" i="13" s="1"/>
  <c r="O12" i="13"/>
  <c r="AA12" i="13" s="1"/>
  <c r="P12" i="13"/>
  <c r="AB12" i="13" s="1"/>
  <c r="Q12" i="13"/>
  <c r="AC12" i="13" s="1"/>
  <c r="R12" i="13"/>
  <c r="AD12" i="13" s="1"/>
  <c r="S12" i="13"/>
  <c r="AE12" i="13" s="1"/>
  <c r="T12" i="13"/>
  <c r="AF12" i="13" s="1"/>
  <c r="J13" i="13"/>
  <c r="V13" i="13" s="1"/>
  <c r="K13" i="13"/>
  <c r="W13" i="13" s="1"/>
  <c r="L13" i="13"/>
  <c r="X13" i="13" s="1"/>
  <c r="M13" i="13"/>
  <c r="Y13" i="13" s="1"/>
  <c r="N13" i="13"/>
  <c r="Z13" i="13" s="1"/>
  <c r="O13" i="13"/>
  <c r="AA13" i="13" s="1"/>
  <c r="P13" i="13"/>
  <c r="AB13" i="13" s="1"/>
  <c r="Q13" i="13"/>
  <c r="AC13" i="13" s="1"/>
  <c r="R13" i="13"/>
  <c r="AD13" i="13" s="1"/>
  <c r="S13" i="13"/>
  <c r="AE13" i="13" s="1"/>
  <c r="T13" i="13"/>
  <c r="AF13" i="13" s="1"/>
  <c r="J14" i="13"/>
  <c r="V14" i="13" s="1"/>
  <c r="K14" i="13"/>
  <c r="W14" i="13" s="1"/>
  <c r="L14" i="13"/>
  <c r="X14" i="13" s="1"/>
  <c r="M14" i="13"/>
  <c r="Y14" i="13" s="1"/>
  <c r="N14" i="13"/>
  <c r="Z14" i="13" s="1"/>
  <c r="O14" i="13"/>
  <c r="AA14" i="13" s="1"/>
  <c r="P14" i="13"/>
  <c r="AB14" i="13" s="1"/>
  <c r="Q14" i="13"/>
  <c r="AC14" i="13" s="1"/>
  <c r="R14" i="13"/>
  <c r="AD14" i="13" s="1"/>
  <c r="S14" i="13"/>
  <c r="AE14" i="13" s="1"/>
  <c r="T14" i="13"/>
  <c r="AF14" i="13" s="1"/>
  <c r="J15" i="13"/>
  <c r="V15" i="13" s="1"/>
  <c r="K15" i="13"/>
  <c r="W15" i="13" s="1"/>
  <c r="L15" i="13"/>
  <c r="X15" i="13" s="1"/>
  <c r="M15" i="13"/>
  <c r="Y15" i="13" s="1"/>
  <c r="N15" i="13"/>
  <c r="Z15" i="13" s="1"/>
  <c r="O15" i="13"/>
  <c r="AA15" i="13" s="1"/>
  <c r="P15" i="13"/>
  <c r="AB15" i="13" s="1"/>
  <c r="Q15" i="13"/>
  <c r="AC15" i="13" s="1"/>
  <c r="R15" i="13"/>
  <c r="AD15" i="13" s="1"/>
  <c r="S15" i="13"/>
  <c r="AE15" i="13" s="1"/>
  <c r="T15" i="13"/>
  <c r="AF15" i="13" s="1"/>
  <c r="J16" i="13"/>
  <c r="V16" i="13" s="1"/>
  <c r="K16" i="13"/>
  <c r="W16" i="13" s="1"/>
  <c r="L16" i="13"/>
  <c r="X16" i="13" s="1"/>
  <c r="M16" i="13"/>
  <c r="Y16" i="13" s="1"/>
  <c r="N16" i="13"/>
  <c r="Z16" i="13" s="1"/>
  <c r="O16" i="13"/>
  <c r="AA16" i="13" s="1"/>
  <c r="P16" i="13"/>
  <c r="AB16" i="13" s="1"/>
  <c r="Q16" i="13"/>
  <c r="AC16" i="13" s="1"/>
  <c r="R16" i="13"/>
  <c r="AD16" i="13" s="1"/>
  <c r="S16" i="13"/>
  <c r="AE16" i="13" s="1"/>
  <c r="T16" i="13"/>
  <c r="AF16" i="13" s="1"/>
  <c r="J17" i="13"/>
  <c r="V17" i="13" s="1"/>
  <c r="K17" i="13"/>
  <c r="W17" i="13" s="1"/>
  <c r="L17" i="13"/>
  <c r="X17" i="13" s="1"/>
  <c r="M17" i="13"/>
  <c r="Y17" i="13" s="1"/>
  <c r="N17" i="13"/>
  <c r="Z17" i="13" s="1"/>
  <c r="O17" i="13"/>
  <c r="AA17" i="13" s="1"/>
  <c r="P17" i="13"/>
  <c r="AB17" i="13" s="1"/>
  <c r="Q17" i="13"/>
  <c r="AC17" i="13" s="1"/>
  <c r="R17" i="13"/>
  <c r="AD17" i="13" s="1"/>
  <c r="S17" i="13"/>
  <c r="AE17" i="13" s="1"/>
  <c r="T17" i="13"/>
  <c r="AF17" i="13" s="1"/>
  <c r="J18" i="13"/>
  <c r="V18" i="13" s="1"/>
  <c r="K18" i="13"/>
  <c r="W18" i="13" s="1"/>
  <c r="L18" i="13"/>
  <c r="X18" i="13" s="1"/>
  <c r="M18" i="13"/>
  <c r="Y18" i="13" s="1"/>
  <c r="N18" i="13"/>
  <c r="Z18" i="13" s="1"/>
  <c r="O18" i="13"/>
  <c r="AA18" i="13" s="1"/>
  <c r="P18" i="13"/>
  <c r="AB18" i="13" s="1"/>
  <c r="Q18" i="13"/>
  <c r="AC18" i="13" s="1"/>
  <c r="R18" i="13"/>
  <c r="AD18" i="13" s="1"/>
  <c r="S18" i="13"/>
  <c r="AE18" i="13" s="1"/>
  <c r="T18" i="13"/>
  <c r="AF18" i="13" s="1"/>
  <c r="J19" i="13"/>
  <c r="V19" i="13" s="1"/>
  <c r="K19" i="13"/>
  <c r="W19" i="13" s="1"/>
  <c r="L19" i="13"/>
  <c r="X19" i="13" s="1"/>
  <c r="M19" i="13"/>
  <c r="Y19" i="13" s="1"/>
  <c r="N19" i="13"/>
  <c r="Z19" i="13" s="1"/>
  <c r="O19" i="13"/>
  <c r="AA19" i="13" s="1"/>
  <c r="P19" i="13"/>
  <c r="AB19" i="13" s="1"/>
  <c r="Q19" i="13"/>
  <c r="AC19" i="13" s="1"/>
  <c r="R19" i="13"/>
  <c r="AD19" i="13" s="1"/>
  <c r="S19" i="13"/>
  <c r="AE19" i="13" s="1"/>
  <c r="T19" i="13"/>
  <c r="AF19" i="13" s="1"/>
  <c r="K10" i="13"/>
  <c r="W10" i="13" s="1"/>
  <c r="L10" i="13"/>
  <c r="X10" i="13" s="1"/>
  <c r="M10" i="13"/>
  <c r="Y10" i="13" s="1"/>
  <c r="N10" i="13"/>
  <c r="Z10" i="13" s="1"/>
  <c r="O10" i="13"/>
  <c r="AA10" i="13" s="1"/>
  <c r="P10" i="13"/>
  <c r="AB10" i="13" s="1"/>
  <c r="Q10" i="13"/>
  <c r="AC10" i="13" s="1"/>
  <c r="R10" i="13"/>
  <c r="AD10" i="13" s="1"/>
  <c r="S10" i="13"/>
  <c r="AE10" i="13" s="1"/>
  <c r="T10" i="13"/>
  <c r="AF10" i="13" s="1"/>
  <c r="J10" i="13"/>
  <c r="V10" i="13" s="1"/>
  <c r="J6" i="13"/>
  <c r="V6" i="13" s="1"/>
  <c r="K6" i="13"/>
  <c r="W6" i="13" s="1"/>
  <c r="L6" i="13"/>
  <c r="X6" i="13" s="1"/>
  <c r="M6" i="13"/>
  <c r="Y6" i="13" s="1"/>
  <c r="N6" i="13"/>
  <c r="Z6" i="13" s="1"/>
  <c r="O6" i="13"/>
  <c r="AA6" i="13" s="1"/>
  <c r="P6" i="13"/>
  <c r="AB6" i="13" s="1"/>
  <c r="Q6" i="13"/>
  <c r="AC6" i="13" s="1"/>
  <c r="R6" i="13"/>
  <c r="AD6" i="13" s="1"/>
  <c r="S6" i="13"/>
  <c r="AE6" i="13" s="1"/>
  <c r="T6" i="13"/>
  <c r="AF6" i="13" s="1"/>
  <c r="J7" i="13"/>
  <c r="V7" i="13" s="1"/>
  <c r="K7" i="13"/>
  <c r="W7" i="13" s="1"/>
  <c r="L7" i="13"/>
  <c r="X7" i="13" s="1"/>
  <c r="M7" i="13"/>
  <c r="Y7" i="13" s="1"/>
  <c r="N7" i="13"/>
  <c r="Z7" i="13" s="1"/>
  <c r="O7" i="13"/>
  <c r="AA7" i="13" s="1"/>
  <c r="P7" i="13"/>
  <c r="AB7" i="13" s="1"/>
  <c r="Q7" i="13"/>
  <c r="AC7" i="13" s="1"/>
  <c r="R7" i="13"/>
  <c r="AD7" i="13" s="1"/>
  <c r="S7" i="13"/>
  <c r="AE7" i="13" s="1"/>
  <c r="T7" i="13"/>
  <c r="AF7" i="13" s="1"/>
  <c r="J8" i="13"/>
  <c r="V8" i="13" s="1"/>
  <c r="K8" i="13"/>
  <c r="W8" i="13" s="1"/>
  <c r="L8" i="13"/>
  <c r="X8" i="13" s="1"/>
  <c r="M8" i="13"/>
  <c r="Y8" i="13" s="1"/>
  <c r="N8" i="13"/>
  <c r="Z8" i="13" s="1"/>
  <c r="O8" i="13"/>
  <c r="AA8" i="13" s="1"/>
  <c r="P8" i="13"/>
  <c r="AB8" i="13" s="1"/>
  <c r="Q8" i="13"/>
  <c r="AC8" i="13" s="1"/>
  <c r="R8" i="13"/>
  <c r="AD8" i="13" s="1"/>
  <c r="S8" i="13"/>
  <c r="AE8" i="13" s="1"/>
  <c r="T8" i="13"/>
  <c r="AF8" i="13" s="1"/>
  <c r="J9" i="13"/>
  <c r="V9" i="13" s="1"/>
  <c r="K9" i="13"/>
  <c r="W9" i="13" s="1"/>
  <c r="L9" i="13"/>
  <c r="X9" i="13" s="1"/>
  <c r="M9" i="13"/>
  <c r="Y9" i="13" s="1"/>
  <c r="N9" i="13"/>
  <c r="Z9" i="13" s="1"/>
  <c r="O9" i="13"/>
  <c r="AA9" i="13" s="1"/>
  <c r="P9" i="13"/>
  <c r="AB9" i="13" s="1"/>
  <c r="Q9" i="13"/>
  <c r="AC9" i="13" s="1"/>
  <c r="R9" i="13"/>
  <c r="AD9" i="13" s="1"/>
  <c r="S9" i="13"/>
  <c r="AE9" i="13" s="1"/>
  <c r="T9" i="13"/>
  <c r="AF9" i="13" s="1"/>
  <c r="K5" i="13"/>
  <c r="W5" i="13" s="1"/>
  <c r="L5" i="13"/>
  <c r="X5" i="13" s="1"/>
  <c r="M5" i="13"/>
  <c r="Y5" i="13" s="1"/>
  <c r="N5" i="13"/>
  <c r="Z5" i="13" s="1"/>
  <c r="O5" i="13"/>
  <c r="AA5" i="13" s="1"/>
  <c r="P5" i="13"/>
  <c r="AB5" i="13" s="1"/>
  <c r="Q5" i="13"/>
  <c r="AC5" i="13" s="1"/>
  <c r="R5" i="13"/>
  <c r="AD5" i="13" s="1"/>
  <c r="S5" i="13"/>
  <c r="AE5" i="13" s="1"/>
  <c r="T5" i="13"/>
  <c r="AF5" i="13" s="1"/>
  <c r="J5" i="13"/>
  <c r="V5" i="13" s="1"/>
  <c r="AY10" i="5" l="1"/>
  <c r="AY8" i="5"/>
  <c r="AY9" i="5"/>
  <c r="BO10" i="5"/>
  <c r="BC10" i="5"/>
  <c r="BC9" i="5"/>
  <c r="BC8" i="5"/>
  <c r="BO8" i="5"/>
  <c r="BQ8" i="5"/>
  <c r="BO9" i="5"/>
  <c r="BQ9" i="5"/>
  <c r="BQ10" i="5"/>
  <c r="DF8" i="5" l="1"/>
  <c r="DE8" i="5"/>
  <c r="DD8" i="5"/>
  <c r="DC8" i="5"/>
  <c r="DE10" i="5"/>
  <c r="DD10" i="5"/>
  <c r="DC10" i="5"/>
  <c r="DF10" i="5"/>
  <c r="DF9" i="5"/>
  <c r="DE9" i="5"/>
  <c r="DD9" i="5"/>
  <c r="DC9" i="5"/>
  <c r="BP10" i="5"/>
  <c r="BP8" i="5"/>
  <c r="BR10" i="5"/>
  <c r="BS10" i="5"/>
  <c r="BP9" i="5"/>
  <c r="BS9" i="5" s="1"/>
  <c r="BR8" i="5"/>
  <c r="BS8" i="5"/>
  <c r="BT8" i="5" l="1"/>
  <c r="BT10" i="5"/>
  <c r="BR9" i="5"/>
  <c r="BT9" i="5" s="1"/>
  <c r="AY11" i="5"/>
  <c r="AY12" i="5"/>
  <c r="AY13" i="5"/>
  <c r="AY14" i="5"/>
  <c r="AY15" i="5"/>
  <c r="AY17" i="5"/>
  <c r="AY19" i="5"/>
  <c r="AY20" i="5"/>
  <c r="AY21" i="5"/>
  <c r="AY22" i="5"/>
  <c r="AY23" i="5"/>
  <c r="AY24" i="5"/>
  <c r="AY25" i="5"/>
  <c r="AY26" i="5"/>
  <c r="AY27" i="5"/>
  <c r="AY28" i="5"/>
  <c r="AY29" i="5"/>
  <c r="AY30" i="5"/>
  <c r="AY31" i="5"/>
  <c r="AY32" i="5"/>
  <c r="AY33" i="5"/>
  <c r="AY34" i="5"/>
  <c r="AY7" i="5" l="1"/>
  <c r="D7" i="19"/>
  <c r="BC14" i="5"/>
  <c r="BC12" i="5"/>
  <c r="BC7" i="5"/>
  <c r="BC33" i="5"/>
  <c r="BC31" i="5"/>
  <c r="BC29" i="5"/>
  <c r="BC27" i="5"/>
  <c r="BC25" i="5"/>
  <c r="BC23" i="5"/>
  <c r="BC21" i="5"/>
  <c r="BC19" i="5"/>
  <c r="BC17" i="5"/>
  <c r="BC15" i="5"/>
  <c r="BC13" i="5"/>
  <c r="BC11" i="5"/>
  <c r="BC34" i="5"/>
  <c r="BC32" i="5"/>
  <c r="BC30" i="5"/>
  <c r="BC28" i="5"/>
  <c r="BC26" i="5"/>
  <c r="BC24" i="5"/>
  <c r="BC22" i="5"/>
  <c r="BC20" i="5"/>
  <c r="BC18" i="5"/>
  <c r="BT19" i="5"/>
  <c r="BP19" i="5"/>
  <c r="BO19" i="5"/>
  <c r="BQ19" i="5"/>
  <c r="BT15" i="5"/>
  <c r="BP15" i="5"/>
  <c r="BO15" i="5"/>
  <c r="BQ15" i="5"/>
  <c r="BO11" i="5"/>
  <c r="BP24" i="5"/>
  <c r="BQ24" i="5"/>
  <c r="BO24" i="5"/>
  <c r="BT24" i="5"/>
  <c r="BO27" i="5"/>
  <c r="BQ27" i="5"/>
  <c r="BP27" i="5"/>
  <c r="BT27" i="5"/>
  <c r="BT33" i="5"/>
  <c r="BO33" i="5"/>
  <c r="BQ33" i="5"/>
  <c r="BP33" i="5"/>
  <c r="BP32" i="5"/>
  <c r="BO32" i="5"/>
  <c r="BQ32" i="5"/>
  <c r="BT32" i="5"/>
  <c r="BT29" i="5"/>
  <c r="BQ29" i="5"/>
  <c r="BP29" i="5"/>
  <c r="BO29" i="5"/>
  <c r="BP26" i="5"/>
  <c r="BQ26" i="5"/>
  <c r="BO26" i="5"/>
  <c r="BT26" i="5"/>
  <c r="BO21" i="5"/>
  <c r="BQ21" i="5"/>
  <c r="BP21" i="5"/>
  <c r="BT21" i="5"/>
  <c r="BP18" i="5"/>
  <c r="BO18" i="5"/>
  <c r="BQ18" i="5"/>
  <c r="BT18" i="5"/>
  <c r="BO14" i="5"/>
  <c r="BQ14" i="5"/>
  <c r="BT14" i="5"/>
  <c r="BO34" i="5"/>
  <c r="BT34" i="5"/>
  <c r="BQ34" i="5"/>
  <c r="BP34" i="5"/>
  <c r="BO31" i="5"/>
  <c r="BQ31" i="5"/>
  <c r="BP31" i="5"/>
  <c r="BT31" i="5"/>
  <c r="BP28" i="5"/>
  <c r="BQ28" i="5"/>
  <c r="BT28" i="5"/>
  <c r="BO28" i="5"/>
  <c r="BQ23" i="5"/>
  <c r="BO23" i="5"/>
  <c r="BP23" i="5"/>
  <c r="BT23" i="5"/>
  <c r="BT20" i="5"/>
  <c r="BQ20" i="5"/>
  <c r="BO20" i="5"/>
  <c r="BP20" i="5"/>
  <c r="BO17" i="5"/>
  <c r="BQ17" i="5"/>
  <c r="BP17" i="5"/>
  <c r="BT17" i="5"/>
  <c r="BO13" i="5"/>
  <c r="BQ13" i="5"/>
  <c r="BQ30" i="5"/>
  <c r="BP30" i="5"/>
  <c r="BT30" i="5"/>
  <c r="BO30" i="5"/>
  <c r="BT25" i="5"/>
  <c r="BP25" i="5"/>
  <c r="BQ25" i="5"/>
  <c r="BO25" i="5"/>
  <c r="BP22" i="5"/>
  <c r="BO22" i="5"/>
  <c r="BQ22" i="5"/>
  <c r="BT22" i="5"/>
  <c r="BT12" i="5"/>
  <c r="BQ12" i="5"/>
  <c r="BO12" i="5"/>
  <c r="DF21" i="5" l="1"/>
  <c r="DE21" i="5"/>
  <c r="DD21" i="5"/>
  <c r="DC21" i="5"/>
  <c r="DF24" i="5"/>
  <c r="DE24" i="5"/>
  <c r="DD24" i="5"/>
  <c r="DC24" i="5"/>
  <c r="DF23" i="5"/>
  <c r="DE23" i="5"/>
  <c r="DD23" i="5"/>
  <c r="DC23" i="5"/>
  <c r="DC26" i="5"/>
  <c r="DF26" i="5"/>
  <c r="DE26" i="5"/>
  <c r="DD26" i="5"/>
  <c r="DE25" i="5"/>
  <c r="DD25" i="5"/>
  <c r="DC25" i="5"/>
  <c r="DF25" i="5"/>
  <c r="DF28" i="5"/>
  <c r="DE28" i="5"/>
  <c r="DD28" i="5"/>
  <c r="DC28" i="5"/>
  <c r="DF27" i="5"/>
  <c r="DE27" i="5"/>
  <c r="DD27" i="5"/>
  <c r="DC27" i="5"/>
  <c r="DF22" i="5"/>
  <c r="DE22" i="5"/>
  <c r="DD22" i="5"/>
  <c r="DC22" i="5"/>
  <c r="DF30" i="5"/>
  <c r="DE30" i="5"/>
  <c r="DD30" i="5"/>
  <c r="DC30" i="5"/>
  <c r="DF29" i="5"/>
  <c r="DE29" i="5"/>
  <c r="DD29" i="5"/>
  <c r="DC29" i="5"/>
  <c r="DF34" i="5"/>
  <c r="DE34" i="5"/>
  <c r="DD34" i="5"/>
  <c r="DC34" i="5"/>
  <c r="DF33" i="5"/>
  <c r="DE33" i="5"/>
  <c r="DD33" i="5"/>
  <c r="DC33" i="5"/>
  <c r="DC32" i="5"/>
  <c r="DF32" i="5"/>
  <c r="DE32" i="5"/>
  <c r="DD32" i="5"/>
  <c r="DE13" i="5"/>
  <c r="DD13" i="5"/>
  <c r="DC13" i="5"/>
  <c r="DF13" i="5"/>
  <c r="DE31" i="5"/>
  <c r="DD31" i="5"/>
  <c r="DC31" i="5"/>
  <c r="DF31" i="5"/>
  <c r="DF15" i="5"/>
  <c r="DE15" i="5"/>
  <c r="DD15" i="5"/>
  <c r="DC15" i="5"/>
  <c r="DC14" i="5"/>
  <c r="DF14" i="5"/>
  <c r="DE14" i="5"/>
  <c r="DD14" i="5"/>
  <c r="DF17" i="5"/>
  <c r="DE17" i="5"/>
  <c r="DD17" i="5"/>
  <c r="DC17" i="5"/>
  <c r="DF18" i="5"/>
  <c r="DE18" i="5"/>
  <c r="DD18" i="5"/>
  <c r="DC18" i="5"/>
  <c r="DC20" i="5"/>
  <c r="DF20" i="5"/>
  <c r="DE20" i="5"/>
  <c r="DD20" i="5"/>
  <c r="DE19" i="5"/>
  <c r="DD19" i="5"/>
  <c r="DC19" i="5"/>
  <c r="DF19" i="5"/>
  <c r="DF12" i="5"/>
  <c r="DE12" i="5"/>
  <c r="DD12" i="5"/>
  <c r="DC12" i="5"/>
  <c r="DC11" i="5"/>
  <c r="DD11" i="5"/>
  <c r="DE11" i="5"/>
  <c r="DF11" i="5"/>
  <c r="DF7" i="5"/>
  <c r="DE7" i="5"/>
  <c r="DD7" i="5"/>
  <c r="DC7" i="5"/>
  <c r="D37" i="19"/>
  <c r="BO7" i="5"/>
  <c r="D35" i="19"/>
  <c r="D42" i="19"/>
  <c r="BP7" i="5"/>
  <c r="BS7" i="5" s="1"/>
  <c r="D38" i="19"/>
  <c r="D43" i="19"/>
  <c r="D34" i="19"/>
  <c r="D40" i="19"/>
  <c r="D36" i="19"/>
  <c r="D39" i="19"/>
  <c r="BT7" i="5"/>
  <c r="D41" i="19"/>
  <c r="BQ11" i="5"/>
  <c r="BR33" i="5"/>
  <c r="BS33" i="5"/>
  <c r="BS27" i="5"/>
  <c r="BR27" i="5"/>
  <c r="BS15" i="5"/>
  <c r="BR15" i="5"/>
  <c r="BS20" i="5"/>
  <c r="BR20" i="5"/>
  <c r="BR26" i="5"/>
  <c r="BS26" i="5"/>
  <c r="BR13" i="5"/>
  <c r="BS13" i="5"/>
  <c r="BS31" i="5"/>
  <c r="BR31" i="5"/>
  <c r="BR18" i="5"/>
  <c r="BS18" i="5"/>
  <c r="BR34" i="5"/>
  <c r="BS34" i="5"/>
  <c r="BR29" i="5"/>
  <c r="BS29" i="5"/>
  <c r="BS32" i="5"/>
  <c r="BR32" i="5"/>
  <c r="BP11" i="5"/>
  <c r="BR22" i="5"/>
  <c r="BS22" i="5"/>
  <c r="BS23" i="5"/>
  <c r="BR23" i="5"/>
  <c r="BR14" i="5"/>
  <c r="BS14" i="5"/>
  <c r="BP14" i="5"/>
  <c r="BS24" i="5"/>
  <c r="BR24" i="5"/>
  <c r="BS11" i="5"/>
  <c r="BR11" i="5"/>
  <c r="BR25" i="5"/>
  <c r="BS25" i="5"/>
  <c r="BP12" i="5"/>
  <c r="BS12" i="5" s="1"/>
  <c r="BR12" i="5" s="1"/>
  <c r="BR30" i="5"/>
  <c r="BS30" i="5"/>
  <c r="BP13" i="5"/>
  <c r="BS17" i="5"/>
  <c r="BR17" i="5" s="1"/>
  <c r="BS19" i="5"/>
  <c r="BR19" i="5"/>
  <c r="BS28" i="5"/>
  <c r="BR28" i="5"/>
  <c r="BR21" i="5"/>
  <c r="BS21" i="5"/>
  <c r="BQ7" i="5"/>
  <c r="R3" i="12" l="1"/>
  <c r="C6" i="11" s="1"/>
  <c r="T3" i="12"/>
  <c r="C8" i="11" s="1"/>
  <c r="Q3" i="12"/>
  <c r="C5" i="11" s="1"/>
  <c r="S3" i="12"/>
  <c r="C7" i="11" s="1"/>
  <c r="BT13" i="5"/>
  <c r="BT11" i="5"/>
  <c r="D24" i="19" l="1"/>
  <c r="E24" i="19" s="1"/>
  <c r="F24" i="19" s="1"/>
  <c r="D21" i="19"/>
  <c r="E21" i="19" s="1"/>
  <c r="D20" i="19"/>
  <c r="E20" i="19" s="1"/>
  <c r="D18" i="19"/>
  <c r="E18" i="19" s="1"/>
  <c r="D14" i="19"/>
  <c r="E14" i="19" s="1"/>
  <c r="D10" i="19"/>
  <c r="E10" i="19" s="1"/>
  <c r="F10" i="19" s="1"/>
  <c r="D17" i="19"/>
  <c r="E17" i="19" s="1"/>
  <c r="D13" i="19"/>
  <c r="E13" i="19" s="1"/>
  <c r="D16" i="19"/>
  <c r="E16" i="19" s="1"/>
  <c r="D12" i="19"/>
  <c r="E12" i="19" s="1"/>
  <c r="E7" i="19"/>
  <c r="F7" i="19" s="1"/>
  <c r="D19" i="19"/>
  <c r="E19" i="19" s="1"/>
  <c r="D15" i="19"/>
  <c r="E15" i="19" s="1"/>
  <c r="D11" i="19"/>
  <c r="D9" i="19"/>
  <c r="E9" i="19" s="1"/>
  <c r="F9" i="19" s="1"/>
  <c r="F15" i="19" l="1"/>
  <c r="D8" i="19"/>
  <c r="E8" i="19" s="1"/>
  <c r="F8" i="19" s="1"/>
  <c r="F19" i="19"/>
  <c r="F13" i="19"/>
  <c r="F11" i="19"/>
  <c r="F17" i="19"/>
  <c r="C19" i="9"/>
  <c r="C8" i="9"/>
  <c r="C12" i="9"/>
  <c r="C10" i="9"/>
  <c r="C16" i="9"/>
  <c r="C14" i="9"/>
  <c r="C9" i="9"/>
  <c r="C18" i="9"/>
  <c r="C13" i="9"/>
  <c r="C7" i="9"/>
  <c r="D7" i="9" s="1"/>
  <c r="C17" i="9"/>
  <c r="C11" i="9"/>
  <c r="C15" i="9"/>
  <c r="D36" i="9"/>
  <c r="D30" i="9"/>
  <c r="D35" i="9"/>
  <c r="D28" i="9"/>
  <c r="D33" i="9"/>
  <c r="D34" i="9"/>
  <c r="D31" i="9"/>
  <c r="D32" i="9"/>
  <c r="D27" i="9"/>
  <c r="D29" i="9"/>
  <c r="B12" i="3"/>
  <c r="D22" i="19" l="1"/>
  <c r="E22" i="19" s="1"/>
  <c r="D23" i="19"/>
  <c r="E23" i="19" s="1"/>
  <c r="E33" i="9"/>
  <c r="E29" i="9"/>
  <c r="E32" i="9"/>
  <c r="E28" i="9"/>
  <c r="E36" i="9"/>
  <c r="E35" i="9"/>
  <c r="E31" i="9"/>
  <c r="E34" i="9"/>
  <c r="E30" i="9"/>
  <c r="E27" i="9"/>
  <c r="F22" i="19" l="1"/>
  <c r="B28" i="18" a="1"/>
  <c r="B28" i="18" s="1"/>
  <c r="F28" i="18" s="1"/>
  <c r="B36" i="18" a="1"/>
  <c r="B36" i="18" s="1"/>
  <c r="F36" i="18" s="1"/>
  <c r="B44" i="18" a="1"/>
  <c r="B44" i="18" s="1"/>
  <c r="F44" i="18" s="1"/>
  <c r="B52" i="18" a="1"/>
  <c r="B52" i="18" s="1"/>
  <c r="F52" i="18" s="1"/>
  <c r="B60" i="18" a="1"/>
  <c r="B60" i="18" s="1"/>
  <c r="F60" i="18" s="1"/>
  <c r="B68" i="18" a="1"/>
  <c r="B68" i="18" s="1"/>
  <c r="F68" i="18" s="1"/>
  <c r="B76" i="18" a="1"/>
  <c r="B76" i="18" s="1"/>
  <c r="F76" i="18" s="1"/>
  <c r="B84" i="18" a="1"/>
  <c r="B84" i="18" s="1"/>
  <c r="F84" i="18" s="1"/>
  <c r="B92" i="18" a="1"/>
  <c r="B92" i="18" s="1"/>
  <c r="F92" i="18" s="1"/>
  <c r="B100" i="18" a="1"/>
  <c r="B100" i="18" s="1"/>
  <c r="F100" i="18" s="1"/>
  <c r="B33" i="18" a="1"/>
  <c r="B33" i="18" s="1"/>
  <c r="F33" i="18" s="1"/>
  <c r="B41" i="18" a="1"/>
  <c r="B41" i="18" s="1"/>
  <c r="F41" i="18" s="1"/>
  <c r="B49" i="18" a="1"/>
  <c r="B49" i="18" s="1"/>
  <c r="F49" i="18" s="1"/>
  <c r="B57" i="18" a="1"/>
  <c r="B57" i="18" s="1"/>
  <c r="F57" i="18" s="1"/>
  <c r="B65" i="18" a="1"/>
  <c r="B65" i="18" s="1"/>
  <c r="F65" i="18" s="1"/>
  <c r="B73" i="18" a="1"/>
  <c r="B73" i="18" s="1"/>
  <c r="F73" i="18" s="1"/>
  <c r="B81" i="18" a="1"/>
  <c r="B81" i="18" s="1"/>
  <c r="F81" i="18" s="1"/>
  <c r="B89" i="18" a="1"/>
  <c r="B89" i="18" s="1"/>
  <c r="F89" i="18" s="1"/>
  <c r="B97" i="18" a="1"/>
  <c r="B97" i="18" s="1"/>
  <c r="F97" i="18" s="1"/>
  <c r="B105" i="18" a="1"/>
  <c r="B105" i="18" s="1"/>
  <c r="F105" i="18" s="1"/>
  <c r="B30" i="18" a="1"/>
  <c r="B30" i="18" s="1"/>
  <c r="F30" i="18" s="1"/>
  <c r="B38" i="18" a="1"/>
  <c r="B38" i="18" s="1"/>
  <c r="F38" i="18" s="1"/>
  <c r="B46" i="18" a="1"/>
  <c r="B46" i="18" s="1"/>
  <c r="F46" i="18" s="1"/>
  <c r="B54" i="18" a="1"/>
  <c r="B54" i="18" s="1"/>
  <c r="F54" i="18" s="1"/>
  <c r="B62" i="18" a="1"/>
  <c r="B62" i="18" s="1"/>
  <c r="F62" i="18" s="1"/>
  <c r="B70" i="18" a="1"/>
  <c r="B70" i="18" s="1"/>
  <c r="F70" i="18" s="1"/>
  <c r="B78" i="18" a="1"/>
  <c r="B78" i="18" s="1"/>
  <c r="F78" i="18" s="1"/>
  <c r="B86" i="18" a="1"/>
  <c r="B86" i="18" s="1"/>
  <c r="F86" i="18" s="1"/>
  <c r="B94" i="18" a="1"/>
  <c r="B94" i="18" s="1"/>
  <c r="F94" i="18" s="1"/>
  <c r="B102" i="18" a="1"/>
  <c r="B102" i="18" s="1"/>
  <c r="F102" i="18" s="1"/>
  <c r="B35" i="18" a="1"/>
  <c r="B35" i="18" s="1"/>
  <c r="F35" i="18" s="1"/>
  <c r="B43" i="18" a="1"/>
  <c r="B43" i="18" s="1"/>
  <c r="F43" i="18" s="1"/>
  <c r="B51" i="18" a="1"/>
  <c r="B51" i="18" s="1"/>
  <c r="F51" i="18" s="1"/>
  <c r="B59" i="18" a="1"/>
  <c r="B59" i="18" s="1"/>
  <c r="F59" i="18" s="1"/>
  <c r="B67" i="18" a="1"/>
  <c r="B67" i="18" s="1"/>
  <c r="F67" i="18" s="1"/>
  <c r="B75" i="18" a="1"/>
  <c r="B75" i="18" s="1"/>
  <c r="F75" i="18" s="1"/>
  <c r="B83" i="18" a="1"/>
  <c r="B83" i="18" s="1"/>
  <c r="F83" i="18" s="1"/>
  <c r="B91" i="18" a="1"/>
  <c r="B91" i="18" s="1"/>
  <c r="F91" i="18" s="1"/>
  <c r="B99" i="18" a="1"/>
  <c r="B99" i="18" s="1"/>
  <c r="F99" i="18" s="1"/>
  <c r="B32" i="18" a="1"/>
  <c r="B32" i="18" s="1"/>
  <c r="F32" i="18" s="1"/>
  <c r="B40" i="18" a="1"/>
  <c r="B40" i="18" s="1"/>
  <c r="F40" i="18" s="1"/>
  <c r="B48" i="18" a="1"/>
  <c r="B48" i="18" s="1"/>
  <c r="F48" i="18" s="1"/>
  <c r="B56" i="18" a="1"/>
  <c r="B56" i="18" s="1"/>
  <c r="F56" i="18" s="1"/>
  <c r="B64" i="18" a="1"/>
  <c r="B64" i="18" s="1"/>
  <c r="F64" i="18" s="1"/>
  <c r="B72" i="18" a="1"/>
  <c r="B72" i="18" s="1"/>
  <c r="F72" i="18" s="1"/>
  <c r="B80" i="18" a="1"/>
  <c r="B80" i="18" s="1"/>
  <c r="F80" i="18" s="1"/>
  <c r="B88" i="18" a="1"/>
  <c r="B88" i="18" s="1"/>
  <c r="F88" i="18" s="1"/>
  <c r="B96" i="18" a="1"/>
  <c r="B96" i="18" s="1"/>
  <c r="F96" i="18" s="1"/>
  <c r="B104" i="18" a="1"/>
  <c r="B104" i="18" s="1"/>
  <c r="F104" i="18" s="1"/>
  <c r="B29" i="18" a="1"/>
  <c r="B29" i="18" s="1"/>
  <c r="F29" i="18" s="1"/>
  <c r="B37" i="18" a="1"/>
  <c r="B37" i="18" s="1"/>
  <c r="F37" i="18" s="1"/>
  <c r="B45" i="18" a="1"/>
  <c r="B45" i="18" s="1"/>
  <c r="F45" i="18" s="1"/>
  <c r="B53" i="18" a="1"/>
  <c r="B53" i="18" s="1"/>
  <c r="F53" i="18" s="1"/>
  <c r="B61" i="18" a="1"/>
  <c r="B61" i="18" s="1"/>
  <c r="F61" i="18" s="1"/>
  <c r="B69" i="18" a="1"/>
  <c r="B69" i="18" s="1"/>
  <c r="F69" i="18" s="1"/>
  <c r="B77" i="18" a="1"/>
  <c r="B77" i="18" s="1"/>
  <c r="F77" i="18" s="1"/>
  <c r="B85" i="18" a="1"/>
  <c r="B85" i="18" s="1"/>
  <c r="F85" i="18" s="1"/>
  <c r="B93" i="18" a="1"/>
  <c r="B93" i="18" s="1"/>
  <c r="F93" i="18" s="1"/>
  <c r="B101" i="18" a="1"/>
  <c r="B101" i="18" s="1"/>
  <c r="F101" i="18" s="1"/>
  <c r="B34" i="18" a="1"/>
  <c r="B34" i="18" s="1"/>
  <c r="F34" i="18" s="1"/>
  <c r="B42" i="18" a="1"/>
  <c r="B42" i="18" s="1"/>
  <c r="F42" i="18" s="1"/>
  <c r="B50" i="18" a="1"/>
  <c r="B50" i="18" s="1"/>
  <c r="F50" i="18" s="1"/>
  <c r="B58" i="18" a="1"/>
  <c r="B58" i="18" s="1"/>
  <c r="F58" i="18" s="1"/>
  <c r="B66" i="18" a="1"/>
  <c r="B66" i="18" s="1"/>
  <c r="F66" i="18" s="1"/>
  <c r="B74" i="18" a="1"/>
  <c r="B74" i="18" s="1"/>
  <c r="F74" i="18" s="1"/>
  <c r="B82" i="18" a="1"/>
  <c r="B82" i="18" s="1"/>
  <c r="F82" i="18" s="1"/>
  <c r="B90" i="18" a="1"/>
  <c r="B90" i="18" s="1"/>
  <c r="F90" i="18" s="1"/>
  <c r="B98" i="18" a="1"/>
  <c r="B98" i="18" s="1"/>
  <c r="F98" i="18" s="1"/>
  <c r="B31" i="18" a="1"/>
  <c r="B31" i="18" s="1"/>
  <c r="F31" i="18" s="1"/>
  <c r="B39" i="18" a="1"/>
  <c r="B39" i="18" s="1"/>
  <c r="F39" i="18" s="1"/>
  <c r="B47" i="18" a="1"/>
  <c r="B47" i="18" s="1"/>
  <c r="F47" i="18" s="1"/>
  <c r="B55" i="18" a="1"/>
  <c r="B55" i="18" s="1"/>
  <c r="F55" i="18" s="1"/>
  <c r="B63" i="18" a="1"/>
  <c r="B63" i="18" s="1"/>
  <c r="F63" i="18" s="1"/>
  <c r="B71" i="18" a="1"/>
  <c r="B71" i="18" s="1"/>
  <c r="F71" i="18" s="1"/>
  <c r="B79" i="18" a="1"/>
  <c r="B79" i="18" s="1"/>
  <c r="F79" i="18" s="1"/>
  <c r="B87" i="18" a="1"/>
  <c r="B87" i="18" s="1"/>
  <c r="F87" i="18" s="1"/>
  <c r="B95" i="18" a="1"/>
  <c r="B95" i="18" s="1"/>
  <c r="F95" i="18" s="1"/>
  <c r="B103" i="18" a="1"/>
  <c r="B103" i="18" s="1"/>
  <c r="F103" i="18" s="1"/>
  <c r="B20" i="18" a="1"/>
  <c r="B20" i="18" s="1"/>
  <c r="F20" i="18" s="1"/>
  <c r="B21" i="18" a="1"/>
  <c r="B21" i="18" s="1"/>
  <c r="F21" i="18" s="1"/>
  <c r="B22" i="18" a="1"/>
  <c r="B22" i="18" s="1"/>
  <c r="F22" i="18" s="1"/>
  <c r="B23" i="18" a="1"/>
  <c r="B23" i="18" s="1"/>
  <c r="F23" i="18" s="1"/>
  <c r="B24" i="18" a="1"/>
  <c r="B24" i="18" s="1"/>
  <c r="F24" i="18" s="1"/>
  <c r="B25" i="18" a="1"/>
  <c r="B25" i="18" s="1"/>
  <c r="F25" i="18" s="1"/>
  <c r="B26" i="18" a="1"/>
  <c r="B26" i="18" s="1"/>
  <c r="F26" i="18" s="1"/>
  <c r="B27" i="18" a="1"/>
  <c r="B27" i="18" s="1"/>
  <c r="F27" i="18" s="1"/>
  <c r="C21" i="9"/>
  <c r="D21" i="9" s="1"/>
  <c r="B6" i="18" a="1"/>
  <c r="B6" i="18" s="1"/>
  <c r="F6" i="18" s="1"/>
  <c r="B8" i="18" a="1"/>
  <c r="B8" i="18" s="1"/>
  <c r="F8" i="18" s="1"/>
  <c r="B10" i="18" a="1"/>
  <c r="B10" i="18" s="1"/>
  <c r="F10" i="18" s="1"/>
  <c r="B19" i="18" a="1"/>
  <c r="B19" i="18" s="1"/>
  <c r="F19" i="18" s="1"/>
  <c r="B13" i="18" a="1"/>
  <c r="B13" i="18" s="1"/>
  <c r="F13" i="18" s="1"/>
  <c r="B15" i="18" a="1"/>
  <c r="B15" i="18" s="1"/>
  <c r="F15" i="18" s="1"/>
  <c r="B17" i="18" a="1"/>
  <c r="B17" i="18" s="1"/>
  <c r="F17" i="18" s="1"/>
  <c r="B12" i="18" a="1"/>
  <c r="B12" i="18" s="1"/>
  <c r="F12" i="18" s="1"/>
  <c r="B11" i="18" a="1"/>
  <c r="B11" i="18" s="1"/>
  <c r="F11" i="18" s="1"/>
  <c r="B5" i="18" a="1"/>
  <c r="B5" i="18" s="1"/>
  <c r="F5" i="18" s="1"/>
  <c r="B7" i="18" a="1"/>
  <c r="B7" i="18" s="1"/>
  <c r="F7" i="18" s="1"/>
  <c r="B9" i="18" a="1"/>
  <c r="B9" i="18" s="1"/>
  <c r="F9" i="18" s="1"/>
  <c r="B18" i="18" a="1"/>
  <c r="B18" i="18" s="1"/>
  <c r="F18" i="18" s="1"/>
  <c r="B16" i="18" a="1"/>
  <c r="B16" i="18" s="1"/>
  <c r="F16" i="18" s="1"/>
  <c r="B14" i="18" a="1"/>
  <c r="B14" i="18" s="1"/>
  <c r="F14" i="18" s="1"/>
  <c r="D16" i="9"/>
  <c r="D10" i="9"/>
  <c r="D12" i="9"/>
  <c r="D14" i="9"/>
  <c r="E7" i="9"/>
  <c r="D8" i="9"/>
  <c r="E8" i="9" s="1"/>
  <c r="D9" i="9"/>
  <c r="E9" i="9" s="1"/>
  <c r="D15" i="9"/>
  <c r="D13" i="9"/>
  <c r="D11" i="9"/>
  <c r="D18" i="9"/>
  <c r="D19" i="9"/>
  <c r="D17" i="9"/>
  <c r="E5" i="18" l="1"/>
  <c r="D27" i="19"/>
  <c r="C9" i="18"/>
  <c r="D9" i="18"/>
  <c r="E9" i="18"/>
  <c r="C7" i="18"/>
  <c r="D7" i="18"/>
  <c r="E7" i="18"/>
  <c r="C8" i="18"/>
  <c r="D8" i="18"/>
  <c r="E8" i="18"/>
  <c r="C6" i="18"/>
  <c r="D6" i="18"/>
  <c r="E6" i="18"/>
  <c r="C39" i="18"/>
  <c r="D39" i="18"/>
  <c r="E39" i="18"/>
  <c r="C38" i="18"/>
  <c r="D38" i="18"/>
  <c r="E38" i="18"/>
  <c r="C100" i="18"/>
  <c r="D100" i="18"/>
  <c r="E100" i="18"/>
  <c r="E93" i="18"/>
  <c r="D93" i="18"/>
  <c r="C93" i="18"/>
  <c r="C15" i="18"/>
  <c r="D15" i="18"/>
  <c r="E15" i="18"/>
  <c r="C22" i="18"/>
  <c r="D22" i="18"/>
  <c r="E22" i="18"/>
  <c r="C31" i="18"/>
  <c r="D31" i="18"/>
  <c r="E31" i="18"/>
  <c r="E85" i="18"/>
  <c r="D85" i="18"/>
  <c r="C85" i="18"/>
  <c r="C72" i="18"/>
  <c r="D72" i="18"/>
  <c r="E72" i="18"/>
  <c r="C51" i="18"/>
  <c r="D51" i="18"/>
  <c r="E51" i="18"/>
  <c r="C30" i="18"/>
  <c r="D30" i="18"/>
  <c r="E30" i="18"/>
  <c r="C92" i="18"/>
  <c r="D92" i="18"/>
  <c r="E92" i="18"/>
  <c r="D17" i="18"/>
  <c r="C17" i="18"/>
  <c r="E17" i="18"/>
  <c r="C80" i="18"/>
  <c r="D80" i="18"/>
  <c r="E80" i="18"/>
  <c r="E13" i="18"/>
  <c r="D13" i="18"/>
  <c r="C13" i="18"/>
  <c r="E21" i="18"/>
  <c r="D21" i="18"/>
  <c r="C21" i="18"/>
  <c r="C98" i="18"/>
  <c r="D98" i="18"/>
  <c r="E98" i="18"/>
  <c r="E77" i="18"/>
  <c r="D77" i="18"/>
  <c r="C77" i="18"/>
  <c r="C64" i="18"/>
  <c r="D64" i="18"/>
  <c r="E64" i="18"/>
  <c r="C43" i="18"/>
  <c r="D43" i="18"/>
  <c r="E43" i="18"/>
  <c r="D105" i="18"/>
  <c r="E105" i="18"/>
  <c r="C105" i="18"/>
  <c r="C84" i="18"/>
  <c r="D84" i="18"/>
  <c r="E84" i="18"/>
  <c r="C23" i="18"/>
  <c r="D23" i="18"/>
  <c r="E23" i="18"/>
  <c r="C59" i="18"/>
  <c r="D59" i="18"/>
  <c r="E59" i="18"/>
  <c r="C19" i="18"/>
  <c r="D19" i="18"/>
  <c r="E19" i="18"/>
  <c r="C20" i="18"/>
  <c r="D20" i="18"/>
  <c r="E20" i="18"/>
  <c r="C90" i="18"/>
  <c r="D90" i="18"/>
  <c r="E90" i="18"/>
  <c r="E69" i="18"/>
  <c r="D69" i="18"/>
  <c r="C69" i="18"/>
  <c r="C56" i="18"/>
  <c r="D56" i="18"/>
  <c r="E56" i="18"/>
  <c r="C35" i="18"/>
  <c r="D35" i="18"/>
  <c r="E35" i="18"/>
  <c r="D97" i="18"/>
  <c r="E97" i="18"/>
  <c r="C97" i="18"/>
  <c r="C76" i="18"/>
  <c r="D76" i="18"/>
  <c r="E76" i="18"/>
  <c r="C10" i="18"/>
  <c r="D10" i="18"/>
  <c r="E10" i="18"/>
  <c r="C103" i="18"/>
  <c r="D103" i="18"/>
  <c r="E103" i="18"/>
  <c r="C82" i="18"/>
  <c r="D82" i="18"/>
  <c r="E82" i="18"/>
  <c r="E61" i="18"/>
  <c r="D61" i="18"/>
  <c r="C61" i="18"/>
  <c r="C48" i="18"/>
  <c r="D48" i="18"/>
  <c r="E48" i="18"/>
  <c r="C102" i="18"/>
  <c r="D102" i="18"/>
  <c r="E102" i="18"/>
  <c r="D89" i="18"/>
  <c r="E89" i="18"/>
  <c r="C89" i="18"/>
  <c r="C68" i="18"/>
  <c r="D68" i="18"/>
  <c r="E68" i="18"/>
  <c r="C14" i="18"/>
  <c r="D14" i="18"/>
  <c r="E14" i="18"/>
  <c r="C95" i="18"/>
  <c r="D95" i="18"/>
  <c r="E95" i="18"/>
  <c r="C74" i="18"/>
  <c r="D74" i="18"/>
  <c r="E74" i="18"/>
  <c r="E53" i="18"/>
  <c r="D53" i="18"/>
  <c r="C53" i="18"/>
  <c r="C40" i="18"/>
  <c r="D40" i="18"/>
  <c r="E40" i="18"/>
  <c r="C94" i="18"/>
  <c r="D94" i="18"/>
  <c r="E94" i="18"/>
  <c r="D81" i="18"/>
  <c r="E81" i="18"/>
  <c r="C81" i="18"/>
  <c r="C60" i="18"/>
  <c r="D60" i="18"/>
  <c r="E60" i="18"/>
  <c r="C26" i="18"/>
  <c r="D26" i="18"/>
  <c r="E26" i="18"/>
  <c r="C18" i="18"/>
  <c r="D18" i="18"/>
  <c r="E18" i="18"/>
  <c r="C87" i="18"/>
  <c r="D87" i="18"/>
  <c r="E87" i="18"/>
  <c r="C66" i="18"/>
  <c r="D66" i="18"/>
  <c r="E66" i="18"/>
  <c r="D45" i="18"/>
  <c r="E45" i="18"/>
  <c r="C45" i="18"/>
  <c r="C32" i="18"/>
  <c r="D32" i="18"/>
  <c r="E32" i="18"/>
  <c r="C86" i="18"/>
  <c r="D86" i="18"/>
  <c r="E86" i="18"/>
  <c r="D73" i="18"/>
  <c r="E73" i="18"/>
  <c r="C73" i="18"/>
  <c r="C52" i="18"/>
  <c r="D52" i="18"/>
  <c r="E52" i="18"/>
  <c r="C16" i="18"/>
  <c r="D16" i="18"/>
  <c r="E16" i="18"/>
  <c r="C79" i="18"/>
  <c r="D79" i="18"/>
  <c r="E79" i="18"/>
  <c r="C58" i="18"/>
  <c r="D58" i="18"/>
  <c r="E58" i="18"/>
  <c r="D37" i="18"/>
  <c r="E37" i="18"/>
  <c r="C37" i="18"/>
  <c r="C99" i="18"/>
  <c r="D99" i="18"/>
  <c r="E99" i="18"/>
  <c r="C78" i="18"/>
  <c r="D78" i="18"/>
  <c r="E78" i="18"/>
  <c r="D65" i="18"/>
  <c r="E65" i="18"/>
  <c r="C65" i="18"/>
  <c r="C44" i="18"/>
  <c r="D44" i="18"/>
  <c r="E44" i="18"/>
  <c r="C27" i="18"/>
  <c r="D27" i="18"/>
  <c r="E27" i="18"/>
  <c r="C71" i="18"/>
  <c r="D71" i="18"/>
  <c r="E71" i="18"/>
  <c r="C50" i="18"/>
  <c r="D50" i="18"/>
  <c r="E50" i="18"/>
  <c r="D29" i="18"/>
  <c r="E29" i="18"/>
  <c r="C29" i="18"/>
  <c r="C91" i="18"/>
  <c r="D91" i="18"/>
  <c r="E91" i="18"/>
  <c r="C70" i="18"/>
  <c r="D70" i="18"/>
  <c r="E70" i="18"/>
  <c r="D57" i="18"/>
  <c r="E57" i="18"/>
  <c r="C57" i="18"/>
  <c r="C36" i="18"/>
  <c r="D36" i="18"/>
  <c r="E36" i="18"/>
  <c r="C63" i="18"/>
  <c r="D63" i="18"/>
  <c r="E63" i="18"/>
  <c r="C42" i="18"/>
  <c r="D42" i="18"/>
  <c r="E42" i="18"/>
  <c r="C104" i="18"/>
  <c r="D104" i="18"/>
  <c r="E104" i="18"/>
  <c r="C83" i="18"/>
  <c r="D83" i="18"/>
  <c r="E83" i="18"/>
  <c r="C62" i="18"/>
  <c r="D62" i="18"/>
  <c r="E62" i="18"/>
  <c r="D49" i="18"/>
  <c r="E49" i="18"/>
  <c r="C49" i="18"/>
  <c r="C28" i="18"/>
  <c r="D28" i="18"/>
  <c r="E28" i="18"/>
  <c r="C11" i="18"/>
  <c r="D11" i="18"/>
  <c r="E11" i="18"/>
  <c r="D25" i="18"/>
  <c r="E25" i="18"/>
  <c r="C25" i="18"/>
  <c r="C55" i="18"/>
  <c r="D55" i="18"/>
  <c r="E55" i="18"/>
  <c r="C34" i="18"/>
  <c r="D34" i="18"/>
  <c r="E34" i="18"/>
  <c r="C96" i="18"/>
  <c r="D96" i="18"/>
  <c r="E96" i="18"/>
  <c r="C75" i="18"/>
  <c r="D75" i="18"/>
  <c r="E75" i="18"/>
  <c r="C54" i="18"/>
  <c r="D54" i="18"/>
  <c r="E54" i="18"/>
  <c r="D41" i="18"/>
  <c r="E41" i="18"/>
  <c r="C41" i="18"/>
  <c r="C12" i="18"/>
  <c r="D12" i="18"/>
  <c r="E12" i="18"/>
  <c r="C24" i="18"/>
  <c r="D24" i="18"/>
  <c r="E24" i="18"/>
  <c r="C47" i="18"/>
  <c r="D47" i="18"/>
  <c r="E47" i="18"/>
  <c r="E101" i="18"/>
  <c r="D101" i="18"/>
  <c r="C101" i="18"/>
  <c r="C88" i="18"/>
  <c r="D88" i="18"/>
  <c r="E88" i="18"/>
  <c r="C67" i="18"/>
  <c r="D67" i="18"/>
  <c r="E67" i="18"/>
  <c r="C46" i="18"/>
  <c r="D46" i="18"/>
  <c r="E46" i="18"/>
  <c r="E33" i="18"/>
  <c r="D33" i="18"/>
  <c r="C33" i="18"/>
  <c r="D5" i="18"/>
  <c r="C5" i="18"/>
  <c r="D24" i="9"/>
  <c r="C24" i="9" s="1"/>
  <c r="C20" i="9"/>
  <c r="D20" i="9" s="1"/>
  <c r="E20" i="9" s="1"/>
  <c r="E10" i="9"/>
  <c r="E16" i="9"/>
  <c r="E18" i="9"/>
  <c r="E14" i="9"/>
  <c r="E12"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<sst xmlns="http://schemas.openxmlformats.org/spreadsheetml/2006/main" count="1420" uniqueCount="701">
  <si>
    <t>0. GEBRUIKAANWIJZING</t>
  </si>
  <si>
    <t>1. Locaties en Conditioneringen</t>
  </si>
  <si>
    <r>
      <t xml:space="preserve">Als wij weten waar (locaties) en hoe (conditionnering) uw gevaarlijke producten zijn opgeslagen, kunnen wij ons beter voorbereiden op eventuele bezoeken aan uw bedrijf en kunnen wij voorlopig vaststellen of er al dan niet een bodemonderzoek moet worden uitgevoerd. 
Om het gemakkelijk te maken moet deze informatie niet rechtstreeks in verband worden gebracht met de gevaarlijke producten. 
</t>
    </r>
    <r>
      <rPr>
        <b/>
        <sz val="11"/>
        <color theme="1"/>
        <rFont val="Calibri"/>
        <family val="2"/>
        <scheme val="minor"/>
      </rPr>
      <t>--&gt; Dit tabblad moet door u worden ingevuld</t>
    </r>
    <r>
      <rPr>
        <sz val="11"/>
        <color theme="1"/>
        <rFont val="Calibri"/>
        <family val="2"/>
        <scheme val="minor"/>
      </rPr>
      <t xml:space="preserve">.
</t>
    </r>
  </si>
  <si>
    <t>2. Inventaris</t>
  </si>
  <si>
    <t>3. Bijzonder zorgwekkende producten</t>
  </si>
  <si>
    <t>4. Fouten</t>
  </si>
  <si>
    <r>
      <t xml:space="preserve">Wijst op de meest voorkomende fouten bij het invullen van de inventaris. 
Helpt om heen en weer geloop tussen u en de administratie te voorkomen. 
Raadpleeg de productnummers in dit tabblad en controleer de informatie die u hebt ingegeven. 
</t>
    </r>
    <r>
      <rPr>
        <b/>
        <sz val="11"/>
        <color rgb="FFFF0000"/>
        <rFont val="Calibri"/>
        <family val="2"/>
        <scheme val="minor"/>
      </rPr>
      <t xml:space="preserve">--&gt; U moet dit tabblad raadplegen maar mag er geen informatie ingeven. </t>
    </r>
  </si>
  <si>
    <t>5. Resultaten</t>
  </si>
  <si>
    <r>
      <t xml:space="preserve">Het belangrijkste doel van deze inventaris is het opsporen van de aanwezigheid van bepaalde soorten opslag van gevaarlijke producten die, afhankelijk van de opgeslagen hoeveelheden, als </t>
    </r>
    <r>
      <rPr>
        <b/>
        <sz val="11"/>
        <color theme="1"/>
        <rFont val="Calibri"/>
        <family val="2"/>
        <scheme val="minor"/>
      </rPr>
      <t>ingedeelde inrichtingen</t>
    </r>
    <r>
      <rPr>
        <sz val="11"/>
        <color theme="1"/>
        <rFont val="Calibri"/>
        <family val="2"/>
        <scheme val="minor"/>
      </rPr>
      <t xml:space="preserve"> kunnen worden beschouwd. In dat geval zal het nodig zijn de in dit tabblad aangegeven rubrieken aan uw vergunningsaanvraag toe te voegen. De </t>
    </r>
    <r>
      <rPr>
        <b/>
        <sz val="11"/>
        <color theme="1"/>
        <rFont val="Calibri"/>
        <family val="2"/>
        <scheme val="minor"/>
      </rPr>
      <t>klasse</t>
    </r>
    <r>
      <rPr>
        <sz val="11"/>
        <color theme="1"/>
        <rFont val="Calibri"/>
        <family val="2"/>
        <scheme val="minor"/>
      </rPr>
      <t xml:space="preserve"> (1B-2-3) van de aangevraagde vergunning kan ook veranderen afhankelijk van de </t>
    </r>
    <r>
      <rPr>
        <b/>
        <sz val="11"/>
        <color theme="1"/>
        <rFont val="Calibri"/>
        <family val="2"/>
        <scheme val="minor"/>
      </rPr>
      <t>klasse</t>
    </r>
    <r>
      <rPr>
        <sz val="11"/>
        <color theme="1"/>
        <rFont val="Calibri"/>
        <family val="2"/>
        <scheme val="minor"/>
      </rPr>
      <t xml:space="preserve"> van de aangetroffen installaties. 
Tegelijkertijd geeft dit tabblad een overzicht van de producten van bijzonder belang die in uw exploitatie aanwezig zijn (en herinnert u aan uw verplichting om ons het bijbehorende veiligheidsinformatieblad te bezorgen) alsook van de totale hoeveelheden producten, ingedeeld per gevarenpictogram, informatie die nuttig zal zijn voor het opstellen van de exploitatievoorwaarden van uw vergunning, alsook voor de brandweer in geval van interventie in uw exploitatie. 
</t>
    </r>
    <r>
      <rPr>
        <b/>
        <sz val="11"/>
        <color rgb="FFFF0000"/>
        <rFont val="Calibri"/>
        <family val="2"/>
        <scheme val="minor"/>
      </rPr>
      <t xml:space="preserve">--&gt; U moet dit tabblad raadplegen maar mag er geen informatie ingeven. </t>
    </r>
  </si>
  <si>
    <r>
      <t>Inventaire produits dangereux :</t>
    </r>
    <r>
      <rPr>
        <b/>
        <sz val="16"/>
        <color rgb="FFFF0000"/>
        <rFont val="Arial"/>
        <family val="2"/>
      </rPr>
      <t xml:space="preserve"> FEUILLE A REMPLIR</t>
    </r>
    <r>
      <rPr>
        <b/>
        <sz val="16"/>
        <rFont val="Arial"/>
        <family val="2"/>
      </rPr>
      <t xml:space="preserve"> - Conditionnement(s)</t>
    </r>
  </si>
  <si>
    <t>Conditionnement (choix 1)</t>
  </si>
  <si>
    <t>Conditionnement (choix 2)</t>
  </si>
  <si>
    <t>Conditionnement (choix 3)</t>
  </si>
  <si>
    <t>Conditionnement (choix 4)</t>
  </si>
  <si>
    <t>Conditionnement (choix 5)</t>
  </si>
  <si>
    <t>Conditionnement (choix 6)</t>
  </si>
  <si>
    <t>Conditionnement (choix 7)</t>
  </si>
  <si>
    <t>Conditionnement (choix 8)</t>
  </si>
  <si>
    <t>Id_C</t>
  </si>
  <si>
    <r>
      <rPr>
        <b/>
        <u/>
        <sz val="10"/>
        <rFont val="Arial"/>
        <family val="2"/>
      </rPr>
      <t xml:space="preserve">Note : </t>
    </r>
    <r>
      <rPr>
        <b/>
        <sz val="10"/>
        <rFont val="Arial"/>
        <family val="2"/>
      </rPr>
      <t xml:space="preserve">
</t>
    </r>
  </si>
  <si>
    <t>1a. Locatie(s) van opslag</t>
  </si>
  <si>
    <t>Locatie (keuze 1)</t>
  </si>
  <si>
    <t>Locatie (keuze 2)</t>
  </si>
  <si>
    <t>Locatie (keuze 3)</t>
  </si>
  <si>
    <t>Locatie (keuze 4)</t>
  </si>
  <si>
    <t>Locatie (keuze 5)</t>
  </si>
  <si>
    <t>Locatie (keuze 6)</t>
  </si>
  <si>
    <t>Locatie (keuze 7)</t>
  </si>
  <si>
    <t>Locatie (keuze 8)</t>
  </si>
  <si>
    <t>Locatie (keuze 9)</t>
  </si>
  <si>
    <t>Id_L</t>
  </si>
  <si>
    <t/>
  </si>
  <si>
    <r>
      <rPr>
        <b/>
        <u/>
        <sz val="10"/>
        <rFont val="Arial"/>
        <family val="2"/>
      </rPr>
      <t>Opmerking</t>
    </r>
    <r>
      <rPr>
        <sz val="10"/>
        <rFont val="Arial"/>
        <family val="2"/>
      </rPr>
      <t xml:space="preserve"> : 
Leefmilieu Brussel moet de verschillende locaties kennen waar uw gevaarlijke producten zullen worden opgeslagen, zodat het deze locaties kan bezoeken. Bovendien zullen, afhankelijk van de hoeveelheden die in bepaalde locaties worden opgeslagen, </t>
    </r>
    <r>
      <rPr>
        <sz val="10"/>
        <color rgb="FFFF0000"/>
        <rFont val="Arial"/>
        <family val="2"/>
      </rPr>
      <t>bepaalde bijkomende exploitatievoorwaarden moeten worden opgesteld.</t>
    </r>
  </si>
  <si>
    <t>1b. Conditionering(en)</t>
  </si>
  <si>
    <t>Conditionering (keuze 1)</t>
  </si>
  <si>
    <t>Conditionering (keuze 2)</t>
  </si>
  <si>
    <t>Conditionering (keuze 3)</t>
  </si>
  <si>
    <t>Conditionering (keuze 4)</t>
  </si>
  <si>
    <t>Conditionering (keuze 5)</t>
  </si>
  <si>
    <t>Conditionering (keuze 6)</t>
  </si>
  <si>
    <t>Conditionering (keuze 7)</t>
  </si>
  <si>
    <t>Conditionering (keuze 8)</t>
  </si>
  <si>
    <r>
      <rPr>
        <b/>
        <u/>
        <sz val="10"/>
        <rFont val="Arial"/>
        <family val="2"/>
      </rPr>
      <t>Opmerking</t>
    </r>
    <r>
      <rPr>
        <sz val="10"/>
        <rFont val="Arial"/>
        <family val="2"/>
      </rPr>
      <t xml:space="preserve"> : 
Voor de opslag van gevaarlijke stoffen kan een bodemonderzoek nodig zijn om er zeker van te zijn dat uw gevaarlijke stoffen de kwaliteit van de bodem niet aantasten. Door een gepaste conditionering te kiezen, kunt u van deze verplichting worden vrijgesteld. </t>
    </r>
  </si>
  <si>
    <t>2. INVENTARIS</t>
  </si>
  <si>
    <t>Als er meer dan 4 gevarensymbolen aan een product zijn gekoppeld, gebruikt u de [+] hierboven om meer kolommen weer te geven</t>
  </si>
  <si>
    <t>Indien aan een product meer dan 6 gevarenaanduidingscodes zijn gekoppeld, gebruik dan de [+] hierboven om meer kolommen weer te geven.</t>
  </si>
  <si>
    <t>Als hulpmiddel om deze inventaris in te vullen bestaat er een gids onder deze link. Deze bevat namelijk belangrijke specificaties voor winkels voor de verkoop van doe-het-zelfproducten, onderhoudsproducten of schoonmaakproducten - supermarkt en hypermarkt.</t>
  </si>
  <si>
    <t>(Product-nummer)</t>
  </si>
  <si>
    <t>A. Naam of "familie" van gevaarlijke producten</t>
  </si>
  <si>
    <t>B. Gevarenpictogram (keuze 1)</t>
  </si>
  <si>
    <t>B. Gevarenpictogram (keuze 2)</t>
  </si>
  <si>
    <t>B. Gevarenpictogram (keuze 3)</t>
  </si>
  <si>
    <t>B. Gevarenpictogram (keuze 4)</t>
  </si>
  <si>
    <t>B. Gevarenpictogram (keuze 5)</t>
  </si>
  <si>
    <t>B. Gevarenpictogram (keuze 6)</t>
  </si>
  <si>
    <t>B. Gevarenpictogram (keuze 7)</t>
  </si>
  <si>
    <t>B. Gevarenpictogram (keuze 8)</t>
  </si>
  <si>
    <t>B. Gevarenpictogram (keuze 9)</t>
  </si>
  <si>
    <t>C. Type gevaarlijk product</t>
  </si>
  <si>
    <t>D. Vlampunt (in °C)</t>
  </si>
  <si>
    <t>E. Maximaal opgeslagen hoeveelheid</t>
  </si>
  <si>
    <t>(Eenheid)</t>
  </si>
  <si>
    <t>Opmerkingen</t>
  </si>
  <si>
    <t>Moet u de gevarencodes voor dit product invullen?</t>
  </si>
  <si>
    <t>F. Code(s) van gevarenaanduidingen 
(H gevolgd door cijfers) (keuze 1)</t>
  </si>
  <si>
    <t>F. Code(s) van gevarenaanduidingen 
(H gevolgd door cijfers) (keuze 2)</t>
  </si>
  <si>
    <t>F. Code(s) van gevarenaanduidingen 
(H gevolgd door cijfers) (keuze 3)</t>
  </si>
  <si>
    <t>F. Code(s) van gevarenaanduidingen 
(H gevolgd door cijfers) (keuze 4)</t>
  </si>
  <si>
    <t>F. Code(s) van gevarenaanduidingen 
(H gevolgd door cijfers) (keuze 5)</t>
  </si>
  <si>
    <t>F. Code(s) van gevarenaanduidingen (H gevolgd door cijfers) (keuze 6)</t>
  </si>
  <si>
    <t>F. Code(s) van gevarenaanduidingen (H gevolgd door cijfers) (keuze 7)</t>
  </si>
  <si>
    <t>F. Code(s) van gevarenaanduidingen (H gevolgd door cijfers) (keuze 8)</t>
  </si>
  <si>
    <t>F. Code(s) van gevarenaanduidingen (H gevolgd door cijfers) (keuze 9)</t>
  </si>
  <si>
    <t>F. Code(s) van gevarenaanduidingen (H gevolgd door cijfers) (keuze 10)</t>
  </si>
  <si>
    <t>F. Code(s) van gevarenaanduidingen (H gevolgd door cijfers) (keuze 11)</t>
  </si>
  <si>
    <t>F. Code(s) van gevarenaanduidingen (H gevolgd door cijfers) (keuze 12)</t>
  </si>
  <si>
    <t>F. Code(s) van gevarenaanduidingen (H gevolgd door cijfers) (keuze 13)</t>
  </si>
  <si>
    <t>F. Code(s) van gevarenaanduidingen (H gevolgd door cijfers) (keuze 14)</t>
  </si>
  <si>
    <t>F. Code(s) van gevarenaanduidingen (H gevolgd door cijfers) (keuze 15)</t>
  </si>
  <si>
    <t>F. Code(s) van gevarenaanduidingen (H gevolgd door cijfers) (keuze 16)</t>
  </si>
  <si>
    <t>F. Code(s) van gevarenaanduidingen (H gevolgd door cijfers) (keuze 17)</t>
  </si>
  <si>
    <t>F. Code(s) van gevarenaanduidingen (H gevolgd door cijfers) (keuze 18)</t>
  </si>
  <si>
    <t>F. Code(s) van gevarenaanduidingen (H gevolgd door cijfers) (keuze 19)</t>
  </si>
  <si>
    <t>F. Code(s) van gevarenaanduidingen (H gevolgd door cijfers) (keuze 20)</t>
  </si>
  <si>
    <t>F. Code(s) van gevarenaanduidingen (H gevolgd door cijfers) (keuze 21)</t>
  </si>
  <si>
    <t>F. Code(s) van gevarenaanduidingen (H gevolgd door cijfers) (keuze 22)</t>
  </si>
  <si>
    <t>F. Code(s) van gevarenaanduidingen (H gevolgd door cijfers) (keuze 23)</t>
  </si>
  <si>
    <t>F. Code(s) van gevarenaanduidingen (H gevolgd door cijfers) (keuze 24)</t>
  </si>
  <si>
    <t>F. Code(s) van gevarenaanduidingen (H gevolgd door cijfers) (keuze 25)</t>
  </si>
  <si>
    <t>F. Code(s) van gevarenaanduidingen (H gevolgd door cijfers) (keuze 26)</t>
  </si>
  <si>
    <t>F. Code(s) van gevarenaanduidingen (H gevolgd door cijfers) (keuze 27)</t>
  </si>
  <si>
    <t>F. Code(s) van gevarenaanduidingen (H gevolgd door cijfers) (keuze 28)</t>
  </si>
  <si>
    <t>F. Code(s) van gevarenaanduidingen (H gevolgd door cijfers) (keuze 29)</t>
  </si>
  <si>
    <t>F. Code(s) van gevarenaanduidingen (H gevolgd door cijfers) (keuze 30)</t>
  </si>
  <si>
    <t>Id_Picto</t>
  </si>
  <si>
    <t>Uitrollist TPD</t>
  </si>
  <si>
    <t>Id_TPD</t>
  </si>
  <si>
    <t>Id_PE</t>
  </si>
  <si>
    <t>Id_H</t>
  </si>
  <si>
    <t>Id_Err</t>
  </si>
  <si>
    <t>GHS01 (ontploffende bom)</t>
  </si>
  <si>
    <t>GHS02 (vlam)</t>
  </si>
  <si>
    <t>GHS03 (vlam boven cirkel)</t>
  </si>
  <si>
    <t>GHS04 (gasfles)</t>
  </si>
  <si>
    <t>GHS05 (corrosie)</t>
  </si>
  <si>
    <t>GHS06 (doodshoofd met gekruiste beenderen)</t>
  </si>
  <si>
    <t>GHS07 (uitroepteken)</t>
  </si>
  <si>
    <t>GHS08 (gezondheidsgevaar)</t>
  </si>
  <si>
    <t>GHS09 (milieu)</t>
  </si>
  <si>
    <t>Geen pictogram</t>
  </si>
  <si>
    <r>
      <t xml:space="preserve">Résid. SGH02 
</t>
    </r>
    <r>
      <rPr>
        <sz val="10"/>
        <color rgb="FF000000"/>
        <rFont val="Arial"/>
        <family val="2"/>
      </rPr>
      <t>(= SGH02)</t>
    </r>
  </si>
  <si>
    <r>
      <t xml:space="preserve">Résid SGH05 
</t>
    </r>
    <r>
      <rPr>
        <sz val="10"/>
        <color rgb="FF000000"/>
        <rFont val="Arial"/>
        <family val="2"/>
      </rPr>
      <t>(SGH05 - rédid SGH06)</t>
    </r>
  </si>
  <si>
    <r>
      <t xml:space="preserve">Résid SGH06 
</t>
    </r>
    <r>
      <rPr>
        <sz val="10"/>
        <color rgb="FF000000"/>
        <rFont val="Arial"/>
        <family val="2"/>
      </rPr>
      <t>(SGH06 - résid SGH02)</t>
    </r>
  </si>
  <si>
    <r>
      <rPr>
        <b/>
        <sz val="10"/>
        <color rgb="FF000000"/>
        <rFont val="Arial"/>
        <family val="2"/>
      </rPr>
      <t xml:space="preserve">Résid SGH07 </t>
    </r>
    <r>
      <rPr>
        <sz val="10"/>
        <color indexed="8"/>
        <rFont val="Arial"/>
        <family val="2"/>
      </rPr>
      <t xml:space="preserve">
(SGH07 - résid SGH08)</t>
    </r>
  </si>
  <si>
    <r>
      <t xml:space="preserve">Résid SGH08 
</t>
    </r>
    <r>
      <rPr>
        <sz val="10"/>
        <color rgb="FF000000"/>
        <rFont val="Arial"/>
        <family val="2"/>
      </rPr>
      <t>(SGH08 - résid SGH05)</t>
    </r>
  </si>
  <si>
    <r>
      <rPr>
        <b/>
        <sz val="10"/>
        <color rgb="FF000000"/>
        <rFont val="Arial"/>
        <family val="2"/>
      </rPr>
      <t xml:space="preserve">Résid SGH09 </t>
    </r>
    <r>
      <rPr>
        <sz val="10"/>
        <color indexed="8"/>
        <rFont val="Arial"/>
        <family val="2"/>
      </rPr>
      <t xml:space="preserve">
(SGH09 - résid SGH07)</t>
    </r>
  </si>
  <si>
    <r>
      <t xml:space="preserve">Gas : vaste opslag </t>
    </r>
    <r>
      <rPr>
        <sz val="10"/>
        <color indexed="30"/>
        <rFont val="Arial"/>
        <family val="2"/>
      </rPr>
      <t>(rub. 72 1°)</t>
    </r>
  </si>
  <si>
    <r>
      <t xml:space="preserve">Gas : blusgazen </t>
    </r>
    <r>
      <rPr>
        <sz val="10"/>
        <color indexed="30"/>
        <rFont val="Arial"/>
        <family val="2"/>
      </rPr>
      <t>(rub. 72 2°)</t>
    </r>
  </si>
  <si>
    <r>
      <t xml:space="preserve">Gas : mobiele opslag  </t>
    </r>
    <r>
      <rPr>
        <sz val="10"/>
        <color indexed="30"/>
        <rFont val="Arial"/>
        <family val="2"/>
      </rPr>
      <t>(rub. 74 1°)</t>
    </r>
  </si>
  <si>
    <r>
      <t xml:space="preserve">Gas : spuitbussen </t>
    </r>
    <r>
      <rPr>
        <sz val="10"/>
        <color indexed="30"/>
        <rFont val="Arial"/>
        <family val="2"/>
      </rPr>
      <t>(rub. 74 2°)</t>
    </r>
  </si>
  <si>
    <r>
      <t xml:space="preserve">"Ontvlambare vloeistoffen : andere (ondergrondse opslag) </t>
    </r>
    <r>
      <rPr>
        <sz val="10"/>
        <color indexed="10"/>
        <rFont val="Arial"/>
        <family val="2"/>
      </rPr>
      <t>(&lt;21°C)</t>
    </r>
    <r>
      <rPr>
        <sz val="10"/>
        <rFont val="Arial"/>
        <family val="2"/>
      </rPr>
      <t xml:space="preserve">" + "Ontvlambare vloeistoffen : benzine (ondergrondse opslag) (&lt;21°C)" </t>
    </r>
    <r>
      <rPr>
        <sz val="10"/>
        <color indexed="30"/>
        <rFont val="Arial"/>
        <family val="2"/>
      </rPr>
      <t>(rub. 88 1°(ondergronds))</t>
    </r>
  </si>
  <si>
    <r>
      <t xml:space="preserve">"Ontvlambare vloeistoffen : andere (niet-ondergrondse opslag) </t>
    </r>
    <r>
      <rPr>
        <sz val="10"/>
        <color indexed="10"/>
        <rFont val="Arial"/>
        <family val="2"/>
      </rPr>
      <t>(&lt;21°C)</t>
    </r>
    <r>
      <rPr>
        <sz val="10"/>
        <rFont val="Arial"/>
        <family val="2"/>
      </rPr>
      <t xml:space="preserve">" +  "Ontvlambare vloeistoffen : benzine (niet-ondergrondse opslag) (&lt;21°C)" </t>
    </r>
    <r>
      <rPr>
        <sz val="10"/>
        <color indexed="30"/>
        <rFont val="Arial"/>
        <family val="2"/>
      </rPr>
      <t>(rub. 88 1°(niet-ondergronds))</t>
    </r>
  </si>
  <si>
    <r>
      <t xml:space="preserve">Ontvlambare vloeistoffen : andere (ondergrondse opslag) </t>
    </r>
    <r>
      <rPr>
        <sz val="10"/>
        <color indexed="10"/>
        <rFont val="Arial"/>
        <family val="2"/>
      </rPr>
      <t>(&gt;21°C &lt;55°C)</t>
    </r>
    <r>
      <rPr>
        <sz val="10"/>
        <color indexed="30"/>
        <rFont val="Arial"/>
        <family val="2"/>
      </rPr>
      <t xml:space="preserve"> (rub. 88 2°(ondergronds))</t>
    </r>
  </si>
  <si>
    <r>
      <t xml:space="preserve">Ontvlambare vloeistoffen : andere (niet-ondergrondse opslag) </t>
    </r>
    <r>
      <rPr>
        <sz val="10"/>
        <color indexed="10"/>
        <rFont val="Arial"/>
        <family val="2"/>
      </rPr>
      <t>(&gt;21°C &lt;55°C)</t>
    </r>
    <r>
      <rPr>
        <sz val="10"/>
        <rFont val="Arial"/>
        <family val="2"/>
      </rPr>
      <t xml:space="preserve"> </t>
    </r>
    <r>
      <rPr>
        <sz val="10"/>
        <color indexed="30"/>
        <rFont val="Arial"/>
        <family val="2"/>
      </rPr>
      <t>(rub. 88 2°(niet-ondergronds))</t>
    </r>
  </si>
  <si>
    <r>
      <t xml:space="preserve">"Ontvlambare vloeistoffen : andere (ondergrondse opslag) </t>
    </r>
    <r>
      <rPr>
        <sz val="10"/>
        <color indexed="10"/>
        <rFont val="Arial"/>
        <family val="2"/>
      </rPr>
      <t>(&gt;55°C &lt;100°C)</t>
    </r>
    <r>
      <rPr>
        <sz val="10"/>
        <rFont val="Arial"/>
        <family val="2"/>
      </rPr>
      <t xml:space="preserve">" + "Specifieke producten : diesel, stookolie, gasolie (ondergrondse opslag en/of bevoorrading voertuigen)) (&gt;55°C &lt;100°C)" </t>
    </r>
    <r>
      <rPr>
        <sz val="10"/>
        <color indexed="30"/>
        <rFont val="Arial"/>
        <family val="2"/>
      </rPr>
      <t>(rub. 88 3°(ondegronds/voertuigen))</t>
    </r>
  </si>
  <si>
    <r>
      <t xml:space="preserve">"Ontvlambare vloeistoffen : andere (niet-ondergrondse opslag) </t>
    </r>
    <r>
      <rPr>
        <sz val="10"/>
        <color indexed="10"/>
        <rFont val="Arial"/>
        <family val="2"/>
      </rPr>
      <t>(&gt;55°C &lt;100°C)</t>
    </r>
    <r>
      <rPr>
        <sz val="10"/>
        <rFont val="Arial"/>
        <family val="2"/>
      </rPr>
      <t xml:space="preserve">" + "Specifieke producten : diesel, stookoloie, gasolie (niet-ondergrondse opslag) (&gt;55°C &lt;100°C)" </t>
    </r>
    <r>
      <rPr>
        <sz val="10"/>
        <color indexed="30"/>
        <rFont val="Arial"/>
        <family val="2"/>
      </rPr>
      <t>(rub. 88 3° (niet ondergronds))</t>
    </r>
  </si>
  <si>
    <r>
      <t xml:space="preserve">Specifieke producten : zware stookolie, minerale of synthetische oliën en analoge vloeistoffen (ondergrondse opslag en/of bevoorrading voertuigen) </t>
    </r>
    <r>
      <rPr>
        <sz val="10"/>
        <color indexed="30"/>
        <rFont val="Arial"/>
        <family val="2"/>
      </rPr>
      <t>(rub. 88 4°(ondergronds/voertuigen))</t>
    </r>
  </si>
  <si>
    <r>
      <t xml:space="preserve">Specifieke producten : zware stookolie, minerale of synthetische oliën en analoge vloeistoffen (niet-ondergrondse opslag) </t>
    </r>
    <r>
      <rPr>
        <sz val="10"/>
        <color indexed="30"/>
        <rFont val="Arial"/>
        <family val="2"/>
      </rPr>
      <t>(rub.88 4°(niet ondergronds))</t>
    </r>
  </si>
  <si>
    <r>
      <t xml:space="preserve">Specifieke producten : fytofarmaceutische producten (voor professioneel gebruik) </t>
    </r>
    <r>
      <rPr>
        <sz val="10"/>
        <color indexed="30"/>
        <rFont val="Arial"/>
        <family val="2"/>
      </rPr>
      <t>(rub. 112 pro)</t>
    </r>
  </si>
  <si>
    <r>
      <t xml:space="preserve">Specifieke producten : fytofarmaceutische producten (voor niet-professioneel gebruik bestemd voor verkoop) </t>
    </r>
    <r>
      <rPr>
        <sz val="10"/>
        <color indexed="30"/>
        <rFont val="Arial"/>
        <family val="2"/>
      </rPr>
      <t>(rub. 112 niet-pro)</t>
    </r>
  </si>
  <si>
    <r>
      <t xml:space="preserve">Specifieke producten : fytofarmaceutische producten (voor niet-professioneel gebruik bestemd voor opslag) </t>
    </r>
    <r>
      <rPr>
        <sz val="10"/>
        <color indexed="30"/>
        <rFont val="Arial"/>
        <family val="2"/>
      </rPr>
      <t>(rub. 112 niet-pro)</t>
    </r>
  </si>
  <si>
    <t>Substanties bijlage 14 van REACH</t>
  </si>
  <si>
    <r>
      <t xml:space="preserve">Gevaarlijke substanties of mengels die niet in een andere rubriek zijn opgenomen </t>
    </r>
    <r>
      <rPr>
        <sz val="10"/>
        <color indexed="10"/>
        <rFont val="Arial"/>
        <family val="2"/>
      </rPr>
      <t xml:space="preserve">(H302, H304, ….) </t>
    </r>
    <r>
      <rPr>
        <sz val="10"/>
        <rFont val="Arial"/>
        <family val="2"/>
      </rPr>
      <t xml:space="preserve">(alleen ontv/ schad/ irr) </t>
    </r>
    <r>
      <rPr>
        <sz val="10"/>
        <color indexed="30"/>
        <rFont val="Arial"/>
        <family val="2"/>
      </rPr>
      <t>(rub. 121 1°)</t>
    </r>
  </si>
  <si>
    <r>
      <t xml:space="preserve">Gevaarlijke substanties of mengels die niet in een andere rubriek zijn opgenomen </t>
    </r>
    <r>
      <rPr>
        <sz val="10"/>
        <color indexed="10"/>
        <rFont val="Arial"/>
        <family val="2"/>
      </rPr>
      <t>(H200, H201, ….)</t>
    </r>
    <r>
      <rPr>
        <sz val="10"/>
        <rFont val="Arial"/>
        <family val="2"/>
      </rPr>
      <t xml:space="preserve"> (uitsluitend ontvlambaar, schadelijk, irriterend) </t>
    </r>
    <r>
      <rPr>
        <sz val="10"/>
        <color indexed="30"/>
        <rFont val="Arial"/>
        <family val="2"/>
      </rPr>
      <t>(rub. 121 2°)</t>
    </r>
  </si>
  <si>
    <t>Gezondheidsschadelijke stoffen (CMR, dodelijk, sensibiliserend)
Gezondheidsschadelijke producten (CMR, dodelijk, sensibiliserend)</t>
  </si>
  <si>
    <t>Zorgwekkende stoffen</t>
  </si>
  <si>
    <t>Geen pictrogram</t>
  </si>
  <si>
    <t>Fout 01</t>
  </si>
  <si>
    <t>Fout 02</t>
  </si>
  <si>
    <t>Fout 03</t>
  </si>
  <si>
    <t>Fout 04</t>
  </si>
  <si>
    <t>Automatische keuze</t>
  </si>
  <si>
    <t>in te geven vrij veld</t>
  </si>
  <si>
    <t>uitrollijst</t>
  </si>
  <si>
    <t>uitrollijst (14 opties)</t>
  </si>
  <si>
    <t>vrij veld</t>
  </si>
  <si>
    <t>Automatische 
keuze</t>
  </si>
  <si>
    <t>Vb.</t>
  </si>
  <si>
    <t>Voorbeeld: Butaan</t>
  </si>
  <si>
    <t>Gas : vaste opslag</t>
  </si>
  <si>
    <t>Niet van toepassing</t>
  </si>
  <si>
    <t>liter</t>
  </si>
  <si>
    <r>
      <rPr>
        <i/>
        <sz val="10"/>
        <color rgb="FF00B050"/>
        <rFont val="Arial"/>
        <family val="2"/>
      </rPr>
      <t>JA --&gt; H-codes invullen</t>
    </r>
    <r>
      <rPr>
        <i/>
        <sz val="10"/>
        <color rgb="FFFF0000"/>
        <rFont val="Arial"/>
        <family val="2"/>
      </rPr>
      <t xml:space="preserve">
NEE --&gt; geen H-codes invullen.</t>
    </r>
  </si>
  <si>
    <t>H220 : Zeer licht ontvlambaar gas</t>
  </si>
  <si>
    <t>H280 : Bevat gas onder druk; kan ontploffen bij verwarming</t>
  </si>
  <si>
    <t>1</t>
  </si>
  <si>
    <t>-</t>
  </si>
  <si>
    <t>Als u meer dan 30 gevaarlijke producten gebruikt, gebruik dan de [+] aan de linkerkant om meer regels weer te geven.</t>
  </si>
  <si>
    <r>
      <t xml:space="preserve">/!\ Une ligne "vide" est apparue ! 
</t>
    </r>
    <r>
      <rPr>
        <sz val="11"/>
        <color theme="0"/>
        <rFont val="Calibri"/>
        <family val="2"/>
        <scheme val="minor"/>
      </rPr>
      <t xml:space="preserve">Assurez vous de ne pas avoir laissé d'espace entre deux lignes de l'onglet 2. Inventaire. </t>
    </r>
  </si>
  <si>
    <t>Lijst van stoffen die onder bijlage XIV van REACH vallen</t>
  </si>
  <si>
    <t>(Productnummer)</t>
  </si>
  <si>
    <t>Maximaal opgeslagen hoeveelheid</t>
  </si>
  <si>
    <t>Stof opgenomen in bijlage XIV van REACH
(JA/NEE)</t>
  </si>
  <si>
    <t>Motivering van gebruik</t>
  </si>
  <si>
    <t>Lozing 
naar lucht 
(JA/NEE)</t>
  </si>
  <si>
    <t>Gefilterde afvoer / gesloten proces
(JA/NEE)</t>
  </si>
  <si>
    <t>Lozen 
in water  
(JA/NEE)</t>
  </si>
  <si>
    <t>uitrollist</t>
  </si>
  <si>
    <t>4. FOUTEN</t>
  </si>
  <si>
    <t>Type fout</t>
  </si>
  <si>
    <t>Nummers van betrokken producten</t>
  </si>
  <si>
    <t>Wanneer het gevarenpictogram GHS04 (gasfles) geselecteerd is, is het verplicht  een gas als type gevaarlijk product te selecteren.</t>
  </si>
  <si>
    <t xml:space="preserve">Het vlampunt komt niet overeen met het type gevaarlijk product (zie tabel hieronder *). </t>
  </si>
  <si>
    <t>Wanneer H224 (Zeer licht ontvlambare vloeistof en damp) of H225 (Licht ontvlambare vloeistof en damp) geselecteerd is, is het verplicht een vlampunt lager of gelijk aan 21°C te hebben.</t>
  </si>
  <si>
    <t>*</t>
  </si>
  <si>
    <t>Type gevaarlijk product</t>
  </si>
  <si>
    <t>Vlampunt</t>
  </si>
  <si>
    <t>Gas : mobiele opslag</t>
  </si>
  <si>
    <t>Gas : spuitbussen</t>
  </si>
  <si>
    <t>Ontvlambare vloeistoffen : benzine (ondergrondse opslag)</t>
  </si>
  <si>
    <t>vlampunt lager of gelijk aan 21°C</t>
  </si>
  <si>
    <t>Ontvlambare vloeistoffen : benzine (niet-ondergrondse opslag)</t>
  </si>
  <si>
    <t>Ontvlambare vloeistoffen : andere (ondergrondse opslag)</t>
  </si>
  <si>
    <t>uitrollijst : 3 keuzes</t>
  </si>
  <si>
    <t>Ontvlambare vloeistoffen : andere (niet-ondergrondse opslag)</t>
  </si>
  <si>
    <t>Specifieke producten : diesel, stookolie, gasolie (ondergrondse opslag en/of bevoorrading voertuigen)</t>
  </si>
  <si>
    <t>vlampunt hoger dan 55°C maar niet hoger dan 100°C</t>
  </si>
  <si>
    <t>Specifieke producten : diesel, stookoloie, gasolie (niet-ondergrondse opslag)</t>
  </si>
  <si>
    <t>Specifieke producten : zware stookolie, minerale of synthetische oliën en analoge vloeistoffen (ondergrondse opslag en/of bevoorrading voertuigen)</t>
  </si>
  <si>
    <t>Specifieke producten : zware stookolie, minerale of synthetische oliën en analoge vloeistoffen (niet-ondergrondse opslag)</t>
  </si>
  <si>
    <t>Specifieke producten : fytofarmaceutische producten (voor professioneel gebruik)</t>
  </si>
  <si>
    <t>Specifieke producten : fytofarmaceutische producten (voor niet-professioneel gebruik bestemd voor verkoop)</t>
  </si>
  <si>
    <t>Specifieke producten : fytofarmaceutische producten (voor niet-professioneel gebruik bestemd voor opslag)</t>
  </si>
  <si>
    <t>Substanties bijlage XIV van REACH</t>
  </si>
  <si>
    <t>Gevaarlijke substanties of mengels die niet in een andere rubriek zijn opgenomen</t>
  </si>
  <si>
    <t>5. RESULTATS</t>
  </si>
  <si>
    <t>(Sous-) Rubrique</t>
  </si>
  <si>
    <t>Total (sous-) rubrique</t>
  </si>
  <si>
    <t>Classement par (sous-) rubrique</t>
  </si>
  <si>
    <t>Classement par rubrique</t>
  </si>
  <si>
    <t>Explications :</t>
  </si>
  <si>
    <t>rub. 72 - dépôts fixes</t>
  </si>
  <si>
    <r>
      <t xml:space="preserve">Les rubriques qui apparaissent dans ce tableau doivent être reprises (rubrique + classe) dans votre </t>
    </r>
    <r>
      <rPr>
        <b/>
        <i/>
        <sz val="11"/>
        <color theme="1"/>
        <rFont val="Calibri"/>
        <family val="2"/>
        <scheme val="minor"/>
      </rPr>
      <t>demande de permis</t>
    </r>
    <r>
      <rPr>
        <i/>
        <sz val="11"/>
        <color theme="1"/>
        <rFont val="Calibri"/>
        <family val="2"/>
        <scheme val="minor"/>
      </rPr>
      <t xml:space="preserve"> initiale. 
Elles représentent en effet la présence </t>
    </r>
    <r>
      <rPr>
        <b/>
        <i/>
        <sz val="11"/>
        <color theme="1"/>
        <rFont val="Calibri"/>
        <family val="2"/>
        <scheme val="minor"/>
      </rPr>
      <t>d'installations classées</t>
    </r>
    <r>
      <rPr>
        <i/>
        <sz val="11"/>
        <color theme="1"/>
        <rFont val="Calibri"/>
        <family val="2"/>
        <scheme val="minor"/>
      </rPr>
      <t xml:space="preserve"> dans votre exploitation et doivent donc être déclarées en conséquence. </t>
    </r>
  </si>
  <si>
    <t>rub. 74 1° - dépôts mobiles</t>
  </si>
  <si>
    <t>rub. 74 2° - aérosols</t>
  </si>
  <si>
    <t>rub. 88 1° - enfoui</t>
  </si>
  <si>
    <t>rub. 88 1° - non enfoui</t>
  </si>
  <si>
    <t>rub. 88 2° - enfoui</t>
  </si>
  <si>
    <t>rub. 88 2° - non enfoui</t>
  </si>
  <si>
    <t>rub. 88 3° - enfoui/véhicules</t>
  </si>
  <si>
    <t>rub. 88 3° - non enfoui</t>
  </si>
  <si>
    <t>rub. 88 4° - enfoui/véhicules</t>
  </si>
  <si>
    <t>rub. 88 4° - non enfoui</t>
  </si>
  <si>
    <t>rub. 112 - usage professionnel</t>
  </si>
  <si>
    <t>rub. 112 - usage non professionnel</t>
  </si>
  <si>
    <t>rub. 121 uniquement infl/noc/irr</t>
  </si>
  <si>
    <t>rub. 121 autre que infl/noc/irr</t>
  </si>
  <si>
    <t>Produits particulièrement préoccupants</t>
  </si>
  <si>
    <t>Nombre de produits concernés</t>
  </si>
  <si>
    <t>Numéros des produits concernés</t>
  </si>
  <si>
    <t>Danger pour la santé (CMR, mortels, sensibilisants)</t>
  </si>
  <si>
    <r>
      <t xml:space="preserve">Les produits apparaissant à cet endroit sont des produits </t>
    </r>
    <r>
      <rPr>
        <b/>
        <i/>
        <sz val="11"/>
        <color theme="1"/>
        <rFont val="Calibri"/>
        <family val="2"/>
        <scheme val="minor"/>
      </rPr>
      <t xml:space="preserve">spécialement préoccupants. </t>
    </r>
    <r>
      <rPr>
        <i/>
        <sz val="11"/>
        <color theme="1"/>
        <rFont val="Calibri"/>
        <family val="2"/>
        <scheme val="minor"/>
      </rPr>
      <t xml:space="preserve">Ils nécessitent potentiellement d'être soumis à des conditions d'exploitation spécifiques. 
Merci de nous faire parvenir, les </t>
    </r>
    <r>
      <rPr>
        <b/>
        <i/>
        <u/>
        <sz val="11"/>
        <color rgb="FFFF0000"/>
        <rFont val="Calibri"/>
        <family val="2"/>
        <scheme val="minor"/>
      </rPr>
      <t xml:space="preserve">fiches de données de sécurité </t>
    </r>
    <r>
      <rPr>
        <i/>
        <sz val="11"/>
        <color theme="1"/>
        <rFont val="Calibri"/>
        <family val="2"/>
        <scheme val="minor"/>
      </rPr>
      <t>relatives à ces produits.</t>
    </r>
  </si>
  <si>
    <t>Code de symbole de danger</t>
  </si>
  <si>
    <t>Pictogramme de danger</t>
  </si>
  <si>
    <t>Quantité totale (kg ou l)</t>
  </si>
  <si>
    <t xml:space="preserve">SGH01 
</t>
  </si>
  <si>
    <t xml:space="preserve">Les quantités totales de produits dangereux, classés par pictogrammes de danger, devront être affichées dans l'exploitation afin de permettre aux pompiers d'être avertis de la présence de produits dangereux en cas d'interrvention. 
Cette obligation sera indiquée dans les conditions d'exploitation de votre permis. </t>
  </si>
  <si>
    <t xml:space="preserve">SGH02
</t>
  </si>
  <si>
    <t xml:space="preserve">SGH03
</t>
  </si>
  <si>
    <t xml:space="preserve">SGH04
</t>
  </si>
  <si>
    <t xml:space="preserve">SGH05
</t>
  </si>
  <si>
    <t xml:space="preserve">SGH06
</t>
  </si>
  <si>
    <t xml:space="preserve">SGH07
</t>
  </si>
  <si>
    <t xml:space="preserve">SGH08
</t>
  </si>
  <si>
    <t xml:space="preserve">SGH09
</t>
  </si>
  <si>
    <t xml:space="preserve">Pas de pictogramme
</t>
  </si>
  <si>
    <t>5. RESULTATEN</t>
  </si>
  <si>
    <t>(Onder-) Rubriek</t>
  </si>
  <si>
    <t>Totaal (onder-) rubriek</t>
  </si>
  <si>
    <t>Onderverdeling per (onder-) rubriek</t>
  </si>
  <si>
    <t>Onderverdeling per rubriek</t>
  </si>
  <si>
    <t>Verklaring :</t>
  </si>
  <si>
    <r>
      <t xml:space="preserve">De rubrieken die in deze tabel voorkomen, moeten (rubriek + klasse) worden opgenomen in uw </t>
    </r>
    <r>
      <rPr>
        <b/>
        <i/>
        <sz val="11"/>
        <color theme="1"/>
        <rFont val="Calibri"/>
        <family val="2"/>
        <scheme val="minor"/>
      </rPr>
      <t>vergunningsaanvraag</t>
    </r>
    <r>
      <rPr>
        <i/>
        <sz val="11"/>
        <color theme="1"/>
        <rFont val="Calibri"/>
        <family val="2"/>
        <scheme val="minor"/>
      </rPr>
      <t xml:space="preserve">. 
Zij vertegenwoordigen de aanwezigheid van </t>
    </r>
    <r>
      <rPr>
        <b/>
        <i/>
        <sz val="11"/>
        <color theme="1"/>
        <rFont val="Calibri"/>
        <family val="2"/>
        <scheme val="minor"/>
      </rPr>
      <t>ingedeelde inrichtingen</t>
    </r>
    <r>
      <rPr>
        <i/>
        <sz val="11"/>
        <color theme="1"/>
        <rFont val="Calibri"/>
        <family val="2"/>
        <scheme val="minor"/>
      </rPr>
      <t xml:space="preserve"> op uw bedrijf en moeten dus bijgevolg worden aangegeven. </t>
    </r>
  </si>
  <si>
    <t>Bijzonder zorgwekkende producten</t>
  </si>
  <si>
    <t>Aantal betrokken producten</t>
  </si>
  <si>
    <t>Gevaar voor de gezondheid (CMR, dodelijk, overgevoelig)</t>
  </si>
  <si>
    <t>Code van gevarenaanduiding</t>
  </si>
  <si>
    <t>Gevaren-pictogram</t>
  </si>
  <si>
    <t>Totale hoeveelheid (kg of l)</t>
  </si>
  <si>
    <t xml:space="preserve">Geen pictogram
</t>
  </si>
  <si>
    <t>Danger pour la santé</t>
  </si>
  <si>
    <t>Picto SGH01</t>
  </si>
  <si>
    <t>Picto SGH02</t>
  </si>
  <si>
    <t>Picto SGH03</t>
  </si>
  <si>
    <t>Picto SGH04</t>
  </si>
  <si>
    <t>Picto SGH05</t>
  </si>
  <si>
    <t>Picto SGH06</t>
  </si>
  <si>
    <t>Picto SGH07</t>
  </si>
  <si>
    <t>Picto SGH08</t>
  </si>
  <si>
    <t>Picto SGH09</t>
  </si>
  <si>
    <t>Pas de pictogramme</t>
  </si>
  <si>
    <t>Pour  Erreurs !B2</t>
  </si>
  <si>
    <t>Pour  Erreurs !B3</t>
  </si>
  <si>
    <t>Pour  Erreurs !B4</t>
  </si>
  <si>
    <t>Pour  Erreurs !B5</t>
  </si>
  <si>
    <t>Gevarenpictogram</t>
  </si>
  <si>
    <t>Type produit dangereux</t>
  </si>
  <si>
    <t>Id_TPD_Fr</t>
  </si>
  <si>
    <t>Id_TPD_Nl</t>
  </si>
  <si>
    <t>Unite</t>
  </si>
  <si>
    <t>Eenheid</t>
  </si>
  <si>
    <t>Point d'éclair</t>
  </si>
  <si>
    <t>Code H</t>
  </si>
  <si>
    <t>H code</t>
  </si>
  <si>
    <t>Conditionnement</t>
  </si>
  <si>
    <t>Conditionering</t>
  </si>
  <si>
    <t>Lieu</t>
  </si>
  <si>
    <t>Locatie</t>
  </si>
  <si>
    <t>C_01</t>
  </si>
  <si>
    <t>C_01b</t>
  </si>
  <si>
    <t>C_02</t>
  </si>
  <si>
    <t>C_03</t>
  </si>
  <si>
    <t>C_04</t>
  </si>
  <si>
    <t>C_05</t>
  </si>
  <si>
    <t>C_06</t>
  </si>
  <si>
    <t>C_07</t>
  </si>
  <si>
    <t>C_08</t>
  </si>
  <si>
    <t>C_09</t>
  </si>
  <si>
    <t>C_10</t>
  </si>
  <si>
    <t>C_11</t>
  </si>
  <si>
    <t>C_12</t>
  </si>
  <si>
    <t>C_13</t>
  </si>
  <si>
    <t>C_14</t>
  </si>
  <si>
    <t>C_15</t>
  </si>
  <si>
    <t>C_16</t>
  </si>
  <si>
    <t>C_17</t>
  </si>
  <si>
    <t>SGH01 (bombe explosant)</t>
  </si>
  <si>
    <t>01</t>
  </si>
  <si>
    <t>Gaz : dépôts fixes</t>
  </si>
  <si>
    <t>D_01</t>
  </si>
  <si>
    <t>litres</t>
  </si>
  <si>
    <t>liters</t>
  </si>
  <si>
    <t>point d'éclair inférieur ou égal à 21°C</t>
  </si>
  <si>
    <t>H200 : Explosif instable</t>
  </si>
  <si>
    <t>H200 : Instabiele ontplofbare stof</t>
  </si>
  <si>
    <t>Petits conditionnements  individuels fermés de maximum 30 l/kg</t>
  </si>
  <si>
    <t>Kleine afgesloten individuele verpakkingen van maximaal 30 l/kg</t>
  </si>
  <si>
    <t>Dans un local spécifique produits dangereux et/ou inflammables</t>
  </si>
  <si>
    <t>In een specifiek lokaal voor gevaarlijke en/of ontvlambare producten</t>
  </si>
  <si>
    <t>Pas d'application</t>
  </si>
  <si>
    <t>point d'éclair supérieur à 55°C mais ne dépasse pas 100°C</t>
  </si>
  <si>
    <t xml:space="preserve"> </t>
  </si>
  <si>
    <t>SGH02 (flamme)</t>
  </si>
  <si>
    <t>02</t>
  </si>
  <si>
    <t>Gaz : gaz d'extinction</t>
  </si>
  <si>
    <t>Gas : blusgazen</t>
  </si>
  <si>
    <t>D_01b</t>
  </si>
  <si>
    <t xml:space="preserve">point d'éclair supérieur à 21°C mais ne dépasse pas 55°C </t>
  </si>
  <si>
    <t xml:space="preserve">vlampunt hoger dan 21°C maar niet hoger dan 55°C </t>
  </si>
  <si>
    <t>H201 : Explosif ; danger d’explosion en masse</t>
  </si>
  <si>
    <t>H201 : Ontplofbaar; gevaar voor massa- explosie</t>
  </si>
  <si>
    <t>Fût (environ 200 litres)</t>
  </si>
  <si>
    <t>Vat (ongeveer 200 liter)</t>
  </si>
  <si>
    <t>Dans un atelier</t>
  </si>
  <si>
    <t>In een atelier</t>
  </si>
  <si>
    <t>SGH03 ( flamme au-dessus d'un cercle)</t>
  </si>
  <si>
    <r>
      <t>GHS03 (vlam boven cirkel</t>
    </r>
    <r>
      <rPr>
        <sz val="11"/>
        <color indexed="8"/>
        <rFont val="Calibri"/>
        <family val="2"/>
      </rPr>
      <t>)</t>
    </r>
  </si>
  <si>
    <t>03</t>
  </si>
  <si>
    <t>Gaz : dépôts mobiles</t>
  </si>
  <si>
    <t>D_02</t>
  </si>
  <si>
    <t>H202 : Explosif ; danger sérieux de projection</t>
  </si>
  <si>
    <t>H202 : Ontplofbaar; ernstig gevaar voor scherfwerking</t>
  </si>
  <si>
    <t>Bonbonne/bombe</t>
  </si>
  <si>
    <t>Gasfles/spuitbus</t>
  </si>
  <si>
    <t>Dans un laboratoire</t>
  </si>
  <si>
    <t>In een laboratorium</t>
  </si>
  <si>
    <t>SGH04 (bouteille à gaz)</t>
  </si>
  <si>
    <t>04</t>
  </si>
  <si>
    <t>Gaz : aérosols</t>
  </si>
  <si>
    <t>D_03</t>
  </si>
  <si>
    <t>H203 : Explosif ; danger d’incendie, d’effet de souffle ou de projection</t>
  </si>
  <si>
    <t>H203 : Ontplofbaar; gevaar voor brand, luchtdrukwerking of scherfwerking</t>
  </si>
  <si>
    <t>Réservoir enfoui</t>
  </si>
  <si>
    <t>Ondergrondse tank</t>
  </si>
  <si>
    <t>Dans une zone de stockage au sein d’un local non dédié au stockage de produits dangereux</t>
  </si>
  <si>
    <t>In een opslagzone in een lokaal dat niet bestemd is voor de opslag van gevaarlijke producten</t>
  </si>
  <si>
    <t>SGH05 (corrosion)</t>
  </si>
  <si>
    <t>05</t>
  </si>
  <si>
    <t>Liquides inflammables : essence (dépôt enfoui)</t>
  </si>
  <si>
    <t>D_04</t>
  </si>
  <si>
    <t>H204 : Danger d’incendie ou de projection</t>
  </si>
  <si>
    <t>H204 : Gevaar voor brand of scherfwerking</t>
  </si>
  <si>
    <t>Citerne aérienne horizontale</t>
  </si>
  <si>
    <t>Horizontale bovengrondse tank</t>
  </si>
  <si>
    <t>Dans une armoire de sécurité coupe-feu (normes NEN2678 ou EN-14470-1)</t>
  </si>
  <si>
    <t>In een brandwerende veiligheidskast (norm NEN2678 of EN-14470-1)</t>
  </si>
  <si>
    <t>SGH06 (tête de mort sur 2 tibias)</t>
  </si>
  <si>
    <t>06</t>
  </si>
  <si>
    <t>Liquides inflammables : essence (dépôt non enfoui)</t>
  </si>
  <si>
    <t>D_05</t>
  </si>
  <si>
    <t>H205 : Danger d’explosion en masse en cas d’incendie</t>
  </si>
  <si>
    <t>H205 : Gevaar voor massa-explosie bij brand</t>
  </si>
  <si>
    <t>Citerne aérienne verticale</t>
  </si>
  <si>
    <t>Verticale bovengrondse tank</t>
  </si>
  <si>
    <t>A l’air libre (à l’abri de la pluie et du soleil)</t>
  </si>
  <si>
    <t>In open lucht (afgeschermd van regen en zon)</t>
  </si>
  <si>
    <t>D_06</t>
  </si>
  <si>
    <t>D_07</t>
  </si>
  <si>
    <t>D_08</t>
  </si>
  <si>
    <t>D_09</t>
  </si>
  <si>
    <t>D_10</t>
  </si>
  <si>
    <t>D_11</t>
  </si>
  <si>
    <t>D_12</t>
  </si>
  <si>
    <t>D_13</t>
  </si>
  <si>
    <t>D_14</t>
  </si>
  <si>
    <t>D_15</t>
  </si>
  <si>
    <t>D_16</t>
  </si>
  <si>
    <t>D_17</t>
  </si>
  <si>
    <t>SGH07 (point d'exclamation)</t>
  </si>
  <si>
    <t>07</t>
  </si>
  <si>
    <t>Liquides inflammables : autres (dépôt enfoui)</t>
  </si>
  <si>
    <t>H220 : Gaz extrêmement inflammable</t>
  </si>
  <si>
    <t>Réservoir aérien ouvert (genre silo)</t>
  </si>
  <si>
    <t>Open bovengronds reservoir (type silo)</t>
  </si>
  <si>
    <t xml:space="preserve">A l’air libre (à la pluie et/ou au soleil) </t>
  </si>
  <si>
    <t xml:space="preserve">In open lucht (in regen en/of zon) </t>
  </si>
  <si>
    <t>SGH08 (danger pour la santé)</t>
  </si>
  <si>
    <t>08</t>
  </si>
  <si>
    <t>Liquides inflammables : autres (dépôt non enfoui)</t>
  </si>
  <si>
    <t>H221 : Gaz inflammable</t>
  </si>
  <si>
    <t>H221 : Ontvlambaar gas</t>
  </si>
  <si>
    <t>Autre</t>
  </si>
  <si>
    <t>Andere</t>
  </si>
  <si>
    <t>En rayon de magasin (commerce de vente au détail)</t>
  </si>
  <si>
    <t>In winkelrek (verkooppunt voor detailhandel)</t>
  </si>
  <si>
    <t>SGH09 (environnement)</t>
  </si>
  <si>
    <t>09</t>
  </si>
  <si>
    <t>Produits spécifiques : diesel, mazout, fioul, gazole (dépôt enfoui et/ou approvisionnement véhicules)</t>
  </si>
  <si>
    <r>
      <t xml:space="preserve">Specifieke producten : diesel, </t>
    </r>
    <r>
      <rPr>
        <sz val="10"/>
        <color indexed="8"/>
        <rFont val="Arial"/>
        <family val="2"/>
      </rPr>
      <t>stookolie,</t>
    </r>
    <r>
      <rPr>
        <sz val="10"/>
        <rFont val="Arial"/>
        <family val="2"/>
      </rPr>
      <t xml:space="preserve"> gasolie (ondergrondse opslag en/of bevoorrading voertuigen)</t>
    </r>
  </si>
  <si>
    <t>H222 : Aérosol extrêmement inflammable</t>
  </si>
  <si>
    <t>H222 : Zeer licht ontvlambaar aërosol</t>
  </si>
  <si>
    <t>pas de pictogramme</t>
  </si>
  <si>
    <t>geen pictogram</t>
  </si>
  <si>
    <t>10</t>
  </si>
  <si>
    <t>Produits spécifiques : diesel, mazout, fioul, gazole (dépôt non enfoui)</t>
  </si>
  <si>
    <r>
      <t xml:space="preserve">Specifieke producten : diesel, </t>
    </r>
    <r>
      <rPr>
        <sz val="10"/>
        <color indexed="8"/>
        <rFont val="Arial"/>
        <family val="2"/>
      </rPr>
      <t>stookoloie</t>
    </r>
    <r>
      <rPr>
        <sz val="10"/>
        <rFont val="Arial"/>
        <family val="2"/>
      </rPr>
      <t>, gasolie (niet-ondergrondse opslag)</t>
    </r>
  </si>
  <si>
    <t>H223 : Aérosol inflammable</t>
  </si>
  <si>
    <t>H223 : Ontvlambaar aërosol</t>
  </si>
  <si>
    <t>Produits spécifiques : fuel lourd, huiles minérales ou synthétiques et liquides analogues (dépôt enfoui et/ou approvisionnement véhicules)</t>
  </si>
  <si>
    <t>H224 : Liquide et vapeurs extrêmement inflammables</t>
  </si>
  <si>
    <t>H224 : Zeer licht ontvlambare vloeistof en damp</t>
  </si>
  <si>
    <t>11</t>
  </si>
  <si>
    <t>Produits spécifiques : fuel lourd, huiles minérales ou synthétiques et liquides analogues (dépôt non enfoui)</t>
  </si>
  <si>
    <t>H225 : Liquide et vapeurs très inflammables</t>
  </si>
  <si>
    <t>H225 : Licht ontvlambare vloeistof en damp</t>
  </si>
  <si>
    <t>12</t>
  </si>
  <si>
    <t>Produits spécifiques : produits phytopharmaceutiques (à usage professionnel)</t>
  </si>
  <si>
    <t>kg</t>
  </si>
  <si>
    <t>H226 : Liquide et vapeurs inflammables</t>
  </si>
  <si>
    <t>H226 : Ontvlambare vloeistof en damp</t>
  </si>
  <si>
    <t>13</t>
  </si>
  <si>
    <t>Produits spécifiques : produits phytopharmaceutiques (à usage non professionnel destiné à la vente)</t>
  </si>
  <si>
    <t>H228 : Matière solide inflammable</t>
  </si>
  <si>
    <t>H228 : Ontvlambare vaste stof</t>
  </si>
  <si>
    <t>14</t>
  </si>
  <si>
    <t>Produits spécifiques : produits phytopharmaceutiques (à usage non professionnel destiné au stockage)</t>
  </si>
  <si>
    <t>H229 : Récipient sous pression ; peut éclater sous l’effet de la chaleur</t>
  </si>
  <si>
    <t>H229 : Houder onder druk: kan openbarsten bij verhitting</t>
  </si>
  <si>
    <t>15</t>
  </si>
  <si>
    <t>Substances annexe XIV de REACH</t>
  </si>
  <si>
    <t>H230 : Peut exploser même en l’absence d’air</t>
  </si>
  <si>
    <t>H230 : Kan explosief reageren zelfs in afwezigheid van lucht</t>
  </si>
  <si>
    <t>16</t>
  </si>
  <si>
    <t xml:space="preserve">Substances ou mélanges dangereux non repris sous une autre rubrique </t>
  </si>
  <si>
    <t>kg/litres</t>
  </si>
  <si>
    <t>kg/liters</t>
  </si>
  <si>
    <t>H231 : Peut exploser même en l’absence d’air à une pression et/ou une température élevée(s)</t>
  </si>
  <si>
    <t>H231 : Kan explosief reageren zelfs in afwezigheid van lucht bij verhoogde druk en/of temperatuur</t>
  </si>
  <si>
    <t>17</t>
  </si>
  <si>
    <t>H241 : Peut s’enflammer ou exploser sous l’effet de la chaleur</t>
  </si>
  <si>
    <t>H241 : Brand- of ontploffingsgevaar bij verwarming</t>
  </si>
  <si>
    <t>19</t>
  </si>
  <si>
    <t>H242 : Peut s’enflammer sous l’effet de la chaleur</t>
  </si>
  <si>
    <t>H242 : Brandgevaar bij verwarming</t>
  </si>
  <si>
    <t>20</t>
  </si>
  <si>
    <t>H250 : S’enflamme spontanément au contact de l’air</t>
  </si>
  <si>
    <t>H250 : Vat spontaan vlam bij blootstelling aan lucht</t>
  </si>
  <si>
    <t>21</t>
  </si>
  <si>
    <t>H251 : Matière auto-échauffante ; peut s’enflammer</t>
  </si>
  <si>
    <t>H251 : Vatbaar voor zelfverhitting; kan vlam vatten</t>
  </si>
  <si>
    <t>22</t>
  </si>
  <si>
    <t>H252 : Matière auto-échauffante en grandes quantités ; peut s’enflammer</t>
  </si>
  <si>
    <t>H252 : In grote hoeveelheden vatbaar voor zelfverhitting; kan vlam vatten</t>
  </si>
  <si>
    <t>23</t>
  </si>
  <si>
    <t>H260 : Dégage au contact de l’eau des gaz inflammables qui peuvent s’enflammer spontanément</t>
  </si>
  <si>
    <t>H260 : In contact met water komen ontvlambare gassen vrij die spontaan kunnen ontbranden</t>
  </si>
  <si>
    <t>24</t>
  </si>
  <si>
    <t>H261 : Dégage au contact de l’eau des gaz inflammables</t>
  </si>
  <si>
    <t>H261 : In contact met water komen ontvlambare gassen vrij</t>
  </si>
  <si>
    <t>25</t>
  </si>
  <si>
    <t>H270 : Peut provoquer ou aggraver un incendie ; comburant</t>
  </si>
  <si>
    <t>H270 : Kan brand veroorzaken of bevorderen; oxiderend</t>
  </si>
  <si>
    <t>26</t>
  </si>
  <si>
    <t>H271 : Peut provoquer un incendie ou une explosion ; comburant puissant</t>
  </si>
  <si>
    <t>H271 : Kan brand of ontploffingen veroorzaken; sterk oxiderend</t>
  </si>
  <si>
    <t>27</t>
  </si>
  <si>
    <t>H272 : Peut aggraver un incendie ; comburant</t>
  </si>
  <si>
    <t>H272 : Kan brand bevorderen; oxiderend</t>
  </si>
  <si>
    <t>28</t>
  </si>
  <si>
    <t>H280 : Contient un gaz sous pression ; peut exploser sous l’effet de la chaleur</t>
  </si>
  <si>
    <t>29</t>
  </si>
  <si>
    <t>H281 : Contient un gaz réfrigéré ; peut causer des brûlures ou blessures cryogéniques</t>
  </si>
  <si>
    <t>H281 : Bevat sterk gekoeld gas; kan cryogene brandwonden of letsel veroorzaken</t>
  </si>
  <si>
    <t>30</t>
  </si>
  <si>
    <t>H290 : Peut être corrosif pour les métaux</t>
  </si>
  <si>
    <t>H290 : Kan bijtend zijn voor metalen</t>
  </si>
  <si>
    <t>31</t>
  </si>
  <si>
    <t>H300 : Mortel en cas d’ingestion</t>
  </si>
  <si>
    <t>H300 : Dodelijk bij inslikken</t>
  </si>
  <si>
    <t>32</t>
  </si>
  <si>
    <t>H301 : Toxique en cas d’ingestion</t>
  </si>
  <si>
    <t>H301 : Giftig bij inslikken</t>
  </si>
  <si>
    <t>33</t>
  </si>
  <si>
    <t>H302 : Nocif en cas d’ingestion</t>
  </si>
  <si>
    <t>H302 : Schadelijk bij inslikken</t>
  </si>
  <si>
    <t>34</t>
  </si>
  <si>
    <t>H304 : Peut être mortel en cas d’ingestion et de pénétration dans les voies respiratoires</t>
  </si>
  <si>
    <t>H304 : Kan dodelijk zijn als de stof bij inslikken in de luchtwegen terechtkomt</t>
  </si>
  <si>
    <t>35</t>
  </si>
  <si>
    <t>H310 : Mortel par contact cutané</t>
  </si>
  <si>
    <t>H310 : Dodelijk bij contact met de huid</t>
  </si>
  <si>
    <t>36</t>
  </si>
  <si>
    <t>H311 : Toxique par contact cutané</t>
  </si>
  <si>
    <t>H311 : Giftig bij contact met de huid</t>
  </si>
  <si>
    <t>37</t>
  </si>
  <si>
    <t>H312 : Nocif par contact cutané</t>
  </si>
  <si>
    <t>H312 : Schadelijk bij contact met de huid</t>
  </si>
  <si>
    <t>38</t>
  </si>
  <si>
    <t>H314 : Provoque des brûlures de la peau et des lésions oculaires graves</t>
  </si>
  <si>
    <t>H314 : Veroorzaakt ernstige brandwonden en oogletsel</t>
  </si>
  <si>
    <t>39</t>
  </si>
  <si>
    <t>H315 : Provoque une irritation cutanée</t>
  </si>
  <si>
    <t>H315 : Veroorzaakt huidirritatie</t>
  </si>
  <si>
    <t>40</t>
  </si>
  <si>
    <t>H317 : Peut provoquer une allergie cutanée</t>
  </si>
  <si>
    <t>H317 : Kan een allergische huidreactie veroorzaken</t>
  </si>
  <si>
    <t>41</t>
  </si>
  <si>
    <t>H318 : Provoque des lésions oculaires graves</t>
  </si>
  <si>
    <t>H318 : Veroorzaakt ernstig oogletsel</t>
  </si>
  <si>
    <t>42</t>
  </si>
  <si>
    <t>H319 : Provoque une sévère irritation des yeux</t>
  </si>
  <si>
    <t>H319 : Veroorzaakt ernstige oogirritatie</t>
  </si>
  <si>
    <t>43</t>
  </si>
  <si>
    <t>H330 : Mortel par inhalation</t>
  </si>
  <si>
    <t>H330 : Dodelijk bij inademing</t>
  </si>
  <si>
    <t>44</t>
  </si>
  <si>
    <t>H331 : Toxique par inhalation</t>
  </si>
  <si>
    <t>H331 : Giftig bij inademing</t>
  </si>
  <si>
    <t>45</t>
  </si>
  <si>
    <t>H332 : Nocif par inhalation</t>
  </si>
  <si>
    <t>H332 : Schadelijk bij inademing</t>
  </si>
  <si>
    <t>46</t>
  </si>
  <si>
    <t>H334 : Peut provoquer des symptômes allergiques ou d’asthme ou des difficultés respiratoires par inhalation</t>
  </si>
  <si>
    <t>H334 : Kan bij inademing allergie- of astmasymptomen of ademhalingsmoeilijkheden veroorzaken</t>
  </si>
  <si>
    <t>47</t>
  </si>
  <si>
    <t>H335 : Peut irriter les voies respiratoires</t>
  </si>
  <si>
    <t>H335 : Kan irritatie van de luchtwegen veroorzaken</t>
  </si>
  <si>
    <t>48</t>
  </si>
  <si>
    <t>H336 : Peut provoquer somnolence ou vertiges</t>
  </si>
  <si>
    <t>H336 : Kan slaperigheid of duizeligheid veroorzaken</t>
  </si>
  <si>
    <t>49</t>
  </si>
  <si>
    <t>H340 : Peut induire des anomalies génétiques</t>
  </si>
  <si>
    <t>H340 : Kan genetische schade veroorzaken</t>
  </si>
  <si>
    <t>50</t>
  </si>
  <si>
    <t>H341 : Susceptible d’induire des anomalies génétiques</t>
  </si>
  <si>
    <t>H341 : Verdacht van het veroorzaken van genetische schade</t>
  </si>
  <si>
    <t>51</t>
  </si>
  <si>
    <t>H350 : Peut provoquer le cancer</t>
  </si>
  <si>
    <t>H350 : Kan kanker veroorzaken</t>
  </si>
  <si>
    <t>52</t>
  </si>
  <si>
    <t>H351 : Susceptible de provoquer le cancer</t>
  </si>
  <si>
    <t>H351 : Verdacht van het veroorzaken van kanker</t>
  </si>
  <si>
    <t>53</t>
  </si>
  <si>
    <t>H360 : Peut nuire à la fertilité ou au foetus</t>
  </si>
  <si>
    <t>H360 : Kan de vruchtbaarheid of het ongeboren kind schaden</t>
  </si>
  <si>
    <t>54</t>
  </si>
  <si>
    <t>H361 : Susceptible de nuire à la fertilité ou au fœtus</t>
  </si>
  <si>
    <t>H361 : Kan mogelijks de vruchtbaarheid of het ongeboren kind schaden</t>
  </si>
  <si>
    <t>55</t>
  </si>
  <si>
    <t>H362 : Peut être nocif pour les bébés nourris au lait maternel</t>
  </si>
  <si>
    <t>H362 : Kan schadelijk zijn via de borstvoeding</t>
  </si>
  <si>
    <t>56</t>
  </si>
  <si>
    <t>H370 : Risque avéré d’effets graves pour les organes</t>
  </si>
  <si>
    <t>H370 : Veroorzaakt schade aan organen</t>
  </si>
  <si>
    <t>57</t>
  </si>
  <si>
    <t>H371 : Risque présumé d’effets graves pour les organes</t>
  </si>
  <si>
    <t>H371 : Kan schade aan organen veroorzaken</t>
  </si>
  <si>
    <t>58</t>
  </si>
  <si>
    <t>H372 : Risque avéré d’effets graves pour les organes à la suite d’expositions répétées ou d’une exposition prolongée</t>
  </si>
  <si>
    <t>H372 : Veroorzaakt schade aan organen bij langdurige of herhaalde blootstelling</t>
  </si>
  <si>
    <t>59</t>
  </si>
  <si>
    <t>H373 : Risque présumé d’effets graves pour les organes à la suite d’expositions répétées ou d’une exposition prolongée</t>
  </si>
  <si>
    <t>H373 : Kan schade aan organen veroorzaken bij langdurige of herhaalde blootstelling</t>
  </si>
  <si>
    <t>60</t>
  </si>
  <si>
    <t>H400 : Très toxique pour les organismes aquatiques</t>
  </si>
  <si>
    <t>H400 : Zeer giftig voor in het water levende organismen</t>
  </si>
  <si>
    <t>61</t>
  </si>
  <si>
    <t>H410 : Très toxique pour les organismes aquatiques, entraîne des effets néfastes à long terme</t>
  </si>
  <si>
    <t>H410 : Zeer giftig voor in het water levende organismen, met langdurige gevolgen</t>
  </si>
  <si>
    <t>62</t>
  </si>
  <si>
    <t>H411 : Toxique pour les organismes aquatiques, entraîne des effets néfastes à long terme</t>
  </si>
  <si>
    <t>H411 : Giftig voor in het water levende organismen, met langdurige gevolgen</t>
  </si>
  <si>
    <t>63</t>
  </si>
  <si>
    <t>H412 : Nocif pour les organismes aquatiques, entraîne des effets néfastes à long terme</t>
  </si>
  <si>
    <t>H412 : Schadelijk voor in het water levende organismen, met langdurige gevolgen</t>
  </si>
  <si>
    <t>64</t>
  </si>
  <si>
    <t>H413 : Peut être nocif à long terme pour les organismes aquatiques</t>
  </si>
  <si>
    <t>H413 : Kan langdurige schadelijke gevolgen voor in het water levende organismen hebben</t>
  </si>
  <si>
    <t>65</t>
  </si>
  <si>
    <t>H420 : Nuit à la santé publique et à l’environnement en détruisant l’ozone dans la haute atmosphère</t>
  </si>
  <si>
    <t>H420 : Schadelijk voor de volksgezondheid en het milieu door afbraak van ozon in de bovenste lagen van de atmosfeer</t>
  </si>
  <si>
    <t>66</t>
  </si>
  <si>
    <t>Produit dangereux non soumis à fiche de données de sécurité</t>
  </si>
  <si>
    <t>Gevaarlijke producten niet onderworpen aan veiligheidsinformatieblad</t>
  </si>
  <si>
    <t>67</t>
  </si>
  <si>
    <t>Seuils</t>
  </si>
  <si>
    <t>Rubrique (kg ou l)</t>
  </si>
  <si>
    <t>Rubriques</t>
  </si>
  <si>
    <t>Description</t>
  </si>
  <si>
    <t>Type prod dangereux</t>
  </si>
  <si>
    <t>Pts éclair</t>
  </si>
  <si>
    <t>A</t>
  </si>
  <si>
    <t>B</t>
  </si>
  <si>
    <t>C</t>
  </si>
  <si>
    <t>72 1°</t>
  </si>
  <si>
    <r>
      <t xml:space="preserve">Gaz : dépôts fixes </t>
    </r>
    <r>
      <rPr>
        <sz val="8"/>
        <color indexed="30"/>
        <rFont val="Arial"/>
        <family val="2"/>
      </rPr>
      <t>(rub. 72 1°)</t>
    </r>
  </si>
  <si>
    <t xml:space="preserve"> /</t>
  </si>
  <si>
    <t>rub. 72 - Gaz d'extinction</t>
  </si>
  <si>
    <t>72 2°</t>
  </si>
  <si>
    <r>
      <t xml:space="preserve">Gaz : Gaz d'extinction </t>
    </r>
    <r>
      <rPr>
        <sz val="8"/>
        <color indexed="30"/>
        <rFont val="Arial"/>
        <family val="2"/>
      </rPr>
      <t>(rub. 72 2°)</t>
    </r>
  </si>
  <si>
    <t>l</t>
  </si>
  <si>
    <t xml:space="preserve">74 1° </t>
  </si>
  <si>
    <r>
      <t xml:space="preserve">Gaz : dépôts mobiles  </t>
    </r>
    <r>
      <rPr>
        <sz val="8"/>
        <color indexed="30"/>
        <rFont val="Arial"/>
        <family val="2"/>
      </rPr>
      <t>(rub. 74 1°)</t>
    </r>
  </si>
  <si>
    <t>/</t>
  </si>
  <si>
    <t xml:space="preserve">74 2° </t>
  </si>
  <si>
    <r>
      <t xml:space="preserve">Gaz : aérosols </t>
    </r>
    <r>
      <rPr>
        <sz val="8"/>
        <color indexed="30"/>
        <rFont val="Arial"/>
        <family val="2"/>
      </rPr>
      <t>(rub. 74 2°)</t>
    </r>
  </si>
  <si>
    <t xml:space="preserve">88 1° </t>
  </si>
  <si>
    <r>
      <t xml:space="preserve">"Liquides inflammables : autres (dépôt enfoui) </t>
    </r>
    <r>
      <rPr>
        <sz val="8"/>
        <color indexed="10"/>
        <rFont val="Arial"/>
        <family val="2"/>
      </rPr>
      <t>(&lt;21°C)</t>
    </r>
    <r>
      <rPr>
        <sz val="8"/>
        <rFont val="Arial"/>
        <family val="2"/>
      </rPr>
      <t xml:space="preserve">" + "Liquides inflammables : essence (dépôt enfoui) (&lt;21°C)" </t>
    </r>
    <r>
      <rPr>
        <sz val="8"/>
        <color indexed="30"/>
        <rFont val="Arial"/>
        <family val="2"/>
      </rPr>
      <t>(rub. 88 1°(enfoui))</t>
    </r>
  </si>
  <si>
    <t>C_04 ou C_06</t>
  </si>
  <si>
    <r>
      <t xml:space="preserve">"Liquides inflammables : autres (dépôt non enfoui) </t>
    </r>
    <r>
      <rPr>
        <sz val="8"/>
        <color indexed="10"/>
        <rFont val="Arial"/>
        <family val="2"/>
      </rPr>
      <t>(&lt;21°C)</t>
    </r>
    <r>
      <rPr>
        <sz val="8"/>
        <rFont val="Arial"/>
        <family val="2"/>
      </rPr>
      <t xml:space="preserve">" +  "Liquides inflammables : essence (dépôt non enfoui) (&lt;21°C)" </t>
    </r>
    <r>
      <rPr>
        <sz val="8"/>
        <color indexed="30"/>
        <rFont val="Arial"/>
        <family val="2"/>
      </rPr>
      <t>(rub. 88 1°(non enfoui))</t>
    </r>
  </si>
  <si>
    <t>C_05 ou C_07</t>
  </si>
  <si>
    <t xml:space="preserve">88 2° </t>
  </si>
  <si>
    <r>
      <t xml:space="preserve">Liquides inflammables : autres (dépôt enfoui) </t>
    </r>
    <r>
      <rPr>
        <sz val="8"/>
        <color indexed="10"/>
        <rFont val="Arial"/>
        <family val="2"/>
      </rPr>
      <t>(&gt;21°C &lt;55°C)</t>
    </r>
    <r>
      <rPr>
        <sz val="8"/>
        <color indexed="30"/>
        <rFont val="Arial"/>
        <family val="2"/>
      </rPr>
      <t xml:space="preserve"> (rub. 88 2°(enfoui))</t>
    </r>
  </si>
  <si>
    <r>
      <t xml:space="preserve">Liquides inflammables : autres (dépôt non enfoui) </t>
    </r>
    <r>
      <rPr>
        <sz val="8"/>
        <color indexed="10"/>
        <rFont val="Arial"/>
        <family val="2"/>
      </rPr>
      <t>(&gt;21°C &lt;55°C)</t>
    </r>
    <r>
      <rPr>
        <sz val="8"/>
        <rFont val="Arial"/>
        <family val="2"/>
      </rPr>
      <t xml:space="preserve"> </t>
    </r>
    <r>
      <rPr>
        <sz val="8"/>
        <color indexed="30"/>
        <rFont val="Arial"/>
        <family val="2"/>
      </rPr>
      <t>(rub. 88 2°(non enfoui))</t>
    </r>
  </si>
  <si>
    <t xml:space="preserve">88 3° </t>
  </si>
  <si>
    <r>
      <t xml:space="preserve">"Liquides inflammables : autres (dépôt enfoui) </t>
    </r>
    <r>
      <rPr>
        <sz val="8"/>
        <color indexed="10"/>
        <rFont val="Arial"/>
        <family val="2"/>
      </rPr>
      <t>(&gt;55°C &lt;100°C)</t>
    </r>
    <r>
      <rPr>
        <sz val="8"/>
        <rFont val="Arial"/>
        <family val="2"/>
      </rPr>
      <t xml:space="preserve">" + "Produits spécifiques : diesel, mazout, fioul, gazole (dépôt enfoui et/ou approvisionnement véhicules) (&gt;55°C &lt;100°C)" </t>
    </r>
    <r>
      <rPr>
        <sz val="8"/>
        <color indexed="30"/>
        <rFont val="Arial"/>
        <family val="2"/>
      </rPr>
      <t>(rub. 88 3°(enfoui/véhicules))</t>
    </r>
  </si>
  <si>
    <t>C_06 ou C_08</t>
  </si>
  <si>
    <r>
      <t xml:space="preserve">"Liquides inflammables : autres (dépôt non enfoui) </t>
    </r>
    <r>
      <rPr>
        <sz val="8"/>
        <color indexed="10"/>
        <rFont val="Arial"/>
        <family val="2"/>
      </rPr>
      <t>(&gt;55°C &lt;100°C)</t>
    </r>
    <r>
      <rPr>
        <sz val="8"/>
        <rFont val="Arial"/>
        <family val="2"/>
      </rPr>
      <t xml:space="preserve">" + "Produits spécifiques : diesel, mazout, fioul, gazole (dépôt non enfoui) (&gt;55°C &lt;100°C)" </t>
    </r>
    <r>
      <rPr>
        <sz val="8"/>
        <color indexed="30"/>
        <rFont val="Arial"/>
        <family val="2"/>
      </rPr>
      <t>(rub. 88 3° (non enfoui))</t>
    </r>
  </si>
  <si>
    <t>C_07 ou C_09</t>
  </si>
  <si>
    <t xml:space="preserve">88 4° </t>
  </si>
  <si>
    <r>
      <t xml:space="preserve">Produits spécifiques : fuel lourd, huiles minérales ou synthétiques et liquides analogue (dépôt enfoui et/ou approvisionnement véhicules) </t>
    </r>
    <r>
      <rPr>
        <sz val="8"/>
        <color indexed="30"/>
        <rFont val="Arial"/>
        <family val="2"/>
      </rPr>
      <t>(rub. 88 4°(enfoui/véhicules))</t>
    </r>
  </si>
  <si>
    <r>
      <t xml:space="preserve">Produits spécifiques : fuel lourd, huiles minérales ou synthétiques et liquides analogue (dépôt non enfoui) </t>
    </r>
    <r>
      <rPr>
        <sz val="8"/>
        <color indexed="30"/>
        <rFont val="Arial"/>
        <family val="2"/>
      </rPr>
      <t>(rub.88 4°(non enfoui))</t>
    </r>
  </si>
  <si>
    <r>
      <t xml:space="preserve">Produits spécifiques : produits phytopharmaceutiques (à usage professionnel) </t>
    </r>
    <r>
      <rPr>
        <sz val="8"/>
        <color indexed="30"/>
        <rFont val="Arial"/>
        <family val="2"/>
      </rPr>
      <t>(rub. 112 pro)</t>
    </r>
  </si>
  <si>
    <r>
      <t xml:space="preserve">Produits spécifiques : produits phytopharmaceutiques (à usage non professionnel) </t>
    </r>
    <r>
      <rPr>
        <sz val="8"/>
        <color indexed="30"/>
        <rFont val="Arial"/>
        <family val="2"/>
      </rPr>
      <t>(rub. 112 non-pro)</t>
    </r>
  </si>
  <si>
    <r>
      <t xml:space="preserve">Substances ou mélanges dangereux non repris sous une autre rubrique </t>
    </r>
    <r>
      <rPr>
        <sz val="8"/>
        <color indexed="10"/>
        <rFont val="Arial"/>
        <family val="2"/>
      </rPr>
      <t xml:space="preserve">(H302, H304, ….) </t>
    </r>
    <r>
      <rPr>
        <sz val="8"/>
        <rFont val="Arial"/>
        <family val="2"/>
      </rPr>
      <t xml:space="preserve">(uniquement infl/noc/irr) </t>
    </r>
    <r>
      <rPr>
        <sz val="8"/>
        <color indexed="30"/>
        <rFont val="Arial"/>
        <family val="2"/>
      </rPr>
      <t>(rub. 121 1°)</t>
    </r>
  </si>
  <si>
    <r>
      <t xml:space="preserve">Substances ou mélanges dangereux non repris sous une autre rubrique </t>
    </r>
    <r>
      <rPr>
        <sz val="8"/>
        <color indexed="10"/>
        <rFont val="Arial"/>
        <family val="2"/>
      </rPr>
      <t>(H200, H201, ….)</t>
    </r>
    <r>
      <rPr>
        <sz val="8"/>
        <rFont val="Arial"/>
        <family val="2"/>
      </rPr>
      <t xml:space="preserve"> (autre que infl/noc/irr) </t>
    </r>
    <r>
      <rPr>
        <sz val="8"/>
        <color indexed="30"/>
        <rFont val="Arial"/>
        <family val="2"/>
      </rPr>
      <t>(rub. 121 2°)</t>
    </r>
  </si>
  <si>
    <t xml:space="preserve"> /!\ Seuils à revalider </t>
  </si>
  <si>
    <t xml:space="preserve"> /!\ impact  &lt;  vs.  ≤</t>
  </si>
  <si>
    <r>
      <t>Type produit dangereux</t>
    </r>
    <r>
      <rPr>
        <b/>
        <sz val="11"/>
        <color rgb="FFFF0000"/>
        <rFont val="Calibri"/>
        <family val="2"/>
        <scheme val="minor"/>
      </rPr>
      <t xml:space="preserve"> = INPUT</t>
    </r>
  </si>
  <si>
    <t>Unités</t>
  </si>
  <si>
    <t>Litres</t>
  </si>
  <si>
    <t>Produits spécifiques : produits phytopharmaceutiques (à usage non professionnel)</t>
  </si>
  <si>
    <t>CMR ?</t>
  </si>
  <si>
    <t>H240 : Peut exploser sous l’effet de la chaleur</t>
  </si>
  <si>
    <t>18</t>
  </si>
  <si>
    <t>x</t>
  </si>
  <si>
    <r>
      <t xml:space="preserve">De aanwezigheid van bepaalde H-codes die wijzen op de aanwezigheid van eigenschappen die bijzonder gevaarlijk zijn voor mens of milieu (bijv. H350 - kan kanker veroorzaken). 
Deze producten vereisen speciale aandacht en er moet ons meer informatie worden toegezonden om voldoende veiligheid in uw bedrijf op lange termijn te garanderen. 
/!\ Dit tabblad heeft alleen betrekking op producten die </t>
    </r>
    <r>
      <rPr>
        <b/>
        <sz val="11"/>
        <color theme="1"/>
        <rFont val="Calibri"/>
        <family val="2"/>
        <scheme val="minor"/>
      </rPr>
      <t>daadwerkelijk worden gebruikt</t>
    </r>
    <r>
      <rPr>
        <sz val="11"/>
        <color theme="1"/>
        <rFont val="Calibri"/>
        <family val="2"/>
        <scheme val="minor"/>
      </rPr>
      <t xml:space="preserve"> (in tegenstelling tot producten die alleen op voorraad staan).
De </t>
    </r>
    <r>
      <rPr>
        <sz val="11"/>
        <color rgb="FFFF0000"/>
        <rFont val="Calibri"/>
        <family val="2"/>
        <scheme val="minor"/>
      </rPr>
      <t>veiligheidsinformatiebladen</t>
    </r>
    <r>
      <rPr>
        <sz val="11"/>
        <color theme="1"/>
        <rFont val="Calibri"/>
        <family val="2"/>
        <scheme val="minor"/>
      </rPr>
      <t xml:space="preserve"> van deze producten moeten samen met deze inventaris naar ons worden opgestuurd. 
</t>
    </r>
    <r>
      <rPr>
        <b/>
        <sz val="11"/>
        <color theme="1"/>
        <rFont val="Calibri"/>
        <family val="2"/>
        <scheme val="minor"/>
      </rPr>
      <t>--&gt; Dit tabblad moet door u worden ingevuld.</t>
    </r>
    <r>
      <rPr>
        <sz val="11"/>
        <color theme="1"/>
        <rFont val="Calibri"/>
        <family val="2"/>
        <scheme val="minor"/>
      </rPr>
      <t xml:space="preserve"> </t>
    </r>
  </si>
  <si>
    <t>/!\ Dit tabblad geldt alleen voor producten die daadwerkelijk worden gebruikt! Als een product alleen op voorraad is, kunt u de regel leeg laten.</t>
  </si>
  <si>
    <t xml:space="preserve">rub. 72 1° </t>
  </si>
  <si>
    <t xml:space="preserve">rub. 72 2° </t>
  </si>
  <si>
    <t xml:space="preserve">rub. 74 1° </t>
  </si>
  <si>
    <t xml:space="preserve">rub. 74 2° </t>
  </si>
  <si>
    <t xml:space="preserve">rub. 88 1° </t>
  </si>
  <si>
    <t xml:space="preserve">rub. 88 2° </t>
  </si>
  <si>
    <t xml:space="preserve">rub. 88 3° </t>
  </si>
  <si>
    <t xml:space="preserve">rub. 88 4° </t>
  </si>
  <si>
    <t xml:space="preserve">rub. 112 </t>
  </si>
  <si>
    <t xml:space="preserve">rub. 121 </t>
  </si>
  <si>
    <t>rub. 173</t>
  </si>
  <si>
    <t>Vaste opslag</t>
  </si>
  <si>
    <t>Ondergronds</t>
  </si>
  <si>
    <t>Ondergronds/voertuigen</t>
  </si>
  <si>
    <t>Niet Ondergronds</t>
  </si>
  <si>
    <t>Niet professioneel gebruik bestemd voor verkoop</t>
  </si>
  <si>
    <t>Niet professioneel gebruik bestemd voor opslag</t>
  </si>
  <si>
    <t>Mobiele opslag</t>
  </si>
  <si>
    <t>Professioneel gebruik</t>
  </si>
  <si>
    <t>Alleen ontv/ schad/ irr</t>
  </si>
  <si>
    <t>Uitsluitend ontv/ schad/ irr</t>
  </si>
  <si>
    <t>Blusgas</t>
  </si>
  <si>
    <r>
      <t xml:space="preserve">Er bestaat een </t>
    </r>
    <r>
      <rPr>
        <b/>
        <i/>
        <sz val="11"/>
        <color theme="1"/>
        <rFont val="Calibri"/>
        <family val="2"/>
        <scheme val="minor"/>
      </rPr>
      <t>verplichting</t>
    </r>
    <r>
      <rPr>
        <i/>
        <sz val="11"/>
        <color theme="1"/>
        <rFont val="Calibri"/>
        <family val="2"/>
        <scheme val="minor"/>
      </rPr>
      <t xml:space="preserve"> om de </t>
    </r>
    <r>
      <rPr>
        <b/>
        <i/>
        <sz val="11"/>
        <color theme="1"/>
        <rFont val="Calibri"/>
        <family val="2"/>
        <scheme val="minor"/>
      </rPr>
      <t>lijst van gevaarlijke producten</t>
    </r>
    <r>
      <rPr>
        <i/>
        <sz val="11"/>
        <color theme="1"/>
        <rFont val="Calibri"/>
        <family val="2"/>
        <scheme val="minor"/>
      </rPr>
      <t xml:space="preserve">, ingedeeld met </t>
    </r>
    <r>
      <rPr>
        <b/>
        <i/>
        <sz val="11"/>
        <color theme="1"/>
        <rFont val="Calibri"/>
        <family val="2"/>
        <scheme val="minor"/>
      </rPr>
      <t>gevarenpictogrammen</t>
    </r>
    <r>
      <rPr>
        <i/>
        <sz val="11"/>
        <color theme="1"/>
        <rFont val="Calibri"/>
        <family val="2"/>
        <scheme val="minor"/>
      </rPr>
      <t xml:space="preserve">, en hun </t>
    </r>
    <r>
      <rPr>
        <b/>
        <i/>
        <sz val="11"/>
        <color theme="1"/>
        <rFont val="Calibri"/>
        <family val="2"/>
        <scheme val="minor"/>
      </rPr>
      <t>hoeveelheden</t>
    </r>
    <r>
      <rPr>
        <i/>
        <sz val="11"/>
        <color theme="1"/>
        <rFont val="Calibri"/>
        <family val="2"/>
        <scheme val="minor"/>
      </rPr>
      <t xml:space="preserve"> zichtbaar op te hangen, om de brandweer te informeren over de risico's in geval van interventie. 
</t>
    </r>
    <r>
      <rPr>
        <b/>
        <i/>
        <sz val="11"/>
        <color theme="1"/>
        <rFont val="Calibri"/>
        <family val="2"/>
        <scheme val="minor"/>
      </rPr>
      <t xml:space="preserve">De tabel </t>
    </r>
    <r>
      <rPr>
        <i/>
        <sz val="11"/>
        <color theme="1"/>
        <rFont val="Calibri"/>
        <family val="2"/>
        <scheme val="minor"/>
      </rPr>
      <t>hiernaast kan worden gebruikt als model voor uw signalisatie.
Deze voorschriften (die u terugvindt in de gebruiksvoorwaarden van uw vergunning) verschillen naargelang het</t>
    </r>
    <r>
      <rPr>
        <b/>
        <i/>
        <sz val="11"/>
        <color theme="1"/>
        <rFont val="Calibri"/>
        <family val="2"/>
        <scheme val="minor"/>
      </rPr>
      <t xml:space="preserve"> type locatie</t>
    </r>
    <r>
      <rPr>
        <i/>
        <sz val="11"/>
        <color theme="1"/>
        <rFont val="Calibri"/>
        <family val="2"/>
        <scheme val="minor"/>
      </rPr>
      <t xml:space="preserve"> dat u kiest om uw gevaarlijke producten op te slaan:
</t>
    </r>
    <r>
      <rPr>
        <i/>
        <u/>
        <sz val="11"/>
        <color theme="1"/>
        <rFont val="Calibri"/>
        <family val="2"/>
        <scheme val="minor"/>
      </rPr>
      <t>Specifieke lokalen:</t>
    </r>
    <r>
      <rPr>
        <i/>
        <sz val="11"/>
        <color theme="1"/>
        <rFont val="Calibri"/>
        <family val="2"/>
        <scheme val="minor"/>
      </rPr>
      <t xml:space="preserve"> "De volgende informatie moet bij de toegangen tot het magazijn worden aangebracht:
   i. de gevaren (volgens de wettelijke pictogrammen) ;
   ii. de maximum opgeslagen hoeveelheden per gevarenpictogram."
</t>
    </r>
    <r>
      <rPr>
        <i/>
        <u/>
        <sz val="11"/>
        <color theme="1"/>
        <rFont val="Calibri"/>
        <family val="2"/>
        <scheme val="minor"/>
      </rPr>
      <t>Veiligheidskast:</t>
    </r>
    <r>
      <rPr>
        <i/>
        <sz val="11"/>
        <color theme="1"/>
        <rFont val="Calibri"/>
        <family val="2"/>
        <scheme val="minor"/>
      </rPr>
      <t xml:space="preserve"> "De gevarenpictogrammen op de verpakkingen en recipiënten van de opgeslagen producten moeten duidelijk en leesbaar zijn aangebracht op één van de buitenwanden van de veiligheidskasten."
</t>
    </r>
    <r>
      <rPr>
        <i/>
        <u/>
        <sz val="11"/>
        <color theme="1"/>
        <rFont val="Calibri"/>
        <family val="2"/>
        <scheme val="minor"/>
      </rPr>
      <t>Andere</t>
    </r>
    <r>
      <rPr>
        <i/>
        <sz val="11"/>
        <color theme="1"/>
        <rFont val="Calibri"/>
        <family val="2"/>
        <scheme val="minor"/>
      </rPr>
      <t xml:space="preserve"> (bv. opslag in de open lucht): geen specifieke voorwaarden.</t>
    </r>
  </si>
  <si>
    <t>Gevaar voor het milieu</t>
  </si>
  <si>
    <t>Hormoonontregelaars</t>
  </si>
  <si>
    <t>Persistente chemische stoffen</t>
  </si>
  <si>
    <t>CMR</t>
  </si>
  <si>
    <t>infl/noc/irr</t>
  </si>
  <si>
    <t>Danger pour l'environnement</t>
  </si>
  <si>
    <t>Perturbateurs endocriniens</t>
  </si>
  <si>
    <t>Produits chimiques persistants</t>
  </si>
  <si>
    <t>EUH380: Peut provoquer une perturbation endocrinienne chez l’être humain</t>
  </si>
  <si>
    <t>EUH380: Kan endocriene verstoring veroorzaken bij de mens</t>
  </si>
  <si>
    <t>68</t>
  </si>
  <si>
    <t>EUH381: Susceptible de provoquer une perturbation endocrinienne chez l’être humain</t>
  </si>
  <si>
    <t>EUH381: Verdacht van het veroorzaken van endocriene verstoring bij de mens</t>
  </si>
  <si>
    <t>69</t>
  </si>
  <si>
    <t>EUH430: Peut provoquer une perturbation endocrinienne dans l’environnement</t>
  </si>
  <si>
    <t>EUH430: Kan endocriene verstoring veroorzaken in het milieu</t>
  </si>
  <si>
    <t>70</t>
  </si>
  <si>
    <t>EUH431: Susceptible de provoquer une perturbation endocrinienne dans l’environnement</t>
  </si>
  <si>
    <t>EUH431: Verdacht van het veroorzaken van endocriene verstoring in het milieu</t>
  </si>
  <si>
    <t>71</t>
  </si>
  <si>
    <t>EUH440: S’accumule dans l’environnement et dans les organismes vivants, y compris chez l’être humain</t>
  </si>
  <si>
    <t>EUH440: Hoopt zich op in het milieu en levende organismen, waaronder de mens</t>
  </si>
  <si>
    <t>72</t>
  </si>
  <si>
    <t>EUH441: S’accumule fortement dans l’environnement et dans les organismes vivants, y compris chez l’être humain</t>
  </si>
  <si>
    <t>EUH441: Hoopt zich sterk op in het milieu en levende organismen, waaronder de mens</t>
  </si>
  <si>
    <t>73</t>
  </si>
  <si>
    <t>EUH450: Peut entraîner une contamination diffuse à long terme des ressources en eau</t>
  </si>
  <si>
    <t>EUH450: Kan langdurige en diffuse verontreiniging van waterbronnen veroorzaken</t>
  </si>
  <si>
    <t>74</t>
  </si>
  <si>
    <t>EUH451: Peut provoquer une contamination diffuse à très long terme des ressources en eau</t>
  </si>
  <si>
    <t>EUH451: Kan zeer langdurige en diffuse verontreiniging van waterbronnen veroorzaken</t>
  </si>
  <si>
    <t>75</t>
  </si>
  <si>
    <t>Annexe XIV Reach</t>
  </si>
  <si>
    <t>Pour Erreur !B6</t>
  </si>
  <si>
    <t>Aerosols</t>
  </si>
  <si>
    <r>
      <t xml:space="preserve">Wanneer H226 (Ontvlambare vloeistof en damp) geselecteerd is, is het verplicht een vlampunt hoger dan 21°C maar niet hoger dan 55°C te hebben.
</t>
    </r>
    <r>
      <rPr>
        <b/>
        <sz val="10"/>
        <color rgb="FFFF0000"/>
        <rFont val="Arial"/>
        <family val="2"/>
      </rPr>
      <t>Met uitzondering van stookolie/diesel</t>
    </r>
  </si>
  <si>
    <t>Hoeveelheden jaarlijks gebruikt
[kg/jaar] of [l/jaar]</t>
  </si>
  <si>
    <r>
      <t xml:space="preserve">De hier vermelde producten zijn producten van </t>
    </r>
    <r>
      <rPr>
        <b/>
        <i/>
        <sz val="11"/>
        <color theme="1"/>
        <rFont val="Calibri"/>
        <family val="2"/>
        <scheme val="minor"/>
      </rPr>
      <t>bijzonder belang</t>
    </r>
    <r>
      <rPr>
        <i/>
        <sz val="11"/>
        <color theme="1"/>
        <rFont val="Calibri"/>
        <family val="2"/>
        <scheme val="minor"/>
      </rPr>
      <t xml:space="preserve">. Zij vereisen mogelijk specifieke gebruiksomstandigheden. 
Stuur ons de </t>
    </r>
    <r>
      <rPr>
        <b/>
        <i/>
        <u/>
        <sz val="11"/>
        <color rgb="FFFF0000"/>
        <rFont val="Calibri"/>
        <family val="2"/>
        <scheme val="minor"/>
      </rPr>
      <t>veiligheidsinformatiebladen</t>
    </r>
    <r>
      <rPr>
        <i/>
        <sz val="11"/>
        <color theme="1"/>
        <rFont val="Calibri"/>
        <family val="2"/>
        <scheme val="minor"/>
      </rPr>
      <t xml:space="preserve"> van deze producten.</t>
    </r>
    <r>
      <rPr>
        <i/>
        <sz val="14"/>
        <color theme="1"/>
        <rFont val="Calibri"/>
        <family val="2"/>
        <scheme val="minor"/>
      </rPr>
      <t xml:space="preserve"> </t>
    </r>
  </si>
  <si>
    <t>v2026.2.0 - juin2026</t>
  </si>
  <si>
    <r>
      <t xml:space="preserve">Dit tabblad is het belangrijkste!  Hier staan regel voor regel </t>
    </r>
    <r>
      <rPr>
        <b/>
        <sz val="11"/>
        <color theme="1"/>
        <rFont val="Calibri"/>
        <family val="2"/>
        <scheme val="minor"/>
      </rPr>
      <t xml:space="preserve">alle gevaarlijke producten </t>
    </r>
    <r>
      <rPr>
        <sz val="11"/>
        <color theme="1"/>
        <rFont val="Calibri"/>
        <family val="2"/>
        <scheme val="minor"/>
      </rPr>
      <t xml:space="preserve">die op uw bedrijf aanwezig zijn. </t>
    </r>
    <r>
      <rPr>
        <u/>
        <sz val="11"/>
        <color theme="1"/>
        <rFont val="Calibri"/>
        <family val="2"/>
        <scheme val="minor"/>
      </rPr>
      <t>Gevaarlijk afval hoeft hier niet te worden opgenomen</t>
    </r>
    <r>
      <rPr>
        <sz val="11"/>
        <color theme="1"/>
        <rFont val="Calibri"/>
        <family val="2"/>
        <scheme val="minor"/>
      </rPr>
      <t xml:space="preserve">. Er is ook een handleiding voor het invullen van de inventaris beschikbaar via een hyperlink bovenaan de pagina </t>
    </r>
    <r>
      <rPr>
        <i/>
        <sz val="11"/>
        <color theme="1"/>
        <rFont val="Calibri"/>
        <family val="2"/>
        <scheme val="minor"/>
      </rPr>
      <t>2. Inventaris</t>
    </r>
    <r>
      <rPr>
        <sz val="11"/>
        <color theme="1"/>
        <rFont val="Calibri"/>
        <family val="2"/>
        <scheme val="minor"/>
      </rPr>
      <t xml:space="preserve">.
</t>
    </r>
    <r>
      <rPr>
        <u/>
        <sz val="11"/>
        <color theme="1"/>
        <rFont val="Calibri"/>
        <family val="2"/>
        <scheme val="minor"/>
      </rPr>
      <t xml:space="preserve">Er zijn enkele principes die u moet volgen bij het invullen van dit tabblad: 
</t>
    </r>
    <r>
      <rPr>
        <sz val="11"/>
        <color theme="1"/>
        <rFont val="Calibri"/>
        <family val="2"/>
        <scheme val="minor"/>
      </rPr>
      <t xml:space="preserve">   </t>
    </r>
    <r>
      <rPr>
        <b/>
        <sz val="11"/>
        <color theme="1"/>
        <rFont val="Calibri"/>
        <family val="2"/>
        <scheme val="minor"/>
      </rPr>
      <t xml:space="preserve">1. Per regel </t>
    </r>
    <r>
      <rPr>
        <sz val="11"/>
        <color theme="1"/>
        <rFont val="Calibri"/>
        <family val="2"/>
        <scheme val="minor"/>
      </rPr>
      <t xml:space="preserve">mag slechts één product worden ingevuld 
   </t>
    </r>
    <r>
      <rPr>
        <b/>
        <sz val="11"/>
        <color theme="1"/>
        <rFont val="Calibri"/>
        <family val="2"/>
        <scheme val="minor"/>
      </rPr>
      <t>2.</t>
    </r>
    <r>
      <rPr>
        <sz val="11"/>
        <color theme="1"/>
        <rFont val="Calibri"/>
        <family val="2"/>
        <scheme val="minor"/>
      </rPr>
      <t xml:space="preserve"> De kolommen "</t>
    </r>
    <r>
      <rPr>
        <i/>
        <sz val="11"/>
        <color theme="1"/>
        <rFont val="Calibri"/>
        <family val="2"/>
        <scheme val="minor"/>
      </rPr>
      <t>A. Naam (of "familie") van gevaarlijke producten", "B. Gevarenpictogram", "C. Type gevaarlijk product", "D. Vlampunt (in °C)" en "E. Maximale opgeslagen hoeveelheid</t>
    </r>
    <r>
      <rPr>
        <sz val="11"/>
        <color theme="1"/>
        <rFont val="Calibri"/>
        <family val="2"/>
        <scheme val="minor"/>
      </rPr>
      <t xml:space="preserve">" moeten </t>
    </r>
    <r>
      <rPr>
        <b/>
        <sz val="11"/>
        <color theme="1"/>
        <rFont val="Calibri"/>
        <family val="2"/>
        <scheme val="minor"/>
      </rPr>
      <t>altijd</t>
    </r>
    <r>
      <rPr>
        <sz val="11"/>
        <color theme="1"/>
        <rFont val="Calibri"/>
        <family val="2"/>
        <scheme val="minor"/>
      </rPr>
      <t xml:space="preserve"> </t>
    </r>
    <r>
      <rPr>
        <b/>
        <sz val="11"/>
        <color theme="1"/>
        <rFont val="Calibri"/>
        <family val="2"/>
        <scheme val="minor"/>
      </rPr>
      <t>worden</t>
    </r>
    <r>
      <rPr>
        <sz val="11"/>
        <color theme="1"/>
        <rFont val="Calibri"/>
        <family val="2"/>
        <scheme val="minor"/>
      </rPr>
      <t xml:space="preserve"> </t>
    </r>
    <r>
      <rPr>
        <b/>
        <sz val="11"/>
        <color theme="1"/>
        <rFont val="Calibri"/>
        <family val="2"/>
        <scheme val="minor"/>
      </rPr>
      <t>ingevuld</t>
    </r>
    <r>
      <rPr>
        <sz val="11"/>
        <color theme="1"/>
        <rFont val="Calibri"/>
        <family val="2"/>
        <scheme val="minor"/>
      </rPr>
      <t xml:space="preserve"> voor elk gevaarlijk product. 
  </t>
    </r>
    <r>
      <rPr>
        <b/>
        <sz val="11"/>
        <color theme="1"/>
        <rFont val="Calibri"/>
        <family val="2"/>
        <scheme val="minor"/>
      </rPr>
      <t xml:space="preserve"> 3. </t>
    </r>
    <r>
      <rPr>
        <sz val="11"/>
        <color theme="1"/>
        <rFont val="Calibri"/>
        <family val="2"/>
        <scheme val="minor"/>
      </rPr>
      <t>U moet zoveel kolommen "</t>
    </r>
    <r>
      <rPr>
        <i/>
        <sz val="11"/>
        <color theme="1"/>
        <rFont val="Calibri"/>
        <family val="2"/>
        <scheme val="minor"/>
      </rPr>
      <t>B. Gevarenpictogram</t>
    </r>
    <r>
      <rPr>
        <sz val="11"/>
        <color theme="1"/>
        <rFont val="Calibri"/>
        <family val="2"/>
        <scheme val="minor"/>
      </rPr>
      <t xml:space="preserve">" invullen als er pictogrammen bij het betreffende gevaarlijke product horen (bijv. als er op uw product 3 pictogrammen staan aangeduid, moeten er 3 verschillende kolommen met de bijbehorende pictogrammen worden ingevuld). 
</t>
    </r>
    <r>
      <rPr>
        <i/>
        <sz val="10"/>
        <color theme="0" tint="-0.499984740745262"/>
        <rFont val="Calibri"/>
        <family val="2"/>
        <scheme val="minor"/>
      </rPr>
      <t>Opmerking: De vermelding „Geen gevarenpictogram“ geldt alleen voor producten waarvan het etiket of het veiligheidsinformatieblad geen gevarenpictogrammen bevat, maar wel codes van gevarenaanduidingen. Deze vermelding mag niet worden geselecteerd voor een product dat niet als gevaarlijk is ingedeeld. De inventaris mag namelijk alleen gevaarlijke producten bevatten.</t>
    </r>
    <r>
      <rPr>
        <i/>
        <sz val="9"/>
        <color theme="0" tint="-0.499984740745262"/>
        <rFont val="Calibri"/>
        <family val="2"/>
        <scheme val="minor"/>
      </rPr>
      <t xml:space="preserve">
</t>
    </r>
    <r>
      <rPr>
        <sz val="11"/>
        <color theme="1"/>
        <rFont val="Calibri"/>
        <family val="2"/>
        <scheme val="minor"/>
      </rPr>
      <t xml:space="preserve">
 </t>
    </r>
    <r>
      <rPr>
        <b/>
        <sz val="11"/>
        <color theme="1"/>
        <rFont val="Calibri"/>
        <family val="2"/>
        <scheme val="minor"/>
      </rPr>
      <t xml:space="preserve">  4. </t>
    </r>
    <r>
      <rPr>
        <sz val="11"/>
        <color theme="1"/>
        <rFont val="Calibri"/>
        <family val="2"/>
        <scheme val="minor"/>
      </rPr>
      <t>Kolom R. "</t>
    </r>
    <r>
      <rPr>
        <i/>
        <sz val="11"/>
        <color theme="1"/>
        <rFont val="Calibri"/>
        <family val="2"/>
        <scheme val="minor"/>
      </rPr>
      <t>Moet u de codes van de gevarenaanduidingen bij dit product invullen ?</t>
    </r>
    <r>
      <rPr>
        <sz val="11"/>
        <color theme="1"/>
        <rFont val="Calibri"/>
        <family val="2"/>
        <scheme val="minor"/>
      </rPr>
      <t>" geeft aan of de volgende kolommen (</t>
    </r>
    <r>
      <rPr>
        <i/>
        <sz val="11"/>
        <color theme="1"/>
        <rFont val="Calibri"/>
        <family val="2"/>
        <scheme val="minor"/>
      </rPr>
      <t>"F. Code(s) van gevarenaanduidingen (H gevolgd door cijfers)"</t>
    </r>
    <r>
      <rPr>
        <sz val="11"/>
        <color theme="1"/>
        <rFont val="Calibri"/>
        <family val="2"/>
        <scheme val="minor"/>
      </rPr>
      <t xml:space="preserve">) voor dit product moeten worden ingevuld. 
  </t>
    </r>
    <r>
      <rPr>
        <b/>
        <sz val="11"/>
        <color theme="1"/>
        <rFont val="Calibri"/>
        <family val="2"/>
        <scheme val="minor"/>
      </rPr>
      <t xml:space="preserve"> 5.</t>
    </r>
    <r>
      <rPr>
        <sz val="11"/>
        <color theme="1"/>
        <rFont val="Calibri"/>
        <family val="2"/>
        <scheme val="minor"/>
      </rPr>
      <t xml:space="preserve"> De H-codes zijn te vinden in het </t>
    </r>
    <r>
      <rPr>
        <sz val="11"/>
        <color rgb="FFFF0000"/>
        <rFont val="Calibri"/>
        <family val="2"/>
        <scheme val="minor"/>
      </rPr>
      <t>veiligheidsinformatieblad</t>
    </r>
    <r>
      <rPr>
        <sz val="11"/>
        <color theme="1"/>
        <rFont val="Calibri"/>
        <family val="2"/>
        <scheme val="minor"/>
      </rPr>
      <t xml:space="preserve"> van het product (</t>
    </r>
    <r>
      <rPr>
        <b/>
        <sz val="11"/>
        <color theme="1"/>
        <rFont val="Calibri"/>
        <family val="2"/>
        <scheme val="minor"/>
      </rPr>
      <t>rubriek 2</t>
    </r>
    <r>
      <rPr>
        <sz val="11"/>
        <color theme="1"/>
        <rFont val="Calibri"/>
        <family val="2"/>
        <scheme val="minor"/>
      </rPr>
      <t xml:space="preserve">). Net als bij de pictogrammen moeten zoveel kolommen </t>
    </r>
    <r>
      <rPr>
        <b/>
        <sz val="11"/>
        <color theme="1"/>
        <rFont val="Calibri"/>
        <family val="2"/>
        <scheme val="minor"/>
      </rPr>
      <t xml:space="preserve">worden ingevuld </t>
    </r>
    <r>
      <rPr>
        <sz val="11"/>
        <color theme="1"/>
        <rFont val="Calibri"/>
        <family val="2"/>
        <scheme val="minor"/>
      </rPr>
      <t xml:space="preserve">als er H-codes bij het product horen. 
</t>
    </r>
    <r>
      <rPr>
        <sz val="11"/>
        <color theme="0"/>
        <rFont val="Calibri"/>
        <family val="2"/>
        <scheme val="minor"/>
      </rPr>
      <t xml:space="preserve">   6. Laat geen lege regels tussen de verschillende ingevulde producten.</t>
    </r>
    <r>
      <rPr>
        <sz val="11"/>
        <color theme="1"/>
        <rFont val="Calibri"/>
        <family val="2"/>
        <scheme val="minor"/>
      </rPr>
      <t xml:space="preserve">
 </t>
    </r>
    <r>
      <rPr>
        <b/>
        <sz val="11"/>
        <color theme="1"/>
        <rFont val="Calibri"/>
        <family val="2"/>
        <scheme val="minor"/>
      </rPr>
      <t>--&gt; Dit tabblad moet door u worden ingevuld.</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</si>
</sst>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1"/>
      <color theme="1"/>
      <name val="Calibri"/>
      <family val="2"/>
      <scheme val="minor"/>
    </font>
    <font>
      <sz val="10"/>
      <name val="Arial"/>
      <family val="2"/>
    </font>
    <font>
      <b/>
      <sz val="16"/>
      <name val="Arial"/>
      <family val="2"/>
    </font>
    <font>
      <u/>
      <sz val="10"/>
      <color theme="10"/>
      <name val="Arial"/>
      <family val="2"/>
    </font>
    <font>
      <b/>
      <sz val="10"/>
      <name val="Arial"/>
      <family val="2"/>
    </font>
    <font>
      <i/>
      <sz val="10"/>
      <color rgb="FF00B050"/>
      <name val="Arial"/>
      <family val="2"/>
    </font>
    <font>
      <sz val="10"/>
      <name val="Comic Sans MS"/>
      <family val="4"/>
    </font>
    <font>
      <i/>
      <sz val="10"/>
      <name val="Arial"/>
      <family val="2"/>
    </font>
    <font>
      <sz val="11"/>
      <color indexed="8"/>
      <name val="Calibri"/>
      <family val="2"/>
    </font>
    <font>
      <sz val="10"/>
      <color indexed="8"/>
      <name val="Arial"/>
      <family val="2"/>
    </font>
    <font>
      <sz val="10"/>
      <color indexed="30"/>
      <name val="Arial"/>
      <family val="2"/>
    </font>
    <font>
      <sz val="10"/>
      <color indexed="10"/>
      <name val="Arial"/>
      <family val="2"/>
    </font>
    <font>
      <sz val="16"/>
      <color theme="1"/>
      <name val="Arial"/>
      <family val="2"/>
    </font>
    <font>
      <b/>
      <sz val="10"/>
      <name val="Comic Sans MS"/>
      <family val="4"/>
    </font>
    <font>
      <b/>
      <sz val="10"/>
      <color theme="1"/>
      <name val="Arial"/>
      <family val="2"/>
    </font>
    <font>
      <u/>
      <sz val="11"/>
      <color theme="0" tint="-0.499984740745262"/>
      <name val="Calibri"/>
      <family val="2"/>
      <scheme val="minor"/>
    </font>
    <font>
      <sz val="10"/>
      <color theme="0" tint="-0.499984740745262"/>
      <name val="Arial"/>
      <family val="2"/>
    </font>
    <font>
      <sz val="11"/>
      <color theme="0" tint="-0.499984740745262"/>
      <name val="Calibri"/>
      <family val="2"/>
      <scheme val="minor"/>
    </font>
    <font>
      <b/>
      <sz val="16"/>
      <color theme="0" tint="-0.34998626667073579"/>
      <name val="Calibri"/>
      <family val="2"/>
      <scheme val="minor"/>
    </font>
    <font>
      <b/>
      <u/>
      <sz val="10"/>
      <color theme="1"/>
      <name val="Arial"/>
      <family val="2"/>
    </font>
    <font>
      <b/>
      <sz val="11"/>
      <color theme="0"/>
      <name val="Calibri"/>
      <family val="2"/>
      <scheme val="minor"/>
    </font>
    <font>
      <b/>
      <sz val="11"/>
      <color theme="1"/>
      <name val="Calibri"/>
      <family val="2"/>
      <scheme val="minor"/>
    </font>
    <font>
      <sz val="8"/>
      <name val="Calibri"/>
      <family val="2"/>
      <scheme val="minor"/>
    </font>
    <font>
      <b/>
      <sz val="14"/>
      <color theme="1"/>
      <name val="Calibri"/>
      <family val="2"/>
      <scheme val="minor"/>
    </font>
    <font>
      <b/>
      <sz val="10"/>
      <color rgb="FFFF0000"/>
      <name val="Arial"/>
      <family val="2"/>
    </font>
    <font>
      <sz val="8"/>
      <name val="Arial"/>
      <family val="2"/>
    </font>
    <font>
      <sz val="8"/>
      <color indexed="30"/>
      <name val="Arial"/>
      <family val="2"/>
    </font>
    <font>
      <sz val="8"/>
      <color indexed="10"/>
      <name val="Arial"/>
      <family val="2"/>
    </font>
    <font>
      <b/>
      <sz val="11"/>
      <color rgb="FFFF0000"/>
      <name val="Calibri"/>
      <family val="2"/>
      <scheme val="minor"/>
    </font>
    <font>
      <b/>
      <sz val="16"/>
      <color rgb="FFFF0000"/>
      <name val="Arial"/>
      <family val="2"/>
    </font>
    <font>
      <b/>
      <u/>
      <sz val="10"/>
      <name val="Arial"/>
      <family val="2"/>
    </font>
    <font>
      <b/>
      <sz val="16"/>
      <color theme="1"/>
      <name val="Calibri"/>
      <family val="2"/>
      <scheme val="minor"/>
    </font>
    <font>
      <i/>
      <sz val="10"/>
      <color rgb="FFFF0000"/>
      <name val="Arial"/>
      <family val="2"/>
    </font>
    <font>
      <b/>
      <sz val="12"/>
      <color theme="1"/>
      <name val="Calibri"/>
      <family val="2"/>
      <scheme val="minor"/>
    </font>
    <font>
      <i/>
      <sz val="11"/>
      <color theme="1"/>
      <name val="Calibri"/>
      <family val="2"/>
      <scheme val="minor"/>
    </font>
    <font>
      <b/>
      <u/>
      <sz val="11"/>
      <name val="Arial"/>
      <family val="2"/>
    </font>
    <font>
      <i/>
      <sz val="9"/>
      <color rgb="FF00B050"/>
      <name val="Arial"/>
      <family val="2"/>
    </font>
    <font>
      <b/>
      <i/>
      <sz val="11"/>
      <color theme="1"/>
      <name val="Calibri"/>
      <family val="2"/>
      <scheme val="minor"/>
    </font>
    <font>
      <sz val="11"/>
      <color rgb="FFFF0000"/>
      <name val="Calibri"/>
      <family val="2"/>
      <scheme val="minor"/>
    </font>
    <font>
      <b/>
      <sz val="18"/>
      <name val="Arial"/>
      <family val="2"/>
    </font>
    <font>
      <b/>
      <i/>
      <u/>
      <sz val="11"/>
      <color rgb="FFFF0000"/>
      <name val="Calibri"/>
      <family val="2"/>
      <scheme val="minor"/>
    </font>
    <font>
      <u/>
      <sz val="11"/>
      <color theme="1"/>
      <name val="Calibri"/>
      <family val="2"/>
      <scheme val="minor"/>
    </font>
    <font>
      <sz val="10"/>
      <name val="Calibri"/>
      <family val="2"/>
      <scheme val="minor"/>
    </font>
    <font>
      <b/>
      <sz val="18"/>
      <color theme="0"/>
      <name val="Arial"/>
      <family val="2"/>
    </font>
    <font>
      <sz val="11"/>
      <color theme="0"/>
      <name val="Calibri"/>
      <family val="2"/>
      <scheme val="minor"/>
    </font>
    <font>
      <b/>
      <sz val="10"/>
      <color rgb="FF000000"/>
      <name val="Arial"/>
      <family val="2"/>
    </font>
    <font>
      <b/>
      <sz val="10"/>
      <color indexed="8"/>
      <name val="Arial"/>
      <family val="2"/>
    </font>
    <font>
      <sz val="10"/>
      <color rgb="FF000000"/>
      <name val="Arial"/>
      <family val="2"/>
    </font>
    <font>
      <i/>
      <u/>
      <sz val="11"/>
      <color theme="1"/>
      <name val="Calibri"/>
      <family val="2"/>
      <scheme val="minor"/>
    </font>
    <font>
      <sz val="10"/>
      <color theme="1"/>
      <name val="Arial"/>
      <family val="2"/>
    </font>
    <font>
      <sz val="10"/>
      <color rgb="FFFF0000"/>
      <name val="Arial"/>
      <family val="2"/>
    </font>
    <font>
      <sz val="11"/>
      <color theme="0" tint="-0.249977111117893"/>
      <name val="Calibri"/>
      <family val="2"/>
      <scheme val="minor"/>
    </font>
    <font>
      <i/>
      <sz val="8"/>
      <color rgb="FFFF0000"/>
      <name val="Calibri"/>
      <family val="2"/>
      <scheme val="minor"/>
    </font>
    <font>
      <i/>
      <sz val="14"/>
      <color theme="1"/>
      <name val="Calibri"/>
      <family val="2"/>
      <scheme val="minor"/>
    </font>
    <font>
      <i/>
      <sz val="9"/>
      <color theme="0" tint="-0.499984740745262"/>
      <name val="Calibri"/>
      <family val="2"/>
      <scheme val="minor"/>
    </font>
    <font>
      <i/>
      <sz val="10"/>
      <color theme="0" tint="-0.499984740745262"/>
      <name val="Calibri"/>
      <family val="2"/>
      <scheme val="minor"/>
    </font>
  </fonts>
  <fills count="23">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rgb="FFCCCCFF"/>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rgb="FF00B0F0"/>
        <bgColor indexed="64"/>
      </patternFill>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1" tint="0.499984740745262"/>
        <bgColor indexed="64"/>
      </patternFill>
    </fill>
    <fill>
      <patternFill patternType="solid">
        <fgColor theme="8" tint="0.59999389629810485"/>
        <bgColor indexed="64"/>
      </patternFill>
    </fill>
  </fills>
  <borders count="134">
    <border>
      <left/>
      <right/>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style="thin">
        <color auto="1"/>
      </left>
      <right/>
      <top style="double">
        <color auto="1"/>
      </top>
      <bottom style="thin">
        <color auto="1"/>
      </bottom>
      <diagonal/>
    </border>
    <border>
      <left style="thin">
        <color indexed="64"/>
      </left>
      <right/>
      <top style="thin">
        <color indexed="64"/>
      </top>
      <bottom style="thin">
        <color indexed="64"/>
      </bottom>
      <diagonal/>
    </border>
    <border>
      <left style="thin">
        <color auto="1"/>
      </left>
      <right/>
      <top style="thin">
        <color auto="1"/>
      </top>
      <bottom style="double">
        <color auto="1"/>
      </bottom>
      <diagonal/>
    </border>
    <border>
      <left style="double">
        <color indexed="64"/>
      </left>
      <right style="double">
        <color indexed="64"/>
      </right>
      <top style="thin">
        <color indexed="64"/>
      </top>
      <bottom style="double">
        <color auto="1"/>
      </bottom>
      <diagonal/>
    </border>
    <border>
      <left/>
      <right style="thin">
        <color auto="1"/>
      </right>
      <top style="thin">
        <color auto="1"/>
      </top>
      <bottom style="double">
        <color auto="1"/>
      </bottom>
      <diagonal/>
    </border>
    <border>
      <left/>
      <right style="thin">
        <color auto="1"/>
      </right>
      <top style="double">
        <color auto="1"/>
      </top>
      <bottom style="thin">
        <color auto="1"/>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double">
        <color auto="1"/>
      </top>
      <bottom style="thin">
        <color auto="1"/>
      </bottom>
      <diagonal/>
    </border>
    <border>
      <left/>
      <right/>
      <top style="thin">
        <color auto="1"/>
      </top>
      <bottom style="double">
        <color auto="1"/>
      </bottom>
      <diagonal/>
    </border>
    <border>
      <left/>
      <right/>
      <top style="double">
        <color auto="1"/>
      </top>
      <bottom style="thin">
        <color auto="1"/>
      </bottom>
      <diagonal/>
    </border>
    <border>
      <left style="double">
        <color auto="1"/>
      </left>
      <right/>
      <top style="double">
        <color auto="1"/>
      </top>
      <bottom style="thin">
        <color auto="1"/>
      </bottom>
      <diagonal/>
    </border>
    <border>
      <left style="double">
        <color auto="1"/>
      </left>
      <right/>
      <top style="thin">
        <color auto="1"/>
      </top>
      <bottom style="thin">
        <color auto="1"/>
      </bottom>
      <diagonal/>
    </border>
    <border>
      <left style="double">
        <color auto="1"/>
      </left>
      <right/>
      <top style="thin">
        <color auto="1"/>
      </top>
      <bottom style="double">
        <color auto="1"/>
      </bottom>
      <diagonal/>
    </border>
    <border>
      <left style="thin">
        <color indexed="64"/>
      </left>
      <right style="thin">
        <color indexed="64"/>
      </right>
      <top/>
      <bottom style="thin">
        <color indexed="64"/>
      </bottom>
      <diagonal/>
    </border>
    <border>
      <left style="double">
        <color auto="1"/>
      </left>
      <right style="double">
        <color auto="1"/>
      </right>
      <top style="double">
        <color auto="1"/>
      </top>
      <bottom style="double">
        <color auto="1"/>
      </bottom>
      <diagonal/>
    </border>
    <border>
      <left style="double">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style="double">
        <color auto="1"/>
      </right>
      <top style="double">
        <color auto="1"/>
      </top>
      <bottom style="double">
        <color auto="1"/>
      </bottom>
      <diagonal/>
    </border>
    <border>
      <left style="thin">
        <color auto="1"/>
      </left>
      <right/>
      <top style="double">
        <color auto="1"/>
      </top>
      <bottom style="double">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theme="2"/>
      </left>
      <right style="thin">
        <color theme="2"/>
      </right>
      <top/>
      <bottom style="thin">
        <color theme="2"/>
      </bottom>
      <diagonal/>
    </border>
    <border>
      <left style="thin">
        <color theme="2"/>
      </left>
      <right/>
      <top/>
      <bottom style="thin">
        <color theme="2"/>
      </bottom>
      <diagonal/>
    </border>
    <border>
      <left style="thin">
        <color theme="2"/>
      </left>
      <right/>
      <top style="thin">
        <color theme="2"/>
      </top>
      <bottom style="thin">
        <color theme="2"/>
      </bottom>
      <diagonal/>
    </border>
    <border>
      <left/>
      <right style="thin">
        <color theme="2"/>
      </right>
      <top/>
      <bottom style="thin">
        <color theme="2"/>
      </bottom>
      <diagonal/>
    </border>
    <border>
      <left style="double">
        <color auto="1"/>
      </left>
      <right style="thin">
        <color auto="1"/>
      </right>
      <top/>
      <bottom style="thin">
        <color auto="1"/>
      </bottom>
      <diagonal/>
    </border>
    <border>
      <left style="thin">
        <color indexed="64"/>
      </left>
      <right/>
      <top/>
      <bottom style="thin">
        <color indexed="64"/>
      </bottom>
      <diagonal/>
    </border>
    <border>
      <left style="thin">
        <color auto="1"/>
      </left>
      <right style="double">
        <color auto="1"/>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theme="2"/>
      </top>
      <bottom style="thin">
        <color theme="2"/>
      </bottom>
      <diagonal/>
    </border>
    <border>
      <left style="thin">
        <color theme="2"/>
      </left>
      <right style="thin">
        <color theme="2"/>
      </right>
      <top style="thin">
        <color theme="2"/>
      </top>
      <bottom/>
      <diagonal/>
    </border>
    <border>
      <left style="double">
        <color theme="0" tint="-0.34998626667073579"/>
      </left>
      <right style="thin">
        <color theme="0" tint="-0.34998626667073579"/>
      </right>
      <top style="double">
        <color theme="0" tint="-0.34998626667073579"/>
      </top>
      <bottom style="double">
        <color theme="0" tint="-0.34998626667073579"/>
      </bottom>
      <diagonal/>
    </border>
    <border>
      <left style="thin">
        <color theme="0" tint="-0.34998626667073579"/>
      </left>
      <right style="double">
        <color theme="0" tint="-0.34998626667073579"/>
      </right>
      <top style="double">
        <color theme="0" tint="-0.34998626667073579"/>
      </top>
      <bottom style="double">
        <color theme="0" tint="-0.34998626667073579"/>
      </bottom>
      <diagonal/>
    </border>
    <border>
      <left style="double">
        <color theme="0" tint="-0.34998626667073579"/>
      </left>
      <right style="thin">
        <color theme="0" tint="-0.34998626667073579"/>
      </right>
      <top style="double">
        <color theme="0" tint="-0.34998626667073579"/>
      </top>
      <bottom style="thin">
        <color theme="0" tint="-0.34998626667073579"/>
      </bottom>
      <diagonal/>
    </border>
    <border>
      <left style="thin">
        <color theme="0" tint="-0.34998626667073579"/>
      </left>
      <right style="double">
        <color theme="0" tint="-0.34998626667073579"/>
      </right>
      <top style="double">
        <color theme="0" tint="-0.34998626667073579"/>
      </top>
      <bottom style="thin">
        <color theme="0" tint="-0.34998626667073579"/>
      </bottom>
      <diagonal/>
    </border>
    <border>
      <left style="double">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double">
        <color theme="0" tint="-0.34998626667073579"/>
      </right>
      <top style="thin">
        <color theme="0" tint="-0.34998626667073579"/>
      </top>
      <bottom style="thin">
        <color theme="0" tint="-0.34998626667073579"/>
      </bottom>
      <diagonal/>
    </border>
    <border>
      <left style="thin">
        <color indexed="64"/>
      </left>
      <right/>
      <top style="medium">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double">
        <color auto="1"/>
      </left>
      <right/>
      <top/>
      <bottom style="thin">
        <color auto="1"/>
      </bottom>
      <diagonal/>
    </border>
    <border>
      <left/>
      <right style="double">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auto="1"/>
      </left>
      <right/>
      <top style="double">
        <color auto="1"/>
      </top>
      <bottom style="double">
        <color indexed="64"/>
      </bottom>
      <diagonal/>
    </border>
    <border>
      <left/>
      <right style="double">
        <color auto="1"/>
      </right>
      <top style="double">
        <color auto="1"/>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auto="1"/>
      </top>
      <bottom style="double">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double">
        <color auto="1"/>
      </right>
      <top style="thin">
        <color auto="1"/>
      </top>
      <bottom/>
      <diagonal/>
    </border>
    <border>
      <left style="thin">
        <color indexed="64"/>
      </left>
      <right style="medium">
        <color indexed="64"/>
      </right>
      <top/>
      <bottom/>
      <diagonal/>
    </border>
    <border>
      <left/>
      <right/>
      <top/>
      <bottom style="double">
        <color indexed="64"/>
      </bottom>
      <diagonal/>
    </border>
    <border>
      <left style="medium">
        <color indexed="64"/>
      </left>
      <right/>
      <top style="medium">
        <color indexed="64"/>
      </top>
      <bottom style="medium">
        <color indexed="64"/>
      </bottom>
      <diagonal/>
    </border>
    <border>
      <left style="double">
        <color auto="1"/>
      </left>
      <right style="medium">
        <color indexed="64"/>
      </right>
      <top style="medium">
        <color indexed="64"/>
      </top>
      <bottom style="double">
        <color auto="1"/>
      </bottom>
      <diagonal/>
    </border>
    <border>
      <left/>
      <right style="double">
        <color theme="0" tint="-0.34998626667073579"/>
      </right>
      <top style="thin">
        <color theme="0" tint="-0.34998626667073579"/>
      </top>
      <bottom style="thin">
        <color theme="0" tint="-0.34998626667073579"/>
      </bottom>
      <diagonal/>
    </border>
    <border>
      <left/>
      <right style="double">
        <color theme="0" tint="-0.34998626667073579"/>
      </right>
      <top style="thin">
        <color theme="0" tint="-0.34998626667073579"/>
      </top>
      <bottom style="double">
        <color theme="0" tint="-0.34998626667073579"/>
      </bottom>
      <diagonal/>
    </border>
    <border>
      <left style="double">
        <color theme="0" tint="-0.34998626667073579"/>
      </left>
      <right style="thin">
        <color theme="0" tint="-0.34998626667073579"/>
      </right>
      <top style="thin">
        <color theme="0" tint="-0.34998626667073579"/>
      </top>
      <bottom style="thin">
        <color theme="0" tint="-0.499984740745262"/>
      </bottom>
      <diagonal/>
    </border>
    <border>
      <left style="double">
        <color theme="0" tint="-0.499984740745262"/>
      </left>
      <right style="thin">
        <color theme="0" tint="-0.499984740745262"/>
      </right>
      <top style="thin">
        <color theme="0" tint="-0.499984740745262"/>
      </top>
      <bottom style="thin">
        <color theme="0" tint="-0.499984740745262"/>
      </bottom>
      <diagonal/>
    </border>
    <border>
      <left style="double">
        <color theme="0" tint="-0.499984740745262"/>
      </left>
      <right style="thin">
        <color theme="0" tint="-0.499984740745262"/>
      </right>
      <top style="thin">
        <color theme="0" tint="-0.499984740745262"/>
      </top>
      <bottom style="thin">
        <color theme="0" tint="-0.34998626667073579"/>
      </bottom>
      <diagonal/>
    </border>
    <border>
      <left style="double">
        <color theme="0" tint="-0.499984740745262"/>
      </left>
      <right style="thin">
        <color theme="0" tint="-0.499984740745262"/>
      </right>
      <top style="thin">
        <color theme="0" tint="-0.34998626667073579"/>
      </top>
      <bottom style="double">
        <color theme="0" tint="-0.499984740745262"/>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double">
        <color auto="1"/>
      </left>
      <right style="thin">
        <color indexed="64"/>
      </right>
      <top style="thin">
        <color theme="2"/>
      </top>
      <bottom style="thin">
        <color theme="2"/>
      </bottom>
      <diagonal/>
    </border>
  </borders>
  <cellStyleXfs count="2">
    <xf numFmtId="0" fontId="0" fillId="0" borderId="0"/>
    <xf numFmtId="0" fontId="3" fillId="0" borderId="0" applyNumberFormat="0" applyFill="0" applyBorder="0" applyAlignment="0" applyProtection="0">
      <alignment vertical="top"/>
      <protection locked="0"/>
    </xf>
  </cellStyleXfs>
  <cellXfs count="402">
    <xf numFmtId="0" fontId="0" fillId="0" borderId="0" xfId="0"/>
    <xf numFmtId="0" fontId="5" fillId="3" borderId="2" xfId="0" applyFont="1" applyFill="1" applyBorder="1" applyAlignment="1">
      <alignment horizontal="center" vertical="center" wrapText="1"/>
    </xf>
    <xf numFmtId="0" fontId="0" fillId="0" borderId="0" xfId="0" applyAlignment="1">
      <alignment horizontal="left" vertical="top" wrapText="1"/>
    </xf>
    <xf numFmtId="0" fontId="5" fillId="3" borderId="1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24" xfId="0" applyFont="1" applyFill="1" applyBorder="1" applyAlignment="1">
      <alignment horizontal="center" wrapText="1"/>
    </xf>
    <xf numFmtId="0" fontId="0" fillId="0" borderId="20" xfId="0"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9"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4" fillId="2" borderId="28" xfId="0" applyFont="1" applyFill="1" applyBorder="1" applyAlignment="1">
      <alignment horizontal="center" vertical="top" wrapText="1"/>
    </xf>
    <xf numFmtId="0" fontId="4" fillId="2" borderId="29" xfId="0" applyFont="1" applyFill="1" applyBorder="1" applyAlignment="1">
      <alignment horizontal="center" vertical="top" wrapText="1"/>
    </xf>
    <xf numFmtId="0" fontId="4" fillId="2" borderId="27" xfId="0" applyFont="1" applyFill="1" applyBorder="1" applyAlignment="1">
      <alignment horizontal="center" vertical="top" wrapText="1"/>
    </xf>
    <xf numFmtId="0" fontId="0" fillId="0" borderId="28" xfId="0" applyBorder="1" applyAlignment="1" applyProtection="1">
      <alignment wrapText="1"/>
      <protection locked="0"/>
    </xf>
    <xf numFmtId="0" fontId="0" fillId="0" borderId="29" xfId="0" applyBorder="1" applyAlignment="1" applyProtection="1">
      <alignment wrapText="1"/>
      <protection locked="0"/>
    </xf>
    <xf numFmtId="0" fontId="0" fillId="0" borderId="30" xfId="0" applyBorder="1" applyAlignment="1" applyProtection="1">
      <alignment wrapText="1"/>
      <protection locked="0"/>
    </xf>
    <xf numFmtId="0" fontId="0" fillId="3" borderId="27" xfId="0" applyFill="1" applyBorder="1" applyAlignment="1">
      <alignment wrapText="1"/>
    </xf>
    <xf numFmtId="0" fontId="0" fillId="0" borderId="32" xfId="0" applyBorder="1"/>
    <xf numFmtId="0" fontId="0" fillId="0" borderId="34" xfId="0" applyBorder="1"/>
    <xf numFmtId="0" fontId="0" fillId="0" borderId="8" xfId="0" applyBorder="1"/>
    <xf numFmtId="0" fontId="0" fillId="0" borderId="2" xfId="0" applyBorder="1"/>
    <xf numFmtId="0" fontId="0" fillId="0" borderId="9" xfId="0" quotePrefix="1" applyBorder="1"/>
    <xf numFmtId="0" fontId="0" fillId="0" borderId="10" xfId="0" applyBorder="1"/>
    <xf numFmtId="0" fontId="0" fillId="0" borderId="12" xfId="0" quotePrefix="1" applyBorder="1"/>
    <xf numFmtId="0" fontId="0" fillId="0" borderId="14" xfId="0" quotePrefix="1" applyBorder="1"/>
    <xf numFmtId="0" fontId="0" fillId="0" borderId="15" xfId="0" quotePrefix="1" applyBorder="1"/>
    <xf numFmtId="0" fontId="0" fillId="0" borderId="35" xfId="0" applyBorder="1"/>
    <xf numFmtId="0" fontId="0" fillId="0" borderId="36" xfId="0" applyBorder="1"/>
    <xf numFmtId="0" fontId="0" fillId="0" borderId="33" xfId="0" applyBorder="1"/>
    <xf numFmtId="0" fontId="1" fillId="0" borderId="8" xfId="0" applyFont="1" applyBorder="1"/>
    <xf numFmtId="0" fontId="1" fillId="0" borderId="2" xfId="0" applyFont="1" applyBorder="1"/>
    <xf numFmtId="0" fontId="1" fillId="0" borderId="2" xfId="0" quotePrefix="1" applyFont="1" applyBorder="1"/>
    <xf numFmtId="0" fontId="1" fillId="0" borderId="10" xfId="0" applyFont="1" applyBorder="1"/>
    <xf numFmtId="0" fontId="1" fillId="0" borderId="11" xfId="0" applyFont="1" applyBorder="1"/>
    <xf numFmtId="0" fontId="1" fillId="0" borderId="11" xfId="0" quotePrefix="1" applyFont="1" applyBorder="1"/>
    <xf numFmtId="0" fontId="0" fillId="0" borderId="37" xfId="0" applyBorder="1"/>
    <xf numFmtId="0" fontId="1" fillId="0" borderId="9" xfId="0" quotePrefix="1" applyFont="1" applyBorder="1"/>
    <xf numFmtId="0" fontId="1" fillId="0" borderId="12" xfId="0" quotePrefix="1" applyFont="1" applyBorder="1"/>
    <xf numFmtId="0" fontId="1" fillId="0" borderId="14" xfId="0" quotePrefix="1" applyFont="1" applyBorder="1"/>
    <xf numFmtId="0" fontId="1" fillId="0" borderId="15" xfId="0" quotePrefix="1" applyFont="1" applyBorder="1"/>
    <xf numFmtId="0" fontId="0" fillId="0" borderId="38" xfId="0" applyBorder="1"/>
    <xf numFmtId="0" fontId="0" fillId="0" borderId="26" xfId="0" applyBorder="1"/>
    <xf numFmtId="0" fontId="0" fillId="0" borderId="39" xfId="0" quotePrefix="1" applyBorder="1"/>
    <xf numFmtId="0" fontId="1" fillId="0" borderId="38" xfId="0" applyFont="1" applyBorder="1"/>
    <xf numFmtId="0" fontId="1" fillId="0" borderId="26" xfId="0" quotePrefix="1" applyFont="1" applyBorder="1"/>
    <xf numFmtId="0" fontId="1" fillId="0" borderId="39" xfId="0" quotePrefix="1" applyFont="1" applyBorder="1"/>
    <xf numFmtId="0" fontId="0" fillId="0" borderId="40" xfId="0" quotePrefix="1" applyBorder="1"/>
    <xf numFmtId="0" fontId="1" fillId="0" borderId="40" xfId="0" quotePrefix="1" applyFont="1" applyBorder="1"/>
    <xf numFmtId="0" fontId="0" fillId="3" borderId="28" xfId="0" applyFill="1" applyBorder="1"/>
    <xf numFmtId="0" fontId="0" fillId="3" borderId="29" xfId="0" applyFill="1" applyBorder="1"/>
    <xf numFmtId="0" fontId="0" fillId="3" borderId="31" xfId="0" applyFill="1" applyBorder="1"/>
    <xf numFmtId="0" fontId="0" fillId="3" borderId="30" xfId="0" applyFill="1" applyBorder="1"/>
    <xf numFmtId="0" fontId="1" fillId="0" borderId="26" xfId="0" applyFont="1" applyBorder="1"/>
    <xf numFmtId="0" fontId="1" fillId="0" borderId="6" xfId="0" applyFont="1" applyBorder="1"/>
    <xf numFmtId="0" fontId="0" fillId="0" borderId="11" xfId="0" applyBorder="1"/>
    <xf numFmtId="0" fontId="0" fillId="0" borderId="6" xfId="0" applyBorder="1"/>
    <xf numFmtId="0" fontId="1" fillId="0" borderId="41" xfId="0" applyFont="1" applyBorder="1"/>
    <xf numFmtId="0" fontId="1" fillId="0" borderId="3" xfId="0" applyFont="1" applyBorder="1"/>
    <xf numFmtId="0" fontId="0" fillId="0" borderId="7" xfId="0" applyBorder="1"/>
    <xf numFmtId="0" fontId="1" fillId="0" borderId="9" xfId="0" applyFont="1" applyBorder="1"/>
    <xf numFmtId="0" fontId="1" fillId="0" borderId="12" xfId="0" applyFont="1" applyBorder="1"/>
    <xf numFmtId="0" fontId="2" fillId="0" borderId="0" xfId="0" applyFont="1" applyAlignment="1">
      <alignment vertical="top" wrapText="1"/>
    </xf>
    <xf numFmtId="0" fontId="13" fillId="0" borderId="0" xfId="0" applyFont="1" applyAlignment="1">
      <alignment horizontal="center" wrapText="1"/>
    </xf>
    <xf numFmtId="0" fontId="4" fillId="0" borderId="43" xfId="0" applyFont="1" applyBorder="1" applyAlignment="1">
      <alignment horizontal="center" vertical="top" wrapText="1"/>
    </xf>
    <xf numFmtId="0" fontId="4" fillId="0" borderId="44" xfId="0" applyFont="1" applyBorder="1" applyAlignment="1">
      <alignment horizontal="center" wrapText="1"/>
    </xf>
    <xf numFmtId="0" fontId="4" fillId="0" borderId="45" xfId="0" applyFont="1" applyBorder="1" applyAlignment="1">
      <alignment horizontal="center" wrapText="1"/>
    </xf>
    <xf numFmtId="0" fontId="4" fillId="0" borderId="46" xfId="0" applyFont="1" applyBorder="1" applyAlignment="1">
      <alignment horizontal="left" vertical="center" wrapText="1"/>
    </xf>
    <xf numFmtId="0" fontId="5" fillId="0" borderId="2" xfId="0" applyFont="1" applyBorder="1" applyAlignment="1">
      <alignment horizontal="center" vertical="center"/>
    </xf>
    <xf numFmtId="0" fontId="5" fillId="0" borderId="47" xfId="0" applyFont="1" applyBorder="1" applyAlignment="1">
      <alignment horizontal="center" vertical="center"/>
    </xf>
    <xf numFmtId="0" fontId="4" fillId="0" borderId="50" xfId="0" applyFont="1" applyBorder="1" applyAlignment="1">
      <alignment horizontal="left" vertical="center" wrapText="1"/>
    </xf>
    <xf numFmtId="0" fontId="5" fillId="0" borderId="51" xfId="0" applyFont="1" applyBorder="1" applyAlignment="1">
      <alignment horizontal="center" vertical="center"/>
    </xf>
    <xf numFmtId="0" fontId="4" fillId="0" borderId="43" xfId="0" applyFont="1" applyBorder="1" applyAlignment="1">
      <alignment vertical="top" wrapText="1"/>
    </xf>
    <xf numFmtId="0" fontId="14" fillId="0" borderId="44" xfId="0" applyFont="1" applyBorder="1" applyAlignment="1">
      <alignment horizontal="center" vertical="top" wrapText="1"/>
    </xf>
    <xf numFmtId="0" fontId="4" fillId="0" borderId="50" xfId="0" applyFont="1" applyBorder="1" applyAlignment="1">
      <alignment vertical="center" wrapText="1"/>
    </xf>
    <xf numFmtId="0" fontId="5" fillId="0" borderId="51" xfId="0" applyFont="1" applyBorder="1" applyAlignment="1">
      <alignment horizontal="center" vertical="center" wrapText="1"/>
    </xf>
    <xf numFmtId="0" fontId="14" fillId="0" borderId="46" xfId="0" applyFont="1" applyBorder="1" applyAlignment="1">
      <alignment vertical="top" wrapText="1"/>
    </xf>
    <xf numFmtId="0" fontId="1" fillId="0" borderId="2" xfId="0" applyFont="1" applyBorder="1" applyAlignment="1">
      <alignment wrapText="1"/>
    </xf>
    <xf numFmtId="0" fontId="14" fillId="0" borderId="50" xfId="0" applyFont="1" applyBorder="1" applyAlignment="1">
      <alignment vertical="top" wrapText="1"/>
    </xf>
    <xf numFmtId="0" fontId="1" fillId="0" borderId="51" xfId="0" applyFont="1" applyBorder="1" applyAlignment="1">
      <alignment wrapText="1"/>
    </xf>
    <xf numFmtId="0" fontId="6" fillId="3" borderId="23" xfId="0" applyFont="1" applyFill="1" applyBorder="1" applyAlignment="1">
      <alignment horizontal="center" wrapText="1"/>
    </xf>
    <xf numFmtId="0" fontId="5" fillId="0" borderId="14" xfId="0" applyFont="1" applyBorder="1" applyAlignment="1">
      <alignment horizontal="center" vertical="center" wrapText="1"/>
    </xf>
    <xf numFmtId="0" fontId="5" fillId="0" borderId="54" xfId="0" applyFont="1" applyBorder="1" applyAlignment="1">
      <alignment horizontal="center" vertical="center" wrapText="1"/>
    </xf>
    <xf numFmtId="0" fontId="14" fillId="0" borderId="65" xfId="0" applyFont="1" applyBorder="1" applyAlignment="1">
      <alignment vertical="top" wrapText="1"/>
    </xf>
    <xf numFmtId="0" fontId="1" fillId="0" borderId="26" xfId="0" applyFont="1" applyBorder="1" applyAlignment="1">
      <alignment wrapText="1"/>
    </xf>
    <xf numFmtId="0" fontId="5" fillId="0" borderId="39" xfId="0" applyFont="1" applyBorder="1" applyAlignment="1">
      <alignment horizontal="center" vertical="center" wrapText="1"/>
    </xf>
    <xf numFmtId="0" fontId="14" fillId="0" borderId="66" xfId="0" applyFont="1" applyBorder="1" applyAlignment="1">
      <alignment vertical="top" wrapText="1"/>
    </xf>
    <xf numFmtId="0" fontId="14" fillId="0" borderId="67" xfId="0" applyFont="1" applyBorder="1" applyAlignment="1">
      <alignment horizontal="center" vertical="top" wrapText="1"/>
    </xf>
    <xf numFmtId="0" fontId="14" fillId="0" borderId="68" xfId="0" applyFont="1" applyBorder="1" applyAlignment="1">
      <alignment horizontal="center" vertical="top" wrapText="1"/>
    </xf>
    <xf numFmtId="0" fontId="14" fillId="0" borderId="69" xfId="0" applyFont="1" applyBorder="1" applyAlignment="1">
      <alignment horizontal="center" vertical="top" wrapText="1"/>
    </xf>
    <xf numFmtId="0" fontId="5" fillId="0" borderId="45"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70" xfId="0" applyFont="1" applyBorder="1" applyAlignment="1">
      <alignment horizontal="center" vertical="center" wrapText="1"/>
    </xf>
    <xf numFmtId="0" fontId="0" fillId="3" borderId="19" xfId="0" applyFill="1" applyBorder="1" applyAlignment="1">
      <alignment horizontal="left" vertical="top" wrapText="1"/>
    </xf>
    <xf numFmtId="0" fontId="0" fillId="0" borderId="71" xfId="0" applyBorder="1"/>
    <xf numFmtId="0" fontId="0" fillId="0" borderId="72" xfId="0" applyBorder="1"/>
    <xf numFmtId="0" fontId="1" fillId="3" borderId="57" xfId="0" applyFont="1" applyFill="1" applyBorder="1"/>
    <xf numFmtId="0" fontId="1" fillId="3" borderId="58" xfId="0" applyFont="1" applyFill="1" applyBorder="1"/>
    <xf numFmtId="0" fontId="1" fillId="3" borderId="59" xfId="0" applyFont="1" applyFill="1" applyBorder="1"/>
    <xf numFmtId="0" fontId="0" fillId="0" borderId="28" xfId="0" applyBorder="1"/>
    <xf numFmtId="0" fontId="0" fillId="0" borderId="29" xfId="0" applyBorder="1"/>
    <xf numFmtId="0" fontId="1" fillId="0" borderId="29" xfId="0" applyFont="1" applyBorder="1"/>
    <xf numFmtId="0" fontId="0" fillId="0" borderId="30" xfId="0" applyBorder="1"/>
    <xf numFmtId="0" fontId="5" fillId="3" borderId="2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0" fillId="0" borderId="0" xfId="0" applyAlignment="1">
      <alignment horizontal="left" vertical="top"/>
    </xf>
    <xf numFmtId="0" fontId="4" fillId="2" borderId="18" xfId="0" applyFont="1" applyFill="1" applyBorder="1" applyAlignment="1">
      <alignment horizontal="center" vertical="top"/>
    </xf>
    <xf numFmtId="0" fontId="4" fillId="2" borderId="6" xfId="0" applyFont="1" applyFill="1" applyBorder="1" applyAlignment="1">
      <alignment horizontal="center" vertical="top"/>
    </xf>
    <xf numFmtId="0" fontId="4" fillId="2" borderId="7" xfId="0" applyFont="1" applyFill="1" applyBorder="1" applyAlignment="1">
      <alignment horizontal="center" vertical="top"/>
    </xf>
    <xf numFmtId="0" fontId="7" fillId="3" borderId="17" xfId="0" applyFont="1" applyFill="1" applyBorder="1" applyAlignment="1">
      <alignment horizontal="left"/>
    </xf>
    <xf numFmtId="0" fontId="7" fillId="3" borderId="11" xfId="0" applyFont="1" applyFill="1" applyBorder="1" applyAlignment="1">
      <alignment horizontal="left"/>
    </xf>
    <xf numFmtId="0" fontId="7" fillId="3" borderId="12" xfId="0" applyFont="1" applyFill="1" applyBorder="1" applyAlignment="1">
      <alignment horizontal="left"/>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7" xfId="0" applyFill="1" applyBorder="1" applyAlignment="1">
      <alignment horizontal="left" vertical="top"/>
    </xf>
    <xf numFmtId="0" fontId="0" fillId="3" borderId="8" xfId="0" applyFill="1" applyBorder="1" applyAlignment="1">
      <alignment horizontal="left" vertical="top"/>
    </xf>
    <xf numFmtId="0" fontId="0" fillId="3" borderId="2" xfId="0" applyFill="1" applyBorder="1" applyAlignment="1">
      <alignment horizontal="left" vertical="top"/>
    </xf>
    <xf numFmtId="0" fontId="0" fillId="3" borderId="9" xfId="0" applyFill="1" applyBorder="1" applyAlignment="1">
      <alignment horizontal="left" vertical="top"/>
    </xf>
    <xf numFmtId="0" fontId="7" fillId="3"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0" fillId="3" borderId="39" xfId="0" applyFill="1" applyBorder="1" applyAlignment="1">
      <alignment horizontal="left" vertical="top"/>
    </xf>
    <xf numFmtId="0" fontId="0" fillId="3" borderId="14" xfId="0" applyFill="1" applyBorder="1" applyAlignment="1">
      <alignment horizontal="left" vertical="top"/>
    </xf>
    <xf numFmtId="0" fontId="0" fillId="3" borderId="57" xfId="0" applyFill="1" applyBorder="1" applyAlignment="1">
      <alignment horizontal="left" vertical="top"/>
    </xf>
    <xf numFmtId="0" fontId="0" fillId="3" borderId="58" xfId="0" applyFill="1" applyBorder="1" applyAlignment="1">
      <alignment horizontal="left" vertical="top"/>
    </xf>
    <xf numFmtId="0" fontId="0" fillId="3" borderId="59" xfId="0" applyFill="1" applyBorder="1" applyAlignment="1">
      <alignment horizontal="left" vertical="top"/>
    </xf>
    <xf numFmtId="49" fontId="16" fillId="0" borderId="76" xfId="0" quotePrefix="1" applyNumberFormat="1" applyFont="1" applyBorder="1" applyAlignment="1">
      <alignment wrapText="1"/>
    </xf>
    <xf numFmtId="49" fontId="16" fillId="0" borderId="78" xfId="0" quotePrefix="1" applyNumberFormat="1" applyFont="1" applyBorder="1" applyAlignment="1">
      <alignment wrapText="1"/>
    </xf>
    <xf numFmtId="0" fontId="17" fillId="0" borderId="78" xfId="0" applyFont="1" applyBorder="1" applyAlignment="1">
      <alignment wrapText="1"/>
    </xf>
    <xf numFmtId="49" fontId="16" fillId="0" borderId="78" xfId="0" applyNumberFormat="1" applyFont="1" applyBorder="1" applyAlignment="1">
      <alignment wrapText="1"/>
    </xf>
    <xf numFmtId="0" fontId="18" fillId="0" borderId="0" xfId="0" applyFont="1"/>
    <xf numFmtId="0" fontId="19" fillId="0" borderId="66" xfId="0" applyFont="1" applyBorder="1" applyAlignment="1">
      <alignment horizontal="center" vertical="top" wrapText="1"/>
    </xf>
    <xf numFmtId="0" fontId="19" fillId="0" borderId="69" xfId="0" applyFont="1" applyBorder="1" applyAlignment="1">
      <alignment horizontal="center" vertical="top" wrapText="1"/>
    </xf>
    <xf numFmtId="0" fontId="16" fillId="0" borderId="75" xfId="0" applyFont="1" applyBorder="1" applyAlignment="1">
      <alignment vertical="center" wrapText="1"/>
    </xf>
    <xf numFmtId="0" fontId="16" fillId="0" borderId="77" xfId="0" applyFont="1" applyBorder="1" applyAlignment="1">
      <alignment vertical="center" wrapText="1"/>
    </xf>
    <xf numFmtId="0" fontId="0" fillId="0" borderId="0" xfId="0" quotePrefix="1"/>
    <xf numFmtId="0" fontId="20" fillId="8" borderId="2" xfId="0" applyFont="1" applyFill="1" applyBorder="1"/>
    <xf numFmtId="0" fontId="1" fillId="0" borderId="0" xfId="0" applyFont="1" applyAlignment="1">
      <alignment horizontal="left" vertical="center" wrapText="1"/>
    </xf>
    <xf numFmtId="0" fontId="1" fillId="0" borderId="80" xfId="0" applyFont="1" applyBorder="1" applyAlignment="1">
      <alignment horizontal="left" vertical="center" wrapText="1"/>
    </xf>
    <xf numFmtId="0" fontId="1" fillId="0" borderId="56" xfId="0" applyFont="1" applyBorder="1" applyAlignment="1">
      <alignment horizontal="center" vertical="center" wrapText="1"/>
    </xf>
    <xf numFmtId="0" fontId="1" fillId="0" borderId="39" xfId="0" applyFont="1" applyBorder="1" applyAlignment="1">
      <alignment horizontal="center" vertical="center" wrapText="1"/>
    </xf>
    <xf numFmtId="0" fontId="0" fillId="0" borderId="80" xfId="0" applyBorder="1" applyAlignment="1">
      <alignment horizontal="center"/>
    </xf>
    <xf numFmtId="0" fontId="0" fillId="0" borderId="41" xfId="0" applyBorder="1" applyAlignment="1">
      <alignment horizontal="center"/>
    </xf>
    <xf numFmtId="0" fontId="1" fillId="0" borderId="56" xfId="0" applyFont="1" applyBorder="1" applyAlignment="1">
      <alignment horizontal="center" wrapText="1"/>
    </xf>
    <xf numFmtId="0" fontId="0" fillId="0" borderId="0" xfId="0" applyAlignment="1">
      <alignment horizontal="center"/>
    </xf>
    <xf numFmtId="0" fontId="0" fillId="0" borderId="81" xfId="0" applyBorder="1" applyAlignment="1">
      <alignment horizontal="center"/>
    </xf>
    <xf numFmtId="0" fontId="1" fillId="0" borderId="39" xfId="0" applyFont="1" applyBorder="1" applyAlignment="1">
      <alignment horizontal="center" wrapText="1"/>
    </xf>
    <xf numFmtId="0" fontId="1" fillId="0" borderId="80" xfId="0" applyFont="1" applyBorder="1" applyAlignment="1">
      <alignment horizontal="center" vertical="center" wrapText="1"/>
    </xf>
    <xf numFmtId="0" fontId="1" fillId="0" borderId="0" xfId="0" applyFont="1" applyAlignment="1">
      <alignment horizontal="center" vertical="center" wrapText="1"/>
    </xf>
    <xf numFmtId="1" fontId="0" fillId="0" borderId="83" xfId="0" applyNumberFormat="1" applyBorder="1"/>
    <xf numFmtId="1" fontId="0" fillId="0" borderId="82" xfId="0" applyNumberFormat="1" applyBorder="1"/>
    <xf numFmtId="1" fontId="0" fillId="0" borderId="84" xfId="0" applyNumberFormat="1" applyBorder="1"/>
    <xf numFmtId="0" fontId="0" fillId="0" borderId="82" xfId="0" applyBorder="1" applyAlignment="1">
      <alignment horizontal="center"/>
    </xf>
    <xf numFmtId="0" fontId="0" fillId="0" borderId="84" xfId="0" applyBorder="1" applyAlignment="1">
      <alignment horizontal="center"/>
    </xf>
    <xf numFmtId="0" fontId="1" fillId="0" borderId="41" xfId="0" applyFont="1" applyBorder="1" applyAlignment="1">
      <alignment horizontal="center" vertical="center" wrapText="1"/>
    </xf>
    <xf numFmtId="0" fontId="1" fillId="0" borderId="81" xfId="0" applyFont="1" applyBorder="1" applyAlignment="1">
      <alignment horizontal="center" vertical="center" wrapText="1"/>
    </xf>
    <xf numFmtId="0" fontId="0" fillId="0" borderId="14"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24" fillId="0" borderId="0" xfId="0" applyFont="1" applyAlignment="1">
      <alignment horizontal="left" vertical="center" wrapText="1"/>
    </xf>
    <xf numFmtId="0" fontId="4" fillId="0" borderId="83" xfId="0" applyFont="1" applyBorder="1" applyAlignment="1">
      <alignment horizontal="left" vertical="center" wrapText="1"/>
    </xf>
    <xf numFmtId="0" fontId="4" fillId="0" borderId="39" xfId="0" applyFont="1" applyBorder="1" applyAlignment="1">
      <alignment horizontal="left" vertical="center" wrapText="1"/>
    </xf>
    <xf numFmtId="1" fontId="0" fillId="0" borderId="83" xfId="0" applyNumberFormat="1" applyBorder="1" applyAlignment="1">
      <alignment horizontal="center"/>
    </xf>
    <xf numFmtId="1" fontId="0" fillId="0" borderId="82" xfId="0" applyNumberFormat="1" applyBorder="1" applyAlignment="1">
      <alignment horizontal="center"/>
    </xf>
    <xf numFmtId="1" fontId="0" fillId="0" borderId="84" xfId="0" applyNumberFormat="1" applyBorder="1" applyAlignment="1">
      <alignment horizontal="center"/>
    </xf>
    <xf numFmtId="0" fontId="1" fillId="0" borderId="82" xfId="0" applyFont="1" applyBorder="1" applyAlignment="1">
      <alignment horizontal="left" vertical="center" wrapText="1"/>
    </xf>
    <xf numFmtId="0" fontId="25" fillId="4" borderId="80" xfId="0" quotePrefix="1" applyFont="1" applyFill="1" applyBorder="1" applyAlignment="1">
      <alignment vertical="justify"/>
    </xf>
    <xf numFmtId="0" fontId="25" fillId="4" borderId="0" xfId="0" quotePrefix="1" applyFont="1" applyFill="1" applyAlignment="1">
      <alignment vertical="justify"/>
    </xf>
    <xf numFmtId="0" fontId="4" fillId="0" borderId="56" xfId="0" applyFont="1" applyBorder="1" applyAlignment="1">
      <alignment horizontal="left" vertical="center" wrapText="1"/>
    </xf>
    <xf numFmtId="0" fontId="1" fillId="0" borderId="82" xfId="0" applyFont="1" applyBorder="1" applyAlignment="1">
      <alignment horizontal="center" vertical="center" wrapText="1"/>
    </xf>
    <xf numFmtId="49" fontId="0" fillId="0" borderId="0" xfId="0" applyNumberFormat="1"/>
    <xf numFmtId="49" fontId="1" fillId="0" borderId="80" xfId="0" applyNumberFormat="1" applyFont="1" applyBorder="1" applyAlignment="1">
      <alignment horizontal="left" vertical="center" wrapText="1"/>
    </xf>
    <xf numFmtId="49" fontId="1" fillId="0" borderId="0" xfId="0" applyNumberFormat="1" applyFont="1" applyAlignment="1">
      <alignment horizontal="left" vertical="center" wrapText="1"/>
    </xf>
    <xf numFmtId="49" fontId="24" fillId="0" borderId="0" xfId="0" applyNumberFormat="1" applyFont="1" applyAlignment="1">
      <alignment horizontal="left" vertical="center" wrapText="1"/>
    </xf>
    <xf numFmtId="49" fontId="1" fillId="0" borderId="0" xfId="0" quotePrefix="1" applyNumberFormat="1" applyFont="1"/>
    <xf numFmtId="0" fontId="25" fillId="4" borderId="82" xfId="0" quotePrefix="1" applyFont="1" applyFill="1" applyBorder="1" applyAlignment="1">
      <alignment vertical="justify"/>
    </xf>
    <xf numFmtId="49" fontId="1" fillId="0" borderId="82" xfId="0" applyNumberFormat="1" applyFont="1" applyBorder="1" applyAlignment="1">
      <alignment horizontal="left" vertical="center" wrapText="1"/>
    </xf>
    <xf numFmtId="0" fontId="1" fillId="0" borderId="84" xfId="0" applyFont="1" applyBorder="1" applyAlignment="1">
      <alignment horizontal="center" vertical="center" wrapText="1"/>
    </xf>
    <xf numFmtId="0" fontId="1" fillId="0" borderId="83" xfId="0" applyFont="1" applyBorder="1" applyAlignment="1">
      <alignment horizontal="center" wrapText="1"/>
    </xf>
    <xf numFmtId="0" fontId="4" fillId="10" borderId="83" xfId="0" applyFont="1" applyFill="1" applyBorder="1" applyAlignment="1">
      <alignment horizontal="left" vertical="center" wrapText="1"/>
    </xf>
    <xf numFmtId="0" fontId="4" fillId="10" borderId="39" xfId="0" applyFont="1" applyFill="1" applyBorder="1" applyAlignment="1">
      <alignment horizontal="left" vertical="center" wrapText="1"/>
    </xf>
    <xf numFmtId="0" fontId="21" fillId="0" borderId="3" xfId="0" applyFont="1" applyBorder="1"/>
    <xf numFmtId="0" fontId="21" fillId="0" borderId="4" xfId="0" applyFont="1" applyBorder="1"/>
    <xf numFmtId="49" fontId="21" fillId="0" borderId="4" xfId="0" applyNumberFormat="1" applyFont="1" applyBorder="1"/>
    <xf numFmtId="0" fontId="0" fillId="9" borderId="9" xfId="0" quotePrefix="1" applyFill="1" applyBorder="1"/>
    <xf numFmtId="0" fontId="0" fillId="9" borderId="8" xfId="0" applyFill="1" applyBorder="1"/>
    <xf numFmtId="0" fontId="1" fillId="0" borderId="83" xfId="0" applyFont="1" applyBorder="1" applyAlignment="1">
      <alignment horizontal="center" vertical="center" wrapText="1"/>
    </xf>
    <xf numFmtId="49" fontId="1" fillId="0" borderId="84" xfId="0" applyNumberFormat="1" applyFont="1" applyBorder="1" applyAlignment="1">
      <alignment horizontal="left" vertical="center" wrapText="1"/>
    </xf>
    <xf numFmtId="49" fontId="1" fillId="0" borderId="41" xfId="0" applyNumberFormat="1" applyFont="1" applyBorder="1" applyAlignment="1">
      <alignment horizontal="left" vertical="center" wrapText="1"/>
    </xf>
    <xf numFmtId="0" fontId="4" fillId="0" borderId="0" xfId="0" applyFont="1" applyAlignment="1">
      <alignment horizontal="center" vertical="top" wrapText="1"/>
    </xf>
    <xf numFmtId="0" fontId="0" fillId="0" borderId="0" xfId="0" applyAlignment="1">
      <alignment wrapText="1"/>
    </xf>
    <xf numFmtId="0" fontId="0" fillId="11" borderId="0" xfId="0" applyFill="1"/>
    <xf numFmtId="0" fontId="0" fillId="0" borderId="92" xfId="0" applyBorder="1"/>
    <xf numFmtId="0" fontId="4" fillId="17" borderId="28" xfId="0" applyFont="1" applyFill="1" applyBorder="1" applyAlignment="1">
      <alignment horizontal="center" vertical="top" wrapText="1"/>
    </xf>
    <xf numFmtId="0" fontId="4" fillId="17" borderId="29" xfId="0" applyFont="1" applyFill="1" applyBorder="1" applyAlignment="1">
      <alignment horizontal="center" vertical="top" wrapText="1"/>
    </xf>
    <xf numFmtId="0" fontId="4" fillId="17" borderId="31" xfId="0" applyFont="1" applyFill="1" applyBorder="1" applyAlignment="1">
      <alignment horizontal="center" vertical="top" wrapText="1"/>
    </xf>
    <xf numFmtId="0" fontId="4" fillId="17" borderId="27" xfId="0" applyFont="1" applyFill="1" applyBorder="1" applyAlignment="1">
      <alignment horizontal="center" vertical="top" wrapText="1"/>
    </xf>
    <xf numFmtId="0" fontId="32" fillId="3" borderId="16" xfId="0" applyFont="1" applyFill="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center" vertical="center" wrapText="1"/>
    </xf>
    <xf numFmtId="0" fontId="3" fillId="0" borderId="0" xfId="1" applyFill="1" applyBorder="1" applyAlignment="1" applyProtection="1">
      <alignment vertical="top"/>
    </xf>
    <xf numFmtId="0" fontId="4" fillId="7" borderId="23" xfId="0"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13"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0" fillId="0" borderId="26" xfId="0" applyBorder="1" applyAlignment="1" applyProtection="1">
      <alignment horizontal="left" vertical="top" wrapText="1"/>
      <protection locked="0"/>
    </xf>
    <xf numFmtId="0" fontId="0" fillId="0" borderId="97" xfId="0" applyBorder="1" applyAlignment="1" applyProtection="1">
      <alignment horizontal="left" vertical="top" wrapText="1"/>
      <protection locked="0"/>
    </xf>
    <xf numFmtId="0" fontId="0" fillId="3" borderId="22" xfId="0" applyFill="1" applyBorder="1" applyAlignment="1">
      <alignment horizontal="left" vertical="top"/>
    </xf>
    <xf numFmtId="0" fontId="0" fillId="3" borderId="4" xfId="0" applyFill="1" applyBorder="1" applyAlignment="1">
      <alignment horizontal="left" vertical="top"/>
    </xf>
    <xf numFmtId="0" fontId="24" fillId="0" borderId="0" xfId="0" applyFont="1" applyAlignment="1">
      <alignment vertical="top"/>
    </xf>
    <xf numFmtId="0" fontId="2" fillId="0" borderId="88" xfId="0" applyFont="1" applyBorder="1" applyAlignment="1">
      <alignment vertical="top" wrapText="1"/>
    </xf>
    <xf numFmtId="0" fontId="39" fillId="7" borderId="27" xfId="0" applyFont="1" applyFill="1" applyBorder="1" applyAlignment="1">
      <alignment horizontal="center" vertical="center" wrapText="1"/>
    </xf>
    <xf numFmtId="0" fontId="39" fillId="20" borderId="27" xfId="0" applyFont="1" applyFill="1" applyBorder="1" applyAlignment="1">
      <alignment horizontal="center" vertical="center" wrapText="1"/>
    </xf>
    <xf numFmtId="0" fontId="28" fillId="0" borderId="0" xfId="0" applyFont="1" applyAlignment="1">
      <alignment horizontal="left" vertical="top"/>
    </xf>
    <xf numFmtId="0" fontId="12" fillId="0" borderId="0" xfId="0" applyFont="1" applyAlignment="1">
      <alignment vertical="center"/>
    </xf>
    <xf numFmtId="0" fontId="0" fillId="0" borderId="88" xfId="0" applyBorder="1"/>
    <xf numFmtId="0" fontId="0" fillId="0" borderId="0" xfId="0" applyAlignment="1">
      <alignment horizontal="left"/>
    </xf>
    <xf numFmtId="0" fontId="14" fillId="0" borderId="43" xfId="0" applyFont="1" applyBorder="1" applyAlignment="1">
      <alignment vertical="top" wrapText="1"/>
    </xf>
    <xf numFmtId="0" fontId="1" fillId="0" borderId="44" xfId="0" applyFont="1" applyBorder="1" applyAlignment="1">
      <alignment wrapText="1"/>
    </xf>
    <xf numFmtId="0" fontId="5" fillId="0" borderId="79" xfId="0" applyFont="1" applyBorder="1" applyAlignment="1">
      <alignment horizontal="center" vertical="center" wrapText="1"/>
    </xf>
    <xf numFmtId="0" fontId="5" fillId="0" borderId="46" xfId="0" applyFont="1" applyBorder="1" applyAlignment="1">
      <alignment horizontal="center" vertical="center"/>
    </xf>
    <xf numFmtId="0" fontId="5" fillId="0" borderId="50" xfId="0" applyFont="1" applyBorder="1" applyAlignment="1">
      <alignment horizontal="center" vertical="center"/>
    </xf>
    <xf numFmtId="0" fontId="44" fillId="0" borderId="0" xfId="0" quotePrefix="1" applyFont="1" applyAlignment="1">
      <alignment horizontal="left" vertical="top" wrapText="1"/>
    </xf>
    <xf numFmtId="0" fontId="0" fillId="3" borderId="20" xfId="0" applyFill="1" applyBorder="1" applyAlignment="1">
      <alignment horizontal="center" vertical="top" wrapText="1"/>
    </xf>
    <xf numFmtId="0" fontId="0" fillId="3" borderId="19" xfId="0" applyFill="1" applyBorder="1" applyAlignment="1">
      <alignment horizontal="center" vertical="top" wrapText="1"/>
    </xf>
    <xf numFmtId="0" fontId="39" fillId="19" borderId="27" xfId="0" applyFont="1" applyFill="1" applyBorder="1" applyAlignment="1">
      <alignment horizontal="center" vertical="center" wrapText="1"/>
    </xf>
    <xf numFmtId="0" fontId="20" fillId="0" borderId="0" xfId="0" applyFont="1" applyAlignment="1">
      <alignment wrapText="1"/>
    </xf>
    <xf numFmtId="0" fontId="20" fillId="0" borderId="0" xfId="0" applyFont="1" applyAlignment="1">
      <alignment horizontal="left" vertical="center" wrapText="1"/>
    </xf>
    <xf numFmtId="0" fontId="4" fillId="19" borderId="86" xfId="0" applyFont="1" applyFill="1" applyBorder="1" applyAlignment="1">
      <alignment horizontal="center" vertical="center" wrapText="1"/>
    </xf>
    <xf numFmtId="0" fontId="4" fillId="19" borderId="20" xfId="0" applyFont="1" applyFill="1" applyBorder="1" applyAlignment="1">
      <alignment horizontal="center" vertical="center" wrapText="1"/>
    </xf>
    <xf numFmtId="0" fontId="36" fillId="3" borderId="25"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42" fillId="3" borderId="96" xfId="0" applyFont="1" applyFill="1" applyBorder="1" applyAlignment="1">
      <alignment horizontal="center" wrapText="1"/>
    </xf>
    <xf numFmtId="0" fontId="0" fillId="3" borderId="26" xfId="0" applyFill="1" applyBorder="1" applyAlignment="1">
      <alignment horizontal="left" vertical="top" wrapText="1"/>
    </xf>
    <xf numFmtId="0" fontId="0" fillId="0" borderId="0" xfId="0" applyAlignment="1" applyProtection="1">
      <alignment horizontal="left" vertical="top" wrapText="1"/>
      <protection locked="0"/>
    </xf>
    <xf numFmtId="0" fontId="0" fillId="0" borderId="40" xfId="0" applyBorder="1"/>
    <xf numFmtId="0" fontId="1" fillId="0" borderId="112" xfId="0" applyFont="1" applyBorder="1"/>
    <xf numFmtId="0" fontId="1" fillId="0" borderId="113" xfId="0" applyFont="1" applyBorder="1"/>
    <xf numFmtId="0" fontId="5" fillId="0" borderId="3" xfId="0" applyFont="1" applyBorder="1" applyAlignment="1">
      <alignment horizontal="center" vertical="center"/>
    </xf>
    <xf numFmtId="0" fontId="5" fillId="0" borderId="112" xfId="0" applyFont="1" applyBorder="1" applyAlignment="1">
      <alignment horizontal="center" vertical="center"/>
    </xf>
    <xf numFmtId="0" fontId="0" fillId="0" borderId="115" xfId="0" applyBorder="1" applyAlignment="1">
      <alignment horizontal="left" vertical="top"/>
    </xf>
    <xf numFmtId="0" fontId="0" fillId="3" borderId="13" xfId="0" applyFill="1" applyBorder="1" applyAlignment="1">
      <alignment horizontal="left" vertical="top"/>
    </xf>
    <xf numFmtId="0" fontId="49" fillId="0" borderId="115" xfId="0" applyFont="1" applyBorder="1"/>
    <xf numFmtId="0" fontId="1" fillId="0" borderId="63" xfId="0" quotePrefix="1" applyFont="1" applyBorder="1"/>
    <xf numFmtId="0" fontId="49" fillId="0" borderId="2" xfId="0" applyFont="1" applyBorder="1"/>
    <xf numFmtId="0" fontId="2" fillId="0" borderId="1" xfId="0" applyFont="1" applyBorder="1" applyAlignment="1">
      <alignment horizontal="left" vertical="top" wrapText="1"/>
    </xf>
    <xf numFmtId="0" fontId="5" fillId="0" borderId="52" xfId="0" applyFont="1" applyBorder="1" applyAlignment="1">
      <alignment horizontal="center" vertical="center"/>
    </xf>
    <xf numFmtId="0" fontId="2" fillId="0" borderId="0" xfId="0" applyFont="1" applyAlignment="1">
      <alignment horizontal="left" vertical="top" wrapText="1"/>
    </xf>
    <xf numFmtId="0" fontId="31" fillId="17" borderId="30" xfId="0" applyFont="1" applyFill="1" applyBorder="1" applyAlignment="1" applyProtection="1">
      <alignment horizontal="center" vertical="center" wrapText="1"/>
      <protection locked="0"/>
    </xf>
    <xf numFmtId="0" fontId="15" fillId="0" borderId="73" xfId="0" applyFont="1" applyBorder="1"/>
    <xf numFmtId="0" fontId="15" fillId="0" borderId="74" xfId="0" applyFont="1" applyBorder="1"/>
    <xf numFmtId="0" fontId="5" fillId="0" borderId="44" xfId="0" applyFont="1" applyBorder="1" applyAlignment="1">
      <alignment horizontal="center" vertical="center" wrapText="1"/>
    </xf>
    <xf numFmtId="0" fontId="5" fillId="0" borderId="2" xfId="0" applyFont="1" applyBorder="1" applyAlignment="1">
      <alignment horizontal="center" vertical="center" wrapText="1"/>
    </xf>
    <xf numFmtId="0" fontId="3" fillId="0" borderId="1" xfId="1" applyFill="1" applyBorder="1" applyAlignment="1" applyProtection="1">
      <protection locked="0"/>
    </xf>
    <xf numFmtId="0" fontId="3" fillId="0" borderId="0" xfId="1" applyFill="1" applyBorder="1" applyAlignment="1" applyProtection="1"/>
    <xf numFmtId="0" fontId="7" fillId="3" borderId="12"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43" fillId="21" borderId="117" xfId="0" applyFont="1" applyFill="1" applyBorder="1" applyAlignment="1">
      <alignment horizontal="center" vertical="center" wrapText="1"/>
    </xf>
    <xf numFmtId="0" fontId="0" fillId="0" borderId="93" xfId="0" applyBorder="1"/>
    <xf numFmtId="0" fontId="33" fillId="12" borderId="47" xfId="0" applyFont="1" applyFill="1" applyBorder="1"/>
    <xf numFmtId="0" fontId="0" fillId="0" borderId="47" xfId="0" applyBorder="1" applyAlignment="1">
      <alignment vertical="top" wrapText="1"/>
    </xf>
    <xf numFmtId="0" fontId="0" fillId="0" borderId="93" xfId="0" applyBorder="1" applyAlignment="1">
      <alignment vertical="top"/>
    </xf>
    <xf numFmtId="0" fontId="33" fillId="13" borderId="47" xfId="0" applyFont="1" applyFill="1" applyBorder="1" applyAlignment="1">
      <alignment vertical="top"/>
    </xf>
    <xf numFmtId="0" fontId="33" fillId="14" borderId="47" xfId="0" applyFont="1" applyFill="1" applyBorder="1" applyAlignment="1">
      <alignment vertical="top"/>
    </xf>
    <xf numFmtId="0" fontId="33" fillId="18" borderId="47" xfId="0" applyFont="1" applyFill="1" applyBorder="1" applyAlignment="1">
      <alignment vertical="top"/>
    </xf>
    <xf numFmtId="0" fontId="33" fillId="15" borderId="47" xfId="0" applyFont="1" applyFill="1" applyBorder="1"/>
    <xf numFmtId="0" fontId="0" fillId="0" borderId="70" xfId="0" applyBorder="1" applyAlignment="1">
      <alignment vertical="top" wrapText="1"/>
    </xf>
    <xf numFmtId="0" fontId="0" fillId="0" borderId="56" xfId="0" applyBorder="1" applyAlignment="1">
      <alignment vertical="top" wrapText="1"/>
    </xf>
    <xf numFmtId="49" fontId="16" fillId="0" borderId="118" xfId="0" quotePrefix="1" applyNumberFormat="1" applyFont="1" applyBorder="1" applyAlignment="1">
      <alignment wrapText="1"/>
    </xf>
    <xf numFmtId="49" fontId="16" fillId="0" borderId="119" xfId="0" quotePrefix="1" applyNumberFormat="1" applyFont="1" applyBorder="1" applyAlignment="1">
      <alignment wrapText="1"/>
    </xf>
    <xf numFmtId="0" fontId="16" fillId="0" borderId="120" xfId="0" applyFont="1" applyBorder="1" applyAlignment="1">
      <alignment vertical="center" wrapText="1"/>
    </xf>
    <xf numFmtId="0" fontId="16" fillId="0" borderId="121" xfId="0" applyFont="1" applyBorder="1"/>
    <xf numFmtId="0" fontId="16" fillId="0" borderId="122" xfId="0" applyFont="1" applyBorder="1"/>
    <xf numFmtId="0" fontId="16" fillId="0" borderId="123" xfId="0" applyFont="1" applyBorder="1" applyAlignment="1">
      <alignment vertical="center" wrapText="1"/>
    </xf>
    <xf numFmtId="0" fontId="3" fillId="0" borderId="0" xfId="1" applyAlignment="1" applyProtection="1"/>
    <xf numFmtId="0" fontId="51" fillId="0" borderId="0" xfId="0" applyFont="1" applyAlignment="1">
      <alignment horizontal="center"/>
    </xf>
    <xf numFmtId="0" fontId="5" fillId="0" borderId="49" xfId="0" applyFont="1" applyBorder="1" applyAlignment="1">
      <alignment horizontal="center" vertical="center"/>
    </xf>
    <xf numFmtId="0" fontId="52" fillId="0" borderId="0" xfId="0" applyFont="1"/>
    <xf numFmtId="0" fontId="0" fillId="3" borderId="6" xfId="0" applyFill="1" applyBorder="1" applyAlignment="1">
      <alignment horizontal="left" vertical="top" wrapText="1"/>
    </xf>
    <xf numFmtId="0" fontId="5" fillId="0" borderId="41" xfId="0" applyFont="1" applyBorder="1" applyAlignment="1">
      <alignment horizontal="center" vertical="center"/>
    </xf>
    <xf numFmtId="0" fontId="5" fillId="0" borderId="26" xfId="0" applyFont="1" applyBorder="1" applyAlignment="1">
      <alignment horizontal="center" vertical="center"/>
    </xf>
    <xf numFmtId="0" fontId="4" fillId="0" borderId="124"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69" xfId="0" applyFont="1" applyBorder="1" applyAlignment="1">
      <alignment horizontal="center" vertical="center" wrapText="1"/>
    </xf>
    <xf numFmtId="0" fontId="4" fillId="0" borderId="125" xfId="0" applyFont="1" applyBorder="1" applyAlignment="1">
      <alignment horizontal="left" vertical="center" wrapText="1"/>
    </xf>
    <xf numFmtId="0" fontId="4" fillId="0" borderId="111" xfId="0" applyFont="1" applyBorder="1" applyAlignment="1">
      <alignment horizontal="left" vertical="center" wrapText="1"/>
    </xf>
    <xf numFmtId="0" fontId="4" fillId="0" borderId="49" xfId="0" applyFont="1" applyBorder="1" applyAlignment="1">
      <alignment vertical="center" wrapText="1"/>
    </xf>
    <xf numFmtId="0" fontId="4" fillId="0" borderId="47" xfId="0" applyFont="1" applyBorder="1" applyAlignment="1">
      <alignment vertical="center" wrapText="1"/>
    </xf>
    <xf numFmtId="0" fontId="4" fillId="0" borderId="126" xfId="0" applyFont="1" applyBorder="1" applyAlignment="1">
      <alignment vertical="center" wrapText="1"/>
    </xf>
    <xf numFmtId="0" fontId="4" fillId="0" borderId="70" xfId="0" applyFont="1" applyBorder="1" applyAlignment="1">
      <alignment vertical="center" wrapText="1"/>
    </xf>
    <xf numFmtId="0" fontId="14" fillId="0" borderId="110" xfId="0" applyFont="1" applyBorder="1" applyAlignment="1">
      <alignment horizontal="center" vertical="top" wrapText="1"/>
    </xf>
    <xf numFmtId="0" fontId="14" fillId="0" borderId="66" xfId="0" applyFont="1" applyBorder="1" applyAlignment="1">
      <alignment horizontal="center"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0" fillId="0" borderId="5" xfId="0" quotePrefix="1" applyBorder="1"/>
    <xf numFmtId="0" fontId="0" fillId="0" borderId="8" xfId="0" quotePrefix="1" applyBorder="1"/>
    <xf numFmtId="0" fontId="0" fillId="0" borderId="133" xfId="0" applyBorder="1"/>
    <xf numFmtId="0" fontId="0" fillId="3" borderId="106" xfId="0" applyFill="1" applyBorder="1" applyAlignment="1">
      <alignment wrapText="1"/>
    </xf>
    <xf numFmtId="0" fontId="21" fillId="0" borderId="0" xfId="0" applyFont="1" applyAlignment="1">
      <alignment wrapText="1"/>
    </xf>
    <xf numFmtId="0" fontId="46" fillId="22" borderId="58" xfId="0" quotePrefix="1" applyFont="1" applyFill="1" applyBorder="1" applyAlignment="1">
      <alignment horizontal="center" vertical="justify" textRotation="90" wrapText="1"/>
    </xf>
    <xf numFmtId="0" fontId="46" fillId="22" borderId="42" xfId="0" quotePrefix="1" applyFont="1" applyFill="1" applyBorder="1" applyAlignment="1">
      <alignment horizontal="center" vertical="justify" textRotation="90"/>
    </xf>
    <xf numFmtId="0" fontId="46" fillId="22" borderId="63" xfId="0" quotePrefix="1" applyFont="1" applyFill="1" applyBorder="1" applyAlignment="1">
      <alignment horizontal="center" vertical="justify" textRotation="90"/>
    </xf>
    <xf numFmtId="0" fontId="9" fillId="5" borderId="57" xfId="0" quotePrefix="1" applyFont="1" applyFill="1" applyBorder="1" applyAlignment="1">
      <alignment horizontal="center" vertical="justify" textRotation="90"/>
    </xf>
    <xf numFmtId="0" fontId="9" fillId="5" borderId="60" xfId="0" quotePrefix="1" applyFont="1" applyFill="1" applyBorder="1" applyAlignment="1">
      <alignment horizontal="center" vertical="justify" textRotation="90"/>
    </xf>
    <xf numFmtId="0" fontId="9" fillId="5" borderId="62" xfId="0" quotePrefix="1" applyFont="1" applyFill="1" applyBorder="1" applyAlignment="1">
      <alignment horizontal="center" vertical="justify" textRotation="90"/>
    </xf>
    <xf numFmtId="0" fontId="1" fillId="4" borderId="58" xfId="0" quotePrefix="1" applyFont="1" applyFill="1" applyBorder="1" applyAlignment="1">
      <alignment horizontal="center" vertical="justify" textRotation="90"/>
    </xf>
    <xf numFmtId="0" fontId="1" fillId="4" borderId="42" xfId="0" quotePrefix="1" applyFont="1" applyFill="1" applyBorder="1" applyAlignment="1">
      <alignment horizontal="center" vertical="justify" textRotation="90"/>
    </xf>
    <xf numFmtId="0" fontId="1" fillId="4" borderId="63" xfId="0" quotePrefix="1" applyFont="1" applyFill="1" applyBorder="1" applyAlignment="1">
      <alignment horizontal="center" vertical="justify" textRotation="90"/>
    </xf>
    <xf numFmtId="0" fontId="9" fillId="6" borderId="59" xfId="0" quotePrefix="1" applyFont="1" applyFill="1" applyBorder="1" applyAlignment="1">
      <alignment horizontal="center" vertical="justify" textRotation="90" wrapText="1"/>
    </xf>
    <xf numFmtId="0" fontId="9" fillId="6" borderId="61" xfId="0" quotePrefix="1" applyFont="1" applyFill="1" applyBorder="1" applyAlignment="1">
      <alignment horizontal="center" vertical="justify" textRotation="90"/>
    </xf>
    <xf numFmtId="0" fontId="9" fillId="6" borderId="64" xfId="0" quotePrefix="1" applyFont="1" applyFill="1" applyBorder="1" applyAlignment="1">
      <alignment horizontal="center" vertical="justify" textRotation="90"/>
    </xf>
    <xf numFmtId="0" fontId="9" fillId="5" borderId="103" xfId="0" quotePrefix="1" applyFont="1" applyFill="1" applyBorder="1" applyAlignment="1">
      <alignment horizontal="center" vertical="justify" textRotation="90"/>
    </xf>
    <xf numFmtId="0" fontId="9" fillId="5" borderId="104" xfId="0" quotePrefix="1" applyFont="1" applyFill="1" applyBorder="1" applyAlignment="1">
      <alignment horizontal="center" vertical="justify" textRotation="90"/>
    </xf>
    <xf numFmtId="0" fontId="9" fillId="5" borderId="105" xfId="0" quotePrefix="1" applyFont="1" applyFill="1" applyBorder="1" applyAlignment="1">
      <alignment horizontal="center" vertical="justify" textRotation="90"/>
    </xf>
    <xf numFmtId="0" fontId="9" fillId="6" borderId="103" xfId="0" quotePrefix="1" applyFont="1" applyFill="1" applyBorder="1" applyAlignment="1">
      <alignment horizontal="center" vertical="justify" textRotation="90"/>
    </xf>
    <xf numFmtId="0" fontId="9" fillId="6" borderId="104" xfId="0" quotePrefix="1" applyFont="1" applyFill="1" applyBorder="1" applyAlignment="1">
      <alignment horizontal="center" vertical="justify" textRotation="90"/>
    </xf>
    <xf numFmtId="0" fontId="9" fillId="6" borderId="105" xfId="0" quotePrefix="1" applyFont="1" applyFill="1" applyBorder="1" applyAlignment="1">
      <alignment horizontal="center" vertical="justify" textRotation="90"/>
    </xf>
    <xf numFmtId="0" fontId="9" fillId="5" borderId="58" xfId="0" quotePrefix="1" applyFont="1" applyFill="1" applyBorder="1" applyAlignment="1">
      <alignment horizontal="center" vertical="justify" textRotation="90"/>
    </xf>
    <xf numFmtId="0" fontId="9" fillId="5" borderId="42" xfId="0" quotePrefix="1" applyFont="1" applyFill="1" applyBorder="1" applyAlignment="1">
      <alignment horizontal="center" vertical="justify" textRotation="90"/>
    </xf>
    <xf numFmtId="0" fontId="9" fillId="5" borderId="63" xfId="0" quotePrefix="1" applyFont="1" applyFill="1" applyBorder="1" applyAlignment="1">
      <alignment horizontal="center" vertical="justify" textRotation="90"/>
    </xf>
    <xf numFmtId="0" fontId="9" fillId="22" borderId="58" xfId="0" quotePrefix="1" applyFont="1" applyFill="1" applyBorder="1" applyAlignment="1">
      <alignment horizontal="center" vertical="justify" textRotation="90" wrapText="1"/>
    </xf>
    <xf numFmtId="0" fontId="9" fillId="22" borderId="42" xfId="0" quotePrefix="1" applyFont="1" applyFill="1" applyBorder="1" applyAlignment="1">
      <alignment horizontal="center" vertical="justify" textRotation="90"/>
    </xf>
    <xf numFmtId="0" fontId="9" fillId="22" borderId="63" xfId="0" quotePrefix="1" applyFont="1" applyFill="1" applyBorder="1" applyAlignment="1">
      <alignment horizontal="center" vertical="justify" textRotation="90"/>
    </xf>
    <xf numFmtId="0" fontId="45" fillId="22" borderId="58" xfId="0" quotePrefix="1" applyFont="1" applyFill="1" applyBorder="1" applyAlignment="1">
      <alignment horizontal="center" vertical="justify" textRotation="90" wrapText="1"/>
    </xf>
    <xf numFmtId="0" fontId="45" fillId="22" borderId="42" xfId="0" quotePrefix="1" applyFont="1" applyFill="1" applyBorder="1" applyAlignment="1">
      <alignment horizontal="center" vertical="justify" textRotation="90" wrapText="1"/>
    </xf>
    <xf numFmtId="0" fontId="45" fillId="22" borderId="63" xfId="0" quotePrefix="1" applyFont="1" applyFill="1" applyBorder="1" applyAlignment="1">
      <alignment horizontal="center" vertical="justify" textRotation="90"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4" fillId="2" borderId="86" xfId="0" applyFont="1" applyFill="1" applyBorder="1" applyAlignment="1">
      <alignment horizontal="left" vertical="top" wrapText="1"/>
    </xf>
    <xf numFmtId="0" fontId="4" fillId="2" borderId="87" xfId="0" applyFont="1" applyFill="1" applyBorder="1" applyAlignment="1">
      <alignment horizontal="left" vertical="top" wrapText="1"/>
    </xf>
    <xf numFmtId="0" fontId="4" fillId="2" borderId="88" xfId="0" applyFont="1" applyFill="1" applyBorder="1" applyAlignment="1">
      <alignment horizontal="left" vertical="top" wrapText="1"/>
    </xf>
    <xf numFmtId="0" fontId="4" fillId="2" borderId="89" xfId="0" applyFont="1" applyFill="1" applyBorder="1" applyAlignment="1">
      <alignment horizontal="left" vertical="top" wrapText="1"/>
    </xf>
    <xf numFmtId="0" fontId="4" fillId="2" borderId="90" xfId="0" applyFont="1" applyFill="1" applyBorder="1" applyAlignment="1">
      <alignment horizontal="left" vertical="top" wrapText="1"/>
    </xf>
    <xf numFmtId="0" fontId="4" fillId="2" borderId="91" xfId="0" applyFont="1" applyFill="1" applyBorder="1" applyAlignment="1">
      <alignment horizontal="left" vertical="top" wrapText="1"/>
    </xf>
    <xf numFmtId="0" fontId="1" fillId="17" borderId="101" xfId="0" applyFont="1" applyFill="1" applyBorder="1" applyAlignment="1">
      <alignment horizontal="left" vertical="top" wrapText="1"/>
    </xf>
    <xf numFmtId="0" fontId="1" fillId="17" borderId="102" xfId="0" applyFont="1" applyFill="1" applyBorder="1" applyAlignment="1">
      <alignment horizontal="left" vertical="top" wrapText="1"/>
    </xf>
    <xf numFmtId="0" fontId="1" fillId="17" borderId="86" xfId="0" applyFont="1" applyFill="1" applyBorder="1" applyAlignment="1">
      <alignment horizontal="left" vertical="top" wrapText="1"/>
    </xf>
    <xf numFmtId="0" fontId="1" fillId="17" borderId="87" xfId="0" applyFont="1" applyFill="1" applyBorder="1" applyAlignment="1">
      <alignment horizontal="left" vertical="top" wrapText="1"/>
    </xf>
    <xf numFmtId="0" fontId="1" fillId="17" borderId="88" xfId="0" applyFont="1" applyFill="1" applyBorder="1" applyAlignment="1">
      <alignment horizontal="left" vertical="top" wrapText="1"/>
    </xf>
    <xf numFmtId="0" fontId="1" fillId="17" borderId="89" xfId="0" applyFont="1" applyFill="1" applyBorder="1" applyAlignment="1">
      <alignment horizontal="left" vertical="top" wrapText="1"/>
    </xf>
    <xf numFmtId="0" fontId="1" fillId="17" borderId="90" xfId="0" applyFont="1" applyFill="1" applyBorder="1" applyAlignment="1">
      <alignment horizontal="left" vertical="top" wrapText="1"/>
    </xf>
    <xf numFmtId="0" fontId="1" fillId="17" borderId="91" xfId="0" applyFont="1" applyFill="1" applyBorder="1" applyAlignment="1">
      <alignment horizontal="left" vertical="top" wrapText="1"/>
    </xf>
    <xf numFmtId="0" fontId="39" fillId="15" borderId="101" xfId="0" applyFont="1" applyFill="1" applyBorder="1" applyAlignment="1">
      <alignment horizontal="center" vertical="center" wrapText="1"/>
    </xf>
    <xf numFmtId="0" fontId="39" fillId="15" borderId="106" xfId="0" applyFont="1" applyFill="1" applyBorder="1" applyAlignment="1">
      <alignment horizontal="center" vertical="center" wrapText="1"/>
    </xf>
    <xf numFmtId="0" fontId="39" fillId="15" borderId="102" xfId="0" applyFont="1" applyFill="1" applyBorder="1" applyAlignment="1">
      <alignment horizontal="center" vertical="center" wrapText="1"/>
    </xf>
    <xf numFmtId="0" fontId="34" fillId="16" borderId="92" xfId="0" applyFont="1" applyFill="1" applyBorder="1" applyAlignment="1">
      <alignment horizontal="left" vertical="top" wrapText="1"/>
    </xf>
    <xf numFmtId="0" fontId="34" fillId="16" borderId="0" xfId="0" applyFont="1" applyFill="1" applyAlignment="1">
      <alignment horizontal="left" vertical="top" wrapText="1"/>
    </xf>
    <xf numFmtId="0" fontId="34" fillId="16" borderId="93" xfId="0" applyFont="1" applyFill="1" applyBorder="1" applyAlignment="1">
      <alignment horizontal="left" vertical="top" wrapText="1"/>
    </xf>
    <xf numFmtId="0" fontId="34" fillId="16" borderId="94" xfId="0" applyFont="1" applyFill="1" applyBorder="1" applyAlignment="1">
      <alignment horizontal="left" vertical="top" wrapText="1"/>
    </xf>
    <xf numFmtId="0" fontId="34" fillId="16" borderId="85" xfId="0" applyFont="1" applyFill="1" applyBorder="1" applyAlignment="1">
      <alignment horizontal="left" vertical="top" wrapText="1"/>
    </xf>
    <xf numFmtId="0" fontId="34" fillId="16" borderId="95" xfId="0" applyFont="1" applyFill="1" applyBorder="1" applyAlignment="1">
      <alignment horizontal="left" vertical="top" wrapText="1"/>
    </xf>
    <xf numFmtId="0" fontId="35" fillId="16" borderId="98" xfId="0" applyFont="1" applyFill="1" applyBorder="1" applyAlignment="1">
      <alignment horizontal="left" vertical="center" wrapText="1"/>
    </xf>
    <xf numFmtId="0" fontId="35" fillId="16" borderId="99" xfId="0" applyFont="1" applyFill="1" applyBorder="1" applyAlignment="1">
      <alignment horizontal="left" vertical="center" wrapText="1"/>
    </xf>
    <xf numFmtId="0" fontId="35" fillId="16" borderId="100" xfId="0" applyFont="1" applyFill="1" applyBorder="1" applyAlignment="1">
      <alignment horizontal="left" vertical="center" wrapText="1"/>
    </xf>
    <xf numFmtId="0" fontId="5" fillId="0" borderId="54" xfId="0" applyFont="1" applyBorder="1" applyAlignment="1">
      <alignment horizontal="center" vertical="center" wrapText="1"/>
    </xf>
    <xf numFmtId="0" fontId="5" fillId="0" borderId="55" xfId="0" applyFont="1" applyBorder="1" applyAlignment="1">
      <alignment horizontal="center" vertical="center" wrapText="1"/>
    </xf>
    <xf numFmtId="0" fontId="14" fillId="0" borderId="79" xfId="0" applyFont="1" applyBorder="1" applyAlignment="1">
      <alignment horizontal="center" vertical="top" wrapText="1"/>
    </xf>
    <xf numFmtId="0" fontId="14" fillId="0" borderId="53" xfId="0" applyFont="1" applyBorder="1" applyAlignment="1">
      <alignment horizontal="center" vertical="top" wrapText="1"/>
    </xf>
    <xf numFmtId="0" fontId="5" fillId="0" borderId="48" xfId="0" applyFont="1" applyBorder="1" applyAlignment="1">
      <alignment horizontal="center" vertical="center"/>
    </xf>
    <xf numFmtId="0" fontId="5" fillId="0" borderId="52" xfId="0" applyFont="1" applyBorder="1" applyAlignment="1">
      <alignment horizontal="center" vertical="center"/>
    </xf>
    <xf numFmtId="0" fontId="5" fillId="0" borderId="49" xfId="0" applyFont="1" applyBorder="1" applyAlignment="1">
      <alignment horizontal="center" vertical="center"/>
    </xf>
    <xf numFmtId="0" fontId="5" fillId="0" borderId="14" xfId="0" applyFont="1" applyBorder="1" applyAlignment="1">
      <alignment horizontal="center" vertical="center" wrapText="1"/>
    </xf>
    <xf numFmtId="0" fontId="5" fillId="0" borderId="107" xfId="0" applyFont="1" applyBorder="1" applyAlignment="1">
      <alignment horizontal="center" vertical="center" wrapText="1"/>
    </xf>
    <xf numFmtId="0" fontId="4" fillId="0" borderId="116" xfId="0" applyFont="1" applyBorder="1" applyAlignment="1">
      <alignment horizontal="center" vertical="center" wrapText="1"/>
    </xf>
    <xf numFmtId="0" fontId="4" fillId="0" borderId="108" xfId="0" applyFont="1" applyBorder="1" applyAlignment="1">
      <alignment horizontal="center" vertical="center" wrapText="1"/>
    </xf>
    <xf numFmtId="0" fontId="14" fillId="0" borderId="98" xfId="0" applyFont="1" applyBorder="1" applyAlignment="1">
      <alignment horizontal="left" vertical="top" wrapText="1"/>
    </xf>
    <xf numFmtId="0" fontId="14" fillId="0" borderId="109" xfId="0" applyFont="1" applyBorder="1" applyAlignment="1">
      <alignment horizontal="left" vertical="top" wrapText="1"/>
    </xf>
    <xf numFmtId="0" fontId="4" fillId="0" borderId="132" xfId="0" applyFont="1" applyBorder="1" applyAlignment="1">
      <alignment horizontal="left" vertical="center" wrapText="1"/>
    </xf>
    <xf numFmtId="0" fontId="4" fillId="0" borderId="131" xfId="0" applyFont="1" applyBorder="1" applyAlignment="1">
      <alignment horizontal="left" vertical="center" wrapText="1"/>
    </xf>
    <xf numFmtId="0" fontId="5" fillId="0" borderId="47" xfId="0" applyFont="1" applyBorder="1" applyAlignment="1">
      <alignment horizontal="center" vertical="center"/>
    </xf>
    <xf numFmtId="0" fontId="4" fillId="0" borderId="127" xfId="0" applyFont="1" applyBorder="1" applyAlignment="1">
      <alignment horizontal="left" vertical="center" wrapText="1"/>
    </xf>
    <xf numFmtId="0" fontId="4" fillId="0" borderId="65" xfId="0" applyFont="1" applyBorder="1" applyAlignment="1">
      <alignment horizontal="left" vertical="center" wrapText="1"/>
    </xf>
    <xf numFmtId="0" fontId="4" fillId="0" borderId="128" xfId="0" applyFont="1" applyBorder="1" applyAlignment="1">
      <alignment horizontal="left" vertical="center" wrapText="1"/>
    </xf>
    <xf numFmtId="0" fontId="5" fillId="0" borderId="79" xfId="0" applyFont="1" applyBorder="1" applyAlignment="1">
      <alignment horizontal="center" vertical="center" wrapText="1"/>
    </xf>
    <xf numFmtId="0" fontId="5" fillId="0" borderId="53"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108" xfId="0" applyFont="1" applyBorder="1" applyAlignment="1">
      <alignment horizontal="center" vertical="center" wrapText="1"/>
    </xf>
    <xf numFmtId="0" fontId="14" fillId="0" borderId="111" xfId="0" applyFont="1" applyBorder="1" applyAlignment="1">
      <alignment horizontal="left" vertical="center" wrapText="1"/>
    </xf>
    <xf numFmtId="0" fontId="14" fillId="0" borderId="3" xfId="0" applyFont="1" applyBorder="1" applyAlignment="1">
      <alignment horizontal="left" vertical="center" wrapText="1"/>
    </xf>
    <xf numFmtId="0" fontId="14" fillId="0" borderId="126" xfId="0" applyFont="1" applyBorder="1" applyAlignment="1">
      <alignment horizontal="left" vertical="center" wrapText="1"/>
    </xf>
    <xf numFmtId="0" fontId="14" fillId="0" borderId="130" xfId="0" applyFont="1" applyBorder="1" applyAlignment="1">
      <alignment horizontal="left" vertical="center" wrapText="1"/>
    </xf>
    <xf numFmtId="0" fontId="14" fillId="0" borderId="129" xfId="0" applyFont="1" applyBorder="1" applyAlignment="1">
      <alignment horizontal="center" vertical="top" wrapText="1"/>
    </xf>
    <xf numFmtId="0" fontId="14" fillId="0" borderId="100" xfId="0" applyFont="1" applyBorder="1" applyAlignment="1">
      <alignment horizontal="center" vertical="top" wrapText="1"/>
    </xf>
    <xf numFmtId="0" fontId="5" fillId="0" borderId="114" xfId="0" applyFont="1" applyBorder="1" applyAlignment="1">
      <alignment horizontal="center" vertical="center"/>
    </xf>
    <xf numFmtId="0" fontId="23" fillId="0" borderId="83" xfId="0" applyFont="1" applyBorder="1" applyAlignment="1">
      <alignment horizontal="center"/>
    </xf>
    <xf numFmtId="0" fontId="23" fillId="0" borderId="82" xfId="0" applyFont="1" applyBorder="1" applyAlignment="1">
      <alignment horizontal="center"/>
    </xf>
    <xf numFmtId="0" fontId="23" fillId="0" borderId="84" xfId="0" applyFont="1" applyBorder="1" applyAlignment="1">
      <alignment horizontal="center"/>
    </xf>
    <xf numFmtId="0" fontId="23" fillId="0" borderId="14" xfId="0" applyFont="1" applyBorder="1" applyAlignment="1">
      <alignment horizontal="center"/>
    </xf>
    <xf numFmtId="0" fontId="23" fillId="0" borderId="4" xfId="0" applyFont="1" applyBorder="1" applyAlignment="1">
      <alignment horizontal="center"/>
    </xf>
    <xf numFmtId="0" fontId="23" fillId="0" borderId="3" xfId="0" applyFont="1" applyBorder="1" applyAlignment="1">
      <alignment horizontal="center"/>
    </xf>
    <xf numFmtId="0" fontId="21" fillId="0" borderId="14" xfId="0" applyFont="1" applyBorder="1" applyAlignment="1">
      <alignment horizontal="center"/>
    </xf>
    <xf numFmtId="0" fontId="21" fillId="0" borderId="3" xfId="0" applyFont="1" applyBorder="1" applyAlignment="1">
      <alignment horizontal="center"/>
    </xf>
  </cellXfs>
  <cellStyles count="2">
    <cellStyle name="Hyperlink" xfId="1" builtinId="8"/>
    <cellStyle name="Normal" xfId="0" builtinId="0"/>
  </cellStyles>
  <dxfs count="19">
    <dxf>
      <fill>
        <patternFill>
          <bgColor theme="5" tint="0.59996337778862885"/>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5" tint="0.59996337778862885"/>
        </patternFill>
      </fill>
    </dxf>
    <dxf>
      <fill>
        <patternFill>
          <bgColor theme="9" tint="0.59996337778862885"/>
        </patternFill>
      </fill>
    </dxf>
    <dxf>
      <fill>
        <patternFill>
          <bgColor theme="8" tint="0.59996337778862885"/>
        </patternFill>
      </fill>
    </dxf>
    <dxf>
      <fill>
        <patternFill>
          <bgColor theme="6" tint="0.59996337778862885"/>
        </patternFill>
      </fill>
    </dxf>
    <dxf>
      <font>
        <color theme="0"/>
      </font>
    </dxf>
    <dxf>
      <font>
        <color theme="0" tint="-0.14996795556505021"/>
      </font>
    </dxf>
    <dxf>
      <font>
        <color theme="0" tint="-0.14996795556505021"/>
      </font>
    </dxf>
    <dxf>
      <font>
        <color theme="0"/>
      </font>
    </dxf>
    <dxf>
      <font>
        <color theme="0" tint="-0.14996795556505021"/>
      </font>
    </dxf>
    <dxf>
      <font>
        <color theme="0" tint="-0.14996795556505021"/>
      </font>
    </dxf>
    <dxf>
      <font>
        <color theme="0" tint="-0.14996795556505021"/>
      </font>
    </dxf>
    <dxf>
      <font>
        <color theme="0"/>
      </font>
      <fill>
        <patternFill>
          <bgColor rgb="FFC00000"/>
        </patternFill>
      </fill>
    </dxf>
    <dxf>
      <fill>
        <patternFill>
          <bgColor theme="9" tint="0.39994506668294322"/>
        </patternFill>
      </fill>
    </dxf>
    <dxf>
      <fill>
        <patternFill>
          <bgColor theme="6" tint="0.39994506668294322"/>
        </patternFill>
      </fill>
    </dxf>
    <dxf>
      <fill>
        <patternFill>
          <bgColor theme="5" tint="0.3999450666829432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2</xdr:col>
      <xdr:colOff>276225</xdr:colOff>
      <xdr:row>26</xdr:row>
      <xdr:rowOff>57150</xdr:rowOff>
    </xdr:from>
    <xdr:to>
      <xdr:col>2</xdr:col>
      <xdr:colOff>819150</xdr:colOff>
      <xdr:row>26</xdr:row>
      <xdr:rowOff>594121</xdr:rowOff>
    </xdr:to>
    <xdr:pic>
      <xdr:nvPicPr>
        <xdr:cNvPr id="11" name="Image 37">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1325" y="5248275"/>
          <a:ext cx="533400" cy="548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304800</xdr:colOff>
      <xdr:row>27</xdr:row>
      <xdr:rowOff>57151</xdr:rowOff>
    </xdr:from>
    <xdr:to>
      <xdr:col>2</xdr:col>
      <xdr:colOff>800100</xdr:colOff>
      <xdr:row>27</xdr:row>
      <xdr:rowOff>593597</xdr:rowOff>
    </xdr:to>
    <xdr:pic>
      <xdr:nvPicPr>
        <xdr:cNvPr id="12" name="Image 38">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09900" y="5895976"/>
          <a:ext cx="495300" cy="5402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xdr:colOff>
      <xdr:row>28</xdr:row>
      <xdr:rowOff>66675</xdr:rowOff>
    </xdr:from>
    <xdr:to>
      <xdr:col>2</xdr:col>
      <xdr:colOff>800100</xdr:colOff>
      <xdr:row>28</xdr:row>
      <xdr:rowOff>609646</xdr:rowOff>
    </xdr:to>
    <xdr:pic>
      <xdr:nvPicPr>
        <xdr:cNvPr id="13" name="Image 39">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81325" y="6553200"/>
          <a:ext cx="523875" cy="5429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29</xdr:row>
      <xdr:rowOff>76200</xdr:rowOff>
    </xdr:from>
    <xdr:to>
      <xdr:col>2</xdr:col>
      <xdr:colOff>782955</xdr:colOff>
      <xdr:row>29</xdr:row>
      <xdr:rowOff>625171</xdr:rowOff>
    </xdr:to>
    <xdr:pic>
      <xdr:nvPicPr>
        <xdr:cNvPr id="14" name="Image 40">
          <a:extLst>
            <a:ext uri="{FF2B5EF4-FFF2-40B4-BE49-F238E27FC236}">
              <a16:creationId xmlns:a16="http://schemas.microsoft.com/office/drawing/2014/main" id="{00000000-0008-0000-0400-00000E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990850" y="7210425"/>
          <a:ext cx="504825" cy="5375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30</xdr:row>
      <xdr:rowOff>66675</xdr:rowOff>
    </xdr:from>
    <xdr:to>
      <xdr:col>2</xdr:col>
      <xdr:colOff>819150</xdr:colOff>
      <xdr:row>30</xdr:row>
      <xdr:rowOff>592786</xdr:rowOff>
    </xdr:to>
    <xdr:pic>
      <xdr:nvPicPr>
        <xdr:cNvPr id="15" name="Image 41">
          <a:extLst>
            <a:ext uri="{FF2B5EF4-FFF2-40B4-BE49-F238E27FC236}">
              <a16:creationId xmlns:a16="http://schemas.microsoft.com/office/drawing/2014/main" id="{00000000-0008-0000-0400-00000F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990850" y="7848600"/>
          <a:ext cx="523875" cy="5375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xdr:colOff>
      <xdr:row>31</xdr:row>
      <xdr:rowOff>66675</xdr:rowOff>
    </xdr:from>
    <xdr:to>
      <xdr:col>2</xdr:col>
      <xdr:colOff>777240</xdr:colOff>
      <xdr:row>31</xdr:row>
      <xdr:rowOff>609646</xdr:rowOff>
    </xdr:to>
    <xdr:pic>
      <xdr:nvPicPr>
        <xdr:cNvPr id="16" name="Image 42">
          <a:extLst>
            <a:ext uri="{FF2B5EF4-FFF2-40B4-BE49-F238E27FC236}">
              <a16:creationId xmlns:a16="http://schemas.microsoft.com/office/drawing/2014/main" id="{00000000-0008-0000-0400-000010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981325" y="8496300"/>
          <a:ext cx="504825" cy="5429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32</xdr:row>
      <xdr:rowOff>57151</xdr:rowOff>
    </xdr:from>
    <xdr:to>
      <xdr:col>2</xdr:col>
      <xdr:colOff>815340</xdr:colOff>
      <xdr:row>32</xdr:row>
      <xdr:rowOff>608267</xdr:rowOff>
    </xdr:to>
    <xdr:pic>
      <xdr:nvPicPr>
        <xdr:cNvPr id="17" name="Image 43">
          <a:extLst>
            <a:ext uri="{FF2B5EF4-FFF2-40B4-BE49-F238E27FC236}">
              <a16:creationId xmlns:a16="http://schemas.microsoft.com/office/drawing/2014/main" id="{00000000-0008-0000-0400-000011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990850" y="9134476"/>
          <a:ext cx="533400" cy="5511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33</xdr:row>
      <xdr:rowOff>57150</xdr:rowOff>
    </xdr:from>
    <xdr:to>
      <xdr:col>2</xdr:col>
      <xdr:colOff>838200</xdr:colOff>
      <xdr:row>33</xdr:row>
      <xdr:rowOff>628650</xdr:rowOff>
    </xdr:to>
    <xdr:pic>
      <xdr:nvPicPr>
        <xdr:cNvPr id="18" name="Image 44">
          <a:extLst>
            <a:ext uri="{FF2B5EF4-FFF2-40B4-BE49-F238E27FC236}">
              <a16:creationId xmlns:a16="http://schemas.microsoft.com/office/drawing/2014/main" id="{00000000-0008-0000-0400-000012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990850" y="9782175"/>
          <a:ext cx="552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228600</xdr:colOff>
      <xdr:row>34</xdr:row>
      <xdr:rowOff>57150</xdr:rowOff>
    </xdr:from>
    <xdr:to>
      <xdr:col>2</xdr:col>
      <xdr:colOff>857250</xdr:colOff>
      <xdr:row>34</xdr:row>
      <xdr:rowOff>609600</xdr:rowOff>
    </xdr:to>
    <xdr:pic>
      <xdr:nvPicPr>
        <xdr:cNvPr id="19" name="Image 45">
          <a:extLst>
            <a:ext uri="{FF2B5EF4-FFF2-40B4-BE49-F238E27FC236}">
              <a16:creationId xmlns:a16="http://schemas.microsoft.com/office/drawing/2014/main" id="{00000000-0008-0000-0400-000013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933700" y="10429875"/>
          <a:ext cx="6191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1386249</xdr:colOff>
      <xdr:row>33</xdr:row>
      <xdr:rowOff>75080</xdr:rowOff>
    </xdr:from>
    <xdr:to>
      <xdr:col>2</xdr:col>
      <xdr:colOff>1921554</xdr:colOff>
      <xdr:row>33</xdr:row>
      <xdr:rowOff>629831</xdr:rowOff>
    </xdr:to>
    <xdr:pic>
      <xdr:nvPicPr>
        <xdr:cNvPr id="11" name="Image 37">
          <a:extLst>
            <a:ext uri="{FF2B5EF4-FFF2-40B4-BE49-F238E27FC236}">
              <a16:creationId xmlns:a16="http://schemas.microsoft.com/office/drawing/2014/main" id="{2135CEE9-50AA-499A-A80C-682B5A954D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3331" y="8950139"/>
          <a:ext cx="542925" cy="5433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1414824</xdr:colOff>
      <xdr:row>34</xdr:row>
      <xdr:rowOff>75081</xdr:rowOff>
    </xdr:from>
    <xdr:to>
      <xdr:col>2</xdr:col>
      <xdr:colOff>1925364</xdr:colOff>
      <xdr:row>34</xdr:row>
      <xdr:rowOff>611527</xdr:rowOff>
    </xdr:to>
    <xdr:pic>
      <xdr:nvPicPr>
        <xdr:cNvPr id="12" name="Image 38">
          <a:extLst>
            <a:ext uri="{FF2B5EF4-FFF2-40B4-BE49-F238E27FC236}">
              <a16:creationId xmlns:a16="http://schemas.microsoft.com/office/drawing/2014/main" id="{D7F2738B-CE04-47AC-8983-F80B9386EA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71906" y="9631457"/>
          <a:ext cx="495300" cy="5364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1386249</xdr:colOff>
      <xdr:row>35</xdr:row>
      <xdr:rowOff>84605</xdr:rowOff>
    </xdr:from>
    <xdr:to>
      <xdr:col>2</xdr:col>
      <xdr:colOff>1925364</xdr:colOff>
      <xdr:row>35</xdr:row>
      <xdr:rowOff>627576</xdr:rowOff>
    </xdr:to>
    <xdr:pic>
      <xdr:nvPicPr>
        <xdr:cNvPr id="13" name="Image 39">
          <a:extLst>
            <a:ext uri="{FF2B5EF4-FFF2-40B4-BE49-F238E27FC236}">
              <a16:creationId xmlns:a16="http://schemas.microsoft.com/office/drawing/2014/main" id="{3216B6DA-8241-45DA-9B8C-D08A612A74E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43331" y="10313334"/>
          <a:ext cx="523875" cy="5429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1395774</xdr:colOff>
      <xdr:row>36</xdr:row>
      <xdr:rowOff>94130</xdr:rowOff>
    </xdr:from>
    <xdr:to>
      <xdr:col>2</xdr:col>
      <xdr:colOff>1885359</xdr:colOff>
      <xdr:row>36</xdr:row>
      <xdr:rowOff>631036</xdr:rowOff>
    </xdr:to>
    <xdr:pic>
      <xdr:nvPicPr>
        <xdr:cNvPr id="14" name="Image 40">
          <a:extLst>
            <a:ext uri="{FF2B5EF4-FFF2-40B4-BE49-F238E27FC236}">
              <a16:creationId xmlns:a16="http://schemas.microsoft.com/office/drawing/2014/main" id="{24D3FDD7-B6D3-4BE0-967C-321E2BEAC7F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152856" y="10995212"/>
          <a:ext cx="497205" cy="5426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1395774</xdr:colOff>
      <xdr:row>37</xdr:row>
      <xdr:rowOff>84605</xdr:rowOff>
    </xdr:from>
    <xdr:to>
      <xdr:col>2</xdr:col>
      <xdr:colOff>1921554</xdr:colOff>
      <xdr:row>37</xdr:row>
      <xdr:rowOff>610716</xdr:rowOff>
    </xdr:to>
    <xdr:pic>
      <xdr:nvPicPr>
        <xdr:cNvPr id="15" name="Image 41">
          <a:extLst>
            <a:ext uri="{FF2B5EF4-FFF2-40B4-BE49-F238E27FC236}">
              <a16:creationId xmlns:a16="http://schemas.microsoft.com/office/drawing/2014/main" id="{394F3F61-89CC-4661-AF5B-9D422AF92ED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152856" y="11631146"/>
          <a:ext cx="533400" cy="526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1386249</xdr:colOff>
      <xdr:row>38</xdr:row>
      <xdr:rowOff>84605</xdr:rowOff>
    </xdr:from>
    <xdr:to>
      <xdr:col>2</xdr:col>
      <xdr:colOff>1887264</xdr:colOff>
      <xdr:row>38</xdr:row>
      <xdr:rowOff>627576</xdr:rowOff>
    </xdr:to>
    <xdr:pic>
      <xdr:nvPicPr>
        <xdr:cNvPr id="16" name="Image 42">
          <a:extLst>
            <a:ext uri="{FF2B5EF4-FFF2-40B4-BE49-F238E27FC236}">
              <a16:creationId xmlns:a16="http://schemas.microsoft.com/office/drawing/2014/main" id="{3C515E49-4BFB-4E7F-B0F7-C232192A13B5}"/>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143331" y="12312464"/>
          <a:ext cx="501015" cy="5429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1395774</xdr:colOff>
      <xdr:row>39</xdr:row>
      <xdr:rowOff>75081</xdr:rowOff>
    </xdr:from>
    <xdr:to>
      <xdr:col>2</xdr:col>
      <xdr:colOff>1925364</xdr:colOff>
      <xdr:row>39</xdr:row>
      <xdr:rowOff>626197</xdr:rowOff>
    </xdr:to>
    <xdr:pic>
      <xdr:nvPicPr>
        <xdr:cNvPr id="17" name="Image 43">
          <a:extLst>
            <a:ext uri="{FF2B5EF4-FFF2-40B4-BE49-F238E27FC236}">
              <a16:creationId xmlns:a16="http://schemas.microsoft.com/office/drawing/2014/main" id="{661BCCFD-0F96-426F-94C4-0A9C4B610D4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152856" y="12975293"/>
          <a:ext cx="529590" cy="5511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1395774</xdr:colOff>
      <xdr:row>40</xdr:row>
      <xdr:rowOff>75080</xdr:rowOff>
    </xdr:from>
    <xdr:to>
      <xdr:col>2</xdr:col>
      <xdr:colOff>1963464</xdr:colOff>
      <xdr:row>40</xdr:row>
      <xdr:rowOff>646580</xdr:rowOff>
    </xdr:to>
    <xdr:pic>
      <xdr:nvPicPr>
        <xdr:cNvPr id="18" name="Image 44">
          <a:extLst>
            <a:ext uri="{FF2B5EF4-FFF2-40B4-BE49-F238E27FC236}">
              <a16:creationId xmlns:a16="http://schemas.microsoft.com/office/drawing/2014/main" id="{0D72615C-1BDE-456C-BF2C-76DC2A53E225}"/>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152856" y="13629715"/>
          <a:ext cx="5524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1338624</xdr:colOff>
      <xdr:row>41</xdr:row>
      <xdr:rowOff>75080</xdr:rowOff>
    </xdr:from>
    <xdr:to>
      <xdr:col>2</xdr:col>
      <xdr:colOff>1959654</xdr:colOff>
      <xdr:row>41</xdr:row>
      <xdr:rowOff>627530</xdr:rowOff>
    </xdr:to>
    <xdr:pic>
      <xdr:nvPicPr>
        <xdr:cNvPr id="19" name="Image 45">
          <a:extLst>
            <a:ext uri="{FF2B5EF4-FFF2-40B4-BE49-F238E27FC236}">
              <a16:creationId xmlns:a16="http://schemas.microsoft.com/office/drawing/2014/main" id="{E9E97992-0066-473E-983B-A3BC131C8801}"/>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095706" y="14302068"/>
          <a:ext cx="6286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leefmilieu.brussels/media/13239/download?inline" TargetMode="External"/><Relationship Id="rId1" Type="http://schemas.openxmlformats.org/officeDocument/2006/relationships/externalLinkPath" Target="file:///C:\Users\jcharon\Desktop\InventairePD.xlsx"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chem.echa.europa.eu/obligation-lists/authorisationList?pageIndex=1&amp;pageSize=100"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68CF3-685A-4790-BA71-2A55FF519801}">
  <sheetPr codeName="Sheet1">
    <tabColor theme="1" tint="0.249977111117893"/>
  </sheetPr>
  <dimension ref="A1:A18"/>
  <sheetViews>
    <sheetView zoomScaleNormal="100" workbookViewId="0">
      <selection activeCell="A8" sqref="A8"/>
    </sheetView>
  </sheetViews>
  <sheetFormatPr defaultColWidth="8.6640625" defaultRowHeight="14.4" x14ac:dyDescent="0.3"/>
  <cols>
    <col min="1" max="1" width="126.33203125" customWidth="1"/>
  </cols>
  <sheetData>
    <row r="1" spans="1:1" ht="15" thickBot="1" x14ac:dyDescent="0.35">
      <c r="A1" s="285" t="s">
        <v>699</v>
      </c>
    </row>
    <row r="2" spans="1:1" ht="23.4" thickBot="1" x14ac:dyDescent="0.35">
      <c r="A2" s="267" t="s">
        <v>0</v>
      </c>
    </row>
    <row r="3" spans="1:1" ht="15" thickTop="1" x14ac:dyDescent="0.3">
      <c r="A3" s="268"/>
    </row>
    <row r="4" spans="1:1" ht="15.6" x14ac:dyDescent="0.3">
      <c r="A4" s="269" t="s">
        <v>1</v>
      </c>
    </row>
    <row r="5" spans="1:1" ht="86.4" x14ac:dyDescent="0.3">
      <c r="A5" s="270" t="s">
        <v>2</v>
      </c>
    </row>
    <row r="6" spans="1:1" x14ac:dyDescent="0.3">
      <c r="A6" s="271"/>
    </row>
    <row r="7" spans="1:1" ht="15.6" x14ac:dyDescent="0.3">
      <c r="A7" s="272" t="s">
        <v>3</v>
      </c>
    </row>
    <row r="8" spans="1:1" ht="329.4" x14ac:dyDescent="0.3">
      <c r="A8" s="270" t="s">
        <v>700</v>
      </c>
    </row>
    <row r="9" spans="1:1" x14ac:dyDescent="0.3">
      <c r="A9" s="271"/>
    </row>
    <row r="10" spans="1:1" ht="15.6" x14ac:dyDescent="0.3">
      <c r="A10" s="273" t="s">
        <v>4</v>
      </c>
    </row>
    <row r="11" spans="1:1" ht="158.4" x14ac:dyDescent="0.3">
      <c r="A11" s="270" t="s">
        <v>636</v>
      </c>
    </row>
    <row r="12" spans="1:1" x14ac:dyDescent="0.3">
      <c r="A12" s="271"/>
    </row>
    <row r="13" spans="1:1" ht="15.6" x14ac:dyDescent="0.3">
      <c r="A13" s="274" t="s">
        <v>5</v>
      </c>
    </row>
    <row r="14" spans="1:1" ht="86.4" x14ac:dyDescent="0.3">
      <c r="A14" s="270" t="s">
        <v>6</v>
      </c>
    </row>
    <row r="15" spans="1:1" x14ac:dyDescent="0.3">
      <c r="A15" s="268"/>
    </row>
    <row r="16" spans="1:1" ht="15.6" x14ac:dyDescent="0.3">
      <c r="A16" s="275" t="s">
        <v>7</v>
      </c>
    </row>
    <row r="17" spans="1:1" ht="179.25" customHeight="1" thickBot="1" x14ac:dyDescent="0.35">
      <c r="A17" s="276" t="s">
        <v>8</v>
      </c>
    </row>
    <row r="18" spans="1:1" x14ac:dyDescent="0.3">
      <c r="A18" s="277"/>
    </row>
  </sheetData>
  <sheetProtection algorithmName="SHA-512" hashValue="XLTBvZRH4lG9JB3AcBqBjSpzICT/y0fa7qQIZpYhXW9aTRvVqf3VMDl78Qn20+Jn//2TdMNDa/zQcrWGEmQhtA==" saltValue="eOg9YSFmRcBp/u/kGqpdrQ==" spinCount="100000" sheet="1" select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R18"/>
  <sheetViews>
    <sheetView workbookViewId="0">
      <selection activeCell="B35" sqref="B35"/>
    </sheetView>
  </sheetViews>
  <sheetFormatPr defaultColWidth="10.6640625" defaultRowHeight="14.4" x14ac:dyDescent="0.3"/>
  <cols>
    <col min="1" max="1" width="32.6640625" customWidth="1"/>
    <col min="2" max="2" width="77" customWidth="1"/>
    <col min="3" max="9" width="21.5546875" customWidth="1"/>
  </cols>
  <sheetData>
    <row r="1" spans="1:18" ht="21" x14ac:dyDescent="0.3">
      <c r="A1" s="336" t="s">
        <v>9</v>
      </c>
      <c r="B1" s="337"/>
      <c r="C1" s="337"/>
      <c r="D1" s="337"/>
      <c r="E1" s="337"/>
      <c r="F1" s="337"/>
      <c r="G1" s="337"/>
      <c r="H1" s="337"/>
      <c r="I1" s="337"/>
      <c r="J1" s="67"/>
      <c r="K1" s="67"/>
      <c r="L1" s="67"/>
      <c r="M1" s="67"/>
      <c r="N1" s="67"/>
      <c r="O1" s="67"/>
      <c r="P1" s="67"/>
      <c r="Q1" s="67"/>
      <c r="R1" s="67"/>
    </row>
    <row r="3" spans="1:18" ht="15" thickBot="1" x14ac:dyDescent="0.35"/>
    <row r="4" spans="1:18" ht="15.6" thickTop="1" thickBot="1" x14ac:dyDescent="0.35">
      <c r="A4" s="16" t="s">
        <v>10</v>
      </c>
      <c r="B4" s="19"/>
    </row>
    <row r="5" spans="1:18" ht="15.6" thickTop="1" thickBot="1" x14ac:dyDescent="0.35">
      <c r="A5" s="17" t="s">
        <v>11</v>
      </c>
      <c r="B5" s="20"/>
    </row>
    <row r="6" spans="1:18" ht="15.6" thickTop="1" thickBot="1" x14ac:dyDescent="0.35">
      <c r="A6" s="17" t="s">
        <v>12</v>
      </c>
      <c r="B6" s="20"/>
    </row>
    <row r="7" spans="1:18" ht="15.6" thickTop="1" thickBot="1" x14ac:dyDescent="0.35">
      <c r="A7" s="17" t="s">
        <v>13</v>
      </c>
      <c r="B7" s="20"/>
    </row>
    <row r="8" spans="1:18" ht="15.6" thickTop="1" thickBot="1" x14ac:dyDescent="0.35">
      <c r="A8" s="17" t="s">
        <v>14</v>
      </c>
      <c r="B8" s="20"/>
    </row>
    <row r="9" spans="1:18" ht="15.6" thickTop="1" thickBot="1" x14ac:dyDescent="0.35">
      <c r="A9" s="17" t="s">
        <v>15</v>
      </c>
      <c r="B9" s="20"/>
    </row>
    <row r="10" spans="1:18" ht="15.6" thickTop="1" thickBot="1" x14ac:dyDescent="0.35">
      <c r="A10" s="17" t="s">
        <v>16</v>
      </c>
      <c r="B10" s="20"/>
    </row>
    <row r="11" spans="1:18" ht="15.6" thickTop="1" thickBot="1" x14ac:dyDescent="0.35">
      <c r="A11" s="17" t="s">
        <v>17</v>
      </c>
      <c r="B11" s="21"/>
    </row>
    <row r="12" spans="1:18" ht="15.6" thickTop="1" thickBot="1" x14ac:dyDescent="0.35">
      <c r="A12" s="18" t="s">
        <v>18</v>
      </c>
      <c r="B12" s="22" t="str">
        <f xml:space="preserve"> IF(ISBLANK(B4),"",VLOOKUP(B4,ComboValue!$U$2:$W$9,3,FALSE) &amp; ",") &amp; IF(ISBLANK(B5),"",VLOOKUP(B5,ComboValue!$U$2:$W$9,3,FALSE) &amp; ",") &amp; IF(ISBLANK(B6),"",VLOOKUP(B6,ComboValue!$U$2:$W$9,3,FALSE) &amp; ",") &amp; IF(ISBLANK(B7),"",VLOOKUP(B7,ComboValue!$U$2:$W$9,3,FALSE) &amp; ",") &amp; IF(ISBLANK(B8),"",VLOOKUP(B8,ComboValue!$U$2:$W$9,3,FALSE) &amp; ",") &amp; IF(ISBLANK(B9),"",VLOOKUP(B9,ComboValue!$U$2:$W$9,3,FALSE) &amp; ",") &amp; IF(ISBLANK(B10),"",VLOOKUP(B10,ComboValue!$U$2:$W$9,3,FALSE) &amp; ",") &amp; IF(ISBLANK(B11),"",VLOOKUP(B11,ComboValue!$U$2:$W$9,3,FALSE) &amp; ",")</f>
        <v/>
      </c>
    </row>
    <row r="13" spans="1:18" ht="15" thickTop="1" x14ac:dyDescent="0.3">
      <c r="A13" s="196"/>
      <c r="B13" s="197"/>
    </row>
    <row r="14" spans="1:18" ht="15" thickBot="1" x14ac:dyDescent="0.35"/>
    <row r="15" spans="1:18" ht="14.7" customHeight="1" thickTop="1" x14ac:dyDescent="0.3">
      <c r="A15" s="338" t="s">
        <v>19</v>
      </c>
      <c r="B15" s="339"/>
    </row>
    <row r="16" spans="1:18" x14ac:dyDescent="0.3">
      <c r="A16" s="340"/>
      <c r="B16" s="341"/>
    </row>
    <row r="17" spans="1:2" ht="15" thickBot="1" x14ac:dyDescent="0.35">
      <c r="A17" s="342"/>
      <c r="B17" s="343"/>
    </row>
    <row r="18" spans="1:2" ht="15" thickTop="1" x14ac:dyDescent="0.3"/>
  </sheetData>
  <sheetProtection formatColumns="0"/>
  <mergeCells count="2">
    <mergeCell ref="A1:I1"/>
    <mergeCell ref="A15:B17"/>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ComboValue!$U$2:$U$9</xm:f>
          </x14:formula1>
          <xm:sqref>B4:B11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theme="9" tint="-0.249977111117893"/>
  </sheetPr>
  <dimension ref="A1:J33"/>
  <sheetViews>
    <sheetView zoomScaleNormal="100" workbookViewId="0">
      <selection activeCell="B20" sqref="B20"/>
    </sheetView>
  </sheetViews>
  <sheetFormatPr defaultColWidth="11.44140625" defaultRowHeight="14.4" x14ac:dyDescent="0.3"/>
  <cols>
    <col min="1" max="1" width="26.33203125" customWidth="1"/>
    <col min="2" max="2" width="75.44140625" customWidth="1"/>
    <col min="3" max="3" width="68.33203125" customWidth="1"/>
    <col min="4" max="10" width="21.5546875" customWidth="1"/>
  </cols>
  <sheetData>
    <row r="1" spans="1:10" ht="20.25" customHeight="1" thickBot="1" x14ac:dyDescent="0.35">
      <c r="A1" s="257"/>
      <c r="B1" s="257"/>
      <c r="C1" s="257"/>
      <c r="D1" s="257"/>
      <c r="E1" s="257"/>
      <c r="F1" s="257"/>
      <c r="G1" s="257"/>
      <c r="H1" s="257"/>
      <c r="I1" s="257"/>
      <c r="J1" s="257"/>
    </row>
    <row r="2" spans="1:10" ht="31.2" customHeight="1" thickTop="1" thickBot="1" x14ac:dyDescent="0.35">
      <c r="B2" s="258" t="s">
        <v>20</v>
      </c>
    </row>
    <row r="3" spans="1:10" ht="15.6" thickTop="1" thickBot="1" x14ac:dyDescent="0.35">
      <c r="A3" s="200" t="s">
        <v>21</v>
      </c>
      <c r="B3" s="21"/>
    </row>
    <row r="4" spans="1:10" ht="15.6" thickTop="1" thickBot="1" x14ac:dyDescent="0.35">
      <c r="A4" s="201" t="s">
        <v>22</v>
      </c>
      <c r="B4" s="21"/>
    </row>
    <row r="5" spans="1:10" ht="15.6" thickTop="1" thickBot="1" x14ac:dyDescent="0.35">
      <c r="A5" s="201" t="s">
        <v>23</v>
      </c>
      <c r="B5" s="21"/>
    </row>
    <row r="6" spans="1:10" ht="15.6" thickTop="1" thickBot="1" x14ac:dyDescent="0.35">
      <c r="A6" s="201" t="s">
        <v>24</v>
      </c>
      <c r="B6" s="21"/>
    </row>
    <row r="7" spans="1:10" ht="15.6" thickTop="1" thickBot="1" x14ac:dyDescent="0.35">
      <c r="A7" s="201" t="s">
        <v>25</v>
      </c>
      <c r="B7" s="21"/>
    </row>
    <row r="8" spans="1:10" ht="15.6" thickTop="1" thickBot="1" x14ac:dyDescent="0.35">
      <c r="A8" s="201" t="s">
        <v>26</v>
      </c>
      <c r="B8" s="21"/>
    </row>
    <row r="9" spans="1:10" ht="15.6" thickTop="1" thickBot="1" x14ac:dyDescent="0.35">
      <c r="A9" s="201" t="s">
        <v>27</v>
      </c>
      <c r="B9" s="21"/>
    </row>
    <row r="10" spans="1:10" ht="15.6" thickTop="1" thickBot="1" x14ac:dyDescent="0.35">
      <c r="A10" s="201" t="s">
        <v>28</v>
      </c>
      <c r="B10" s="21"/>
    </row>
    <row r="11" spans="1:10" ht="15.6" thickTop="1" thickBot="1" x14ac:dyDescent="0.35">
      <c r="A11" s="202" t="s">
        <v>29</v>
      </c>
      <c r="B11" s="21"/>
    </row>
    <row r="12" spans="1:10" ht="15.6" hidden="1" thickTop="1" thickBot="1" x14ac:dyDescent="0.35">
      <c r="A12" s="203" t="s">
        <v>30</v>
      </c>
      <c r="B12" s="22" t="s">
        <v>31</v>
      </c>
    </row>
    <row r="13" spans="1:10" ht="15.6" thickTop="1" thickBot="1" x14ac:dyDescent="0.35"/>
    <row r="14" spans="1:10" ht="57" customHeight="1" thickTop="1" thickBot="1" x14ac:dyDescent="0.35">
      <c r="A14" s="344" t="s">
        <v>32</v>
      </c>
      <c r="B14" s="345"/>
      <c r="C14" s="197"/>
    </row>
    <row r="15" spans="1:10" ht="15" thickTop="1" x14ac:dyDescent="0.3"/>
    <row r="16" spans="1:10" ht="3.6" customHeight="1" x14ac:dyDescent="0.3">
      <c r="A16" s="198"/>
      <c r="B16" s="198"/>
    </row>
    <row r="17" spans="1:2" ht="15" thickBot="1" x14ac:dyDescent="0.35"/>
    <row r="18" spans="1:2" ht="31.2" customHeight="1" thickTop="1" thickBot="1" x14ac:dyDescent="0.35">
      <c r="B18" s="258" t="s">
        <v>33</v>
      </c>
    </row>
    <row r="19" spans="1:2" ht="24.75" customHeight="1" thickTop="1" thickBot="1" x14ac:dyDescent="0.35">
      <c r="A19" s="200" t="s">
        <v>34</v>
      </c>
      <c r="B19" s="21"/>
    </row>
    <row r="20" spans="1:2" ht="24.75" customHeight="1" thickTop="1" thickBot="1" x14ac:dyDescent="0.35">
      <c r="A20" s="201" t="s">
        <v>35</v>
      </c>
      <c r="B20" s="21"/>
    </row>
    <row r="21" spans="1:2" ht="24.75" customHeight="1" thickTop="1" thickBot="1" x14ac:dyDescent="0.35">
      <c r="A21" s="201" t="s">
        <v>36</v>
      </c>
      <c r="B21" s="21"/>
    </row>
    <row r="22" spans="1:2" ht="24.75" customHeight="1" thickTop="1" thickBot="1" x14ac:dyDescent="0.35">
      <c r="A22" s="201" t="s">
        <v>37</v>
      </c>
      <c r="B22" s="21"/>
    </row>
    <row r="23" spans="1:2" ht="24.75" customHeight="1" thickTop="1" thickBot="1" x14ac:dyDescent="0.35">
      <c r="A23" s="201" t="s">
        <v>38</v>
      </c>
      <c r="B23" s="21"/>
    </row>
    <row r="24" spans="1:2" ht="24.75" customHeight="1" thickTop="1" thickBot="1" x14ac:dyDescent="0.35">
      <c r="A24" s="201" t="s">
        <v>39</v>
      </c>
      <c r="B24" s="21"/>
    </row>
    <row r="25" spans="1:2" ht="24.75" customHeight="1" thickTop="1" thickBot="1" x14ac:dyDescent="0.35">
      <c r="A25" s="201" t="s">
        <v>40</v>
      </c>
      <c r="B25" s="21"/>
    </row>
    <row r="26" spans="1:2" ht="24.75" customHeight="1" thickTop="1" thickBot="1" x14ac:dyDescent="0.35">
      <c r="A26" s="201" t="s">
        <v>41</v>
      </c>
      <c r="B26" s="21"/>
    </row>
    <row r="27" spans="1:2" ht="15.6" hidden="1" thickTop="1" thickBot="1" x14ac:dyDescent="0.35">
      <c r="A27" s="203" t="s">
        <v>18</v>
      </c>
      <c r="B27" s="22" t="s">
        <v>31</v>
      </c>
    </row>
    <row r="28" spans="1:2" ht="15.6" thickTop="1" thickBot="1" x14ac:dyDescent="0.35"/>
    <row r="29" spans="1:2" ht="15.75" customHeight="1" thickTop="1" x14ac:dyDescent="0.3">
      <c r="A29" s="346" t="s">
        <v>42</v>
      </c>
      <c r="B29" s="347"/>
    </row>
    <row r="30" spans="1:2" x14ac:dyDescent="0.3">
      <c r="A30" s="348"/>
      <c r="B30" s="349"/>
    </row>
    <row r="31" spans="1:2" x14ac:dyDescent="0.3">
      <c r="A31" s="348"/>
      <c r="B31" s="349"/>
    </row>
    <row r="32" spans="1:2" ht="15" thickBot="1" x14ac:dyDescent="0.35">
      <c r="A32" s="350"/>
      <c r="B32" s="351"/>
    </row>
    <row r="33" ht="15" thickTop="1" x14ac:dyDescent="0.3"/>
  </sheetData>
  <sheetProtection algorithmName="SHA-512" hashValue="frlMNzXXCewPEUYJ9q9ku+wVMEGmWNcoHWPyC+1TlpQIIU9V5cnqj3ERlpchPIvorIMsV6oaJoW8cCAm7d/LtA==" saltValue="i20eOz3nxMVSN+EAict/kQ==" spinCount="100000" sheet="1" formatColumns="0" formatRows="0" selectLockedCells="1"/>
  <mergeCells count="2">
    <mergeCell ref="A14:B14"/>
    <mergeCell ref="A29:B3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29AE6524-4C08-4A01-93B0-DA434F84C9DE}">
          <x14:formula1>
            <xm:f>ComboValue!$Y$2:$Y$10</xm:f>
          </x14:formula1>
          <xm:sqref>B3:B11</xm:sqref>
        </x14:dataValidation>
        <x14:dataValidation type="list" allowBlank="1" showInputMessage="1" showErrorMessage="1" xr:uid="{74EDF9BE-8DA3-4E4C-A143-EFC940C74E53}">
          <x14:formula1>
            <xm:f>ComboValue!$V$2:$V$9</xm:f>
          </x14:formula1>
          <xm:sqref>B19:B26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theme="6" tint="-0.249977111117893"/>
  </sheetPr>
  <dimension ref="A1:DO508"/>
  <sheetViews>
    <sheetView tabSelected="1" zoomScale="85" zoomScaleNormal="85" workbookViewId="0">
      <pane xSplit="3" ySplit="5" topLeftCell="D6" activePane="bottomRight" state="frozen"/>
      <selection pane="topRight" activeCell="C1" sqref="C1"/>
      <selection pane="bottomLeft" activeCell="A7" sqref="A7"/>
      <selection pane="bottomRight" activeCell="C6" sqref="C6"/>
    </sheetView>
  </sheetViews>
  <sheetFormatPr defaultColWidth="0" defaultRowHeight="14.4" outlineLevelRow="2" outlineLevelCol="1" x14ac:dyDescent="0.3"/>
  <cols>
    <col min="1" max="1" width="3.6640625" style="2" customWidth="1"/>
    <col min="2" max="2" width="11.44140625" style="2" customWidth="1"/>
    <col min="3" max="3" width="44.44140625" style="2" customWidth="1"/>
    <col min="4" max="4" width="28" style="2" customWidth="1"/>
    <col min="5" max="7" width="22.33203125" style="2" customWidth="1"/>
    <col min="8" max="10" width="17.6640625" style="2" hidden="1" customWidth="1" outlineLevel="1"/>
    <col min="11" max="12" width="18.44140625" style="2" hidden="1" customWidth="1" outlineLevel="1"/>
    <col min="13" max="13" width="27.44140625" style="2" bestFit="1" customWidth="1" collapsed="1"/>
    <col min="14" max="14" width="23" style="2" customWidth="1"/>
    <col min="15" max="15" width="17.5546875" style="2" customWidth="1"/>
    <col min="16" max="16" width="14" style="2" bestFit="1" customWidth="1"/>
    <col min="17" max="17" width="43" style="2" customWidth="1"/>
    <col min="18" max="18" width="40.33203125" style="2" bestFit="1" customWidth="1"/>
    <col min="19" max="21" width="38.33203125" style="2" bestFit="1" customWidth="1"/>
    <col min="22" max="22" width="36" style="2" customWidth="1"/>
    <col min="23" max="23" width="35.33203125" style="2" bestFit="1" customWidth="1"/>
    <col min="24" max="48" width="27.6640625" style="2" hidden="1" customWidth="1" outlineLevel="1"/>
    <col min="49" max="49" width="5.6640625" style="2" customWidth="1" collapsed="1"/>
    <col min="50" max="50" width="16.6640625" style="2" hidden="1" customWidth="1"/>
    <col min="51" max="51" width="20.33203125" style="2" hidden="1" customWidth="1"/>
    <col min="52" max="55" width="16.6640625" style="2" hidden="1" customWidth="1"/>
    <col min="56" max="56" width="4.33203125" style="2" hidden="1" customWidth="1"/>
    <col min="57" max="57" width="8.33203125" style="2" hidden="1" customWidth="1"/>
    <col min="58" max="58" width="5.6640625" style="2" hidden="1" customWidth="1"/>
    <col min="59" max="59" width="10.5546875" style="2" hidden="1" customWidth="1"/>
    <col min="60" max="60" width="8.33203125" style="2" hidden="1" customWidth="1"/>
    <col min="61" max="61" width="5.6640625" style="2" hidden="1" customWidth="1"/>
    <col min="62" max="65" width="8.33203125" style="2" hidden="1" customWidth="1"/>
    <col min="66" max="66" width="5.6640625" style="2" hidden="1" customWidth="1"/>
    <col min="67" max="67" width="8.33203125" style="2" hidden="1" customWidth="1"/>
    <col min="68" max="72" width="10.5546875" style="2" hidden="1" customWidth="1"/>
    <col min="73" max="76" width="8.33203125" style="2" hidden="1" customWidth="1"/>
    <col min="77" max="77" width="27.5546875" style="2" hidden="1" customWidth="1"/>
    <col min="78" max="78" width="34.6640625" style="2" hidden="1" customWidth="1"/>
    <col min="79" max="79" width="17.6640625" style="2" hidden="1" customWidth="1"/>
    <col min="80" max="80" width="22.6640625" style="2" hidden="1" customWidth="1"/>
    <col min="81" max="81" width="49.44140625" style="2" hidden="1" customWidth="1"/>
    <col min="82" max="82" width="42.33203125" style="2" hidden="1" customWidth="1"/>
    <col min="83" max="83" width="39.6640625" style="2" hidden="1" customWidth="1"/>
    <col min="84" max="84" width="32.44140625" style="2" hidden="1" customWidth="1"/>
    <col min="85" max="86" width="20.33203125" style="2" hidden="1" customWidth="1"/>
    <col min="87" max="87" width="22.6640625" style="2" hidden="1" customWidth="1"/>
    <col min="88" max="90" width="27.5546875" style="2" hidden="1" customWidth="1"/>
    <col min="91" max="95" width="17.6640625" style="2" hidden="1" customWidth="1"/>
    <col min="96" max="96" width="5.6640625" style="2" hidden="1" customWidth="1"/>
    <col min="97" max="97" width="8.33203125" style="2" hidden="1" customWidth="1"/>
    <col min="98" max="98" width="5.6640625" style="2" hidden="1" customWidth="1"/>
    <col min="99" max="99" width="10.5546875" style="2" hidden="1" customWidth="1"/>
    <col min="100" max="100" width="8.33203125" style="2" hidden="1" customWidth="1"/>
    <col min="101" max="101" width="5.6640625" style="2" hidden="1" customWidth="1"/>
    <col min="102" max="105" width="8.33203125" style="2" hidden="1" customWidth="1"/>
    <col min="106" max="106" width="5.6640625" style="2" hidden="1" customWidth="1"/>
    <col min="107" max="109" width="3.33203125" style="2" hidden="1" customWidth="1"/>
    <col min="110" max="110" width="4.5546875" style="2" hidden="1" customWidth="1"/>
    <col min="111" max="111" width="8.33203125" style="2" customWidth="1"/>
    <col min="112" max="119" width="11.44140625" style="2" customWidth="1"/>
    <col min="120" max="16384" width="11.44140625" style="2" hidden="1"/>
  </cols>
  <sheetData>
    <row r="1" spans="2:111" ht="36" customHeight="1" thickTop="1" thickBot="1" x14ac:dyDescent="0.35">
      <c r="B1" s="255"/>
      <c r="C1" s="221" t="s">
        <v>43</v>
      </c>
      <c r="D1" s="220"/>
      <c r="E1" s="67"/>
      <c r="F1" s="67"/>
      <c r="G1" s="219" t="s">
        <v>44</v>
      </c>
      <c r="H1" s="67"/>
      <c r="I1" s="67"/>
      <c r="J1" s="67"/>
      <c r="K1" s="67"/>
      <c r="L1" s="67"/>
      <c r="N1" s="67"/>
      <c r="O1" s="67"/>
      <c r="P1" s="67"/>
      <c r="Q1" s="67"/>
      <c r="R1" s="67"/>
      <c r="S1" s="67"/>
      <c r="T1" s="67"/>
      <c r="W1" s="219" t="s">
        <v>45</v>
      </c>
      <c r="AX1" s="110"/>
      <c r="AY1" s="110"/>
      <c r="AZ1" s="110"/>
      <c r="BA1" s="110"/>
      <c r="BB1" s="110"/>
      <c r="BC1" s="110"/>
      <c r="BD1" s="110"/>
      <c r="BE1" s="110"/>
      <c r="BF1" s="110"/>
      <c r="BG1" s="110"/>
      <c r="BH1" s="110"/>
      <c r="BI1" s="110"/>
      <c r="BJ1" s="110"/>
      <c r="BK1" s="110"/>
      <c r="BL1" s="110"/>
      <c r="BM1" s="110"/>
      <c r="BN1" s="110"/>
      <c r="BO1" s="110"/>
      <c r="BP1" s="110"/>
      <c r="BQ1" s="110"/>
      <c r="BR1" s="110"/>
      <c r="BS1" s="110"/>
      <c r="BT1" s="110"/>
      <c r="BU1" s="110"/>
      <c r="BV1" s="110"/>
      <c r="BW1" s="110"/>
      <c r="BX1" s="110"/>
      <c r="BY1" s="110"/>
      <c r="BZ1" s="110"/>
      <c r="CA1" s="110"/>
      <c r="CB1" s="110"/>
      <c r="CC1" s="110"/>
      <c r="CD1" s="110"/>
      <c r="CE1" s="110"/>
      <c r="CF1" s="110"/>
      <c r="CG1" s="110"/>
      <c r="CH1" s="110"/>
      <c r="CI1" s="110"/>
      <c r="CJ1" s="110"/>
      <c r="CK1" s="110"/>
      <c r="CL1" s="110"/>
      <c r="CM1" s="110"/>
      <c r="CN1" s="110"/>
      <c r="CO1" s="110"/>
      <c r="CP1" s="110"/>
      <c r="CQ1" s="110"/>
      <c r="CR1" s="110"/>
      <c r="CS1" s="110"/>
      <c r="CT1" s="110"/>
      <c r="CU1" s="110"/>
      <c r="CV1" s="110"/>
      <c r="CW1" s="110"/>
      <c r="CX1" s="110"/>
      <c r="CY1" s="110"/>
      <c r="CZ1" s="110"/>
      <c r="DA1" s="110"/>
      <c r="DB1" s="110"/>
      <c r="DC1" s="110"/>
      <c r="DD1" s="110"/>
      <c r="DE1" s="110"/>
      <c r="DF1" s="110"/>
      <c r="DG1" s="110"/>
    </row>
    <row r="2" spans="2:111" ht="25.95" customHeight="1" thickTop="1" thickBot="1" x14ac:dyDescent="0.3">
      <c r="B2" s="263" t="s">
        <v>46</v>
      </c>
      <c r="C2" s="264"/>
      <c r="D2" s="264"/>
      <c r="E2" s="264"/>
      <c r="F2" s="264"/>
      <c r="G2" s="264"/>
      <c r="H2" s="264"/>
      <c r="I2" s="264"/>
      <c r="J2" s="264"/>
      <c r="K2" s="264"/>
      <c r="L2" s="264"/>
      <c r="M2" s="264"/>
      <c r="N2" s="264"/>
      <c r="O2" s="264"/>
      <c r="P2" s="264"/>
      <c r="Q2" s="264"/>
      <c r="R2" s="264"/>
      <c r="S2" s="264"/>
      <c r="T2" s="208"/>
      <c r="AX2" s="110"/>
      <c r="AY2" s="110"/>
      <c r="AZ2" s="110"/>
      <c r="BA2" s="110"/>
      <c r="BB2" s="110"/>
      <c r="BC2" s="110"/>
      <c r="BD2" s="110"/>
      <c r="BE2" s="110"/>
      <c r="BF2" s="110"/>
      <c r="BG2" s="110"/>
      <c r="BH2" s="110"/>
      <c r="BI2" s="110"/>
      <c r="BJ2" s="110"/>
      <c r="BK2" s="110"/>
      <c r="BL2" s="110"/>
      <c r="BM2" s="110"/>
      <c r="BN2" s="110"/>
      <c r="BO2" s="110"/>
      <c r="BP2" s="110"/>
      <c r="BQ2" s="110"/>
      <c r="BR2" s="110"/>
      <c r="BS2" s="110"/>
      <c r="BT2" s="110"/>
      <c r="BU2" s="110"/>
      <c r="BV2" s="110"/>
      <c r="BW2" s="110"/>
      <c r="BX2" s="110"/>
      <c r="BY2" s="110"/>
      <c r="BZ2" s="110"/>
      <c r="CA2" s="110"/>
      <c r="CB2" s="110"/>
      <c r="CC2" s="110"/>
      <c r="CD2" s="110"/>
      <c r="CE2" s="110"/>
      <c r="CF2" s="110"/>
      <c r="CG2" s="110"/>
      <c r="CH2" s="110"/>
      <c r="CI2" s="250"/>
      <c r="CJ2" s="110"/>
      <c r="CK2" s="110"/>
      <c r="CL2" s="110"/>
      <c r="CM2" s="110"/>
      <c r="CN2" s="110"/>
      <c r="CO2" s="110"/>
      <c r="CP2" s="110"/>
      <c r="CQ2" s="110"/>
      <c r="CR2" s="110"/>
      <c r="CS2" s="110"/>
      <c r="CT2" s="110"/>
      <c r="CU2" s="110"/>
      <c r="CV2" s="110"/>
      <c r="CW2" s="110"/>
      <c r="CX2" s="110"/>
      <c r="CY2" s="110"/>
      <c r="CZ2" s="110"/>
      <c r="DA2" s="110"/>
      <c r="DB2" s="110"/>
      <c r="DC2" s="110"/>
      <c r="DD2" s="110"/>
      <c r="DE2" s="110"/>
      <c r="DF2" s="110"/>
      <c r="DG2" s="110"/>
    </row>
    <row r="3" spans="2:111" ht="65.7" customHeight="1" thickTop="1" x14ac:dyDescent="0.3">
      <c r="B3" s="209" t="s">
        <v>47</v>
      </c>
      <c r="C3" s="210" t="s">
        <v>48</v>
      </c>
      <c r="D3" s="211" t="s">
        <v>49</v>
      </c>
      <c r="E3" s="212" t="s">
        <v>50</v>
      </c>
      <c r="F3" s="212" t="s">
        <v>51</v>
      </c>
      <c r="G3" s="212" t="s">
        <v>52</v>
      </c>
      <c r="H3" s="212" t="s">
        <v>53</v>
      </c>
      <c r="I3" s="212" t="s">
        <v>54</v>
      </c>
      <c r="J3" s="212" t="s">
        <v>55</v>
      </c>
      <c r="K3" s="212" t="s">
        <v>56</v>
      </c>
      <c r="L3" s="213" t="s">
        <v>57</v>
      </c>
      <c r="M3" s="210" t="s">
        <v>58</v>
      </c>
      <c r="N3" s="214" t="s">
        <v>59</v>
      </c>
      <c r="O3" s="210" t="s">
        <v>60</v>
      </c>
      <c r="P3" s="210" t="s">
        <v>61</v>
      </c>
      <c r="Q3" s="210" t="s">
        <v>62</v>
      </c>
      <c r="R3" s="210" t="s">
        <v>63</v>
      </c>
      <c r="S3" s="211" t="s">
        <v>64</v>
      </c>
      <c r="T3" s="212" t="s">
        <v>65</v>
      </c>
      <c r="U3" s="212" t="s">
        <v>66</v>
      </c>
      <c r="V3" s="212" t="s">
        <v>67</v>
      </c>
      <c r="W3" s="212" t="s">
        <v>68</v>
      </c>
      <c r="X3" s="212" t="s">
        <v>69</v>
      </c>
      <c r="Y3" s="212" t="s">
        <v>70</v>
      </c>
      <c r="Z3" s="212" t="s">
        <v>71</v>
      </c>
      <c r="AA3" s="212" t="s">
        <v>72</v>
      </c>
      <c r="AB3" s="212" t="s">
        <v>73</v>
      </c>
      <c r="AC3" s="212" t="s">
        <v>74</v>
      </c>
      <c r="AD3" s="212" t="s">
        <v>75</v>
      </c>
      <c r="AE3" s="212" t="s">
        <v>76</v>
      </c>
      <c r="AF3" s="212" t="s">
        <v>77</v>
      </c>
      <c r="AG3" s="212" t="s">
        <v>78</v>
      </c>
      <c r="AH3" s="212" t="s">
        <v>79</v>
      </c>
      <c r="AI3" s="212" t="s">
        <v>80</v>
      </c>
      <c r="AJ3" s="212" t="s">
        <v>81</v>
      </c>
      <c r="AK3" s="212" t="s">
        <v>82</v>
      </c>
      <c r="AL3" s="212" t="s">
        <v>83</v>
      </c>
      <c r="AM3" s="212" t="s">
        <v>84</v>
      </c>
      <c r="AN3" s="212" t="s">
        <v>85</v>
      </c>
      <c r="AO3" s="212" t="s">
        <v>86</v>
      </c>
      <c r="AP3" s="212" t="s">
        <v>87</v>
      </c>
      <c r="AQ3" s="212" t="s">
        <v>88</v>
      </c>
      <c r="AR3" s="212" t="s">
        <v>89</v>
      </c>
      <c r="AS3" s="212" t="s">
        <v>90</v>
      </c>
      <c r="AT3" s="212" t="s">
        <v>91</v>
      </c>
      <c r="AU3" s="212" t="s">
        <v>92</v>
      </c>
      <c r="AV3" s="213" t="s">
        <v>93</v>
      </c>
      <c r="AW3" s="205"/>
      <c r="AX3" s="112" t="s">
        <v>94</v>
      </c>
      <c r="AY3" s="111" t="s">
        <v>95</v>
      </c>
      <c r="AZ3" s="112" t="s">
        <v>96</v>
      </c>
      <c r="BA3" s="112" t="s">
        <v>97</v>
      </c>
      <c r="BB3" s="112" t="s">
        <v>98</v>
      </c>
      <c r="BC3" s="113" t="s">
        <v>99</v>
      </c>
      <c r="BD3" s="110"/>
      <c r="BE3" s="321" t="s">
        <v>100</v>
      </c>
      <c r="BF3" s="312" t="s">
        <v>101</v>
      </c>
      <c r="BG3" s="312" t="s">
        <v>102</v>
      </c>
      <c r="BH3" s="312" t="s">
        <v>103</v>
      </c>
      <c r="BI3" s="312" t="s">
        <v>104</v>
      </c>
      <c r="BJ3" s="312" t="s">
        <v>105</v>
      </c>
      <c r="BK3" s="312" t="s">
        <v>106</v>
      </c>
      <c r="BL3" s="312" t="s">
        <v>107</v>
      </c>
      <c r="BM3" s="312" t="s">
        <v>108</v>
      </c>
      <c r="BN3" s="327" t="s">
        <v>109</v>
      </c>
      <c r="BO3" s="309" t="s">
        <v>110</v>
      </c>
      <c r="BP3" s="333" t="s">
        <v>111</v>
      </c>
      <c r="BQ3" s="333" t="s">
        <v>112</v>
      </c>
      <c r="BR3" s="330" t="s">
        <v>113</v>
      </c>
      <c r="BS3" s="333" t="s">
        <v>114</v>
      </c>
      <c r="BT3" s="330" t="s">
        <v>115</v>
      </c>
      <c r="BU3" s="315" t="s">
        <v>116</v>
      </c>
      <c r="BV3" s="315" t="s">
        <v>117</v>
      </c>
      <c r="BW3" s="315" t="s">
        <v>118</v>
      </c>
      <c r="BX3" s="315" t="s">
        <v>119</v>
      </c>
      <c r="BY3" s="315" t="s">
        <v>120</v>
      </c>
      <c r="BZ3" s="315" t="s">
        <v>121</v>
      </c>
      <c r="CA3" s="315" t="s">
        <v>122</v>
      </c>
      <c r="CB3" s="315" t="s">
        <v>123</v>
      </c>
      <c r="CC3" s="315" t="s">
        <v>124</v>
      </c>
      <c r="CD3" s="315" t="s">
        <v>125</v>
      </c>
      <c r="CE3" s="315" t="s">
        <v>126</v>
      </c>
      <c r="CF3" s="315" t="s">
        <v>127</v>
      </c>
      <c r="CG3" s="315" t="s">
        <v>128</v>
      </c>
      <c r="CH3" s="315" t="s">
        <v>129</v>
      </c>
      <c r="CI3" s="316" t="s">
        <v>130</v>
      </c>
      <c r="CJ3" s="315" t="s">
        <v>131</v>
      </c>
      <c r="CK3" s="315" t="s">
        <v>132</v>
      </c>
      <c r="CL3" s="315" t="s">
        <v>133</v>
      </c>
      <c r="CM3" s="318" t="s">
        <v>134</v>
      </c>
      <c r="CN3" s="318" t="s">
        <v>661</v>
      </c>
      <c r="CO3" s="318" t="s">
        <v>662</v>
      </c>
      <c r="CP3" s="318" t="s">
        <v>663</v>
      </c>
      <c r="CQ3" s="318" t="s">
        <v>193</v>
      </c>
      <c r="CR3" s="324" t="s">
        <v>135</v>
      </c>
      <c r="CS3" s="321" t="s">
        <v>100</v>
      </c>
      <c r="CT3" s="312" t="s">
        <v>101</v>
      </c>
      <c r="CU3" s="312" t="s">
        <v>102</v>
      </c>
      <c r="CV3" s="312" t="s">
        <v>103</v>
      </c>
      <c r="CW3" s="312" t="s">
        <v>104</v>
      </c>
      <c r="CX3" s="312" t="s">
        <v>105</v>
      </c>
      <c r="CY3" s="312" t="s">
        <v>106</v>
      </c>
      <c r="CZ3" s="312" t="s">
        <v>107</v>
      </c>
      <c r="DA3" s="312" t="s">
        <v>108</v>
      </c>
      <c r="DB3" s="312" t="s">
        <v>136</v>
      </c>
      <c r="DC3" s="312" t="s">
        <v>137</v>
      </c>
      <c r="DD3" s="312" t="s">
        <v>138</v>
      </c>
      <c r="DE3" s="312" t="s">
        <v>139</v>
      </c>
      <c r="DF3" s="312" t="s">
        <v>140</v>
      </c>
      <c r="DG3" s="110"/>
    </row>
    <row r="4" spans="2:111" ht="26.7" customHeight="1" x14ac:dyDescent="0.3">
      <c r="B4" s="108" t="s">
        <v>141</v>
      </c>
      <c r="C4" s="5" t="s">
        <v>142</v>
      </c>
      <c r="D4" s="4" t="s">
        <v>143</v>
      </c>
      <c r="E4" s="1" t="s">
        <v>143</v>
      </c>
      <c r="F4" s="1" t="s">
        <v>143</v>
      </c>
      <c r="G4" s="1" t="s">
        <v>143</v>
      </c>
      <c r="H4" s="1" t="s">
        <v>143</v>
      </c>
      <c r="I4" s="1" t="s">
        <v>143</v>
      </c>
      <c r="J4" s="1" t="s">
        <v>143</v>
      </c>
      <c r="K4" s="1" t="s">
        <v>143</v>
      </c>
      <c r="L4" s="3" t="s">
        <v>143</v>
      </c>
      <c r="M4" s="5" t="s">
        <v>144</v>
      </c>
      <c r="N4" s="109" t="s">
        <v>143</v>
      </c>
      <c r="O4" s="5" t="s">
        <v>142</v>
      </c>
      <c r="P4" s="5" t="s">
        <v>141</v>
      </c>
      <c r="Q4" s="5" t="s">
        <v>145</v>
      </c>
      <c r="R4" s="5" t="s">
        <v>141</v>
      </c>
      <c r="S4" s="4" t="s">
        <v>143</v>
      </c>
      <c r="T4" s="1" t="s">
        <v>143</v>
      </c>
      <c r="U4" s="1" t="s">
        <v>143</v>
      </c>
      <c r="V4" s="1" t="s">
        <v>143</v>
      </c>
      <c r="W4" s="1" t="s">
        <v>143</v>
      </c>
      <c r="X4" s="1" t="s">
        <v>143</v>
      </c>
      <c r="Y4" s="1" t="s">
        <v>143</v>
      </c>
      <c r="Z4" s="1" t="s">
        <v>143</v>
      </c>
      <c r="AA4" s="1" t="s">
        <v>143</v>
      </c>
      <c r="AB4" s="1" t="s">
        <v>143</v>
      </c>
      <c r="AC4" s="1" t="s">
        <v>143</v>
      </c>
      <c r="AD4" s="1" t="s">
        <v>143</v>
      </c>
      <c r="AE4" s="1" t="s">
        <v>143</v>
      </c>
      <c r="AF4" s="1" t="s">
        <v>143</v>
      </c>
      <c r="AG4" s="1" t="s">
        <v>143</v>
      </c>
      <c r="AH4" s="1" t="s">
        <v>143</v>
      </c>
      <c r="AI4" s="1" t="s">
        <v>143</v>
      </c>
      <c r="AJ4" s="1" t="s">
        <v>143</v>
      </c>
      <c r="AK4" s="1" t="s">
        <v>143</v>
      </c>
      <c r="AL4" s="1" t="s">
        <v>143</v>
      </c>
      <c r="AM4" s="1" t="s">
        <v>143</v>
      </c>
      <c r="AN4" s="1" t="s">
        <v>143</v>
      </c>
      <c r="AO4" s="1" t="s">
        <v>143</v>
      </c>
      <c r="AP4" s="1" t="s">
        <v>143</v>
      </c>
      <c r="AQ4" s="1" t="s">
        <v>143</v>
      </c>
      <c r="AR4" s="1" t="s">
        <v>143</v>
      </c>
      <c r="AS4" s="1" t="s">
        <v>143</v>
      </c>
      <c r="AT4" s="1" t="s">
        <v>143</v>
      </c>
      <c r="AU4" s="1" t="s">
        <v>143</v>
      </c>
      <c r="AV4" s="3" t="s">
        <v>143</v>
      </c>
      <c r="AW4" s="206"/>
      <c r="AX4" s="1" t="s">
        <v>146</v>
      </c>
      <c r="AY4" s="1" t="s">
        <v>146</v>
      </c>
      <c r="AZ4" s="1" t="s">
        <v>146</v>
      </c>
      <c r="BA4" s="1" t="s">
        <v>146</v>
      </c>
      <c r="BB4" s="1" t="s">
        <v>146</v>
      </c>
      <c r="BC4" s="266" t="s">
        <v>146</v>
      </c>
      <c r="BD4" s="110"/>
      <c r="BE4" s="322"/>
      <c r="BF4" s="313"/>
      <c r="BG4" s="313"/>
      <c r="BH4" s="313"/>
      <c r="BI4" s="313"/>
      <c r="BJ4" s="313"/>
      <c r="BK4" s="313"/>
      <c r="BL4" s="313"/>
      <c r="BM4" s="313"/>
      <c r="BN4" s="328"/>
      <c r="BO4" s="310"/>
      <c r="BP4" s="334"/>
      <c r="BQ4" s="331"/>
      <c r="BR4" s="331"/>
      <c r="BS4" s="334"/>
      <c r="BT4" s="331"/>
      <c r="BU4" s="316"/>
      <c r="BV4" s="316"/>
      <c r="BW4" s="316"/>
      <c r="BX4" s="316"/>
      <c r="BY4" s="316"/>
      <c r="BZ4" s="316"/>
      <c r="CA4" s="316"/>
      <c r="CB4" s="316"/>
      <c r="CC4" s="316"/>
      <c r="CD4" s="316"/>
      <c r="CE4" s="316"/>
      <c r="CF4" s="316"/>
      <c r="CG4" s="316"/>
      <c r="CH4" s="316"/>
      <c r="CI4" s="316"/>
      <c r="CJ4" s="316"/>
      <c r="CK4" s="316"/>
      <c r="CL4" s="316"/>
      <c r="CM4" s="319"/>
      <c r="CN4" s="319"/>
      <c r="CO4" s="319"/>
      <c r="CP4" s="319"/>
      <c r="CQ4" s="319"/>
      <c r="CR4" s="325"/>
      <c r="CS4" s="322"/>
      <c r="CT4" s="313"/>
      <c r="CU4" s="313"/>
      <c r="CV4" s="313"/>
      <c r="CW4" s="313"/>
      <c r="CX4" s="313"/>
      <c r="CY4" s="313"/>
      <c r="CZ4" s="313"/>
      <c r="DA4" s="313"/>
      <c r="DB4" s="313"/>
      <c r="DC4" s="313"/>
      <c r="DD4" s="313"/>
      <c r="DE4" s="313"/>
      <c r="DF4" s="313"/>
      <c r="DG4" s="110"/>
    </row>
    <row r="5" spans="2:111" ht="39" customHeight="1" thickBot="1" x14ac:dyDescent="0.3">
      <c r="B5" s="6" t="s">
        <v>147</v>
      </c>
      <c r="C5" s="123" t="s">
        <v>148</v>
      </c>
      <c r="D5" s="124" t="s">
        <v>101</v>
      </c>
      <c r="E5" s="125" t="s">
        <v>103</v>
      </c>
      <c r="F5" s="125"/>
      <c r="G5" s="125"/>
      <c r="H5" s="125"/>
      <c r="I5" s="125"/>
      <c r="J5" s="125"/>
      <c r="K5" s="125"/>
      <c r="L5" s="126"/>
      <c r="M5" s="123" t="s">
        <v>149</v>
      </c>
      <c r="N5" s="127" t="s">
        <v>150</v>
      </c>
      <c r="O5" s="123">
        <v>3000</v>
      </c>
      <c r="P5" s="123" t="s">
        <v>151</v>
      </c>
      <c r="Q5" s="123"/>
      <c r="R5" s="204" t="s">
        <v>152</v>
      </c>
      <c r="S5" s="124" t="s">
        <v>153</v>
      </c>
      <c r="T5" s="125" t="s">
        <v>154</v>
      </c>
      <c r="U5" s="124"/>
      <c r="V5" s="125"/>
      <c r="W5" s="265"/>
      <c r="X5" s="124"/>
      <c r="Y5" s="125"/>
      <c r="Z5" s="125"/>
      <c r="AA5" s="125"/>
      <c r="AB5" s="125"/>
      <c r="AC5" s="125"/>
      <c r="AD5" s="125"/>
      <c r="AE5" s="125"/>
      <c r="AF5" s="125"/>
      <c r="AG5" s="125"/>
      <c r="AH5" s="125"/>
      <c r="AI5" s="125"/>
      <c r="AJ5" s="125"/>
      <c r="AK5" s="125"/>
      <c r="AL5" s="125"/>
      <c r="AM5" s="125"/>
      <c r="AN5" s="125"/>
      <c r="AO5" s="125"/>
      <c r="AP5" s="125"/>
      <c r="AQ5" s="125"/>
      <c r="AR5" s="125"/>
      <c r="AS5" s="125"/>
      <c r="AT5" s="125"/>
      <c r="AU5" s="125"/>
      <c r="AV5" s="265"/>
      <c r="AW5" s="207"/>
      <c r="AX5" s="115"/>
      <c r="AY5" s="114"/>
      <c r="AZ5" s="115"/>
      <c r="BA5" s="115"/>
      <c r="BB5" s="115"/>
      <c r="BC5" s="116"/>
      <c r="BD5" s="110"/>
      <c r="BE5" s="323"/>
      <c r="BF5" s="314"/>
      <c r="BG5" s="314"/>
      <c r="BH5" s="314"/>
      <c r="BI5" s="314"/>
      <c r="BJ5" s="314"/>
      <c r="BK5" s="314"/>
      <c r="BL5" s="314"/>
      <c r="BM5" s="314"/>
      <c r="BN5" s="329"/>
      <c r="BO5" s="311"/>
      <c r="BP5" s="335"/>
      <c r="BQ5" s="332"/>
      <c r="BR5" s="332"/>
      <c r="BS5" s="335"/>
      <c r="BT5" s="332"/>
      <c r="BU5" s="317"/>
      <c r="BV5" s="317"/>
      <c r="BW5" s="317"/>
      <c r="BX5" s="317"/>
      <c r="BY5" s="317"/>
      <c r="BZ5" s="317"/>
      <c r="CA5" s="317"/>
      <c r="CB5" s="317"/>
      <c r="CC5" s="317"/>
      <c r="CD5" s="317"/>
      <c r="CE5" s="317"/>
      <c r="CF5" s="317"/>
      <c r="CG5" s="317"/>
      <c r="CH5" s="317"/>
      <c r="CI5" s="317"/>
      <c r="CJ5" s="317"/>
      <c r="CK5" s="317"/>
      <c r="CL5" s="317"/>
      <c r="CM5" s="320"/>
      <c r="CN5" s="320"/>
      <c r="CO5" s="320"/>
      <c r="CP5" s="320"/>
      <c r="CQ5" s="320"/>
      <c r="CR5" s="326"/>
      <c r="CS5" s="323"/>
      <c r="CT5" s="314"/>
      <c r="CU5" s="314"/>
      <c r="CV5" s="314"/>
      <c r="CW5" s="314"/>
      <c r="CX5" s="314"/>
      <c r="CY5" s="314"/>
      <c r="CZ5" s="314"/>
      <c r="DA5" s="314"/>
      <c r="DB5" s="314"/>
      <c r="DC5" s="314"/>
      <c r="DD5" s="314"/>
      <c r="DE5" s="314"/>
      <c r="DF5" s="314"/>
      <c r="DG5" s="110"/>
    </row>
    <row r="6" spans="2:111" ht="16.8" thickTop="1" x14ac:dyDescent="0.4">
      <c r="B6" s="85" t="s">
        <v>155</v>
      </c>
      <c r="C6" s="12"/>
      <c r="D6" s="9"/>
      <c r="E6" s="10"/>
      <c r="F6" s="10"/>
      <c r="G6" s="10"/>
      <c r="H6" s="10"/>
      <c r="I6" s="10"/>
      <c r="J6" s="10"/>
      <c r="K6" s="10"/>
      <c r="L6" s="11"/>
      <c r="M6" s="8"/>
      <c r="N6" s="8"/>
      <c r="O6" s="12"/>
      <c r="P6" s="98" t="str">
        <f xml:space="preserve"> IF(ISBLANK(M6),"",VLOOKUP(M6,ComboValue!$E$2:$I$18,5,FALSE))</f>
        <v/>
      </c>
      <c r="Q6" s="8"/>
      <c r="R6" s="233" t="str" cm="1">
        <f t="array" ref="R6">IF(OR(ISNUMBER(SEARCH("GHS05",$D6:$L6)),ISNUMBER(SEARCH("GHS06",$D6:$L6)),ISNUMBER(SEARCH("GHS07",$D6:$L6)),ISNUMBER(SEARCH("GHS08",$D6:$L6)),ISNUMBER(SEARCH("geen pictogram",$D6:$L6)),ISNUMBER(SEARCH("GHS09",$D6:$L6)),ISNUMBER(SEARCH("GHS03",$D6:$L6))),"JA","NEE")</f>
        <v>NEE</v>
      </c>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X6" s="118" t="str" cm="1">
        <f t="array" ref="AX6">_xlfn.TEXTJOIN(",", TRUE, IF(D6:L6="","",VLOOKUP(D6:L6, ComboValue!$B$2:$C$11, 2, FALSE)))</f>
        <v/>
      </c>
      <c r="AY6" s="118" t="str">
        <f>IF(ISNUMBER(SEARCH("04",AX6)),"Gaz_Nl","Tous_Nl")</f>
        <v>Tous_Nl</v>
      </c>
      <c r="AZ6" s="118" t="str">
        <f>IF(ISBLANK(M6),"",VLOOKUP(M6,ComboValue!$E$2:$G$18,3,FALSE))</f>
        <v/>
      </c>
      <c r="BA6" s="118" t="str">
        <f>IF(ISBLANK(N6),"",VLOOKUP(N6,ComboValue!$K$2:$L$5,2,FALSE))</f>
        <v/>
      </c>
      <c r="BB6" s="128" t="str" cm="1">
        <f t="array" ref="BB6">_xlfn.TEXTJOIN(",", TRUE, IF(S6:AV6="","",VLOOKUP(S6:AV6, ComboValue!$N$2:$O$100, 2, FALSE)))</f>
        <v/>
      </c>
      <c r="BC6" s="122" t="str">
        <f>IF(AND(ISNUMBER(SEARCH("04",AX6)),NOT(OR("D_01"=AZ6,"D_01b"=AZ6,"D_02"=AZ6,"D_03"=AZ6))),"01,","")&amp;IF(OR(AND("D_01"=AZ6,NOT("04"=BA6)),AND("D_02"=AZ6,NOT("04"=BA6)),AND("D_03"=AZ6,NOT("04"=BA6)),AND("D_04"=AZ6,NOT("01"=BA6)),AND("D_05"=AZ6,NOT("01"=BA6)),AND("D_06"=AZ6,OR("04"=BA6,BA6="")),AND("D_07"=AZ6,OR("04"=BA6,BA6="")),AND("D_08"=AZ6,NOT("03"=BA6)),AND("D_09"=AZ6,NOT("03"=BA6)),AND("D_10"=AZ6,NOT("04"=BA6)),AND("D_11"=AZ6,NOT("04"=BA6)),AND("D_12"=AZ6,NOT("04"=BA6)),AND("D_13"=AZ6,NOT("04"=BA6)),AND("D_14"=AZ6,NOT("04"=BA6))),"02,","")&amp;IF(AND(OR(ISNUMBER(SEARCH("11",BB6)),ISNUMBER(SEARCH("12",BB6))),NOT("01"=BA6)),"03,","")&amp;IF(AND(ISNUMBER(SEARCH("13",BB6)),NOT("02"=BA6)),"04,","")</f>
        <v/>
      </c>
      <c r="BD6" s="110"/>
      <c r="BE6" s="117" t="str">
        <f t="shared" ref="BE6" si="0">IF(ISNUMBER(SEARCH("01",AX6)),O6,"")</f>
        <v/>
      </c>
      <c r="BF6" s="118" t="str">
        <f t="shared" ref="BF6" si="1">IF(ISNUMBER(SEARCH("02",AX6)),O6,"")</f>
        <v/>
      </c>
      <c r="BG6" s="118" t="str">
        <f t="shared" ref="BG6" si="2">IF(ISNUMBER(SEARCH("03",AX6)),O6,"")</f>
        <v/>
      </c>
      <c r="BH6" s="118" t="str">
        <f t="shared" ref="BH6" si="3">IF(ISNUMBER(SEARCH("04",AX6)),O6,"")</f>
        <v/>
      </c>
      <c r="BI6" s="118" t="str">
        <f t="shared" ref="BI6" si="4">IF(ISNUMBER(SEARCH("05",AX6)),O6,"")</f>
        <v/>
      </c>
      <c r="BJ6" s="118" t="str">
        <f t="shared" ref="BJ6" si="5">IF(ISNUMBER(SEARCH("06",AX6)),O6,"")</f>
        <v/>
      </c>
      <c r="BK6" s="118" t="str">
        <f t="shared" ref="BK6" si="6">IF(ISNUMBER(SEARCH("07",AX6)),O6,"")</f>
        <v/>
      </c>
      <c r="BL6" s="118" t="str">
        <f t="shared" ref="BL6" si="7">IF(ISNUMBER(SEARCH("08",AX6)),O6,"")</f>
        <v/>
      </c>
      <c r="BM6" s="118" t="str">
        <f t="shared" ref="BM6" si="8">IF(ISNUMBER(SEARCH("09",AX6)),O6,"")</f>
        <v/>
      </c>
      <c r="BN6" s="118" t="str">
        <f t="shared" ref="BN6" si="9">IF(ISNUMBER(SEARCH("10",AX6)),O6,"")</f>
        <v/>
      </c>
      <c r="BO6" s="118">
        <f>IF(BF6="",0,BF6)</f>
        <v>0</v>
      </c>
      <c r="BP6" s="118">
        <f t="shared" ref="BP6:BP34" si="10">IF(BI6="",0,BI6-BQ6-BO6)</f>
        <v>0</v>
      </c>
      <c r="BQ6" s="118">
        <f>IF(BJ6="",0,BJ6-BO6)</f>
        <v>0</v>
      </c>
      <c r="BR6" s="118">
        <f t="shared" ref="BR6:BR34" si="11">IF(BK6="",0,BK6-BS6-BP6-BQ6-BO6)</f>
        <v>0</v>
      </c>
      <c r="BS6" s="118">
        <f t="shared" ref="BS6:BS34" si="12">IF(BK6="",0,BK6-BP6-BQ6-BO6)</f>
        <v>0</v>
      </c>
      <c r="BT6" s="118">
        <f t="shared" ref="BT6:BT34" si="13">IF(BL6="",0,BL6-BR6-BS6-BP6-BQ6-BO6)</f>
        <v>0</v>
      </c>
      <c r="BU6" s="118" t="str">
        <f>IF(AZ6="D_01",O6,"")</f>
        <v/>
      </c>
      <c r="BV6" s="118" t="str">
        <f>IF(AZ6="D_01b",O6,"")</f>
        <v/>
      </c>
      <c r="BW6" s="118" t="str">
        <f>IF(AZ6="D_02",O6,"")</f>
        <v/>
      </c>
      <c r="BX6" s="118" t="str">
        <f>IF(AZ6="D_03",O6,"")</f>
        <v/>
      </c>
      <c r="BY6" s="118" t="str">
        <f>IF(AND(OR(AZ6="D_04",AZ6="D_06"),BA6="01"),O6,"")</f>
        <v/>
      </c>
      <c r="BZ6" s="118" t="str">
        <f>IF(AND(OR(AZ6="D_05",AZ6="D_07"),BA6="01"),O6,"")</f>
        <v/>
      </c>
      <c r="CA6" s="118" t="str">
        <f>IF(AND(AZ6="D_06",BA6="02"),O6,"")</f>
        <v/>
      </c>
      <c r="CB6" s="118" t="str">
        <f>IF(AND(AZ6="D_07",BA6="02"),O6,"")</f>
        <v/>
      </c>
      <c r="CC6" s="118" t="str">
        <f>IF(AND(OR(AZ6="D_06",AZ6="D_08"),BA6="03"),O6,"")</f>
        <v/>
      </c>
      <c r="CD6" s="118" t="str">
        <f>IF(AND(OR(AZ6="D_07",AZ6="D_09"),BA6="03"),O6,"")</f>
        <v/>
      </c>
      <c r="CE6" s="118" t="str">
        <f>IF(AZ6="D_10",O6,"")</f>
        <v/>
      </c>
      <c r="CF6" s="118" t="str">
        <f>IF(AZ6="D_11",O6,"")</f>
        <v/>
      </c>
      <c r="CG6" s="118" t="str">
        <f>IF(AZ6="D_12",O6,"")</f>
        <v/>
      </c>
      <c r="CH6" s="118" t="str">
        <f>IF(AZ6="D_13",O6,"")</f>
        <v/>
      </c>
      <c r="CI6" s="118" t="str">
        <f>IF(AZ6="D_14",O6,"")</f>
        <v/>
      </c>
      <c r="CJ6" s="251" t="str">
        <f>IF(AZ6="D_15",O6,"")</f>
        <v/>
      </c>
      <c r="CK6" s="118" t="str" cm="1">
        <f t="array" ref="CK6">IF(AND(AZ6="D_16",
        SUMPRODUCT(--ISNUMBER(SEARCH({"14","34","38","40","41","42","43","46","48","56","64","65"},BB6)))&gt;0),
    O6-IF(ISNUMBER(CL6),CL6,0),
    "")</f>
        <v/>
      </c>
      <c r="CL6" s="118" t="str" cm="1">
        <f t="array" ref="CL6">IF(AND(AZ6="D_16",
        SUMPRODUCT(--ISNUMBER(SEARCH({"01";"02";"03";"04";"05";"06";"07";"08";"09";"10";"11";"12";"13";"15";"16";"17";"19";"20";"21";"22";"23";"24";"25";"26";"27";"28";"29";"30";"31";"32";"33";"35";"36";"37";"39";"44";"45";"47";"49";"50";"51";"52";"53";"54";"55";"57";"58";"59";"60";"61";"62";"63";"66";"67";"68";"69";"70";"71";"72";"73";"74";"75"}, BB6)))&gt;0),
    O6,
    "")</f>
        <v/>
      </c>
      <c r="CM6" s="119" t="str" cm="1">
        <f t="array" ref="CM6">IF(SUMPRODUCT(--ISNUMBER(SEARCH({"32";"35";"36";"44";"45";"47";"50";"51";"52";"53";"54";"55";"57";"58";"59";"60"}, BB6)))&gt;0,
    B6,
    "")</f>
        <v/>
      </c>
      <c r="CN6" s="119" t="str" cm="1">
        <f t="array" ref="CN6">IF(SUMPRODUCT(--ISNUMBER(SEARCH({"61";"62"}, BB6)))&gt;0,
    B6,
    "")</f>
        <v/>
      </c>
      <c r="CO6" s="119" t="str" cm="1">
        <f t="array" ref="CO6">IF(SUMPRODUCT(--ISNUMBER(SEARCH({"68";"69";"70";"71"}, BB6)))&gt;0,
    B6,
    "")</f>
        <v/>
      </c>
      <c r="CP6" s="119" t="str" cm="1">
        <f t="array" ref="CP6">IF(SUMPRODUCT(--ISNUMBER(SEARCH({"72";"73";"74";"75"}, BB6)))&gt;0,
    B6,
    "")</f>
        <v/>
      </c>
      <c r="CQ6" s="119" t="str">
        <f>IF(ISNUMBER(SEARCH("REACH",M6)),B6,"")</f>
        <v/>
      </c>
      <c r="CR6" s="217" t="str">
        <f>IF(OR(AZ6="D_15", CM6&lt;&gt;"",CN6&lt;&gt;"",CO6&lt;&gt;"",CP6&lt;&gt;""), "YES", "NO")</f>
        <v>NO</v>
      </c>
      <c r="CS6" s="117" t="str">
        <f t="shared" ref="CS6:CS37" si="14">IF(ISNUMBER(SEARCH("01",AX6)),B6,"")</f>
        <v/>
      </c>
      <c r="CT6" s="118" t="str">
        <f t="shared" ref="CT6:CT37" si="15">IF(ISNUMBER(SEARCH("02",AX6)),B6,"")</f>
        <v/>
      </c>
      <c r="CU6" s="118" t="str">
        <f t="shared" ref="CU6:CU37" si="16">IF(ISNUMBER(SEARCH("03",AX6)),B6,"")</f>
        <v/>
      </c>
      <c r="CV6" s="118" t="str">
        <f t="shared" ref="CV6:CV37" si="17">IF(ISNUMBER(SEARCH("04",AX6)),B6,"")</f>
        <v/>
      </c>
      <c r="CW6" s="118" t="str">
        <f t="shared" ref="CW6:CW37" si="18">IF(ISNUMBER(SEARCH("05",AX6)),B6,"")</f>
        <v/>
      </c>
      <c r="CX6" s="118" t="str">
        <f t="shared" ref="CX6:CX37" si="19">IF(ISNUMBER(SEARCH("06",AX6)),B6,"")</f>
        <v/>
      </c>
      <c r="CY6" s="118" t="str">
        <f t="shared" ref="CY6:CY37" si="20">IF(ISNUMBER(SEARCH("07",AX6)),B6,"")</f>
        <v/>
      </c>
      <c r="CZ6" s="118" t="str">
        <f t="shared" ref="CZ6:CZ37" si="21">IF(ISNUMBER(SEARCH("08",AX6)),B6,"")</f>
        <v/>
      </c>
      <c r="DA6" s="118" t="str">
        <f t="shared" ref="DA6:DA37" si="22">IF(ISNUMBER(SEARCH("09",AX6)),B6,"")</f>
        <v/>
      </c>
      <c r="DB6" s="119" t="str">
        <f t="shared" ref="DB6:DB37" si="23">IF(ISNUMBER(SEARCH("10",AX6)),B6,"")</f>
        <v/>
      </c>
      <c r="DC6" s="130" t="str">
        <f t="shared" ref="DC6:DC37" si="24">IF(ISNUMBER(SEARCH("01",BC6)),B6,"")</f>
        <v/>
      </c>
      <c r="DD6" s="131" t="str">
        <f t="shared" ref="DD6:DD37" si="25">IF(ISNUMBER(SEARCH("02",BC6)),B6,"")</f>
        <v/>
      </c>
      <c r="DE6" s="131" t="str">
        <f t="shared" ref="DE6:DE37" si="26">IF(ISNUMBER(SEARCH("03",BC6)),B6,"")</f>
        <v/>
      </c>
      <c r="DF6" s="132" t="str">
        <f t="shared" ref="DF6:DF37" si="27">IF(ISNUMBER(SEARCH("04",BC6)),B6,"")</f>
        <v/>
      </c>
      <c r="DG6" s="110"/>
    </row>
    <row r="7" spans="2:111" ht="16.2" x14ac:dyDescent="0.4">
      <c r="B7" s="7">
        <v>2</v>
      </c>
      <c r="C7" s="12"/>
      <c r="D7" s="13"/>
      <c r="E7" s="14"/>
      <c r="F7" s="14"/>
      <c r="G7" s="14"/>
      <c r="H7" s="14"/>
      <c r="I7" s="14"/>
      <c r="J7" s="14"/>
      <c r="K7" s="14"/>
      <c r="L7" s="15"/>
      <c r="M7" s="12"/>
      <c r="N7" s="12"/>
      <c r="O7" s="12"/>
      <c r="P7" s="98" t="str">
        <f xml:space="preserve"> IF(ISBLANK(M7),"",VLOOKUP(M7,ComboValue!$E$2:$I$18,5,FALSE))</f>
        <v/>
      </c>
      <c r="Q7" s="12"/>
      <c r="R7" s="234" t="str" cm="1">
        <f t="array" ref="R7">IF(OR(ISNUMBER(SEARCH("GHS05",$D7:$L7)),ISNUMBER(SEARCH("GHS06",$D7:$L7)),ISNUMBER(SEARCH("GHS07",$D7:$L7)),ISNUMBER(SEARCH("GHS08",$D7:$L7)),ISNUMBER(SEARCH("geen pictogram",$D7:$L7)),ISNUMBER(SEARCH("GHS09",$D7:$L7)),ISNUMBER(SEARCH("GHS03",$D7:$L7))),"JA","NEE")</f>
        <v>NEE</v>
      </c>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X7" s="121" t="str" cm="1">
        <f t="array" ref="AX7">_xlfn.TEXTJOIN(",", TRUE, IF(D7:L7="","",VLOOKUP(D7:L7, ComboValue!$B$2:$C$11, 2, FALSE)))</f>
        <v/>
      </c>
      <c r="AY7" s="121" t="str">
        <f>IF(ISNUMBER(SEARCH("04",AX7)),"Gaz_Nl","Tous_NL")</f>
        <v>Tous_NL</v>
      </c>
      <c r="AZ7" s="121" t="str">
        <f>IF(ISBLANK(M7),"",VLOOKUP(M7,ComboValue!$E$2:$G$18,3,FALSE))</f>
        <v/>
      </c>
      <c r="BA7" s="121" t="str">
        <f>IF(ISBLANK(N7),"",VLOOKUP(N7,ComboValue!$K$2:$L$5,2,FALSE))</f>
        <v/>
      </c>
      <c r="BB7" s="128" t="str" cm="1">
        <f t="array" ref="BB7">_xlfn.TEXTJOIN(",", TRUE, IF(S7:AV7="","",VLOOKUP(S7:AV7, ComboValue!$N$2:$O$100, 2, FALSE)))</f>
        <v/>
      </c>
      <c r="BC7" s="122" t="str">
        <f>IF(AND(ISNUMBER(SEARCH("04",AX7)),NOT(OR("C_01"=AZ7,"C_01b"=AZ7,"C_02"=AZ7,"C_03"=AZ7))),"01,","") &amp; IF(OR(AND("C_01"=AZ7,NOT("04"=BA7)),AND("C_02"=AZ7,NOT("04"=BA7)),AND("C_03"=AZ7,NOT("04"=BA7)),AND("C_04"=AZ7,NOT("01"=BA7)),AND("C_05"=AZ7,NOT("01"=BA7)),AND("C_06"=AZ7,OR("04"=BA7,BA7="")),AND("C_07"=AZ7,OR("04"=BA7,BA7="")),AND("C_08"=AZ7,NOT("03"=BA7)),AND("C_09"=AZ7,NOT("03"=BA7)),AND("C_10"=AZ7,NOT("04"=BA7)),AND("C_11"=AZ7,NOT("04"=BA7)),AND("C_12"=AZ7,NOT("04"=BA7)),AND("C_13"=AZ7,NOT("04"=BA7)),AND("C_14"=AZ7,NOT("04"=BA7))),"02,","") &amp; IF(AND(OR(ISNUMBER(SEARCH("11",BB7)),ISNUMBER(SEARCH("12",BB7))),NOT("01"=BA7)),"03,","") &amp; IF(AND(ISNUMBER(SEARCH("13",BB7)),NOT("02"=BA7)),"04,","")</f>
        <v/>
      </c>
      <c r="BD7" s="110"/>
      <c r="BE7" s="120" t="str">
        <f t="shared" ref="BE7:BE70" si="28">IF(ISNUMBER(SEARCH("01",AX7)),O7,"")</f>
        <v/>
      </c>
      <c r="BF7" s="121" t="str">
        <f t="shared" ref="BF7:BF70" si="29">IF(ISNUMBER(SEARCH("02",AX7)),O7,"")</f>
        <v/>
      </c>
      <c r="BG7" s="121" t="str">
        <f t="shared" ref="BG7:BG70" si="30">IF(ISNUMBER(SEARCH("03",AX7)),O7,"")</f>
        <v/>
      </c>
      <c r="BH7" s="121" t="str">
        <f t="shared" ref="BH7:BH70" si="31">IF(ISNUMBER(SEARCH("04",AX7)),O7,"")</f>
        <v/>
      </c>
      <c r="BI7" s="121" t="str">
        <f t="shared" ref="BI7:BI70" si="32">IF(ISNUMBER(SEARCH("05",AX7)),O7,"")</f>
        <v/>
      </c>
      <c r="BJ7" s="121" t="str">
        <f t="shared" ref="BJ7:BJ70" si="33">IF(ISNUMBER(SEARCH("06",AX7)),O7,"")</f>
        <v/>
      </c>
      <c r="BK7" s="121" t="str">
        <f t="shared" ref="BK7:BK70" si="34">IF(ISNUMBER(SEARCH("07",AX7)),O7,"")</f>
        <v/>
      </c>
      <c r="BL7" s="121" t="str">
        <f t="shared" ref="BL7:BL70" si="35">IF(ISNUMBER(SEARCH("08",AX7)),O7,"")</f>
        <v/>
      </c>
      <c r="BM7" s="121" t="str">
        <f t="shared" ref="BM7:BM70" si="36">IF(ISNUMBER(SEARCH("09",AX7)),O7,"")</f>
        <v/>
      </c>
      <c r="BN7" s="121" t="str">
        <f t="shared" ref="BN7:BN70" si="37">IF(ISNUMBER(SEARCH("10",AX7)),O7,"")</f>
        <v/>
      </c>
      <c r="BO7" s="121">
        <f t="shared" ref="BO7:BO10" si="38">IF(BF7="",0,BF7)</f>
        <v>0</v>
      </c>
      <c r="BP7" s="121">
        <f t="shared" si="10"/>
        <v>0</v>
      </c>
      <c r="BQ7" s="121">
        <f t="shared" ref="BQ7:BQ10" si="39">IF(BJ7="",0,BJ7-BO7)</f>
        <v>0</v>
      </c>
      <c r="BR7" s="121">
        <f t="shared" si="11"/>
        <v>0</v>
      </c>
      <c r="BS7" s="121">
        <f t="shared" si="12"/>
        <v>0</v>
      </c>
      <c r="BT7" s="121">
        <f>IF(BL7="",0,BL7-BR7-BS7-BP7-BQ7-BO7)</f>
        <v>0</v>
      </c>
      <c r="BU7" s="121" t="str">
        <f>IF(AZ7="D_01",O7,"")</f>
        <v/>
      </c>
      <c r="BV7" s="121" t="str">
        <f>IF(AZ7="D_01b",O7,"")</f>
        <v/>
      </c>
      <c r="BW7" s="121" t="str">
        <f>IF(AZ7="D_02",O7,"")</f>
        <v/>
      </c>
      <c r="BX7" s="121" t="str">
        <f>IF(AZ7="D_03",O7,"")</f>
        <v/>
      </c>
      <c r="BY7" s="121" t="str">
        <f>IF(AND(OR(AZ7="D_04",AZ7="D_06"),BA7="01"),O7,"")</f>
        <v/>
      </c>
      <c r="BZ7" s="121" t="str">
        <f>IF(AND(OR(AZ7="D_05",AZ7="D_07"),BA7="01"),O7,"")</f>
        <v/>
      </c>
      <c r="CA7" s="121" t="str">
        <f>IF(AND(AZ7="D_06",BA7="02"),O7,"")</f>
        <v/>
      </c>
      <c r="CB7" s="121" t="str">
        <f>IF(AND(AZ7="D_07",BA7="02"),O7,"")</f>
        <v/>
      </c>
      <c r="CC7" s="121" t="str">
        <f>IF(AND(OR(AZ7="D_06",AZ7="D_08"),BA7="03"),O7,"")</f>
        <v/>
      </c>
      <c r="CD7" s="121" t="str">
        <f>IF(AND(OR(AZ7="D_07",AZ7="D_09"),BA7="03"),O7,"")</f>
        <v/>
      </c>
      <c r="CE7" s="121" t="str">
        <f>IF(AZ7="D_10",O7,"")</f>
        <v/>
      </c>
      <c r="CF7" s="121" t="str">
        <f>IF(AZ7="D_11",O7,"")</f>
        <v/>
      </c>
      <c r="CG7" s="121" t="str">
        <f>IF(AZ7="D_12",O7,"")</f>
        <v/>
      </c>
      <c r="CH7" s="121" t="str">
        <f>IF(AZ7="D_13",O7,"")</f>
        <v/>
      </c>
      <c r="CI7" s="121" t="str">
        <f>IF(AZ7="D_14",O7,"")</f>
        <v/>
      </c>
      <c r="CJ7" s="129" t="str">
        <f>IF(AZ7="D_15",O7,"")</f>
        <v/>
      </c>
      <c r="CK7" s="121" t="str" cm="1">
        <f t="array" ref="CK7">IF(AND(AZ7="D_16",
        SUMPRODUCT(--ISNUMBER(SEARCH({"14","34","38","40","41","42","43","46","48","56","64","65"},BB7)))&gt;0),
    O7-IF(ISNUMBER(CL7),CL7,0),
    "")</f>
        <v/>
      </c>
      <c r="CL7" s="121" t="str" cm="1">
        <f t="array" ref="CL7">IF(AND(AZ7="D_16",
        SUMPRODUCT(--ISNUMBER(SEARCH({"01";"02";"03";"04";"05";"06";"07";"08";"09";"10";"11";"12";"13";"15";"16";"17";"19";"20";"21";"22";"23";"24";"25";"26";"27";"28";"29";"30";"31";"32";"33";"35";"36";"37";"39";"44";"45";"47";"49";"50";"51";"52";"53";"54";"55";"57";"58";"59";"60";"61";"62";"63";"66";"67";"68";"69";"70";"71";"72";"73";"74";"75"}, BB7)))&gt;0),
    O7,
    "")</f>
        <v/>
      </c>
      <c r="CM7" s="122" t="str" cm="1">
        <f t="array" ref="CM7">IF(SUMPRODUCT(--ISNUMBER(SEARCH({"32";"35";"36";"44";"45";"47";"50";"51";"52";"53";"54";"55";"57";"58";"59";"60"}, BB7)))&gt;0,
    B7,
    "")</f>
        <v/>
      </c>
      <c r="CN7" s="122" t="str" cm="1">
        <f t="array" ref="CN7">IF(SUMPRODUCT(--ISNUMBER(SEARCH({"61";"62"}, BB7)))&gt;0,
    B7,
    "")</f>
        <v/>
      </c>
      <c r="CO7" s="122" t="str" cm="1">
        <f t="array" ref="CO7">IF(SUMPRODUCT(--ISNUMBER(SEARCH({"68";"69";"70";"71"}, BB7)))&gt;0,
    B7,
    "")</f>
        <v/>
      </c>
      <c r="CP7" s="122" t="str" cm="1">
        <f t="array" ref="CP7">IF(SUMPRODUCT(--ISNUMBER(SEARCH({"72";"73";"74";"75"}, BB7)))&gt;0,
    B7,
    "")</f>
        <v/>
      </c>
      <c r="CQ7" s="122" t="str">
        <f t="shared" ref="CQ7:CQ70" si="40">IF(ISNUMBER(SEARCH("REACH",M7)),B7,"")</f>
        <v/>
      </c>
      <c r="CR7" s="218" t="str">
        <f t="shared" ref="CR7:CR70" si="41">IF(OR(AZ7="D_15", CM7&lt;&gt;"",CN7&lt;&gt;"",CO7&lt;&gt;"",CP7&lt;&gt;""), "YES", "NO")</f>
        <v>NO</v>
      </c>
      <c r="CS7" s="120" t="str">
        <f t="shared" si="14"/>
        <v/>
      </c>
      <c r="CT7" s="121" t="str">
        <f t="shared" si="15"/>
        <v/>
      </c>
      <c r="CU7" s="121" t="str">
        <f t="shared" si="16"/>
        <v/>
      </c>
      <c r="CV7" s="121" t="str">
        <f t="shared" si="17"/>
        <v/>
      </c>
      <c r="CW7" s="121" t="str">
        <f t="shared" si="18"/>
        <v/>
      </c>
      <c r="CX7" s="121" t="str">
        <f t="shared" si="19"/>
        <v/>
      </c>
      <c r="CY7" s="121" t="str">
        <f t="shared" si="20"/>
        <v/>
      </c>
      <c r="CZ7" s="121" t="str">
        <f t="shared" si="21"/>
        <v/>
      </c>
      <c r="DA7" s="121" t="str">
        <f t="shared" si="22"/>
        <v/>
      </c>
      <c r="DB7" s="122" t="str">
        <f t="shared" si="23"/>
        <v/>
      </c>
      <c r="DC7" s="120" t="str">
        <f t="shared" si="24"/>
        <v/>
      </c>
      <c r="DD7" s="121" t="str">
        <f t="shared" si="25"/>
        <v/>
      </c>
      <c r="DE7" s="121" t="str">
        <f t="shared" si="26"/>
        <v/>
      </c>
      <c r="DF7" s="122" t="str">
        <f t="shared" si="27"/>
        <v/>
      </c>
      <c r="DG7" s="110"/>
    </row>
    <row r="8" spans="2:111" ht="16.2" x14ac:dyDescent="0.4">
      <c r="B8" s="7">
        <v>3</v>
      </c>
      <c r="C8" s="12"/>
      <c r="D8" s="13"/>
      <c r="E8" s="14"/>
      <c r="F8" s="14"/>
      <c r="G8" s="14"/>
      <c r="H8" s="14"/>
      <c r="I8" s="14"/>
      <c r="J8" s="14"/>
      <c r="K8" s="14"/>
      <c r="L8" s="15"/>
      <c r="M8" s="12"/>
      <c r="N8" s="12"/>
      <c r="O8" s="12"/>
      <c r="P8" s="98" t="str">
        <f xml:space="preserve"> IF(ISBLANK(M8),"",VLOOKUP(M8,ComboValue!$E$2:$I$18,5,FALSE))</f>
        <v/>
      </c>
      <c r="Q8" s="12"/>
      <c r="R8" s="234" t="str" cm="1">
        <f t="array" ref="R8">IF(OR(ISNUMBER(SEARCH("GHS05",$D8:$L8)),ISNUMBER(SEARCH("GHS06",$D8:$L8)),ISNUMBER(SEARCH("GHS07",$D8:$L8)),ISNUMBER(SEARCH("GHS08",$D8:$L8)),ISNUMBER(SEARCH("geen pictogram",$D8:$L8)),ISNUMBER(SEARCH("GHS09",$D8:$L8)),ISNUMBER(SEARCH("GHS03",$D8:$L8))),"JA","NEE")</f>
        <v>NEE</v>
      </c>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X8" s="121" t="str" cm="1">
        <f t="array" ref="AX8">_xlfn.TEXTJOIN(",", TRUE, IF(D8:L8="","",VLOOKUP(D8:L8, ComboValue!$B$2:$C$11, 2, FALSE)))</f>
        <v/>
      </c>
      <c r="AY8" s="121" t="str">
        <f t="shared" ref="AY8:AY34" si="42">IF(ISNUMBER(SEARCH("04",AX8)),"Gaz_Nl","Tous_NL")</f>
        <v>Tous_NL</v>
      </c>
      <c r="AZ8" s="121" t="str">
        <f>IF(ISBLANK(M8),"",VLOOKUP(M8,ComboValue!$E$2:$G$18,3,FALSE))</f>
        <v/>
      </c>
      <c r="BA8" s="121" t="str">
        <f>IF(ISBLANK(N8),"",VLOOKUP(N8,ComboValue!$K$2:$L$5,2,FALSE))</f>
        <v/>
      </c>
      <c r="BB8" s="128" t="str" cm="1">
        <f t="array" ref="BB8">_xlfn.TEXTJOIN(",", TRUE, IF(S8:AV8="","",VLOOKUP(S8:AV8, ComboValue!$N$2:$O$100, 2, FALSE)))</f>
        <v/>
      </c>
      <c r="BC8" s="122" t="str">
        <f t="shared" ref="BC8:BC34" si="43">IF(AND(ISNUMBER(SEARCH("04",AX8)),NOT(OR("C_01"=AZ8,"C_01b"=AZ8,"C_02"=AZ8,"C_03"=AZ8))),"01,","") &amp; IF(OR(AND("C_01"=AZ8,NOT("04"=BA8)),AND("C_02"=AZ8,NOT("04"=BA8)),AND("C_03"=AZ8,NOT("04"=BA8)),AND("C_04"=AZ8,NOT("01"=BA8)),AND("C_05"=AZ8,NOT("01"=BA8)),AND("C_06"=AZ8,OR("04"=BA8,BA8="")),AND("C_07"=AZ8,OR("04"=BA8,BA8="")),AND("C_08"=AZ8,NOT("03"=BA8)),AND("C_09"=AZ8,NOT("03"=BA8)),AND("C_10"=AZ8,NOT("04"=BA8)),AND("C_11"=AZ8,NOT("04"=BA8)),AND("C_12"=AZ8,NOT("04"=BA8)),AND("C_13"=AZ8,NOT("04"=BA8)),AND("C_14"=AZ8,NOT("04"=BA8))),"02,","") &amp; IF(AND(OR(ISNUMBER(SEARCH("11",BB8)),ISNUMBER(SEARCH("12",BB8))),NOT("01"=BA8)),"03,","") &amp; IF(AND(ISNUMBER(SEARCH("13",BB8)),NOT("02"=BA8)),"04,","")</f>
        <v/>
      </c>
      <c r="BD8" s="110"/>
      <c r="BE8" s="120" t="str">
        <f t="shared" si="28"/>
        <v/>
      </c>
      <c r="BF8" s="121" t="str">
        <f t="shared" si="29"/>
        <v/>
      </c>
      <c r="BG8" s="121" t="str">
        <f t="shared" si="30"/>
        <v/>
      </c>
      <c r="BH8" s="121" t="str">
        <f t="shared" si="31"/>
        <v/>
      </c>
      <c r="BI8" s="121" t="str">
        <f t="shared" si="32"/>
        <v/>
      </c>
      <c r="BJ8" s="121" t="str">
        <f t="shared" si="33"/>
        <v/>
      </c>
      <c r="BK8" s="121" t="str">
        <f t="shared" si="34"/>
        <v/>
      </c>
      <c r="BL8" s="121" t="str">
        <f t="shared" si="35"/>
        <v/>
      </c>
      <c r="BM8" s="121" t="str">
        <f t="shared" si="36"/>
        <v/>
      </c>
      <c r="BN8" s="121" t="str">
        <f t="shared" si="37"/>
        <v/>
      </c>
      <c r="BO8" s="121">
        <f t="shared" si="38"/>
        <v>0</v>
      </c>
      <c r="BP8" s="121">
        <f t="shared" si="10"/>
        <v>0</v>
      </c>
      <c r="BQ8" s="121">
        <f t="shared" si="39"/>
        <v>0</v>
      </c>
      <c r="BR8" s="121">
        <f t="shared" si="11"/>
        <v>0</v>
      </c>
      <c r="BS8" s="121">
        <f t="shared" si="12"/>
        <v>0</v>
      </c>
      <c r="BT8" s="121">
        <f t="shared" si="13"/>
        <v>0</v>
      </c>
      <c r="BU8" s="121" t="str">
        <f t="shared" ref="BU8:BU34" si="44">IF(AZ8="D_01",O8,"")</f>
        <v/>
      </c>
      <c r="BV8" s="121" t="str">
        <f t="shared" ref="BV8:BV34" si="45">IF(AZ8="D_01b",O8,"")</f>
        <v/>
      </c>
      <c r="BW8" s="121" t="str">
        <f t="shared" ref="BW8:BW34" si="46">IF(AZ8="D_02",O8,"")</f>
        <v/>
      </c>
      <c r="BX8" s="121" t="str">
        <f>IF(AZ8="D_03",O8,"")</f>
        <v/>
      </c>
      <c r="BY8" s="121" t="str">
        <f t="shared" ref="BY8:BY34" si="47">IF(AND(OR(AZ8="D_04",AZ8="D_06"),BA8="01"),O8,"")</f>
        <v/>
      </c>
      <c r="BZ8" s="121" t="str">
        <f>IF(AND(OR(AZ8="D_05",AZ8="D_07"),BA8="01"),O8,"")</f>
        <v/>
      </c>
      <c r="CA8" s="121" t="str">
        <f>IF(AND(AZ8="D_06",BA8="02"),O8,"")</f>
        <v/>
      </c>
      <c r="CB8" s="121" t="str">
        <f>IF(AND(AZ8="D_07",BA8="02"),O8,"")</f>
        <v/>
      </c>
      <c r="CC8" s="121" t="str">
        <f t="shared" ref="CC8:CC34" si="48">IF(AND(OR(AZ8="D_06",AZ8="D_08"),BA8="03"),O8,"")</f>
        <v/>
      </c>
      <c r="CD8" s="121" t="str">
        <f t="shared" ref="CD8:CD34" si="49">IF(AND(OR(AZ8="D_07",AZ8="D_09"),BA8="03"),O8,"")</f>
        <v/>
      </c>
      <c r="CE8" s="121" t="str">
        <f t="shared" ref="CE8:CE34" si="50">IF(AZ8="D_10",O8,"")</f>
        <v/>
      </c>
      <c r="CF8" s="121" t="str">
        <f t="shared" ref="CF8:CF34" si="51">IF(AZ8="D_11",O8,"")</f>
        <v/>
      </c>
      <c r="CG8" s="121" t="str">
        <f t="shared" ref="CG8:CG34" si="52">IF(AZ8="D_12",O8,"")</f>
        <v/>
      </c>
      <c r="CH8" s="121" t="str">
        <f t="shared" ref="CH8:CH34" si="53">IF(AZ8="D_13",O8,"")</f>
        <v/>
      </c>
      <c r="CI8" s="121" t="str">
        <f t="shared" ref="CI8:CI34" si="54">IF(AZ8="D_14",O8,"")</f>
        <v/>
      </c>
      <c r="CJ8" s="129" t="str">
        <f t="shared" ref="CJ8:CJ34" si="55">IF(AZ8="D_15",O8,"")</f>
        <v/>
      </c>
      <c r="CK8" s="121" t="str" cm="1">
        <f t="array" ref="CK8">IF(AND(AZ8="D_16",
        SUMPRODUCT(--ISNUMBER(SEARCH({"14","34","38","40","41","42","43","46","48","56","64","65"},BB8)))&gt;0),
    O8-IF(ISNUMBER(CL8),CL8,0),
    "")</f>
        <v/>
      </c>
      <c r="CL8" s="121" t="str" cm="1">
        <f t="array" ref="CL8">IF(AND(AZ8="D_16",
        SUMPRODUCT(--ISNUMBER(SEARCH({"01";"02";"03";"04";"05";"06";"07";"08";"09";"10";"11";"12";"13";"15";"16";"17";"19";"20";"21";"22";"23";"24";"25";"26";"27";"28";"29";"30";"31";"32";"33";"35";"36";"37";"39";"44";"45";"47";"49";"50";"51";"52";"53";"54";"55";"57";"58";"59";"60";"61";"62";"63";"66";"67";"68";"69";"70";"71";"72";"73";"74";"75"}, BB8)))&gt;0),
    O8,
    "")</f>
        <v/>
      </c>
      <c r="CM8" s="122" t="str" cm="1">
        <f t="array" ref="CM8">IF(SUMPRODUCT(--ISNUMBER(SEARCH({"32";"35";"36";"44";"45";"47";"50";"51";"52";"53";"54";"55";"57";"58";"59";"60"}, BB8)))&gt;0,
    B8,
    "")</f>
        <v/>
      </c>
      <c r="CN8" s="122" t="str" cm="1">
        <f t="array" ref="CN8">IF(SUMPRODUCT(--ISNUMBER(SEARCH({"61";"62"}, BB8)))&gt;0,
    B8,
    "")</f>
        <v/>
      </c>
      <c r="CO8" s="122" t="str" cm="1">
        <f t="array" ref="CO8">IF(SUMPRODUCT(--ISNUMBER(SEARCH({"68";"69";"70";"71"}, BB8)))&gt;0,
    B8,
    "")</f>
        <v/>
      </c>
      <c r="CP8" s="122" t="str" cm="1">
        <f t="array" ref="CP8">IF(SUMPRODUCT(--ISNUMBER(SEARCH({"72";"73";"74";"75"}, BB8)))&gt;0,
    B8,
    "")</f>
        <v/>
      </c>
      <c r="CQ8" s="122" t="str">
        <f t="shared" si="40"/>
        <v/>
      </c>
      <c r="CR8" s="218" t="str">
        <f t="shared" si="41"/>
        <v>NO</v>
      </c>
      <c r="CS8" s="120" t="str">
        <f t="shared" si="14"/>
        <v/>
      </c>
      <c r="CT8" s="121" t="str">
        <f t="shared" si="15"/>
        <v/>
      </c>
      <c r="CU8" s="121" t="str">
        <f t="shared" si="16"/>
        <v/>
      </c>
      <c r="CV8" s="121" t="str">
        <f t="shared" si="17"/>
        <v/>
      </c>
      <c r="CW8" s="121" t="str">
        <f t="shared" si="18"/>
        <v/>
      </c>
      <c r="CX8" s="121" t="str">
        <f t="shared" si="19"/>
        <v/>
      </c>
      <c r="CY8" s="121" t="str">
        <f t="shared" si="20"/>
        <v/>
      </c>
      <c r="CZ8" s="121" t="str">
        <f t="shared" si="21"/>
        <v/>
      </c>
      <c r="DA8" s="121" t="str">
        <f t="shared" si="22"/>
        <v/>
      </c>
      <c r="DB8" s="122" t="str">
        <f t="shared" si="23"/>
        <v/>
      </c>
      <c r="DC8" s="120" t="str">
        <f t="shared" si="24"/>
        <v/>
      </c>
      <c r="DD8" s="121" t="str">
        <f t="shared" si="25"/>
        <v/>
      </c>
      <c r="DE8" s="121" t="str">
        <f t="shared" si="26"/>
        <v/>
      </c>
      <c r="DF8" s="122" t="str">
        <f t="shared" si="27"/>
        <v/>
      </c>
      <c r="DG8" s="110"/>
    </row>
    <row r="9" spans="2:111" ht="16.2" x14ac:dyDescent="0.4">
      <c r="B9" s="7">
        <v>4</v>
      </c>
      <c r="C9" s="12"/>
      <c r="D9" s="13"/>
      <c r="E9" s="14"/>
      <c r="F9" s="14"/>
      <c r="G9" s="14"/>
      <c r="H9" s="14"/>
      <c r="I9" s="14"/>
      <c r="J9" s="14"/>
      <c r="K9" s="14"/>
      <c r="L9" s="15"/>
      <c r="M9" s="12"/>
      <c r="N9" s="12"/>
      <c r="O9" s="12"/>
      <c r="P9" s="98" t="str">
        <f xml:space="preserve"> IF(ISBLANK(M9),"",VLOOKUP(M9,ComboValue!$E$2:$I$18,5,FALSE))</f>
        <v/>
      </c>
      <c r="Q9" s="12"/>
      <c r="R9" s="234" t="str" cm="1">
        <f t="array" ref="R9">IF(OR(ISNUMBER(SEARCH("GHS05",$D9:$L9)),ISNUMBER(SEARCH("GHS06",$D9:$L9)),ISNUMBER(SEARCH("GHS07",$D9:$L9)),ISNUMBER(SEARCH("GHS08",$D9:$L9)),ISNUMBER(SEARCH("geen pictogram",$D9:$L9)),ISNUMBER(SEARCH("GHS09",$D9:$L9)),ISNUMBER(SEARCH("GHS03",$D9:$L9))),"JA","NEE")</f>
        <v>NEE</v>
      </c>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X9" s="121" t="str" cm="1">
        <f t="array" ref="AX9">_xlfn.TEXTJOIN(",", TRUE, IF(D9:L9="","",VLOOKUP(D9:L9, ComboValue!$B$2:$C$11, 2, FALSE)))</f>
        <v/>
      </c>
      <c r="AY9" s="121" t="str">
        <f t="shared" si="42"/>
        <v>Tous_NL</v>
      </c>
      <c r="AZ9" s="121" t="str">
        <f>IF(ISBLANK(M9),"",VLOOKUP(M9,ComboValue!$E$2:$G$18,3,FALSE))</f>
        <v/>
      </c>
      <c r="BA9" s="121" t="str">
        <f>IF(ISBLANK(N9),"",VLOOKUP(N9,ComboValue!$K$2:$L$5,2,FALSE))</f>
        <v/>
      </c>
      <c r="BB9" s="128" t="str" cm="1">
        <f t="array" ref="BB9">_xlfn.TEXTJOIN(",", TRUE, IF(S9:AV9="","",VLOOKUP(S9:AV9, ComboValue!$N$2:$O$100, 2, FALSE)))</f>
        <v/>
      </c>
      <c r="BC9" s="122" t="str">
        <f t="shared" si="43"/>
        <v/>
      </c>
      <c r="BD9" s="110"/>
      <c r="BE9" s="120" t="str">
        <f t="shared" si="28"/>
        <v/>
      </c>
      <c r="BF9" s="121" t="str">
        <f t="shared" si="29"/>
        <v/>
      </c>
      <c r="BG9" s="121" t="str">
        <f t="shared" si="30"/>
        <v/>
      </c>
      <c r="BH9" s="121" t="str">
        <f t="shared" si="31"/>
        <v/>
      </c>
      <c r="BI9" s="121" t="str">
        <f t="shared" si="32"/>
        <v/>
      </c>
      <c r="BJ9" s="121" t="str">
        <f t="shared" si="33"/>
        <v/>
      </c>
      <c r="BK9" s="121" t="str">
        <f t="shared" si="34"/>
        <v/>
      </c>
      <c r="BL9" s="121" t="str">
        <f t="shared" si="35"/>
        <v/>
      </c>
      <c r="BM9" s="121" t="str">
        <f t="shared" si="36"/>
        <v/>
      </c>
      <c r="BN9" s="121" t="str">
        <f t="shared" si="37"/>
        <v/>
      </c>
      <c r="BO9" s="121">
        <f t="shared" si="38"/>
        <v>0</v>
      </c>
      <c r="BP9" s="121">
        <f t="shared" si="10"/>
        <v>0</v>
      </c>
      <c r="BQ9" s="121">
        <f t="shared" si="39"/>
        <v>0</v>
      </c>
      <c r="BR9" s="121">
        <f t="shared" si="11"/>
        <v>0</v>
      </c>
      <c r="BS9" s="121">
        <f t="shared" si="12"/>
        <v>0</v>
      </c>
      <c r="BT9" s="121">
        <f t="shared" si="13"/>
        <v>0</v>
      </c>
      <c r="BU9" s="121" t="str">
        <f t="shared" si="44"/>
        <v/>
      </c>
      <c r="BV9" s="121" t="str">
        <f t="shared" si="45"/>
        <v/>
      </c>
      <c r="BW9" s="121" t="str">
        <f t="shared" si="46"/>
        <v/>
      </c>
      <c r="BX9" s="121" t="str">
        <f t="shared" ref="BX9:BX34" si="56">IF(AZ9="D_03",O9,"")</f>
        <v/>
      </c>
      <c r="BY9" s="121" t="str">
        <f t="shared" si="47"/>
        <v/>
      </c>
      <c r="BZ9" s="121" t="str">
        <f t="shared" ref="BZ9:BZ34" si="57">IF(AND(OR(AZ9="D_05",AZ9="D_07"),BA9="01"),O9,"")</f>
        <v/>
      </c>
      <c r="CA9" s="121" t="str">
        <f t="shared" ref="CA9:CA34" si="58">IF(AND(AZ9="D_06",BA9="02"),O9,"")</f>
        <v/>
      </c>
      <c r="CB9" s="121" t="str">
        <f t="shared" ref="CB9:CB34" si="59">IF(AND(AZ9="D_07",BA9="02"),O9,"")</f>
        <v/>
      </c>
      <c r="CC9" s="121" t="str">
        <f t="shared" si="48"/>
        <v/>
      </c>
      <c r="CD9" s="121" t="str">
        <f t="shared" si="49"/>
        <v/>
      </c>
      <c r="CE9" s="121" t="str">
        <f t="shared" si="50"/>
        <v/>
      </c>
      <c r="CF9" s="121" t="str">
        <f t="shared" si="51"/>
        <v/>
      </c>
      <c r="CG9" s="121" t="str">
        <f t="shared" si="52"/>
        <v/>
      </c>
      <c r="CH9" s="121" t="str">
        <f t="shared" si="53"/>
        <v/>
      </c>
      <c r="CI9" s="121" t="str">
        <f t="shared" si="54"/>
        <v/>
      </c>
      <c r="CJ9" s="129" t="str">
        <f t="shared" si="55"/>
        <v/>
      </c>
      <c r="CK9" s="121" t="str" cm="1">
        <f t="array" ref="CK9">IF(AND(AZ9="D_16",
        SUMPRODUCT(--ISNUMBER(SEARCH({"14","34","38","40","41","42","43","46","48","56","64","65"},BB9)))&gt;0),
    O9-IF(ISNUMBER(CL9),CL9,0),
    "")</f>
        <v/>
      </c>
      <c r="CL9" s="121" t="str" cm="1">
        <f t="array" ref="CL9">IF(AND(AZ9="D_16",
        SUMPRODUCT(--ISNUMBER(SEARCH({"01";"02";"03";"04";"05";"06";"07";"08";"09";"10";"11";"12";"13";"15";"16";"17";"19";"20";"21";"22";"23";"24";"25";"26";"27";"28";"29";"30";"31";"32";"33";"35";"36";"37";"39";"44";"45";"47";"49";"50";"51";"52";"53";"54";"55";"57";"58";"59";"60";"61";"62";"63";"66";"67";"68";"69";"70";"71";"72";"73";"74";"75"}, BB9)))&gt;0),
    O9,
    "")</f>
        <v/>
      </c>
      <c r="CM9" s="122" t="str" cm="1">
        <f t="array" ref="CM9">IF(SUMPRODUCT(--ISNUMBER(SEARCH({"32";"35";"36";"44";"45";"47";"50";"51";"52";"53";"54";"55";"57";"58";"59";"60"}, BB9)))&gt;0,
    B9,
    "")</f>
        <v/>
      </c>
      <c r="CN9" s="122" t="str" cm="1">
        <f t="array" ref="CN9">IF(SUMPRODUCT(--ISNUMBER(SEARCH({"61";"62"}, BB9)))&gt;0,
    B9,
    "")</f>
        <v/>
      </c>
      <c r="CO9" s="122" t="str" cm="1">
        <f t="array" ref="CO9">IF(SUMPRODUCT(--ISNUMBER(SEARCH({"68";"69";"70";"71"}, BB9)))&gt;0,
    B9,
    "")</f>
        <v/>
      </c>
      <c r="CP9" s="122" t="str" cm="1">
        <f t="array" ref="CP9">IF(SUMPRODUCT(--ISNUMBER(SEARCH({"72";"73";"74";"75"}, BB9)))&gt;0,
    B9,
    "")</f>
        <v/>
      </c>
      <c r="CQ9" s="122" t="str">
        <f t="shared" si="40"/>
        <v/>
      </c>
      <c r="CR9" s="218" t="str">
        <f t="shared" si="41"/>
        <v>NO</v>
      </c>
      <c r="CS9" s="120" t="str">
        <f t="shared" si="14"/>
        <v/>
      </c>
      <c r="CT9" s="121" t="str">
        <f t="shared" si="15"/>
        <v/>
      </c>
      <c r="CU9" s="121" t="str">
        <f t="shared" si="16"/>
        <v/>
      </c>
      <c r="CV9" s="121" t="str">
        <f t="shared" si="17"/>
        <v/>
      </c>
      <c r="CW9" s="121" t="str">
        <f t="shared" si="18"/>
        <v/>
      </c>
      <c r="CX9" s="121" t="str">
        <f t="shared" si="19"/>
        <v/>
      </c>
      <c r="CY9" s="121" t="str">
        <f t="shared" si="20"/>
        <v/>
      </c>
      <c r="CZ9" s="121" t="str">
        <f t="shared" si="21"/>
        <v/>
      </c>
      <c r="DA9" s="121" t="str">
        <f t="shared" si="22"/>
        <v/>
      </c>
      <c r="DB9" s="122" t="str">
        <f t="shared" si="23"/>
        <v/>
      </c>
      <c r="DC9" s="120" t="str">
        <f t="shared" si="24"/>
        <v/>
      </c>
      <c r="DD9" s="121" t="str">
        <f t="shared" si="25"/>
        <v/>
      </c>
      <c r="DE9" s="121" t="str">
        <f t="shared" si="26"/>
        <v/>
      </c>
      <c r="DF9" s="122" t="str">
        <f t="shared" si="27"/>
        <v/>
      </c>
      <c r="DG9" s="110"/>
    </row>
    <row r="10" spans="2:111" ht="16.2" x14ac:dyDescent="0.4">
      <c r="B10" s="7">
        <v>5</v>
      </c>
      <c r="C10" s="12"/>
      <c r="D10" s="13"/>
      <c r="E10" s="14"/>
      <c r="F10" s="14"/>
      <c r="G10" s="14"/>
      <c r="H10" s="14"/>
      <c r="I10" s="14"/>
      <c r="J10" s="14"/>
      <c r="K10" s="14"/>
      <c r="L10" s="15"/>
      <c r="M10" s="12"/>
      <c r="N10" s="12"/>
      <c r="O10" s="12"/>
      <c r="P10" s="98" t="str">
        <f xml:space="preserve"> IF(ISBLANK(M10),"",VLOOKUP(M10,ComboValue!$E$2:$I$18,5,FALSE))</f>
        <v/>
      </c>
      <c r="Q10" s="12"/>
      <c r="R10" s="234" t="str" cm="1">
        <f t="array" ref="R10">IF(OR(ISNUMBER(SEARCH("GHS05",$D10:$L10)),ISNUMBER(SEARCH("GHS06",$D10:$L10)),ISNUMBER(SEARCH("GHS07",$D10:$L10)),ISNUMBER(SEARCH("GHS08",$D10:$L10)),ISNUMBER(SEARCH("geen pictogram",$D10:$L10)),ISNUMBER(SEARCH("GHS09",$D10:$L10)),ISNUMBER(SEARCH("GHS03",$D10:$L10))),"JA","NEE")</f>
        <v>NEE</v>
      </c>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X10" s="121" t="str" cm="1">
        <f t="array" ref="AX10">_xlfn.TEXTJOIN(",", TRUE, IF(D10:L10="","",VLOOKUP(D10:L10, ComboValue!$B$2:$C$11, 2, FALSE)))</f>
        <v/>
      </c>
      <c r="AY10" s="121" t="str">
        <f t="shared" si="42"/>
        <v>Tous_NL</v>
      </c>
      <c r="AZ10" s="121" t="str">
        <f>IF(ISBLANK(M10),"",VLOOKUP(M10,ComboValue!$E$2:$G$18,3,FALSE))</f>
        <v/>
      </c>
      <c r="BA10" s="121" t="str">
        <f>IF(ISBLANK(N10),"",VLOOKUP(N10,ComboValue!$K$2:$L$5,2,FALSE))</f>
        <v/>
      </c>
      <c r="BB10" s="128" t="str" cm="1">
        <f t="array" ref="BB10">_xlfn.TEXTJOIN(",", TRUE, IF(S10:AV10="","",VLOOKUP(S10:AV10, ComboValue!$N$2:$O$100, 2, FALSE)))</f>
        <v/>
      </c>
      <c r="BC10" s="122" t="str">
        <f t="shared" si="43"/>
        <v/>
      </c>
      <c r="BD10" s="110"/>
      <c r="BE10" s="120" t="str">
        <f t="shared" si="28"/>
        <v/>
      </c>
      <c r="BF10" s="121" t="str">
        <f t="shared" si="29"/>
        <v/>
      </c>
      <c r="BG10" s="121" t="str">
        <f t="shared" si="30"/>
        <v/>
      </c>
      <c r="BH10" s="121" t="str">
        <f t="shared" si="31"/>
        <v/>
      </c>
      <c r="BI10" s="121" t="str">
        <f t="shared" si="32"/>
        <v/>
      </c>
      <c r="BJ10" s="121" t="str">
        <f t="shared" si="33"/>
        <v/>
      </c>
      <c r="BK10" s="121" t="str">
        <f t="shared" si="34"/>
        <v/>
      </c>
      <c r="BL10" s="121" t="str">
        <f t="shared" si="35"/>
        <v/>
      </c>
      <c r="BM10" s="121" t="str">
        <f t="shared" si="36"/>
        <v/>
      </c>
      <c r="BN10" s="121" t="str">
        <f t="shared" si="37"/>
        <v/>
      </c>
      <c r="BO10" s="121">
        <f t="shared" si="38"/>
        <v>0</v>
      </c>
      <c r="BP10" s="121">
        <f t="shared" si="10"/>
        <v>0</v>
      </c>
      <c r="BQ10" s="121">
        <f t="shared" si="39"/>
        <v>0</v>
      </c>
      <c r="BR10" s="121">
        <f t="shared" si="11"/>
        <v>0</v>
      </c>
      <c r="BS10" s="121">
        <f t="shared" si="12"/>
        <v>0</v>
      </c>
      <c r="BT10" s="121">
        <f t="shared" si="13"/>
        <v>0</v>
      </c>
      <c r="BU10" s="121" t="str">
        <f t="shared" si="44"/>
        <v/>
      </c>
      <c r="BV10" s="121" t="str">
        <f t="shared" si="45"/>
        <v/>
      </c>
      <c r="BW10" s="121" t="str">
        <f t="shared" si="46"/>
        <v/>
      </c>
      <c r="BX10" s="121" t="str">
        <f t="shared" si="56"/>
        <v/>
      </c>
      <c r="BY10" s="121" t="str">
        <f t="shared" si="47"/>
        <v/>
      </c>
      <c r="BZ10" s="121" t="str">
        <f t="shared" si="57"/>
        <v/>
      </c>
      <c r="CA10" s="121" t="str">
        <f t="shared" si="58"/>
        <v/>
      </c>
      <c r="CB10" s="121" t="str">
        <f t="shared" si="59"/>
        <v/>
      </c>
      <c r="CC10" s="121" t="str">
        <f t="shared" si="48"/>
        <v/>
      </c>
      <c r="CD10" s="121" t="str">
        <f t="shared" si="49"/>
        <v/>
      </c>
      <c r="CE10" s="121" t="str">
        <f t="shared" si="50"/>
        <v/>
      </c>
      <c r="CF10" s="121" t="str">
        <f t="shared" si="51"/>
        <v/>
      </c>
      <c r="CG10" s="121" t="str">
        <f t="shared" si="52"/>
        <v/>
      </c>
      <c r="CH10" s="121" t="str">
        <f t="shared" si="53"/>
        <v/>
      </c>
      <c r="CI10" s="121" t="str">
        <f t="shared" si="54"/>
        <v/>
      </c>
      <c r="CJ10" s="129" t="str">
        <f t="shared" si="55"/>
        <v/>
      </c>
      <c r="CK10" s="121" t="str" cm="1">
        <f t="array" ref="CK10">IF(AND(AZ10="D_16",
        SUMPRODUCT(--ISNUMBER(SEARCH({"14","34","38","40","41","42","43","46","48","56","64","65"},BB10)))&gt;0),
    O10-IF(ISNUMBER(CL10),CL10,0),
    "")</f>
        <v/>
      </c>
      <c r="CL10" s="121" t="str" cm="1">
        <f t="array" ref="CL10">IF(AND(AZ10="D_16",
        SUMPRODUCT(--ISNUMBER(SEARCH({"01";"02";"03";"04";"05";"06";"07";"08";"09";"10";"11";"12";"13";"15";"16";"17";"19";"20";"21";"22";"23";"24";"25";"26";"27";"28";"29";"30";"31";"32";"33";"35";"36";"37";"39";"44";"45";"47";"49";"50";"51";"52";"53";"54";"55";"57";"58";"59";"60";"61";"62";"63";"66";"67";"68";"69";"70";"71";"72";"73";"74";"75"}, BB10)))&gt;0),
    O10,
    "")</f>
        <v/>
      </c>
      <c r="CM10" s="122" t="str" cm="1">
        <f t="array" ref="CM10">IF(SUMPRODUCT(--ISNUMBER(SEARCH({"32";"35";"36";"44";"45";"47";"50";"51";"52";"53";"54";"55";"57";"58";"59";"60"}, BB10)))&gt;0,
    B10,
    "")</f>
        <v/>
      </c>
      <c r="CN10" s="122" t="str" cm="1">
        <f t="array" ref="CN10">IF(SUMPRODUCT(--ISNUMBER(SEARCH({"61";"62"}, BB10)))&gt;0,
    B10,
    "")</f>
        <v/>
      </c>
      <c r="CO10" s="122" t="str" cm="1">
        <f t="array" ref="CO10">IF(SUMPRODUCT(--ISNUMBER(SEARCH({"68";"69";"70";"71"}, BB10)))&gt;0,
    B10,
    "")</f>
        <v/>
      </c>
      <c r="CP10" s="122" t="str" cm="1">
        <f t="array" ref="CP10">IF(SUMPRODUCT(--ISNUMBER(SEARCH({"72";"73";"74";"75"}, BB10)))&gt;0,
    B10,
    "")</f>
        <v/>
      </c>
      <c r="CQ10" s="122" t="str">
        <f t="shared" si="40"/>
        <v/>
      </c>
      <c r="CR10" s="218" t="str">
        <f t="shared" si="41"/>
        <v>NO</v>
      </c>
      <c r="CS10" s="120" t="str">
        <f t="shared" si="14"/>
        <v/>
      </c>
      <c r="CT10" s="121" t="str">
        <f t="shared" si="15"/>
        <v/>
      </c>
      <c r="CU10" s="121" t="str">
        <f t="shared" si="16"/>
        <v/>
      </c>
      <c r="CV10" s="121" t="str">
        <f t="shared" si="17"/>
        <v/>
      </c>
      <c r="CW10" s="121" t="str">
        <f t="shared" si="18"/>
        <v/>
      </c>
      <c r="CX10" s="121" t="str">
        <f t="shared" si="19"/>
        <v/>
      </c>
      <c r="CY10" s="121" t="str">
        <f t="shared" si="20"/>
        <v/>
      </c>
      <c r="CZ10" s="121" t="str">
        <f t="shared" si="21"/>
        <v/>
      </c>
      <c r="DA10" s="121" t="str">
        <f t="shared" si="22"/>
        <v/>
      </c>
      <c r="DB10" s="122" t="str">
        <f t="shared" si="23"/>
        <v/>
      </c>
      <c r="DC10" s="120" t="str">
        <f t="shared" si="24"/>
        <v/>
      </c>
      <c r="DD10" s="121" t="str">
        <f t="shared" si="25"/>
        <v/>
      </c>
      <c r="DE10" s="121" t="str">
        <f t="shared" si="26"/>
        <v/>
      </c>
      <c r="DF10" s="122" t="str">
        <f t="shared" si="27"/>
        <v/>
      </c>
      <c r="DG10" s="110"/>
    </row>
    <row r="11" spans="2:111" ht="16.2" x14ac:dyDescent="0.4">
      <c r="B11" s="7">
        <v>6</v>
      </c>
      <c r="C11" s="12"/>
      <c r="D11" s="13"/>
      <c r="E11" s="14"/>
      <c r="F11" s="14"/>
      <c r="G11" s="14"/>
      <c r="H11" s="14"/>
      <c r="I11" s="14"/>
      <c r="J11" s="14"/>
      <c r="K11" s="14"/>
      <c r="L11" s="15"/>
      <c r="M11" s="12"/>
      <c r="N11" s="12"/>
      <c r="O11" s="12"/>
      <c r="P11" s="98" t="str">
        <f xml:space="preserve"> IF(ISBLANK(M11),"",VLOOKUP(M11,ComboValue!$E$2:$I$18,5,FALSE))</f>
        <v/>
      </c>
      <c r="Q11" s="12"/>
      <c r="R11" s="234" t="str" cm="1">
        <f t="array" ref="R11">IF(OR(ISNUMBER(SEARCH("GHS05",$D11:$L11)),ISNUMBER(SEARCH("GHS06",$D11:$L11)),ISNUMBER(SEARCH("GHS07",$D11:$L11)),ISNUMBER(SEARCH("GHS08",$D11:$L11)),ISNUMBER(SEARCH("geen pictogram",$D11:$L11)),ISNUMBER(SEARCH("GHS09",$D11:$L11)),ISNUMBER(SEARCH("GHS03",$D11:$L11))),"JA","NEE")</f>
        <v>NEE</v>
      </c>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X11" s="121" t="str" cm="1">
        <f t="array" ref="AX11">_xlfn.TEXTJOIN(",", TRUE, IF(D11:L11="","",VLOOKUP(D11:L11, ComboValue!$B$2:$C$11, 2, FALSE)))</f>
        <v/>
      </c>
      <c r="AY11" s="121" t="str">
        <f t="shared" si="42"/>
        <v>Tous_NL</v>
      </c>
      <c r="AZ11" s="121" t="str">
        <f>IF(ISBLANK(M11),"",VLOOKUP(M11,ComboValue!$E$2:$G$18,3,FALSE))</f>
        <v/>
      </c>
      <c r="BA11" s="121" t="str">
        <f>IF(ISBLANK(N11),"",VLOOKUP(N11,ComboValue!$K$2:$L$5,2,FALSE))</f>
        <v/>
      </c>
      <c r="BB11" s="128" t="str" cm="1">
        <f t="array" ref="BB11">_xlfn.TEXTJOIN(",", TRUE, IF(S11:AV11="","",VLOOKUP(S11:AV11, ComboValue!$N$2:$O$100, 2, FALSE)))</f>
        <v/>
      </c>
      <c r="BC11" s="122" t="str">
        <f t="shared" si="43"/>
        <v/>
      </c>
      <c r="BD11" s="110"/>
      <c r="BE11" s="120" t="str">
        <f t="shared" si="28"/>
        <v/>
      </c>
      <c r="BF11" s="121" t="str">
        <f t="shared" si="29"/>
        <v/>
      </c>
      <c r="BG11" s="121" t="str">
        <f t="shared" si="30"/>
        <v/>
      </c>
      <c r="BH11" s="121" t="str">
        <f t="shared" si="31"/>
        <v/>
      </c>
      <c r="BI11" s="121" t="str">
        <f t="shared" si="32"/>
        <v/>
      </c>
      <c r="BJ11" s="121" t="str">
        <f t="shared" si="33"/>
        <v/>
      </c>
      <c r="BK11" s="121" t="str">
        <f t="shared" si="34"/>
        <v/>
      </c>
      <c r="BL11" s="121" t="str">
        <f t="shared" si="35"/>
        <v/>
      </c>
      <c r="BM11" s="121" t="str">
        <f t="shared" si="36"/>
        <v/>
      </c>
      <c r="BN11" s="121" t="str">
        <f t="shared" si="37"/>
        <v/>
      </c>
      <c r="BO11" s="121">
        <f t="shared" ref="BO11:BO14" si="60">IF(BF11="",0,BF11)</f>
        <v>0</v>
      </c>
      <c r="BP11" s="121">
        <f t="shared" si="10"/>
        <v>0</v>
      </c>
      <c r="BQ11" s="121">
        <f t="shared" ref="BQ11:BQ14" si="61">IF(BJ11="",0,BJ11-BO11)</f>
        <v>0</v>
      </c>
      <c r="BR11" s="121">
        <f t="shared" si="11"/>
        <v>0</v>
      </c>
      <c r="BS11" s="121">
        <f t="shared" si="12"/>
        <v>0</v>
      </c>
      <c r="BT11" s="121">
        <f t="shared" si="13"/>
        <v>0</v>
      </c>
      <c r="BU11" s="121" t="str">
        <f t="shared" si="44"/>
        <v/>
      </c>
      <c r="BV11" s="121" t="str">
        <f t="shared" si="45"/>
        <v/>
      </c>
      <c r="BW11" s="121" t="str">
        <f t="shared" si="46"/>
        <v/>
      </c>
      <c r="BX11" s="121" t="str">
        <f t="shared" si="56"/>
        <v/>
      </c>
      <c r="BY11" s="121" t="str">
        <f t="shared" si="47"/>
        <v/>
      </c>
      <c r="BZ11" s="121" t="str">
        <f t="shared" si="57"/>
        <v/>
      </c>
      <c r="CA11" s="121" t="str">
        <f t="shared" si="58"/>
        <v/>
      </c>
      <c r="CB11" s="121" t="str">
        <f t="shared" si="59"/>
        <v/>
      </c>
      <c r="CC11" s="121" t="str">
        <f t="shared" si="48"/>
        <v/>
      </c>
      <c r="CD11" s="121" t="str">
        <f t="shared" si="49"/>
        <v/>
      </c>
      <c r="CE11" s="121" t="str">
        <f t="shared" si="50"/>
        <v/>
      </c>
      <c r="CF11" s="121" t="str">
        <f t="shared" si="51"/>
        <v/>
      </c>
      <c r="CG11" s="121" t="str">
        <f t="shared" si="52"/>
        <v/>
      </c>
      <c r="CH11" s="121" t="str">
        <f t="shared" si="53"/>
        <v/>
      </c>
      <c r="CI11" s="121" t="str">
        <f t="shared" si="54"/>
        <v/>
      </c>
      <c r="CJ11" s="129" t="str">
        <f t="shared" si="55"/>
        <v/>
      </c>
      <c r="CK11" s="121" t="str" cm="1">
        <f t="array" ref="CK11">IF(AND(AZ11="D_16",
        SUMPRODUCT(--ISNUMBER(SEARCH({"14","34","38","40","41","42","43","46","48","56","64","65"},BB11)))&gt;0),
    O11-IF(ISNUMBER(CL11),CL11,0),
    "")</f>
        <v/>
      </c>
      <c r="CL11" s="121" t="str" cm="1">
        <f t="array" ref="CL11">IF(AND(AZ11="D_16",
        SUMPRODUCT(--ISNUMBER(SEARCH({"01";"02";"03";"04";"05";"06";"07";"08";"09";"10";"11";"12";"13";"15";"16";"17";"19";"20";"21";"22";"23";"24";"25";"26";"27";"28";"29";"30";"31";"32";"33";"35";"36";"37";"39";"44";"45";"47";"49";"50";"51";"52";"53";"54";"55";"57";"58";"59";"60";"61";"62";"63";"66";"67";"68";"69";"70";"71";"72";"73";"74";"75"}, BB11)))&gt;0),
    O11,
    "")</f>
        <v/>
      </c>
      <c r="CM11" s="122" t="str" cm="1">
        <f t="array" ref="CM11">IF(SUMPRODUCT(--ISNUMBER(SEARCH({"32";"35";"36";"44";"45";"47";"50";"51";"52";"53";"54";"55";"57";"58";"59";"60"}, BB11)))&gt;0,
    B11,
    "")</f>
        <v/>
      </c>
      <c r="CN11" s="122" t="str" cm="1">
        <f t="array" ref="CN11">IF(SUMPRODUCT(--ISNUMBER(SEARCH({"61";"62"}, BB11)))&gt;0,
    B11,
    "")</f>
        <v/>
      </c>
      <c r="CO11" s="122" t="str" cm="1">
        <f t="array" ref="CO11">IF(SUMPRODUCT(--ISNUMBER(SEARCH({"68";"69";"70";"71"}, BB11)))&gt;0,
    B11,
    "")</f>
        <v/>
      </c>
      <c r="CP11" s="122" t="str" cm="1">
        <f t="array" ref="CP11">IF(SUMPRODUCT(--ISNUMBER(SEARCH({"72";"73";"74";"75"}, BB11)))&gt;0,
    B11,
    "")</f>
        <v/>
      </c>
      <c r="CQ11" s="122" t="str">
        <f t="shared" si="40"/>
        <v/>
      </c>
      <c r="CR11" s="218" t="str">
        <f t="shared" si="41"/>
        <v>NO</v>
      </c>
      <c r="CS11" s="120" t="str">
        <f t="shared" si="14"/>
        <v/>
      </c>
      <c r="CT11" s="121" t="str">
        <f t="shared" si="15"/>
        <v/>
      </c>
      <c r="CU11" s="121" t="str">
        <f t="shared" si="16"/>
        <v/>
      </c>
      <c r="CV11" s="121" t="str">
        <f t="shared" si="17"/>
        <v/>
      </c>
      <c r="CW11" s="121" t="str">
        <f t="shared" si="18"/>
        <v/>
      </c>
      <c r="CX11" s="121" t="str">
        <f t="shared" si="19"/>
        <v/>
      </c>
      <c r="CY11" s="121" t="str">
        <f t="shared" si="20"/>
        <v/>
      </c>
      <c r="CZ11" s="121" t="str">
        <f t="shared" si="21"/>
        <v/>
      </c>
      <c r="DA11" s="121" t="str">
        <f t="shared" si="22"/>
        <v/>
      </c>
      <c r="DB11" s="122" t="str">
        <f t="shared" si="23"/>
        <v/>
      </c>
      <c r="DC11" s="120" t="str">
        <f t="shared" si="24"/>
        <v/>
      </c>
      <c r="DD11" s="121" t="str">
        <f t="shared" si="25"/>
        <v/>
      </c>
      <c r="DE11" s="121" t="str">
        <f t="shared" si="26"/>
        <v/>
      </c>
      <c r="DF11" s="122" t="str">
        <f t="shared" si="27"/>
        <v/>
      </c>
      <c r="DG11" s="110"/>
    </row>
    <row r="12" spans="2:111" ht="16.2" x14ac:dyDescent="0.4">
      <c r="B12" s="7">
        <v>7</v>
      </c>
      <c r="C12" s="12"/>
      <c r="D12" s="13"/>
      <c r="E12" s="14"/>
      <c r="F12" s="14"/>
      <c r="G12" s="14"/>
      <c r="H12" s="14"/>
      <c r="I12" s="14"/>
      <c r="J12" s="14"/>
      <c r="K12" s="14"/>
      <c r="L12" s="15"/>
      <c r="M12" s="12"/>
      <c r="N12" s="12"/>
      <c r="O12" s="12"/>
      <c r="P12" s="98" t="str">
        <f xml:space="preserve"> IF(ISBLANK(M12),"",VLOOKUP(M12,ComboValue!$E$2:$I$18,5,FALSE))</f>
        <v/>
      </c>
      <c r="Q12" s="12"/>
      <c r="R12" s="234" t="str" cm="1">
        <f t="array" ref="R12">IF(OR(ISNUMBER(SEARCH("GHS05",$D12:$L12)),ISNUMBER(SEARCH("GHS06",$D12:$L12)),ISNUMBER(SEARCH("GHS07",$D12:$L12)),ISNUMBER(SEARCH("GHS08",$D12:$L12)),ISNUMBER(SEARCH("geen pictogram",$D12:$L12)),ISNUMBER(SEARCH("GHS09",$D12:$L12)),ISNUMBER(SEARCH("GHS03",$D12:$L12))),"JA","NEE")</f>
        <v>NEE</v>
      </c>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X12" s="121" t="str" cm="1">
        <f t="array" ref="AX12">_xlfn.TEXTJOIN(",", TRUE, IF(D12:L12="","",VLOOKUP(D12:L12, ComboValue!$B$2:$C$11, 2, FALSE)))</f>
        <v/>
      </c>
      <c r="AY12" s="121" t="str">
        <f t="shared" si="42"/>
        <v>Tous_NL</v>
      </c>
      <c r="AZ12" s="121" t="str">
        <f>IF(ISBLANK(M12),"",VLOOKUP(M12,ComboValue!$E$2:$G$18,3,FALSE))</f>
        <v/>
      </c>
      <c r="BA12" s="121" t="str">
        <f>IF(ISBLANK(N12),"",VLOOKUP(N12,ComboValue!$K$2:$L$5,2,FALSE))</f>
        <v/>
      </c>
      <c r="BB12" s="128" t="str" cm="1">
        <f t="array" ref="BB12">_xlfn.TEXTJOIN(",", TRUE, IF(S12:AV12="","",VLOOKUP(S12:AV12, ComboValue!$N$2:$O$100, 2, FALSE)))</f>
        <v/>
      </c>
      <c r="BC12" s="122" t="str">
        <f t="shared" si="43"/>
        <v/>
      </c>
      <c r="BD12" s="110"/>
      <c r="BE12" s="120" t="str">
        <f t="shared" si="28"/>
        <v/>
      </c>
      <c r="BF12" s="121" t="str">
        <f t="shared" si="29"/>
        <v/>
      </c>
      <c r="BG12" s="121" t="str">
        <f t="shared" si="30"/>
        <v/>
      </c>
      <c r="BH12" s="121" t="str">
        <f t="shared" si="31"/>
        <v/>
      </c>
      <c r="BI12" s="121" t="str">
        <f t="shared" si="32"/>
        <v/>
      </c>
      <c r="BJ12" s="121" t="str">
        <f t="shared" si="33"/>
        <v/>
      </c>
      <c r="BK12" s="121" t="str">
        <f t="shared" si="34"/>
        <v/>
      </c>
      <c r="BL12" s="121" t="str">
        <f t="shared" si="35"/>
        <v/>
      </c>
      <c r="BM12" s="121" t="str">
        <f t="shared" si="36"/>
        <v/>
      </c>
      <c r="BN12" s="121" t="str">
        <f t="shared" si="37"/>
        <v/>
      </c>
      <c r="BO12" s="121">
        <f t="shared" si="60"/>
        <v>0</v>
      </c>
      <c r="BP12" s="121">
        <f t="shared" si="10"/>
        <v>0</v>
      </c>
      <c r="BQ12" s="121">
        <f t="shared" si="61"/>
        <v>0</v>
      </c>
      <c r="BR12" s="121">
        <f t="shared" si="11"/>
        <v>0</v>
      </c>
      <c r="BS12" s="121">
        <f t="shared" si="12"/>
        <v>0</v>
      </c>
      <c r="BT12" s="121">
        <f t="shared" si="13"/>
        <v>0</v>
      </c>
      <c r="BU12" s="121" t="str">
        <f t="shared" si="44"/>
        <v/>
      </c>
      <c r="BV12" s="121" t="str">
        <f t="shared" si="45"/>
        <v/>
      </c>
      <c r="BW12" s="121" t="str">
        <f t="shared" si="46"/>
        <v/>
      </c>
      <c r="BX12" s="121" t="str">
        <f t="shared" si="56"/>
        <v/>
      </c>
      <c r="BY12" s="121" t="str">
        <f t="shared" si="47"/>
        <v/>
      </c>
      <c r="BZ12" s="121" t="str">
        <f t="shared" si="57"/>
        <v/>
      </c>
      <c r="CA12" s="121" t="str">
        <f t="shared" si="58"/>
        <v/>
      </c>
      <c r="CB12" s="121" t="str">
        <f t="shared" si="59"/>
        <v/>
      </c>
      <c r="CC12" s="121" t="str">
        <f t="shared" si="48"/>
        <v/>
      </c>
      <c r="CD12" s="121" t="str">
        <f t="shared" si="49"/>
        <v/>
      </c>
      <c r="CE12" s="121" t="str">
        <f t="shared" si="50"/>
        <v/>
      </c>
      <c r="CF12" s="121" t="str">
        <f t="shared" si="51"/>
        <v/>
      </c>
      <c r="CG12" s="121" t="str">
        <f t="shared" si="52"/>
        <v/>
      </c>
      <c r="CH12" s="121" t="str">
        <f t="shared" si="53"/>
        <v/>
      </c>
      <c r="CI12" s="121" t="str">
        <f t="shared" si="54"/>
        <v/>
      </c>
      <c r="CJ12" s="129" t="str">
        <f t="shared" si="55"/>
        <v/>
      </c>
      <c r="CK12" s="121" t="str" cm="1">
        <f t="array" ref="CK12">IF(AND(AZ12="D_16",
        SUMPRODUCT(--ISNUMBER(SEARCH({"14","34","38","40","41","42","43","46","48","56","64","65"},BB12)))&gt;0),
    O12-IF(ISNUMBER(CL12),CL12,0),
    "")</f>
        <v/>
      </c>
      <c r="CL12" s="121" t="str" cm="1">
        <f t="array" ref="CL12">IF(AND(AZ12="D_16",
        SUMPRODUCT(--ISNUMBER(SEARCH({"01";"02";"03";"04";"05";"06";"07";"08";"09";"10";"11";"12";"13";"15";"16";"17";"19";"20";"21";"22";"23";"24";"25";"26";"27";"28";"29";"30";"31";"32";"33";"35";"36";"37";"39";"44";"45";"47";"49";"50";"51";"52";"53";"54";"55";"57";"58";"59";"60";"61";"62";"63";"66";"67";"68";"69";"70";"71";"72";"73";"74";"75"}, BB12)))&gt;0),
    O12,
    "")</f>
        <v/>
      </c>
      <c r="CM12" s="122" t="str" cm="1">
        <f t="array" ref="CM12">IF(SUMPRODUCT(--ISNUMBER(SEARCH({"32";"35";"36";"44";"45";"47";"50";"51";"52";"53";"54";"55";"57";"58";"59";"60"}, BB12)))&gt;0,
    B12,
    "")</f>
        <v/>
      </c>
      <c r="CN12" s="122" t="str" cm="1">
        <f t="array" ref="CN12">IF(SUMPRODUCT(--ISNUMBER(SEARCH({"61";"62"}, BB12)))&gt;0,
    B12,
    "")</f>
        <v/>
      </c>
      <c r="CO12" s="122" t="str" cm="1">
        <f t="array" ref="CO12">IF(SUMPRODUCT(--ISNUMBER(SEARCH({"68";"69";"70";"71"}, BB12)))&gt;0,
    B12,
    "")</f>
        <v/>
      </c>
      <c r="CP12" s="122" t="str" cm="1">
        <f t="array" ref="CP12">IF(SUMPRODUCT(--ISNUMBER(SEARCH({"72";"73";"74";"75"}, BB12)))&gt;0,
    B12,
    "")</f>
        <v/>
      </c>
      <c r="CQ12" s="122" t="str">
        <f t="shared" si="40"/>
        <v/>
      </c>
      <c r="CR12" s="218" t="str">
        <f t="shared" si="41"/>
        <v>NO</v>
      </c>
      <c r="CS12" s="120" t="str">
        <f t="shared" si="14"/>
        <v/>
      </c>
      <c r="CT12" s="121" t="str">
        <f t="shared" si="15"/>
        <v/>
      </c>
      <c r="CU12" s="121" t="str">
        <f t="shared" si="16"/>
        <v/>
      </c>
      <c r="CV12" s="121" t="str">
        <f t="shared" si="17"/>
        <v/>
      </c>
      <c r="CW12" s="121" t="str">
        <f t="shared" si="18"/>
        <v/>
      </c>
      <c r="CX12" s="121" t="str">
        <f t="shared" si="19"/>
        <v/>
      </c>
      <c r="CY12" s="121" t="str">
        <f t="shared" si="20"/>
        <v/>
      </c>
      <c r="CZ12" s="121" t="str">
        <f t="shared" si="21"/>
        <v/>
      </c>
      <c r="DA12" s="121" t="str">
        <f t="shared" si="22"/>
        <v/>
      </c>
      <c r="DB12" s="122" t="str">
        <f t="shared" si="23"/>
        <v/>
      </c>
      <c r="DC12" s="120" t="str">
        <f t="shared" si="24"/>
        <v/>
      </c>
      <c r="DD12" s="121" t="str">
        <f t="shared" si="25"/>
        <v/>
      </c>
      <c r="DE12" s="121" t="str">
        <f t="shared" si="26"/>
        <v/>
      </c>
      <c r="DF12" s="122" t="str">
        <f t="shared" si="27"/>
        <v/>
      </c>
      <c r="DG12" s="110"/>
    </row>
    <row r="13" spans="2:111" ht="16.2" x14ac:dyDescent="0.4">
      <c r="B13" s="7">
        <v>8</v>
      </c>
      <c r="C13" s="12"/>
      <c r="D13" s="13"/>
      <c r="E13" s="14"/>
      <c r="F13" s="14"/>
      <c r="G13" s="14"/>
      <c r="H13" s="14"/>
      <c r="I13" s="14"/>
      <c r="J13" s="14"/>
      <c r="K13" s="14"/>
      <c r="L13" s="15"/>
      <c r="M13" s="12"/>
      <c r="N13" s="12"/>
      <c r="O13" s="12"/>
      <c r="P13" s="98" t="str">
        <f xml:space="preserve"> IF(ISBLANK(M13),"",VLOOKUP(M13,ComboValue!$E$2:$I$18,5,FALSE))</f>
        <v/>
      </c>
      <c r="Q13" s="12"/>
      <c r="R13" s="234" t="str" cm="1">
        <f t="array" ref="R13">IF(OR(ISNUMBER(SEARCH("GHS05",$D13:$L13)),ISNUMBER(SEARCH("GHS06",$D13:$L13)),ISNUMBER(SEARCH("GHS07",$D13:$L13)),ISNUMBER(SEARCH("GHS08",$D13:$L13)),ISNUMBER(SEARCH("geen pictogram",$D13:$L13)),ISNUMBER(SEARCH("GHS09",$D13:$L13)),ISNUMBER(SEARCH("GHS03",$D13:$L13))),"JA","NEE")</f>
        <v>NEE</v>
      </c>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X13" s="121" t="str" cm="1">
        <f t="array" ref="AX13">_xlfn.TEXTJOIN(",", TRUE, IF(D13:L13="","",VLOOKUP(D13:L13, ComboValue!$B$2:$C$11, 2, FALSE)))</f>
        <v/>
      </c>
      <c r="AY13" s="121" t="str">
        <f t="shared" si="42"/>
        <v>Tous_NL</v>
      </c>
      <c r="AZ13" s="121" t="str">
        <f>IF(ISBLANK(M13),"",VLOOKUP(M13,ComboValue!$E$2:$G$18,3,FALSE))</f>
        <v/>
      </c>
      <c r="BA13" s="121" t="str">
        <f>IF(ISBLANK(N13),"",VLOOKUP(N13,ComboValue!$K$2:$L$5,2,FALSE))</f>
        <v/>
      </c>
      <c r="BB13" s="128" t="str" cm="1">
        <f t="array" ref="BB13">_xlfn.TEXTJOIN(",", TRUE, IF(S13:AV13="","",VLOOKUP(S13:AV13, ComboValue!$N$2:$O$100, 2, FALSE)))</f>
        <v/>
      </c>
      <c r="BC13" s="122" t="str">
        <f t="shared" si="43"/>
        <v/>
      </c>
      <c r="BD13" s="110"/>
      <c r="BE13" s="120" t="str">
        <f t="shared" si="28"/>
        <v/>
      </c>
      <c r="BF13" s="121" t="str">
        <f t="shared" si="29"/>
        <v/>
      </c>
      <c r="BG13" s="121" t="str">
        <f t="shared" si="30"/>
        <v/>
      </c>
      <c r="BH13" s="121" t="str">
        <f t="shared" si="31"/>
        <v/>
      </c>
      <c r="BI13" s="121" t="str">
        <f t="shared" si="32"/>
        <v/>
      </c>
      <c r="BJ13" s="121" t="str">
        <f t="shared" si="33"/>
        <v/>
      </c>
      <c r="BK13" s="121" t="str">
        <f t="shared" si="34"/>
        <v/>
      </c>
      <c r="BL13" s="121" t="str">
        <f t="shared" si="35"/>
        <v/>
      </c>
      <c r="BM13" s="121" t="str">
        <f t="shared" si="36"/>
        <v/>
      </c>
      <c r="BN13" s="121" t="str">
        <f t="shared" si="37"/>
        <v/>
      </c>
      <c r="BO13" s="121">
        <f t="shared" si="60"/>
        <v>0</v>
      </c>
      <c r="BP13" s="121">
        <f t="shared" si="10"/>
        <v>0</v>
      </c>
      <c r="BQ13" s="121">
        <f t="shared" si="61"/>
        <v>0</v>
      </c>
      <c r="BR13" s="121">
        <f t="shared" si="11"/>
        <v>0</v>
      </c>
      <c r="BS13" s="121">
        <f t="shared" si="12"/>
        <v>0</v>
      </c>
      <c r="BT13" s="121">
        <f t="shared" si="13"/>
        <v>0</v>
      </c>
      <c r="BU13" s="121" t="str">
        <f t="shared" si="44"/>
        <v/>
      </c>
      <c r="BV13" s="121" t="str">
        <f t="shared" si="45"/>
        <v/>
      </c>
      <c r="BW13" s="121" t="str">
        <f t="shared" si="46"/>
        <v/>
      </c>
      <c r="BX13" s="121" t="str">
        <f t="shared" si="56"/>
        <v/>
      </c>
      <c r="BY13" s="121" t="str">
        <f t="shared" si="47"/>
        <v/>
      </c>
      <c r="BZ13" s="121" t="str">
        <f t="shared" si="57"/>
        <v/>
      </c>
      <c r="CA13" s="121" t="str">
        <f t="shared" si="58"/>
        <v/>
      </c>
      <c r="CB13" s="121" t="str">
        <f t="shared" si="59"/>
        <v/>
      </c>
      <c r="CC13" s="121" t="str">
        <f t="shared" si="48"/>
        <v/>
      </c>
      <c r="CD13" s="121" t="str">
        <f t="shared" si="49"/>
        <v/>
      </c>
      <c r="CE13" s="121" t="str">
        <f t="shared" si="50"/>
        <v/>
      </c>
      <c r="CF13" s="121" t="str">
        <f t="shared" si="51"/>
        <v/>
      </c>
      <c r="CG13" s="121" t="str">
        <f t="shared" si="52"/>
        <v/>
      </c>
      <c r="CH13" s="121" t="str">
        <f t="shared" si="53"/>
        <v/>
      </c>
      <c r="CI13" s="121" t="str">
        <f t="shared" si="54"/>
        <v/>
      </c>
      <c r="CJ13" s="129" t="str">
        <f t="shared" si="55"/>
        <v/>
      </c>
      <c r="CK13" s="121" t="str" cm="1">
        <f t="array" ref="CK13">IF(AND(AZ13="D_16",
        SUMPRODUCT(--ISNUMBER(SEARCH({"14","34","38","40","41","42","43","46","48","56","64","65"},BB13)))&gt;0),
    O13-IF(ISNUMBER(CL13),CL13,0),
    "")</f>
        <v/>
      </c>
      <c r="CL13" s="121" t="str" cm="1">
        <f t="array" ref="CL13">IF(AND(AZ13="D_16",
        SUMPRODUCT(--ISNUMBER(SEARCH({"01";"02";"03";"04";"05";"06";"07";"08";"09";"10";"11";"12";"13";"15";"16";"17";"19";"20";"21";"22";"23";"24";"25";"26";"27";"28";"29";"30";"31";"32";"33";"35";"36";"37";"39";"44";"45";"47";"49";"50";"51";"52";"53";"54";"55";"57";"58";"59";"60";"61";"62";"63";"66";"67";"68";"69";"70";"71";"72";"73";"74";"75"}, BB13)))&gt;0),
    O13,
    "")</f>
        <v/>
      </c>
      <c r="CM13" s="122" t="str" cm="1">
        <f t="array" ref="CM13">IF(SUMPRODUCT(--ISNUMBER(SEARCH({"32";"35";"36";"44";"45";"47";"50";"51";"52";"53";"54";"55";"57";"58";"59";"60"}, BB13)))&gt;0,
    B13,
    "")</f>
        <v/>
      </c>
      <c r="CN13" s="122" t="str" cm="1">
        <f t="array" ref="CN13">IF(SUMPRODUCT(--ISNUMBER(SEARCH({"61";"62"}, BB13)))&gt;0,
    B13,
    "")</f>
        <v/>
      </c>
      <c r="CO13" s="122" t="str" cm="1">
        <f t="array" ref="CO13">IF(SUMPRODUCT(--ISNUMBER(SEARCH({"68";"69";"70";"71"}, BB13)))&gt;0,
    B13,
    "")</f>
        <v/>
      </c>
      <c r="CP13" s="122" t="str" cm="1">
        <f t="array" ref="CP13">IF(SUMPRODUCT(--ISNUMBER(SEARCH({"72";"73";"74";"75"}, BB13)))&gt;0,
    B13,
    "")</f>
        <v/>
      </c>
      <c r="CQ13" s="122" t="str">
        <f t="shared" si="40"/>
        <v/>
      </c>
      <c r="CR13" s="218" t="str">
        <f t="shared" si="41"/>
        <v>NO</v>
      </c>
      <c r="CS13" s="120" t="str">
        <f t="shared" si="14"/>
        <v/>
      </c>
      <c r="CT13" s="121" t="str">
        <f t="shared" si="15"/>
        <v/>
      </c>
      <c r="CU13" s="121" t="str">
        <f t="shared" si="16"/>
        <v/>
      </c>
      <c r="CV13" s="121" t="str">
        <f t="shared" si="17"/>
        <v/>
      </c>
      <c r="CW13" s="121" t="str">
        <f t="shared" si="18"/>
        <v/>
      </c>
      <c r="CX13" s="121" t="str">
        <f t="shared" si="19"/>
        <v/>
      </c>
      <c r="CY13" s="121" t="str">
        <f t="shared" si="20"/>
        <v/>
      </c>
      <c r="CZ13" s="121" t="str">
        <f t="shared" si="21"/>
        <v/>
      </c>
      <c r="DA13" s="121" t="str">
        <f t="shared" si="22"/>
        <v/>
      </c>
      <c r="DB13" s="122" t="str">
        <f t="shared" si="23"/>
        <v/>
      </c>
      <c r="DC13" s="120" t="str">
        <f t="shared" si="24"/>
        <v/>
      </c>
      <c r="DD13" s="121" t="str">
        <f t="shared" si="25"/>
        <v/>
      </c>
      <c r="DE13" s="121" t="str">
        <f t="shared" si="26"/>
        <v/>
      </c>
      <c r="DF13" s="122" t="str">
        <f t="shared" si="27"/>
        <v/>
      </c>
      <c r="DG13" s="110"/>
    </row>
    <row r="14" spans="2:111" ht="16.2" x14ac:dyDescent="0.4">
      <c r="B14" s="7">
        <v>9</v>
      </c>
      <c r="C14" s="12"/>
      <c r="D14" s="13"/>
      <c r="E14" s="14"/>
      <c r="F14" s="14"/>
      <c r="G14" s="14"/>
      <c r="H14" s="14"/>
      <c r="I14" s="14"/>
      <c r="J14" s="14"/>
      <c r="K14" s="14"/>
      <c r="L14" s="15"/>
      <c r="M14" s="12"/>
      <c r="N14" s="12"/>
      <c r="O14" s="12"/>
      <c r="P14" s="98" t="str">
        <f xml:space="preserve"> IF(ISBLANK(M14),"",VLOOKUP(M14,ComboValue!$E$2:$I$18,5,FALSE))</f>
        <v/>
      </c>
      <c r="Q14" s="12"/>
      <c r="R14" s="234" t="str" cm="1">
        <f t="array" ref="R14">IF(OR(ISNUMBER(SEARCH("GHS05",$D14:$L14)),ISNUMBER(SEARCH("GHS06",$D14:$L14)),ISNUMBER(SEARCH("GHS07",$D14:$L14)),ISNUMBER(SEARCH("GHS08",$D14:$L14)),ISNUMBER(SEARCH("geen pictogram",$D14:$L14)),ISNUMBER(SEARCH("GHS09",$D14:$L14)),ISNUMBER(SEARCH("GHS03",$D14:$L14))),"JA","NEE")</f>
        <v>NEE</v>
      </c>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X14" s="121" t="str" cm="1">
        <f t="array" ref="AX14">_xlfn.TEXTJOIN(",", TRUE, IF(D14:L14="","",VLOOKUP(D14:L14, ComboValue!$B$2:$C$11, 2, FALSE)))</f>
        <v/>
      </c>
      <c r="AY14" s="121" t="str">
        <f t="shared" si="42"/>
        <v>Tous_NL</v>
      </c>
      <c r="AZ14" s="121" t="str">
        <f>IF(ISBLANK(M14),"",VLOOKUP(M14,ComboValue!$E$2:$G$18,3,FALSE))</f>
        <v/>
      </c>
      <c r="BA14" s="121" t="str">
        <f>IF(ISBLANK(N14),"",VLOOKUP(N14,ComboValue!$K$2:$L$5,2,FALSE))</f>
        <v/>
      </c>
      <c r="BB14" s="128" t="str" cm="1">
        <f t="array" ref="BB14">_xlfn.TEXTJOIN(",", TRUE, IF(S14:AV14="","",VLOOKUP(S14:AV14, ComboValue!$N$2:$O$100, 2, FALSE)))</f>
        <v/>
      </c>
      <c r="BC14" s="122" t="str">
        <f t="shared" si="43"/>
        <v/>
      </c>
      <c r="BD14" s="110"/>
      <c r="BE14" s="120" t="str">
        <f t="shared" si="28"/>
        <v/>
      </c>
      <c r="BF14" s="121" t="str">
        <f t="shared" si="29"/>
        <v/>
      </c>
      <c r="BG14" s="121" t="str">
        <f t="shared" si="30"/>
        <v/>
      </c>
      <c r="BH14" s="121" t="str">
        <f t="shared" si="31"/>
        <v/>
      </c>
      <c r="BI14" s="121" t="str">
        <f t="shared" si="32"/>
        <v/>
      </c>
      <c r="BJ14" s="121" t="str">
        <f t="shared" si="33"/>
        <v/>
      </c>
      <c r="BK14" s="121" t="str">
        <f t="shared" si="34"/>
        <v/>
      </c>
      <c r="BL14" s="121" t="str">
        <f t="shared" si="35"/>
        <v/>
      </c>
      <c r="BM14" s="121" t="str">
        <f t="shared" si="36"/>
        <v/>
      </c>
      <c r="BN14" s="121" t="str">
        <f t="shared" si="37"/>
        <v/>
      </c>
      <c r="BO14" s="121">
        <f t="shared" si="60"/>
        <v>0</v>
      </c>
      <c r="BP14" s="121">
        <f t="shared" si="10"/>
        <v>0</v>
      </c>
      <c r="BQ14" s="121">
        <f t="shared" si="61"/>
        <v>0</v>
      </c>
      <c r="BR14" s="121">
        <f t="shared" si="11"/>
        <v>0</v>
      </c>
      <c r="BS14" s="121">
        <f t="shared" si="12"/>
        <v>0</v>
      </c>
      <c r="BT14" s="121">
        <f t="shared" si="13"/>
        <v>0</v>
      </c>
      <c r="BU14" s="121" t="str">
        <f t="shared" si="44"/>
        <v/>
      </c>
      <c r="BV14" s="121" t="str">
        <f t="shared" si="45"/>
        <v/>
      </c>
      <c r="BW14" s="121" t="str">
        <f t="shared" si="46"/>
        <v/>
      </c>
      <c r="BX14" s="121" t="str">
        <f t="shared" si="56"/>
        <v/>
      </c>
      <c r="BY14" s="121" t="str">
        <f t="shared" si="47"/>
        <v/>
      </c>
      <c r="BZ14" s="121" t="str">
        <f t="shared" si="57"/>
        <v/>
      </c>
      <c r="CA14" s="121" t="str">
        <f t="shared" si="58"/>
        <v/>
      </c>
      <c r="CB14" s="121" t="str">
        <f t="shared" si="59"/>
        <v/>
      </c>
      <c r="CC14" s="121" t="str">
        <f t="shared" si="48"/>
        <v/>
      </c>
      <c r="CD14" s="121" t="str">
        <f t="shared" si="49"/>
        <v/>
      </c>
      <c r="CE14" s="121" t="str">
        <f t="shared" si="50"/>
        <v/>
      </c>
      <c r="CF14" s="121" t="str">
        <f t="shared" si="51"/>
        <v/>
      </c>
      <c r="CG14" s="121" t="str">
        <f t="shared" si="52"/>
        <v/>
      </c>
      <c r="CH14" s="121" t="str">
        <f t="shared" si="53"/>
        <v/>
      </c>
      <c r="CI14" s="121" t="str">
        <f t="shared" si="54"/>
        <v/>
      </c>
      <c r="CJ14" s="129" t="str">
        <f t="shared" si="55"/>
        <v/>
      </c>
      <c r="CK14" s="121" t="str" cm="1">
        <f t="array" ref="CK14">IF(AND(AZ14="D_16",
        SUMPRODUCT(--ISNUMBER(SEARCH({"14","34","38","40","41","42","43","46","48","56","64","65"},BB14)))&gt;0),
    O14-IF(ISNUMBER(CL14),CL14,0),
    "")</f>
        <v/>
      </c>
      <c r="CL14" s="121" t="str" cm="1">
        <f t="array" ref="CL14">IF(AND(AZ14="D_16",
        SUMPRODUCT(--ISNUMBER(SEARCH({"01";"02";"03";"04";"05";"06";"07";"08";"09";"10";"11";"12";"13";"15";"16";"17";"19";"20";"21";"22";"23";"24";"25";"26";"27";"28";"29";"30";"31";"32";"33";"35";"36";"37";"39";"44";"45";"47";"49";"50";"51";"52";"53";"54";"55";"57";"58";"59";"60";"61";"62";"63";"66";"67";"68";"69";"70";"71";"72";"73";"74";"75"}, BB14)))&gt;0),
    O14,
    "")</f>
        <v/>
      </c>
      <c r="CM14" s="122" t="str" cm="1">
        <f t="array" ref="CM14">IF(SUMPRODUCT(--ISNUMBER(SEARCH({"32";"35";"36";"44";"45";"47";"50";"51";"52";"53";"54";"55";"57";"58";"59";"60"}, BB14)))&gt;0,
    B14,
    "")</f>
        <v/>
      </c>
      <c r="CN14" s="122" t="str" cm="1">
        <f t="array" ref="CN14">IF(SUMPRODUCT(--ISNUMBER(SEARCH({"61";"62"}, BB14)))&gt;0,
    B14,
    "")</f>
        <v/>
      </c>
      <c r="CO14" s="122" t="str" cm="1">
        <f t="array" ref="CO14">IF(SUMPRODUCT(--ISNUMBER(SEARCH({"68";"69";"70";"71"}, BB14)))&gt;0,
    B14,
    "")</f>
        <v/>
      </c>
      <c r="CP14" s="122" t="str" cm="1">
        <f t="array" ref="CP14">IF(SUMPRODUCT(--ISNUMBER(SEARCH({"72";"73";"74";"75"}, BB14)))&gt;0,
    B14,
    "")</f>
        <v/>
      </c>
      <c r="CQ14" s="122" t="str">
        <f t="shared" si="40"/>
        <v/>
      </c>
      <c r="CR14" s="218" t="str">
        <f t="shared" si="41"/>
        <v>NO</v>
      </c>
      <c r="CS14" s="120" t="str">
        <f t="shared" si="14"/>
        <v/>
      </c>
      <c r="CT14" s="121" t="str">
        <f t="shared" si="15"/>
        <v/>
      </c>
      <c r="CU14" s="121" t="str">
        <f t="shared" si="16"/>
        <v/>
      </c>
      <c r="CV14" s="121" t="str">
        <f t="shared" si="17"/>
        <v/>
      </c>
      <c r="CW14" s="121" t="str">
        <f t="shared" si="18"/>
        <v/>
      </c>
      <c r="CX14" s="121" t="str">
        <f t="shared" si="19"/>
        <v/>
      </c>
      <c r="CY14" s="121" t="str">
        <f t="shared" si="20"/>
        <v/>
      </c>
      <c r="CZ14" s="121" t="str">
        <f t="shared" si="21"/>
        <v/>
      </c>
      <c r="DA14" s="121" t="str">
        <f t="shared" si="22"/>
        <v/>
      </c>
      <c r="DB14" s="122" t="str">
        <f t="shared" si="23"/>
        <v/>
      </c>
      <c r="DC14" s="120" t="str">
        <f t="shared" si="24"/>
        <v/>
      </c>
      <c r="DD14" s="121" t="str">
        <f t="shared" si="25"/>
        <v/>
      </c>
      <c r="DE14" s="121" t="str">
        <f t="shared" si="26"/>
        <v/>
      </c>
      <c r="DF14" s="122" t="str">
        <f t="shared" si="27"/>
        <v/>
      </c>
      <c r="DG14" s="110"/>
    </row>
    <row r="15" spans="2:111" ht="16.2" x14ac:dyDescent="0.4">
      <c r="B15" s="7">
        <v>10</v>
      </c>
      <c r="C15" s="12"/>
      <c r="D15" s="13"/>
      <c r="E15" s="14"/>
      <c r="F15" s="14"/>
      <c r="G15" s="14"/>
      <c r="H15" s="14"/>
      <c r="I15" s="14"/>
      <c r="J15" s="14"/>
      <c r="K15" s="14"/>
      <c r="L15" s="15"/>
      <c r="M15" s="12"/>
      <c r="N15" s="12"/>
      <c r="O15" s="12"/>
      <c r="P15" s="98" t="str">
        <f xml:space="preserve"> IF(ISBLANK(M15),"",VLOOKUP(M15,ComboValue!$E$2:$I$18,5,FALSE))</f>
        <v/>
      </c>
      <c r="Q15" s="12"/>
      <c r="R15" s="234" t="str" cm="1">
        <f t="array" ref="R15">IF(OR(ISNUMBER(SEARCH("GHS05",$D15:$L15)),ISNUMBER(SEARCH("GHS06",$D15:$L15)),ISNUMBER(SEARCH("GHS07",$D15:$L15)),ISNUMBER(SEARCH("GHS08",$D15:$L15)),ISNUMBER(SEARCH("geen pictogram",$D15:$L15)),ISNUMBER(SEARCH("GHS09",$D15:$L15)),ISNUMBER(SEARCH("GHS03",$D15:$L15))),"JA","NEE")</f>
        <v>NEE</v>
      </c>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X15" s="121" t="str" cm="1">
        <f t="array" ref="AX15">_xlfn.TEXTJOIN(",", TRUE, IF(D15:L15="","",VLOOKUP(D15:L15, ComboValue!$B$2:$C$11, 2, FALSE)))</f>
        <v/>
      </c>
      <c r="AY15" s="121" t="str">
        <f t="shared" si="42"/>
        <v>Tous_NL</v>
      </c>
      <c r="AZ15" s="121" t="str">
        <f>IF(ISBLANK(M15),"",VLOOKUP(M15,ComboValue!$E$2:$G$18,3,FALSE))</f>
        <v/>
      </c>
      <c r="BA15" s="121" t="str">
        <f>IF(ISBLANK(N15),"",VLOOKUP(N15,ComboValue!$K$2:$L$5,2,FALSE))</f>
        <v/>
      </c>
      <c r="BB15" s="128" t="str" cm="1">
        <f t="array" ref="BB15">_xlfn.TEXTJOIN(",", TRUE, IF(S15:AV15="","",VLOOKUP(S15:AV15, ComboValue!$N$2:$O$100, 2, FALSE)))</f>
        <v/>
      </c>
      <c r="BC15" s="122" t="str">
        <f t="shared" si="43"/>
        <v/>
      </c>
      <c r="BD15" s="110"/>
      <c r="BE15" s="120" t="str">
        <f t="shared" si="28"/>
        <v/>
      </c>
      <c r="BF15" s="121" t="str">
        <f t="shared" si="29"/>
        <v/>
      </c>
      <c r="BG15" s="121" t="str">
        <f t="shared" si="30"/>
        <v/>
      </c>
      <c r="BH15" s="121" t="str">
        <f t="shared" si="31"/>
        <v/>
      </c>
      <c r="BI15" s="121" t="str">
        <f t="shared" si="32"/>
        <v/>
      </c>
      <c r="BJ15" s="121" t="str">
        <f t="shared" si="33"/>
        <v/>
      </c>
      <c r="BK15" s="121" t="str">
        <f t="shared" si="34"/>
        <v/>
      </c>
      <c r="BL15" s="121" t="str">
        <f t="shared" si="35"/>
        <v/>
      </c>
      <c r="BM15" s="121" t="str">
        <f t="shared" si="36"/>
        <v/>
      </c>
      <c r="BN15" s="121" t="str">
        <f t="shared" si="37"/>
        <v/>
      </c>
      <c r="BO15" s="121">
        <f t="shared" ref="BO15:BO34" si="62">IF(BF15="",0,BF15)</f>
        <v>0</v>
      </c>
      <c r="BP15" s="121">
        <f t="shared" si="10"/>
        <v>0</v>
      </c>
      <c r="BQ15" s="121">
        <f t="shared" ref="BQ15:BQ34" si="63">IF(BJ15="",0,BJ15-BO15)</f>
        <v>0</v>
      </c>
      <c r="BR15" s="121">
        <f t="shared" si="11"/>
        <v>0</v>
      </c>
      <c r="BS15" s="121">
        <f t="shared" si="12"/>
        <v>0</v>
      </c>
      <c r="BT15" s="121">
        <f t="shared" si="13"/>
        <v>0</v>
      </c>
      <c r="BU15" s="121" t="str">
        <f t="shared" si="44"/>
        <v/>
      </c>
      <c r="BV15" s="121" t="str">
        <f t="shared" si="45"/>
        <v/>
      </c>
      <c r="BW15" s="121" t="str">
        <f t="shared" si="46"/>
        <v/>
      </c>
      <c r="BX15" s="121" t="str">
        <f t="shared" si="56"/>
        <v/>
      </c>
      <c r="BY15" s="121" t="str">
        <f t="shared" si="47"/>
        <v/>
      </c>
      <c r="BZ15" s="121" t="str">
        <f t="shared" si="57"/>
        <v/>
      </c>
      <c r="CA15" s="121" t="str">
        <f t="shared" si="58"/>
        <v/>
      </c>
      <c r="CB15" s="121" t="str">
        <f t="shared" si="59"/>
        <v/>
      </c>
      <c r="CC15" s="121" t="str">
        <f t="shared" si="48"/>
        <v/>
      </c>
      <c r="CD15" s="121" t="str">
        <f t="shared" si="49"/>
        <v/>
      </c>
      <c r="CE15" s="121" t="str">
        <f t="shared" si="50"/>
        <v/>
      </c>
      <c r="CF15" s="121" t="str">
        <f t="shared" si="51"/>
        <v/>
      </c>
      <c r="CG15" s="121" t="str">
        <f t="shared" si="52"/>
        <v/>
      </c>
      <c r="CH15" s="121" t="str">
        <f t="shared" si="53"/>
        <v/>
      </c>
      <c r="CI15" s="121" t="str">
        <f t="shared" si="54"/>
        <v/>
      </c>
      <c r="CJ15" s="129" t="str">
        <f t="shared" si="55"/>
        <v/>
      </c>
      <c r="CK15" s="121" t="str" cm="1">
        <f t="array" ref="CK15">IF(AND(AZ15="D_16",
        SUMPRODUCT(--ISNUMBER(SEARCH({"14","34","38","40","41","42","43","46","48","56","64","65"},BB15)))&gt;0),
    O15-IF(ISNUMBER(CL15),CL15,0),
    "")</f>
        <v/>
      </c>
      <c r="CL15" s="121" t="str" cm="1">
        <f t="array" ref="CL15">IF(AND(AZ15="D_16",
        SUMPRODUCT(--ISNUMBER(SEARCH({"01";"02";"03";"04";"05";"06";"07";"08";"09";"10";"11";"12";"13";"15";"16";"17";"19";"20";"21";"22";"23";"24";"25";"26";"27";"28";"29";"30";"31";"32";"33";"35";"36";"37";"39";"44";"45";"47";"49";"50";"51";"52";"53";"54";"55";"57";"58";"59";"60";"61";"62";"63";"66";"67";"68";"69";"70";"71";"72";"73";"74";"75"}, BB15)))&gt;0),
    O15,
    "")</f>
        <v/>
      </c>
      <c r="CM15" s="122" t="str" cm="1">
        <f t="array" ref="CM15">IF(SUMPRODUCT(--ISNUMBER(SEARCH({"32";"35";"36";"44";"45";"47";"50";"51";"52";"53";"54";"55";"57";"58";"59";"60"}, BB15)))&gt;0,
    B15,
    "")</f>
        <v/>
      </c>
      <c r="CN15" s="122" t="str" cm="1">
        <f t="array" ref="CN15">IF(SUMPRODUCT(--ISNUMBER(SEARCH({"61";"62"}, BB15)))&gt;0,
    B15,
    "")</f>
        <v/>
      </c>
      <c r="CO15" s="122" t="str" cm="1">
        <f t="array" ref="CO15">IF(SUMPRODUCT(--ISNUMBER(SEARCH({"68";"69";"70";"71"}, BB15)))&gt;0,
    B15,
    "")</f>
        <v/>
      </c>
      <c r="CP15" s="122" t="str" cm="1">
        <f t="array" ref="CP15">IF(SUMPRODUCT(--ISNUMBER(SEARCH({"72";"73";"74";"75"}, BB15)))&gt;0,
    B15,
    "")</f>
        <v/>
      </c>
      <c r="CQ15" s="122" t="str">
        <f t="shared" si="40"/>
        <v/>
      </c>
      <c r="CR15" s="218" t="str">
        <f t="shared" si="41"/>
        <v>NO</v>
      </c>
      <c r="CS15" s="120" t="str">
        <f t="shared" si="14"/>
        <v/>
      </c>
      <c r="CT15" s="121" t="str">
        <f t="shared" si="15"/>
        <v/>
      </c>
      <c r="CU15" s="121" t="str">
        <f t="shared" si="16"/>
        <v/>
      </c>
      <c r="CV15" s="121" t="str">
        <f t="shared" si="17"/>
        <v/>
      </c>
      <c r="CW15" s="121" t="str">
        <f t="shared" si="18"/>
        <v/>
      </c>
      <c r="CX15" s="121" t="str">
        <f t="shared" si="19"/>
        <v/>
      </c>
      <c r="CY15" s="121" t="str">
        <f t="shared" si="20"/>
        <v/>
      </c>
      <c r="CZ15" s="121" t="str">
        <f t="shared" si="21"/>
        <v/>
      </c>
      <c r="DA15" s="121" t="str">
        <f t="shared" si="22"/>
        <v/>
      </c>
      <c r="DB15" s="122" t="str">
        <f t="shared" si="23"/>
        <v/>
      </c>
      <c r="DC15" s="120" t="str">
        <f t="shared" si="24"/>
        <v/>
      </c>
      <c r="DD15" s="121" t="str">
        <f t="shared" si="25"/>
        <v/>
      </c>
      <c r="DE15" s="121" t="str">
        <f t="shared" si="26"/>
        <v/>
      </c>
      <c r="DF15" s="122" t="str">
        <f t="shared" si="27"/>
        <v/>
      </c>
      <c r="DG15" s="110"/>
    </row>
    <row r="16" spans="2:111" ht="16.2" x14ac:dyDescent="0.4">
      <c r="B16" s="7">
        <v>11</v>
      </c>
      <c r="C16" s="12"/>
      <c r="D16" s="13"/>
      <c r="E16" s="14"/>
      <c r="F16" s="14"/>
      <c r="G16" s="14"/>
      <c r="H16" s="14"/>
      <c r="I16" s="14"/>
      <c r="J16" s="14"/>
      <c r="K16" s="14"/>
      <c r="L16" s="15"/>
      <c r="M16" s="12"/>
      <c r="N16" s="12"/>
      <c r="O16" s="12"/>
      <c r="P16" s="98" t="str">
        <f xml:space="preserve"> IF(ISBLANK(M16),"",VLOOKUP(M16,ComboValue!$E$2:$I$18,5,FALSE))</f>
        <v/>
      </c>
      <c r="Q16" s="12"/>
      <c r="R16" s="234" t="str" cm="1">
        <f t="array" ref="R16">IF(OR(ISNUMBER(SEARCH("GHS05",$D16:$L16)),ISNUMBER(SEARCH("GHS06",$D16:$L16)),ISNUMBER(SEARCH("GHS07",$D16:$L16)),ISNUMBER(SEARCH("GHS08",$D16:$L16)),ISNUMBER(SEARCH("geen pictogram",$D16:$L16)),ISNUMBER(SEARCH("GHS09",$D16:$L16)),ISNUMBER(SEARCH("GHS03",$D16:$L16))),"JA","NEE")</f>
        <v>NEE</v>
      </c>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X16" s="121" t="str" cm="1">
        <f t="array" ref="AX16">_xlfn.TEXTJOIN(",", TRUE, IF(D16:L16="","",VLOOKUP(D16:L16, ComboValue!$B$2:$C$11, 2, FALSE)))</f>
        <v/>
      </c>
      <c r="AY16" s="121" t="str">
        <f t="shared" si="42"/>
        <v>Tous_NL</v>
      </c>
      <c r="AZ16" s="121" t="str">
        <f>IF(ISBLANK(M16),"",VLOOKUP(M16,ComboValue!$E$2:$G$18,3,FALSE))</f>
        <v/>
      </c>
      <c r="BA16" s="121" t="str">
        <f>IF(ISBLANK(N16),"",VLOOKUP(N16,ComboValue!$K$2:$L$5,2,FALSE))</f>
        <v/>
      </c>
      <c r="BB16" s="128" t="str" cm="1">
        <f t="array" ref="BB16">_xlfn.TEXTJOIN(",", TRUE, IF(S16:AV16="","",VLOOKUP(S16:AV16, ComboValue!$N$2:$O$100, 2, FALSE)))</f>
        <v/>
      </c>
      <c r="BC16" s="122" t="str">
        <f t="shared" si="43"/>
        <v/>
      </c>
      <c r="BD16" s="110"/>
      <c r="BE16" s="120" t="str">
        <f t="shared" si="28"/>
        <v/>
      </c>
      <c r="BF16" s="121" t="str">
        <f t="shared" si="29"/>
        <v/>
      </c>
      <c r="BG16" s="121" t="str">
        <f t="shared" si="30"/>
        <v/>
      </c>
      <c r="BH16" s="121" t="str">
        <f t="shared" si="31"/>
        <v/>
      </c>
      <c r="BI16" s="121" t="str">
        <f t="shared" si="32"/>
        <v/>
      </c>
      <c r="BJ16" s="121" t="str">
        <f t="shared" si="33"/>
        <v/>
      </c>
      <c r="BK16" s="121" t="str">
        <f t="shared" si="34"/>
        <v/>
      </c>
      <c r="BL16" s="121" t="str">
        <f t="shared" si="35"/>
        <v/>
      </c>
      <c r="BM16" s="121" t="str">
        <f t="shared" si="36"/>
        <v/>
      </c>
      <c r="BN16" s="121" t="str">
        <f t="shared" si="37"/>
        <v/>
      </c>
      <c r="BO16" s="121">
        <f t="shared" si="62"/>
        <v>0</v>
      </c>
      <c r="BP16" s="121">
        <f t="shared" si="10"/>
        <v>0</v>
      </c>
      <c r="BQ16" s="121">
        <f t="shared" si="63"/>
        <v>0</v>
      </c>
      <c r="BR16" s="121">
        <f t="shared" si="11"/>
        <v>0</v>
      </c>
      <c r="BS16" s="121">
        <f t="shared" si="12"/>
        <v>0</v>
      </c>
      <c r="BT16" s="121">
        <f t="shared" si="13"/>
        <v>0</v>
      </c>
      <c r="BU16" s="121" t="str">
        <f t="shared" si="44"/>
        <v/>
      </c>
      <c r="BV16" s="121" t="str">
        <f t="shared" si="45"/>
        <v/>
      </c>
      <c r="BW16" s="121" t="str">
        <f t="shared" si="46"/>
        <v/>
      </c>
      <c r="BX16" s="121" t="str">
        <f t="shared" si="56"/>
        <v/>
      </c>
      <c r="BY16" s="121" t="str">
        <f t="shared" si="47"/>
        <v/>
      </c>
      <c r="BZ16" s="121" t="str">
        <f t="shared" si="57"/>
        <v/>
      </c>
      <c r="CA16" s="121" t="str">
        <f t="shared" si="58"/>
        <v/>
      </c>
      <c r="CB16" s="121" t="str">
        <f t="shared" si="59"/>
        <v/>
      </c>
      <c r="CC16" s="121" t="str">
        <f t="shared" si="48"/>
        <v/>
      </c>
      <c r="CD16" s="121" t="str">
        <f t="shared" si="49"/>
        <v/>
      </c>
      <c r="CE16" s="121" t="str">
        <f t="shared" si="50"/>
        <v/>
      </c>
      <c r="CF16" s="121" t="str">
        <f t="shared" si="51"/>
        <v/>
      </c>
      <c r="CG16" s="121" t="str">
        <f t="shared" si="52"/>
        <v/>
      </c>
      <c r="CH16" s="121" t="str">
        <f t="shared" si="53"/>
        <v/>
      </c>
      <c r="CI16" s="121" t="str">
        <f t="shared" si="54"/>
        <v/>
      </c>
      <c r="CJ16" s="129" t="str">
        <f t="shared" si="55"/>
        <v/>
      </c>
      <c r="CK16" s="121" t="str" cm="1">
        <f t="array" ref="CK16">IF(AND(AZ16="D_16",
        SUMPRODUCT(--ISNUMBER(SEARCH({"14","34","38","40","41","42","43","46","48","56","64","65"},BB16)))&gt;0),
    O16-IF(ISNUMBER(CL16),CL16,0),
    "")</f>
        <v/>
      </c>
      <c r="CL16" s="121" t="str" cm="1">
        <f t="array" ref="CL16">IF(AND(AZ16="D_16",
        SUMPRODUCT(--ISNUMBER(SEARCH({"01";"02";"03";"04";"05";"06";"07";"08";"09";"10";"11";"12";"13";"15";"16";"17";"19";"20";"21";"22";"23";"24";"25";"26";"27";"28";"29";"30";"31";"32";"33";"35";"36";"37";"39";"44";"45";"47";"49";"50";"51";"52";"53";"54";"55";"57";"58";"59";"60";"61";"62";"63";"66";"67";"68";"69";"70";"71";"72";"73";"74";"75"}, BB16)))&gt;0),
    O16,
    "")</f>
        <v/>
      </c>
      <c r="CM16" s="122" t="str" cm="1">
        <f t="array" ref="CM16">IF(SUMPRODUCT(--ISNUMBER(SEARCH({"32";"35";"36";"44";"45";"47";"50";"51";"52";"53";"54";"55";"57";"58";"59";"60"}, BB16)))&gt;0,
    B16,
    "")</f>
        <v/>
      </c>
      <c r="CN16" s="122" t="str" cm="1">
        <f t="array" ref="CN16">IF(SUMPRODUCT(--ISNUMBER(SEARCH({"61";"62"}, BB16)))&gt;0,
    B16,
    "")</f>
        <v/>
      </c>
      <c r="CO16" s="122" t="str" cm="1">
        <f t="array" ref="CO16">IF(SUMPRODUCT(--ISNUMBER(SEARCH({"68";"69";"70";"71"}, BB16)))&gt;0,
    B16,
    "")</f>
        <v/>
      </c>
      <c r="CP16" s="122" t="str" cm="1">
        <f t="array" ref="CP16">IF(SUMPRODUCT(--ISNUMBER(SEARCH({"72";"73";"74";"75"}, BB16)))&gt;0,
    B16,
    "")</f>
        <v/>
      </c>
      <c r="CQ16" s="122" t="str">
        <f t="shared" si="40"/>
        <v/>
      </c>
      <c r="CR16" s="218" t="str">
        <f t="shared" si="41"/>
        <v>NO</v>
      </c>
      <c r="CS16" s="120" t="str">
        <f t="shared" si="14"/>
        <v/>
      </c>
      <c r="CT16" s="121" t="str">
        <f t="shared" si="15"/>
        <v/>
      </c>
      <c r="CU16" s="121" t="str">
        <f t="shared" si="16"/>
        <v/>
      </c>
      <c r="CV16" s="121" t="str">
        <f t="shared" si="17"/>
        <v/>
      </c>
      <c r="CW16" s="121" t="str">
        <f t="shared" si="18"/>
        <v/>
      </c>
      <c r="CX16" s="121" t="str">
        <f t="shared" si="19"/>
        <v/>
      </c>
      <c r="CY16" s="121" t="str">
        <f t="shared" si="20"/>
        <v/>
      </c>
      <c r="CZ16" s="121" t="str">
        <f t="shared" si="21"/>
        <v/>
      </c>
      <c r="DA16" s="121" t="str">
        <f t="shared" si="22"/>
        <v/>
      </c>
      <c r="DB16" s="122" t="str">
        <f t="shared" si="23"/>
        <v/>
      </c>
      <c r="DC16" s="120" t="str">
        <f t="shared" si="24"/>
        <v/>
      </c>
      <c r="DD16" s="121" t="str">
        <f t="shared" si="25"/>
        <v/>
      </c>
      <c r="DE16" s="121" t="str">
        <f t="shared" si="26"/>
        <v/>
      </c>
      <c r="DF16" s="122" t="str">
        <f t="shared" si="27"/>
        <v/>
      </c>
      <c r="DG16" s="110"/>
    </row>
    <row r="17" spans="2:111" ht="16.2" x14ac:dyDescent="0.4">
      <c r="B17" s="7">
        <v>12</v>
      </c>
      <c r="C17" s="12"/>
      <c r="D17" s="13"/>
      <c r="E17" s="14"/>
      <c r="F17" s="14"/>
      <c r="G17" s="14"/>
      <c r="H17" s="14"/>
      <c r="I17" s="14"/>
      <c r="J17" s="14"/>
      <c r="K17" s="14"/>
      <c r="L17" s="15"/>
      <c r="M17" s="12"/>
      <c r="N17" s="12"/>
      <c r="O17" s="12"/>
      <c r="P17" s="98" t="str">
        <f xml:space="preserve"> IF(ISBLANK(M17),"",VLOOKUP(M17,ComboValue!$E$2:$I$18,5,FALSE))</f>
        <v/>
      </c>
      <c r="Q17" s="12"/>
      <c r="R17" s="234" t="str" cm="1">
        <f t="array" ref="R17">IF(OR(ISNUMBER(SEARCH("GHS05",$D17:$L17)),ISNUMBER(SEARCH("GHS06",$D17:$L17)),ISNUMBER(SEARCH("GHS07",$D17:$L17)),ISNUMBER(SEARCH("GHS08",$D17:$L17)),ISNUMBER(SEARCH("geen pictogram",$D17:$L17)),ISNUMBER(SEARCH("GHS09",$D17:$L17)),ISNUMBER(SEARCH("GHS03",$D17:$L17))),"JA","NEE")</f>
        <v>NEE</v>
      </c>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X17" s="121" t="str" cm="1">
        <f t="array" ref="AX17">_xlfn.TEXTJOIN(",", TRUE, IF(D17:L17="","",VLOOKUP(D17:L17, ComboValue!$B$2:$C$11, 2, FALSE)))</f>
        <v/>
      </c>
      <c r="AY17" s="121" t="str">
        <f t="shared" si="42"/>
        <v>Tous_NL</v>
      </c>
      <c r="AZ17" s="121" t="str">
        <f>IF(ISBLANK(M17),"",VLOOKUP(M17,ComboValue!$E$2:$G$18,3,FALSE))</f>
        <v/>
      </c>
      <c r="BA17" s="121" t="str">
        <f>IF(ISBLANK(N17),"",VLOOKUP(N17,ComboValue!$K$2:$L$5,2,FALSE))</f>
        <v/>
      </c>
      <c r="BB17" s="128" t="str" cm="1">
        <f t="array" ref="BB17">_xlfn.TEXTJOIN(",", TRUE, IF(S17:AV17="","",VLOOKUP(S17:AV17, ComboValue!$N$2:$O$100, 2, FALSE)))</f>
        <v/>
      </c>
      <c r="BC17" s="122" t="str">
        <f t="shared" si="43"/>
        <v/>
      </c>
      <c r="BD17" s="110"/>
      <c r="BE17" s="120" t="str">
        <f t="shared" si="28"/>
        <v/>
      </c>
      <c r="BF17" s="121" t="str">
        <f t="shared" si="29"/>
        <v/>
      </c>
      <c r="BG17" s="121" t="str">
        <f t="shared" si="30"/>
        <v/>
      </c>
      <c r="BH17" s="121" t="str">
        <f t="shared" si="31"/>
        <v/>
      </c>
      <c r="BI17" s="121" t="str">
        <f t="shared" si="32"/>
        <v/>
      </c>
      <c r="BJ17" s="121" t="str">
        <f t="shared" si="33"/>
        <v/>
      </c>
      <c r="BK17" s="121" t="str">
        <f t="shared" si="34"/>
        <v/>
      </c>
      <c r="BL17" s="121" t="str">
        <f t="shared" si="35"/>
        <v/>
      </c>
      <c r="BM17" s="121" t="str">
        <f t="shared" si="36"/>
        <v/>
      </c>
      <c r="BN17" s="121" t="str">
        <f t="shared" si="37"/>
        <v/>
      </c>
      <c r="BO17" s="121">
        <f t="shared" si="62"/>
        <v>0</v>
      </c>
      <c r="BP17" s="121">
        <f t="shared" si="10"/>
        <v>0</v>
      </c>
      <c r="BQ17" s="121">
        <f t="shared" si="63"/>
        <v>0</v>
      </c>
      <c r="BR17" s="121">
        <f t="shared" si="11"/>
        <v>0</v>
      </c>
      <c r="BS17" s="121">
        <f t="shared" si="12"/>
        <v>0</v>
      </c>
      <c r="BT17" s="121">
        <f t="shared" si="13"/>
        <v>0</v>
      </c>
      <c r="BU17" s="121" t="str">
        <f t="shared" si="44"/>
        <v/>
      </c>
      <c r="BV17" s="121" t="str">
        <f t="shared" si="45"/>
        <v/>
      </c>
      <c r="BW17" s="121" t="str">
        <f t="shared" si="46"/>
        <v/>
      </c>
      <c r="BX17" s="121" t="str">
        <f t="shared" si="56"/>
        <v/>
      </c>
      <c r="BY17" s="121" t="str">
        <f t="shared" si="47"/>
        <v/>
      </c>
      <c r="BZ17" s="121" t="str">
        <f t="shared" si="57"/>
        <v/>
      </c>
      <c r="CA17" s="121" t="str">
        <f t="shared" si="58"/>
        <v/>
      </c>
      <c r="CB17" s="121" t="str">
        <f t="shared" si="59"/>
        <v/>
      </c>
      <c r="CC17" s="121" t="str">
        <f t="shared" si="48"/>
        <v/>
      </c>
      <c r="CD17" s="121" t="str">
        <f t="shared" si="49"/>
        <v/>
      </c>
      <c r="CE17" s="121" t="str">
        <f t="shared" si="50"/>
        <v/>
      </c>
      <c r="CF17" s="121" t="str">
        <f t="shared" si="51"/>
        <v/>
      </c>
      <c r="CG17" s="121" t="str">
        <f t="shared" si="52"/>
        <v/>
      </c>
      <c r="CH17" s="121" t="str">
        <f t="shared" si="53"/>
        <v/>
      </c>
      <c r="CI17" s="121" t="str">
        <f t="shared" si="54"/>
        <v/>
      </c>
      <c r="CJ17" s="129" t="str">
        <f t="shared" si="55"/>
        <v/>
      </c>
      <c r="CK17" s="121" t="str" cm="1">
        <f t="array" ref="CK17">IF(AND(AZ17="D_16",
        SUMPRODUCT(--ISNUMBER(SEARCH({"14","34","38","40","41","42","43","46","48","56","64","65"},BB17)))&gt;0),
    O17-IF(ISNUMBER(CL17),CL17,0),
    "")</f>
        <v/>
      </c>
      <c r="CL17" s="121" t="str" cm="1">
        <f t="array" ref="CL17">IF(AND(AZ17="D_16",
        SUMPRODUCT(--ISNUMBER(SEARCH({"01";"02";"03";"04";"05";"06";"07";"08";"09";"10";"11";"12";"13";"15";"16";"17";"19";"20";"21";"22";"23";"24";"25";"26";"27";"28";"29";"30";"31";"32";"33";"35";"36";"37";"39";"44";"45";"47";"49";"50";"51";"52";"53";"54";"55";"57";"58";"59";"60";"61";"62";"63";"66";"67";"68";"69";"70";"71";"72";"73";"74";"75"}, BB17)))&gt;0),
    O17,
    "")</f>
        <v/>
      </c>
      <c r="CM17" s="122" t="str" cm="1">
        <f t="array" ref="CM17">IF(SUMPRODUCT(--ISNUMBER(SEARCH({"32";"35";"36";"44";"45";"47";"50";"51";"52";"53";"54";"55";"57";"58";"59";"60"}, BB17)))&gt;0,
    B17,
    "")</f>
        <v/>
      </c>
      <c r="CN17" s="122" t="str" cm="1">
        <f t="array" ref="CN17">IF(SUMPRODUCT(--ISNUMBER(SEARCH({"61";"62"}, BB17)))&gt;0,
    B17,
    "")</f>
        <v/>
      </c>
      <c r="CO17" s="122" t="str" cm="1">
        <f t="array" ref="CO17">IF(SUMPRODUCT(--ISNUMBER(SEARCH({"68";"69";"70";"71"}, BB17)))&gt;0,
    B17,
    "")</f>
        <v/>
      </c>
      <c r="CP17" s="122" t="str" cm="1">
        <f t="array" ref="CP17">IF(SUMPRODUCT(--ISNUMBER(SEARCH({"72";"73";"74";"75"}, BB17)))&gt;0,
    B17,
    "")</f>
        <v/>
      </c>
      <c r="CQ17" s="122" t="str">
        <f t="shared" si="40"/>
        <v/>
      </c>
      <c r="CR17" s="218" t="str">
        <f t="shared" si="41"/>
        <v>NO</v>
      </c>
      <c r="CS17" s="120" t="str">
        <f t="shared" si="14"/>
        <v/>
      </c>
      <c r="CT17" s="121" t="str">
        <f t="shared" si="15"/>
        <v/>
      </c>
      <c r="CU17" s="121" t="str">
        <f t="shared" si="16"/>
        <v/>
      </c>
      <c r="CV17" s="121" t="str">
        <f t="shared" si="17"/>
        <v/>
      </c>
      <c r="CW17" s="121" t="str">
        <f t="shared" si="18"/>
        <v/>
      </c>
      <c r="CX17" s="121" t="str">
        <f t="shared" si="19"/>
        <v/>
      </c>
      <c r="CY17" s="121" t="str">
        <f t="shared" si="20"/>
        <v/>
      </c>
      <c r="CZ17" s="121" t="str">
        <f t="shared" si="21"/>
        <v/>
      </c>
      <c r="DA17" s="121" t="str">
        <f t="shared" si="22"/>
        <v/>
      </c>
      <c r="DB17" s="122" t="str">
        <f t="shared" si="23"/>
        <v/>
      </c>
      <c r="DC17" s="120" t="str">
        <f t="shared" si="24"/>
        <v/>
      </c>
      <c r="DD17" s="121" t="str">
        <f t="shared" si="25"/>
        <v/>
      </c>
      <c r="DE17" s="121" t="str">
        <f t="shared" si="26"/>
        <v/>
      </c>
      <c r="DF17" s="122" t="str">
        <f t="shared" si="27"/>
        <v/>
      </c>
      <c r="DG17" s="110"/>
    </row>
    <row r="18" spans="2:111" ht="16.2" x14ac:dyDescent="0.4">
      <c r="B18" s="7">
        <v>13</v>
      </c>
      <c r="C18" s="12"/>
      <c r="D18" s="13"/>
      <c r="E18" s="14"/>
      <c r="F18" s="14"/>
      <c r="G18" s="14"/>
      <c r="H18" s="14"/>
      <c r="I18" s="14"/>
      <c r="J18" s="14"/>
      <c r="K18" s="14"/>
      <c r="L18" s="15"/>
      <c r="M18" s="12"/>
      <c r="N18" s="12"/>
      <c r="O18" s="12"/>
      <c r="P18" s="98" t="str">
        <f xml:space="preserve"> IF(ISBLANK(M18),"",VLOOKUP(M18,ComboValue!$E$2:$I$18,5,FALSE))</f>
        <v/>
      </c>
      <c r="Q18" s="12"/>
      <c r="R18" s="234" t="str" cm="1">
        <f t="array" ref="R18">IF(OR(ISNUMBER(SEARCH("GHS05",$D18:$L18)),ISNUMBER(SEARCH("GHS06",$D18:$L18)),ISNUMBER(SEARCH("GHS07",$D18:$L18)),ISNUMBER(SEARCH("GHS08",$D18:$L18)),ISNUMBER(SEARCH("geen pictogram",$D18:$L18)),ISNUMBER(SEARCH("GHS09",$D18:$L18)),ISNUMBER(SEARCH("GHS03",$D18:$L18))),"JA","NEE")</f>
        <v>NEE</v>
      </c>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X18" s="121" t="str" cm="1">
        <f t="array" ref="AX18">_xlfn.TEXTJOIN(",", TRUE, IF(D18:L18="","",VLOOKUP(D18:L18, ComboValue!$B$2:$C$11, 2, FALSE)))</f>
        <v/>
      </c>
      <c r="AY18" s="121" t="str">
        <f t="shared" si="42"/>
        <v>Tous_NL</v>
      </c>
      <c r="AZ18" s="121" t="str">
        <f>IF(ISBLANK(M18),"",VLOOKUP(M18,ComboValue!$E$2:$G$18,3,FALSE))</f>
        <v/>
      </c>
      <c r="BA18" s="121" t="str">
        <f>IF(ISBLANK(N18),"",VLOOKUP(N18,ComboValue!$K$2:$L$5,2,FALSE))</f>
        <v/>
      </c>
      <c r="BB18" s="128" t="str" cm="1">
        <f t="array" ref="BB18">_xlfn.TEXTJOIN(",", TRUE, IF(S18:AV18="","",VLOOKUP(S18:AV18, ComboValue!$N$2:$O$100, 2, FALSE)))</f>
        <v/>
      </c>
      <c r="BC18" s="122" t="str">
        <f t="shared" si="43"/>
        <v/>
      </c>
      <c r="BD18" s="110"/>
      <c r="BE18" s="120" t="str">
        <f t="shared" si="28"/>
        <v/>
      </c>
      <c r="BF18" s="121" t="str">
        <f t="shared" si="29"/>
        <v/>
      </c>
      <c r="BG18" s="121" t="str">
        <f t="shared" si="30"/>
        <v/>
      </c>
      <c r="BH18" s="121" t="str">
        <f t="shared" si="31"/>
        <v/>
      </c>
      <c r="BI18" s="121" t="str">
        <f t="shared" si="32"/>
        <v/>
      </c>
      <c r="BJ18" s="121" t="str">
        <f t="shared" si="33"/>
        <v/>
      </c>
      <c r="BK18" s="121" t="str">
        <f t="shared" si="34"/>
        <v/>
      </c>
      <c r="BL18" s="121" t="str">
        <f t="shared" si="35"/>
        <v/>
      </c>
      <c r="BM18" s="121" t="str">
        <f t="shared" si="36"/>
        <v/>
      </c>
      <c r="BN18" s="121" t="str">
        <f t="shared" si="37"/>
        <v/>
      </c>
      <c r="BO18" s="121">
        <f t="shared" si="62"/>
        <v>0</v>
      </c>
      <c r="BP18" s="121">
        <f t="shared" si="10"/>
        <v>0</v>
      </c>
      <c r="BQ18" s="121">
        <f t="shared" si="63"/>
        <v>0</v>
      </c>
      <c r="BR18" s="121">
        <f t="shared" si="11"/>
        <v>0</v>
      </c>
      <c r="BS18" s="121">
        <f t="shared" si="12"/>
        <v>0</v>
      </c>
      <c r="BT18" s="121">
        <f t="shared" si="13"/>
        <v>0</v>
      </c>
      <c r="BU18" s="121" t="str">
        <f t="shared" si="44"/>
        <v/>
      </c>
      <c r="BV18" s="121" t="str">
        <f t="shared" si="45"/>
        <v/>
      </c>
      <c r="BW18" s="121" t="str">
        <f t="shared" si="46"/>
        <v/>
      </c>
      <c r="BX18" s="121" t="str">
        <f t="shared" si="56"/>
        <v/>
      </c>
      <c r="BY18" s="121" t="str">
        <f t="shared" si="47"/>
        <v/>
      </c>
      <c r="BZ18" s="121" t="str">
        <f t="shared" si="57"/>
        <v/>
      </c>
      <c r="CA18" s="121" t="str">
        <f t="shared" si="58"/>
        <v/>
      </c>
      <c r="CB18" s="121" t="str">
        <f t="shared" si="59"/>
        <v/>
      </c>
      <c r="CC18" s="121" t="str">
        <f t="shared" si="48"/>
        <v/>
      </c>
      <c r="CD18" s="121" t="str">
        <f t="shared" si="49"/>
        <v/>
      </c>
      <c r="CE18" s="121" t="str">
        <f t="shared" si="50"/>
        <v/>
      </c>
      <c r="CF18" s="121" t="str">
        <f t="shared" si="51"/>
        <v/>
      </c>
      <c r="CG18" s="121" t="str">
        <f t="shared" si="52"/>
        <v/>
      </c>
      <c r="CH18" s="121" t="str">
        <f t="shared" si="53"/>
        <v/>
      </c>
      <c r="CI18" s="121" t="str">
        <f t="shared" si="54"/>
        <v/>
      </c>
      <c r="CJ18" s="129" t="str">
        <f t="shared" si="55"/>
        <v/>
      </c>
      <c r="CK18" s="121" t="str" cm="1">
        <f t="array" ref="CK18">IF(AND(AZ18="D_16",
        SUMPRODUCT(--ISNUMBER(SEARCH({"14","34","38","40","41","42","43","46","48","56","64","65"},BB18)))&gt;0),
    O18-IF(ISNUMBER(CL18),CL18,0),
    "")</f>
        <v/>
      </c>
      <c r="CL18" s="121" t="str" cm="1">
        <f t="array" ref="CL18">IF(AND(AZ18="D_16",
        SUMPRODUCT(--ISNUMBER(SEARCH({"01";"02";"03";"04";"05";"06";"07";"08";"09";"10";"11";"12";"13";"15";"16";"17";"19";"20";"21";"22";"23";"24";"25";"26";"27";"28";"29";"30";"31";"32";"33";"35";"36";"37";"39";"44";"45";"47";"49";"50";"51";"52";"53";"54";"55";"57";"58";"59";"60";"61";"62";"63";"66";"67";"68";"69";"70";"71";"72";"73";"74";"75"}, BB18)))&gt;0),
    O18,
    "")</f>
        <v/>
      </c>
      <c r="CM18" s="122" t="str" cm="1">
        <f t="array" ref="CM18">IF(SUMPRODUCT(--ISNUMBER(SEARCH({"32";"35";"36";"44";"45";"47";"50";"51";"52";"53";"54";"55";"57";"58";"59";"60"}, BB18)))&gt;0,
    B18,
    "")</f>
        <v/>
      </c>
      <c r="CN18" s="122" t="str" cm="1">
        <f t="array" ref="CN18">IF(SUMPRODUCT(--ISNUMBER(SEARCH({"61";"62"}, BB18)))&gt;0,
    B18,
    "")</f>
        <v/>
      </c>
      <c r="CO18" s="122" t="str" cm="1">
        <f t="array" ref="CO18">IF(SUMPRODUCT(--ISNUMBER(SEARCH({"68";"69";"70";"71"}, BB18)))&gt;0,
    B18,
    "")</f>
        <v/>
      </c>
      <c r="CP18" s="122" t="str" cm="1">
        <f t="array" ref="CP18">IF(SUMPRODUCT(--ISNUMBER(SEARCH({"72";"73";"74";"75"}, BB18)))&gt;0,
    B18,
    "")</f>
        <v/>
      </c>
      <c r="CQ18" s="122" t="str">
        <f t="shared" si="40"/>
        <v/>
      </c>
      <c r="CR18" s="218" t="str">
        <f t="shared" si="41"/>
        <v>NO</v>
      </c>
      <c r="CS18" s="120" t="str">
        <f t="shared" si="14"/>
        <v/>
      </c>
      <c r="CT18" s="121" t="str">
        <f t="shared" si="15"/>
        <v/>
      </c>
      <c r="CU18" s="121" t="str">
        <f t="shared" si="16"/>
        <v/>
      </c>
      <c r="CV18" s="121" t="str">
        <f t="shared" si="17"/>
        <v/>
      </c>
      <c r="CW18" s="121" t="str">
        <f t="shared" si="18"/>
        <v/>
      </c>
      <c r="CX18" s="121" t="str">
        <f t="shared" si="19"/>
        <v/>
      </c>
      <c r="CY18" s="121" t="str">
        <f t="shared" si="20"/>
        <v/>
      </c>
      <c r="CZ18" s="121" t="str">
        <f t="shared" si="21"/>
        <v/>
      </c>
      <c r="DA18" s="121" t="str">
        <f t="shared" si="22"/>
        <v/>
      </c>
      <c r="DB18" s="122" t="str">
        <f t="shared" si="23"/>
        <v/>
      </c>
      <c r="DC18" s="120" t="str">
        <f t="shared" si="24"/>
        <v/>
      </c>
      <c r="DD18" s="121" t="str">
        <f t="shared" si="25"/>
        <v/>
      </c>
      <c r="DE18" s="121" t="str">
        <f t="shared" si="26"/>
        <v/>
      </c>
      <c r="DF18" s="122" t="str">
        <f t="shared" si="27"/>
        <v/>
      </c>
      <c r="DG18" s="110"/>
    </row>
    <row r="19" spans="2:111" ht="16.2" x14ac:dyDescent="0.4">
      <c r="B19" s="7">
        <v>14</v>
      </c>
      <c r="C19" s="12"/>
      <c r="D19" s="13"/>
      <c r="E19" s="14"/>
      <c r="F19" s="14"/>
      <c r="G19" s="14"/>
      <c r="H19" s="14"/>
      <c r="I19" s="14"/>
      <c r="J19" s="14"/>
      <c r="K19" s="14"/>
      <c r="L19" s="15"/>
      <c r="M19" s="12"/>
      <c r="N19" s="12"/>
      <c r="O19" s="12"/>
      <c r="P19" s="98" t="str">
        <f xml:space="preserve"> IF(ISBLANK(M19),"",VLOOKUP(M19,ComboValue!$E$2:$I$18,5,FALSE))</f>
        <v/>
      </c>
      <c r="Q19" s="12"/>
      <c r="R19" s="234" t="str" cm="1">
        <f t="array" ref="R19">IF(OR(ISNUMBER(SEARCH("GHS05",$D19:$L19)),ISNUMBER(SEARCH("GHS06",$D19:$L19)),ISNUMBER(SEARCH("GHS07",$D19:$L19)),ISNUMBER(SEARCH("GHS08",$D19:$L19)),ISNUMBER(SEARCH("geen pictogram",$D19:$L19)),ISNUMBER(SEARCH("GHS09",$D19:$L19)),ISNUMBER(SEARCH("GHS03",$D19:$L19))),"JA","NEE")</f>
        <v>NEE</v>
      </c>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X19" s="121" t="str" cm="1">
        <f t="array" ref="AX19">_xlfn.TEXTJOIN(",", TRUE, IF(D19:L19="","",VLOOKUP(D19:L19, ComboValue!$B$2:$C$11, 2, FALSE)))</f>
        <v/>
      </c>
      <c r="AY19" s="121" t="str">
        <f t="shared" si="42"/>
        <v>Tous_NL</v>
      </c>
      <c r="AZ19" s="121" t="str">
        <f>IF(ISBLANK(M19),"",VLOOKUP(M19,ComboValue!$E$2:$G$18,3,FALSE))</f>
        <v/>
      </c>
      <c r="BA19" s="121" t="str">
        <f>IF(ISBLANK(N19),"",VLOOKUP(N19,ComboValue!$K$2:$L$5,2,FALSE))</f>
        <v/>
      </c>
      <c r="BB19" s="128" t="str" cm="1">
        <f t="array" ref="BB19">_xlfn.TEXTJOIN(",", TRUE, IF(S19:AV19="","",VLOOKUP(S19:AV19, ComboValue!$N$2:$O$100, 2, FALSE)))</f>
        <v/>
      </c>
      <c r="BC19" s="122" t="str">
        <f t="shared" si="43"/>
        <v/>
      </c>
      <c r="BD19" s="110"/>
      <c r="BE19" s="120" t="str">
        <f t="shared" si="28"/>
        <v/>
      </c>
      <c r="BF19" s="121" t="str">
        <f t="shared" si="29"/>
        <v/>
      </c>
      <c r="BG19" s="121" t="str">
        <f t="shared" si="30"/>
        <v/>
      </c>
      <c r="BH19" s="121" t="str">
        <f t="shared" si="31"/>
        <v/>
      </c>
      <c r="BI19" s="121" t="str">
        <f t="shared" si="32"/>
        <v/>
      </c>
      <c r="BJ19" s="121" t="str">
        <f t="shared" si="33"/>
        <v/>
      </c>
      <c r="BK19" s="121" t="str">
        <f t="shared" si="34"/>
        <v/>
      </c>
      <c r="BL19" s="121" t="str">
        <f t="shared" si="35"/>
        <v/>
      </c>
      <c r="BM19" s="121" t="str">
        <f t="shared" si="36"/>
        <v/>
      </c>
      <c r="BN19" s="121" t="str">
        <f t="shared" si="37"/>
        <v/>
      </c>
      <c r="BO19" s="121">
        <f t="shared" si="62"/>
        <v>0</v>
      </c>
      <c r="BP19" s="121">
        <f t="shared" si="10"/>
        <v>0</v>
      </c>
      <c r="BQ19" s="121">
        <f t="shared" si="63"/>
        <v>0</v>
      </c>
      <c r="BR19" s="121">
        <f t="shared" si="11"/>
        <v>0</v>
      </c>
      <c r="BS19" s="121">
        <f t="shared" si="12"/>
        <v>0</v>
      </c>
      <c r="BT19" s="121">
        <f t="shared" si="13"/>
        <v>0</v>
      </c>
      <c r="BU19" s="121" t="str">
        <f t="shared" si="44"/>
        <v/>
      </c>
      <c r="BV19" s="121" t="str">
        <f t="shared" si="45"/>
        <v/>
      </c>
      <c r="BW19" s="121" t="str">
        <f t="shared" si="46"/>
        <v/>
      </c>
      <c r="BX19" s="121" t="str">
        <f t="shared" si="56"/>
        <v/>
      </c>
      <c r="BY19" s="121" t="str">
        <f t="shared" si="47"/>
        <v/>
      </c>
      <c r="BZ19" s="121" t="str">
        <f t="shared" si="57"/>
        <v/>
      </c>
      <c r="CA19" s="121" t="str">
        <f t="shared" si="58"/>
        <v/>
      </c>
      <c r="CB19" s="121" t="str">
        <f t="shared" si="59"/>
        <v/>
      </c>
      <c r="CC19" s="121" t="str">
        <f t="shared" si="48"/>
        <v/>
      </c>
      <c r="CD19" s="121" t="str">
        <f t="shared" si="49"/>
        <v/>
      </c>
      <c r="CE19" s="121" t="str">
        <f t="shared" si="50"/>
        <v/>
      </c>
      <c r="CF19" s="121" t="str">
        <f t="shared" si="51"/>
        <v/>
      </c>
      <c r="CG19" s="121" t="str">
        <f t="shared" si="52"/>
        <v/>
      </c>
      <c r="CH19" s="121" t="str">
        <f t="shared" si="53"/>
        <v/>
      </c>
      <c r="CI19" s="121" t="str">
        <f t="shared" si="54"/>
        <v/>
      </c>
      <c r="CJ19" s="129" t="str">
        <f t="shared" si="55"/>
        <v/>
      </c>
      <c r="CK19" s="121" t="str" cm="1">
        <f t="array" ref="CK19">IF(AND(AZ19="D_16",
        SUMPRODUCT(--ISNUMBER(SEARCH({"14","34","38","40","41","42","43","46","48","56","64","65"},BB19)))&gt;0),
    O19-IF(ISNUMBER(CL19),CL19,0),
    "")</f>
        <v/>
      </c>
      <c r="CL19" s="121" t="str" cm="1">
        <f t="array" ref="CL19">IF(AND(AZ19="D_16",
        SUMPRODUCT(--ISNUMBER(SEARCH({"01";"02";"03";"04";"05";"06";"07";"08";"09";"10";"11";"12";"13";"15";"16";"17";"19";"20";"21";"22";"23";"24";"25";"26";"27";"28";"29";"30";"31";"32";"33";"35";"36";"37";"39";"44";"45";"47";"49";"50";"51";"52";"53";"54";"55";"57";"58";"59";"60";"61";"62";"63";"66";"67";"68";"69";"70";"71";"72";"73";"74";"75"}, BB19)))&gt;0),
    O19,
    "")</f>
        <v/>
      </c>
      <c r="CM19" s="122" t="str" cm="1">
        <f t="array" ref="CM19">IF(SUMPRODUCT(--ISNUMBER(SEARCH({"32";"35";"36";"44";"45";"47";"50";"51";"52";"53";"54";"55";"57";"58";"59";"60"}, BB19)))&gt;0,
    B19,
    "")</f>
        <v/>
      </c>
      <c r="CN19" s="122" t="str" cm="1">
        <f t="array" ref="CN19">IF(SUMPRODUCT(--ISNUMBER(SEARCH({"61";"62"}, BB19)))&gt;0,
    B19,
    "")</f>
        <v/>
      </c>
      <c r="CO19" s="122" t="str" cm="1">
        <f t="array" ref="CO19">IF(SUMPRODUCT(--ISNUMBER(SEARCH({"68";"69";"70";"71"}, BB19)))&gt;0,
    B19,
    "")</f>
        <v/>
      </c>
      <c r="CP19" s="122" t="str" cm="1">
        <f t="array" ref="CP19">IF(SUMPRODUCT(--ISNUMBER(SEARCH({"72";"73";"74";"75"}, BB19)))&gt;0,
    B19,
    "")</f>
        <v/>
      </c>
      <c r="CQ19" s="122" t="str">
        <f t="shared" si="40"/>
        <v/>
      </c>
      <c r="CR19" s="218" t="str">
        <f t="shared" si="41"/>
        <v>NO</v>
      </c>
      <c r="CS19" s="120" t="str">
        <f t="shared" si="14"/>
        <v/>
      </c>
      <c r="CT19" s="121" t="str">
        <f t="shared" si="15"/>
        <v/>
      </c>
      <c r="CU19" s="121" t="str">
        <f t="shared" si="16"/>
        <v/>
      </c>
      <c r="CV19" s="121" t="str">
        <f t="shared" si="17"/>
        <v/>
      </c>
      <c r="CW19" s="121" t="str">
        <f t="shared" si="18"/>
        <v/>
      </c>
      <c r="CX19" s="121" t="str">
        <f t="shared" si="19"/>
        <v/>
      </c>
      <c r="CY19" s="121" t="str">
        <f t="shared" si="20"/>
        <v/>
      </c>
      <c r="CZ19" s="121" t="str">
        <f t="shared" si="21"/>
        <v/>
      </c>
      <c r="DA19" s="121" t="str">
        <f t="shared" si="22"/>
        <v/>
      </c>
      <c r="DB19" s="122" t="str">
        <f t="shared" si="23"/>
        <v/>
      </c>
      <c r="DC19" s="120" t="str">
        <f t="shared" si="24"/>
        <v/>
      </c>
      <c r="DD19" s="121" t="str">
        <f t="shared" si="25"/>
        <v/>
      </c>
      <c r="DE19" s="121" t="str">
        <f t="shared" si="26"/>
        <v/>
      </c>
      <c r="DF19" s="122" t="str">
        <f t="shared" si="27"/>
        <v/>
      </c>
      <c r="DG19" s="110"/>
    </row>
    <row r="20" spans="2:111" ht="16.2" x14ac:dyDescent="0.4">
      <c r="B20" s="7">
        <v>15</v>
      </c>
      <c r="C20" s="12"/>
      <c r="D20" s="13"/>
      <c r="E20" s="14"/>
      <c r="F20" s="14"/>
      <c r="G20" s="14"/>
      <c r="H20" s="14"/>
      <c r="I20" s="14"/>
      <c r="J20" s="14"/>
      <c r="K20" s="14"/>
      <c r="L20" s="15"/>
      <c r="M20" s="12"/>
      <c r="N20" s="12"/>
      <c r="O20" s="12"/>
      <c r="P20" s="98" t="str">
        <f xml:space="preserve"> IF(ISBLANK(M20),"",VLOOKUP(M20,ComboValue!$E$2:$I$18,5,FALSE))</f>
        <v/>
      </c>
      <c r="Q20" s="12"/>
      <c r="R20" s="234" t="str" cm="1">
        <f t="array" ref="R20">IF(OR(ISNUMBER(SEARCH("GHS05",$D20:$L20)),ISNUMBER(SEARCH("GHS06",$D20:$L20)),ISNUMBER(SEARCH("GHS07",$D20:$L20)),ISNUMBER(SEARCH("GHS08",$D20:$L20)),ISNUMBER(SEARCH("geen pictogram",$D20:$L20)),ISNUMBER(SEARCH("GHS09",$D20:$L20)),ISNUMBER(SEARCH("GHS03",$D20:$L20))),"JA","NEE")</f>
        <v>NEE</v>
      </c>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X20" s="121" t="str" cm="1">
        <f t="array" ref="AX20">_xlfn.TEXTJOIN(",", TRUE, IF(D20:L20="","",VLOOKUP(D20:L20, ComboValue!$B$2:$C$11, 2, FALSE)))</f>
        <v/>
      </c>
      <c r="AY20" s="121" t="str">
        <f t="shared" si="42"/>
        <v>Tous_NL</v>
      </c>
      <c r="AZ20" s="121" t="str">
        <f>IF(ISBLANK(M20),"",VLOOKUP(M20,ComboValue!$E$2:$G$18,3,FALSE))</f>
        <v/>
      </c>
      <c r="BA20" s="121" t="str">
        <f>IF(ISBLANK(N20),"",VLOOKUP(N20,ComboValue!$K$2:$L$5,2,FALSE))</f>
        <v/>
      </c>
      <c r="BB20" s="128" t="str" cm="1">
        <f t="array" ref="BB20">_xlfn.TEXTJOIN(",", TRUE, IF(S20:AV20="","",VLOOKUP(S20:AV20, ComboValue!$N$2:$O$100, 2, FALSE)))</f>
        <v/>
      </c>
      <c r="BC20" s="122" t="str">
        <f t="shared" si="43"/>
        <v/>
      </c>
      <c r="BD20" s="110"/>
      <c r="BE20" s="120" t="str">
        <f t="shared" si="28"/>
        <v/>
      </c>
      <c r="BF20" s="121" t="str">
        <f t="shared" si="29"/>
        <v/>
      </c>
      <c r="BG20" s="121" t="str">
        <f t="shared" si="30"/>
        <v/>
      </c>
      <c r="BH20" s="121" t="str">
        <f t="shared" si="31"/>
        <v/>
      </c>
      <c r="BI20" s="121" t="str">
        <f t="shared" si="32"/>
        <v/>
      </c>
      <c r="BJ20" s="121" t="str">
        <f t="shared" si="33"/>
        <v/>
      </c>
      <c r="BK20" s="121" t="str">
        <f t="shared" si="34"/>
        <v/>
      </c>
      <c r="BL20" s="121" t="str">
        <f t="shared" si="35"/>
        <v/>
      </c>
      <c r="BM20" s="121" t="str">
        <f t="shared" si="36"/>
        <v/>
      </c>
      <c r="BN20" s="121" t="str">
        <f t="shared" si="37"/>
        <v/>
      </c>
      <c r="BO20" s="121">
        <f t="shared" si="62"/>
        <v>0</v>
      </c>
      <c r="BP20" s="121">
        <f t="shared" si="10"/>
        <v>0</v>
      </c>
      <c r="BQ20" s="121">
        <f t="shared" si="63"/>
        <v>0</v>
      </c>
      <c r="BR20" s="121">
        <f t="shared" si="11"/>
        <v>0</v>
      </c>
      <c r="BS20" s="121">
        <f t="shared" si="12"/>
        <v>0</v>
      </c>
      <c r="BT20" s="121">
        <f t="shared" si="13"/>
        <v>0</v>
      </c>
      <c r="BU20" s="121" t="str">
        <f t="shared" si="44"/>
        <v/>
      </c>
      <c r="BV20" s="121" t="str">
        <f t="shared" si="45"/>
        <v/>
      </c>
      <c r="BW20" s="121" t="str">
        <f t="shared" si="46"/>
        <v/>
      </c>
      <c r="BX20" s="121" t="str">
        <f t="shared" si="56"/>
        <v/>
      </c>
      <c r="BY20" s="121" t="str">
        <f t="shared" si="47"/>
        <v/>
      </c>
      <c r="BZ20" s="121" t="str">
        <f t="shared" si="57"/>
        <v/>
      </c>
      <c r="CA20" s="121" t="str">
        <f t="shared" si="58"/>
        <v/>
      </c>
      <c r="CB20" s="121" t="str">
        <f t="shared" si="59"/>
        <v/>
      </c>
      <c r="CC20" s="121" t="str">
        <f t="shared" si="48"/>
        <v/>
      </c>
      <c r="CD20" s="121" t="str">
        <f t="shared" si="49"/>
        <v/>
      </c>
      <c r="CE20" s="121" t="str">
        <f t="shared" si="50"/>
        <v/>
      </c>
      <c r="CF20" s="121" t="str">
        <f t="shared" si="51"/>
        <v/>
      </c>
      <c r="CG20" s="121" t="str">
        <f t="shared" si="52"/>
        <v/>
      </c>
      <c r="CH20" s="121" t="str">
        <f t="shared" si="53"/>
        <v/>
      </c>
      <c r="CI20" s="121" t="str">
        <f t="shared" si="54"/>
        <v/>
      </c>
      <c r="CJ20" s="129" t="str">
        <f t="shared" si="55"/>
        <v/>
      </c>
      <c r="CK20" s="121" t="str" cm="1">
        <f t="array" ref="CK20">IF(AND(AZ20="D_16",
        SUMPRODUCT(--ISNUMBER(SEARCH({"14","34","38","40","41","42","43","46","48","56","64","65"},BB20)))&gt;0),
    O20-IF(ISNUMBER(CL20),CL20,0),
    "")</f>
        <v/>
      </c>
      <c r="CL20" s="121" t="str" cm="1">
        <f t="array" ref="CL20">IF(AND(AZ20="D_16",
        SUMPRODUCT(--ISNUMBER(SEARCH({"01";"02";"03";"04";"05";"06";"07";"08";"09";"10";"11";"12";"13";"15";"16";"17";"19";"20";"21";"22";"23";"24";"25";"26";"27";"28";"29";"30";"31";"32";"33";"35";"36";"37";"39";"44";"45";"47";"49";"50";"51";"52";"53";"54";"55";"57";"58";"59";"60";"61";"62";"63";"66";"67";"68";"69";"70";"71";"72";"73";"74";"75"}, BB20)))&gt;0),
    O20,
    "")</f>
        <v/>
      </c>
      <c r="CM20" s="122" t="str" cm="1">
        <f t="array" ref="CM20">IF(SUMPRODUCT(--ISNUMBER(SEARCH({"32";"35";"36";"44";"45";"47";"50";"51";"52";"53";"54";"55";"57";"58";"59";"60"}, BB20)))&gt;0,
    B20,
    "")</f>
        <v/>
      </c>
      <c r="CN20" s="122" t="str" cm="1">
        <f t="array" ref="CN20">IF(SUMPRODUCT(--ISNUMBER(SEARCH({"61";"62"}, BB20)))&gt;0,
    B20,
    "")</f>
        <v/>
      </c>
      <c r="CO20" s="122" t="str" cm="1">
        <f t="array" ref="CO20">IF(SUMPRODUCT(--ISNUMBER(SEARCH({"68";"69";"70";"71"}, BB20)))&gt;0,
    B20,
    "")</f>
        <v/>
      </c>
      <c r="CP20" s="122" t="str" cm="1">
        <f t="array" ref="CP20">IF(SUMPRODUCT(--ISNUMBER(SEARCH({"72";"73";"74";"75"}, BB20)))&gt;0,
    B20,
    "")</f>
        <v/>
      </c>
      <c r="CQ20" s="122" t="str">
        <f t="shared" si="40"/>
        <v/>
      </c>
      <c r="CR20" s="218" t="str">
        <f t="shared" si="41"/>
        <v>NO</v>
      </c>
      <c r="CS20" s="120" t="str">
        <f t="shared" si="14"/>
        <v/>
      </c>
      <c r="CT20" s="121" t="str">
        <f t="shared" si="15"/>
        <v/>
      </c>
      <c r="CU20" s="121" t="str">
        <f t="shared" si="16"/>
        <v/>
      </c>
      <c r="CV20" s="121" t="str">
        <f t="shared" si="17"/>
        <v/>
      </c>
      <c r="CW20" s="121" t="str">
        <f t="shared" si="18"/>
        <v/>
      </c>
      <c r="CX20" s="121" t="str">
        <f t="shared" si="19"/>
        <v/>
      </c>
      <c r="CY20" s="121" t="str">
        <f t="shared" si="20"/>
        <v/>
      </c>
      <c r="CZ20" s="121" t="str">
        <f t="shared" si="21"/>
        <v/>
      </c>
      <c r="DA20" s="121" t="str">
        <f t="shared" si="22"/>
        <v/>
      </c>
      <c r="DB20" s="122" t="str">
        <f t="shared" si="23"/>
        <v/>
      </c>
      <c r="DC20" s="120" t="str">
        <f t="shared" si="24"/>
        <v/>
      </c>
      <c r="DD20" s="121" t="str">
        <f t="shared" si="25"/>
        <v/>
      </c>
      <c r="DE20" s="121" t="str">
        <f t="shared" si="26"/>
        <v/>
      </c>
      <c r="DF20" s="122" t="str">
        <f t="shared" si="27"/>
        <v/>
      </c>
      <c r="DG20" s="110"/>
    </row>
    <row r="21" spans="2:111" ht="16.2" x14ac:dyDescent="0.4">
      <c r="B21" s="7">
        <v>16</v>
      </c>
      <c r="C21" s="12"/>
      <c r="D21" s="13"/>
      <c r="E21" s="14"/>
      <c r="F21" s="14"/>
      <c r="G21" s="14"/>
      <c r="H21" s="14"/>
      <c r="I21" s="14"/>
      <c r="J21" s="14"/>
      <c r="K21" s="14"/>
      <c r="L21" s="15"/>
      <c r="M21" s="12"/>
      <c r="N21" s="12"/>
      <c r="O21" s="12"/>
      <c r="P21" s="98" t="str">
        <f xml:space="preserve"> IF(ISBLANK(M21),"",VLOOKUP(M21,ComboValue!$E$2:$I$18,5,FALSE))</f>
        <v/>
      </c>
      <c r="Q21" s="12"/>
      <c r="R21" s="234" t="str" cm="1">
        <f t="array" ref="R21">IF(OR(ISNUMBER(SEARCH("GHS05",$D21:$L21)),ISNUMBER(SEARCH("GHS06",$D21:$L21)),ISNUMBER(SEARCH("GHS07",$D21:$L21)),ISNUMBER(SEARCH("GHS08",$D21:$L21)),ISNUMBER(SEARCH("geen pictogram",$D21:$L21)),ISNUMBER(SEARCH("GHS09",$D21:$L21)),ISNUMBER(SEARCH("GHS03",$D21:$L21))),"JA","NEE")</f>
        <v>NEE</v>
      </c>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X21" s="121" t="str" cm="1">
        <f t="array" ref="AX21">_xlfn.TEXTJOIN(",", TRUE, IF(D21:L21="","",VLOOKUP(D21:L21, ComboValue!$B$2:$C$11, 2, FALSE)))</f>
        <v/>
      </c>
      <c r="AY21" s="121" t="str">
        <f t="shared" si="42"/>
        <v>Tous_NL</v>
      </c>
      <c r="AZ21" s="121" t="str">
        <f>IF(ISBLANK(M21),"",VLOOKUP(M21,ComboValue!$E$2:$G$18,3,FALSE))</f>
        <v/>
      </c>
      <c r="BA21" s="121" t="str">
        <f>IF(ISBLANK(N21),"",VLOOKUP(N21,ComboValue!$K$2:$L$5,2,FALSE))</f>
        <v/>
      </c>
      <c r="BB21" s="128" t="str" cm="1">
        <f t="array" ref="BB21">_xlfn.TEXTJOIN(",", TRUE, IF(S21:AV21="","",VLOOKUP(S21:AV21, ComboValue!$N$2:$O$100, 2, FALSE)))</f>
        <v/>
      </c>
      <c r="BC21" s="122" t="str">
        <f t="shared" si="43"/>
        <v/>
      </c>
      <c r="BD21" s="110"/>
      <c r="BE21" s="120" t="str">
        <f t="shared" si="28"/>
        <v/>
      </c>
      <c r="BF21" s="121" t="str">
        <f t="shared" si="29"/>
        <v/>
      </c>
      <c r="BG21" s="121" t="str">
        <f t="shared" si="30"/>
        <v/>
      </c>
      <c r="BH21" s="121" t="str">
        <f t="shared" si="31"/>
        <v/>
      </c>
      <c r="BI21" s="121" t="str">
        <f t="shared" si="32"/>
        <v/>
      </c>
      <c r="BJ21" s="121" t="str">
        <f t="shared" si="33"/>
        <v/>
      </c>
      <c r="BK21" s="121" t="str">
        <f t="shared" si="34"/>
        <v/>
      </c>
      <c r="BL21" s="121" t="str">
        <f t="shared" si="35"/>
        <v/>
      </c>
      <c r="BM21" s="121" t="str">
        <f t="shared" si="36"/>
        <v/>
      </c>
      <c r="BN21" s="121" t="str">
        <f t="shared" si="37"/>
        <v/>
      </c>
      <c r="BO21" s="121">
        <f t="shared" si="62"/>
        <v>0</v>
      </c>
      <c r="BP21" s="121">
        <f t="shared" si="10"/>
        <v>0</v>
      </c>
      <c r="BQ21" s="121">
        <f t="shared" si="63"/>
        <v>0</v>
      </c>
      <c r="BR21" s="121">
        <f t="shared" si="11"/>
        <v>0</v>
      </c>
      <c r="BS21" s="121">
        <f t="shared" si="12"/>
        <v>0</v>
      </c>
      <c r="BT21" s="121">
        <f t="shared" si="13"/>
        <v>0</v>
      </c>
      <c r="BU21" s="121" t="str">
        <f t="shared" si="44"/>
        <v/>
      </c>
      <c r="BV21" s="121" t="str">
        <f t="shared" si="45"/>
        <v/>
      </c>
      <c r="BW21" s="121" t="str">
        <f t="shared" si="46"/>
        <v/>
      </c>
      <c r="BX21" s="121" t="str">
        <f t="shared" si="56"/>
        <v/>
      </c>
      <c r="BY21" s="121" t="str">
        <f t="shared" si="47"/>
        <v/>
      </c>
      <c r="BZ21" s="121" t="str">
        <f t="shared" si="57"/>
        <v/>
      </c>
      <c r="CA21" s="121" t="str">
        <f t="shared" si="58"/>
        <v/>
      </c>
      <c r="CB21" s="121" t="str">
        <f t="shared" si="59"/>
        <v/>
      </c>
      <c r="CC21" s="121" t="str">
        <f t="shared" si="48"/>
        <v/>
      </c>
      <c r="CD21" s="121" t="str">
        <f t="shared" si="49"/>
        <v/>
      </c>
      <c r="CE21" s="121" t="str">
        <f t="shared" si="50"/>
        <v/>
      </c>
      <c r="CF21" s="121" t="str">
        <f t="shared" si="51"/>
        <v/>
      </c>
      <c r="CG21" s="121" t="str">
        <f t="shared" si="52"/>
        <v/>
      </c>
      <c r="CH21" s="121" t="str">
        <f t="shared" si="53"/>
        <v/>
      </c>
      <c r="CI21" s="121" t="str">
        <f t="shared" si="54"/>
        <v/>
      </c>
      <c r="CJ21" s="129" t="str">
        <f t="shared" si="55"/>
        <v/>
      </c>
      <c r="CK21" s="121" t="str" cm="1">
        <f t="array" ref="CK21">IF(AND(AZ21="D_16",
        SUMPRODUCT(--ISNUMBER(SEARCH({"14","34","38","40","41","42","43","46","48","56","64","65"},BB21)))&gt;0),
    O21-IF(ISNUMBER(CL21),CL21,0),
    "")</f>
        <v/>
      </c>
      <c r="CL21" s="121" t="str" cm="1">
        <f t="array" ref="CL21">IF(AND(AZ21="D_16",
        SUMPRODUCT(--ISNUMBER(SEARCH({"01";"02";"03";"04";"05";"06";"07";"08";"09";"10";"11";"12";"13";"15";"16";"17";"19";"20";"21";"22";"23";"24";"25";"26";"27";"28";"29";"30";"31";"32";"33";"35";"36";"37";"39";"44";"45";"47";"49";"50";"51";"52";"53";"54";"55";"57";"58";"59";"60";"61";"62";"63";"66";"67";"68";"69";"70";"71";"72";"73";"74";"75"}, BB21)))&gt;0),
    O21,
    "")</f>
        <v/>
      </c>
      <c r="CM21" s="122" t="str" cm="1">
        <f t="array" ref="CM21">IF(SUMPRODUCT(--ISNUMBER(SEARCH({"32";"35";"36";"44";"45";"47";"50";"51";"52";"53";"54";"55";"57";"58";"59";"60"}, BB21)))&gt;0,
    B21,
    "")</f>
        <v/>
      </c>
      <c r="CN21" s="122" t="str" cm="1">
        <f t="array" ref="CN21">IF(SUMPRODUCT(--ISNUMBER(SEARCH({"61";"62"}, BB21)))&gt;0,
    B21,
    "")</f>
        <v/>
      </c>
      <c r="CO21" s="122" t="str" cm="1">
        <f t="array" ref="CO21">IF(SUMPRODUCT(--ISNUMBER(SEARCH({"68";"69";"70";"71"}, BB21)))&gt;0,
    B21,
    "")</f>
        <v/>
      </c>
      <c r="CP21" s="122" t="str" cm="1">
        <f t="array" ref="CP21">IF(SUMPRODUCT(--ISNUMBER(SEARCH({"72";"73";"74";"75"}, BB21)))&gt;0,
    B21,
    "")</f>
        <v/>
      </c>
      <c r="CQ21" s="122" t="str">
        <f t="shared" si="40"/>
        <v/>
      </c>
      <c r="CR21" s="218" t="str">
        <f t="shared" si="41"/>
        <v>NO</v>
      </c>
      <c r="CS21" s="120" t="str">
        <f t="shared" si="14"/>
        <v/>
      </c>
      <c r="CT21" s="121" t="str">
        <f t="shared" si="15"/>
        <v/>
      </c>
      <c r="CU21" s="121" t="str">
        <f t="shared" si="16"/>
        <v/>
      </c>
      <c r="CV21" s="121" t="str">
        <f t="shared" si="17"/>
        <v/>
      </c>
      <c r="CW21" s="121" t="str">
        <f t="shared" si="18"/>
        <v/>
      </c>
      <c r="CX21" s="121" t="str">
        <f t="shared" si="19"/>
        <v/>
      </c>
      <c r="CY21" s="121" t="str">
        <f t="shared" si="20"/>
        <v/>
      </c>
      <c r="CZ21" s="121" t="str">
        <f t="shared" si="21"/>
        <v/>
      </c>
      <c r="DA21" s="121" t="str">
        <f t="shared" si="22"/>
        <v/>
      </c>
      <c r="DB21" s="122" t="str">
        <f t="shared" si="23"/>
        <v/>
      </c>
      <c r="DC21" s="120" t="str">
        <f t="shared" si="24"/>
        <v/>
      </c>
      <c r="DD21" s="121" t="str">
        <f t="shared" si="25"/>
        <v/>
      </c>
      <c r="DE21" s="121" t="str">
        <f t="shared" si="26"/>
        <v/>
      </c>
      <c r="DF21" s="122" t="str">
        <f t="shared" si="27"/>
        <v/>
      </c>
      <c r="DG21" s="110"/>
    </row>
    <row r="22" spans="2:111" ht="16.2" x14ac:dyDescent="0.4">
      <c r="B22" s="7">
        <v>17</v>
      </c>
      <c r="C22" s="12"/>
      <c r="D22" s="13"/>
      <c r="E22" s="14"/>
      <c r="F22" s="14"/>
      <c r="G22" s="14"/>
      <c r="H22" s="14"/>
      <c r="I22" s="14"/>
      <c r="J22" s="14"/>
      <c r="K22" s="14"/>
      <c r="L22" s="15"/>
      <c r="M22" s="12"/>
      <c r="N22" s="12"/>
      <c r="O22" s="12"/>
      <c r="P22" s="98" t="str">
        <f xml:space="preserve"> IF(ISBLANK(M22),"",VLOOKUP(M22,ComboValue!$E$2:$I$18,5,FALSE))</f>
        <v/>
      </c>
      <c r="Q22" s="12"/>
      <c r="R22" s="234" t="str" cm="1">
        <f t="array" ref="R22">IF(OR(ISNUMBER(SEARCH("GHS05",$D22:$L22)),ISNUMBER(SEARCH("GHS06",$D22:$L22)),ISNUMBER(SEARCH("GHS07",$D22:$L22)),ISNUMBER(SEARCH("GHS08",$D22:$L22)),ISNUMBER(SEARCH("geen pictogram",$D22:$L22)),ISNUMBER(SEARCH("GHS09",$D22:$L22)),ISNUMBER(SEARCH("GHS03",$D22:$L22))),"JA","NEE")</f>
        <v>NEE</v>
      </c>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X22" s="121" t="str" cm="1">
        <f t="array" ref="AX22">_xlfn.TEXTJOIN(",", TRUE, IF(D22:L22="","",VLOOKUP(D22:L22, ComboValue!$B$2:$C$11, 2, FALSE)))</f>
        <v/>
      </c>
      <c r="AY22" s="121" t="str">
        <f t="shared" si="42"/>
        <v>Tous_NL</v>
      </c>
      <c r="AZ22" s="121" t="str">
        <f>IF(ISBLANK(M22),"",VLOOKUP(M22,ComboValue!$E$2:$G$18,3,FALSE))</f>
        <v/>
      </c>
      <c r="BA22" s="121" t="str">
        <f>IF(ISBLANK(N22),"",VLOOKUP(N22,ComboValue!$K$2:$L$5,2,FALSE))</f>
        <v/>
      </c>
      <c r="BB22" s="128" t="str" cm="1">
        <f t="array" ref="BB22">_xlfn.TEXTJOIN(",", TRUE, IF(S22:AV22="","",VLOOKUP(S22:AV22, ComboValue!$N$2:$O$100, 2, FALSE)))</f>
        <v/>
      </c>
      <c r="BC22" s="122" t="str">
        <f t="shared" si="43"/>
        <v/>
      </c>
      <c r="BD22" s="110"/>
      <c r="BE22" s="120" t="str">
        <f t="shared" si="28"/>
        <v/>
      </c>
      <c r="BF22" s="121" t="str">
        <f t="shared" si="29"/>
        <v/>
      </c>
      <c r="BG22" s="121" t="str">
        <f t="shared" si="30"/>
        <v/>
      </c>
      <c r="BH22" s="121" t="str">
        <f t="shared" si="31"/>
        <v/>
      </c>
      <c r="BI22" s="121" t="str">
        <f t="shared" si="32"/>
        <v/>
      </c>
      <c r="BJ22" s="121" t="str">
        <f t="shared" si="33"/>
        <v/>
      </c>
      <c r="BK22" s="121" t="str">
        <f t="shared" si="34"/>
        <v/>
      </c>
      <c r="BL22" s="121" t="str">
        <f t="shared" si="35"/>
        <v/>
      </c>
      <c r="BM22" s="121" t="str">
        <f t="shared" si="36"/>
        <v/>
      </c>
      <c r="BN22" s="121" t="str">
        <f t="shared" si="37"/>
        <v/>
      </c>
      <c r="BO22" s="121">
        <f t="shared" si="62"/>
        <v>0</v>
      </c>
      <c r="BP22" s="121">
        <f t="shared" si="10"/>
        <v>0</v>
      </c>
      <c r="BQ22" s="121">
        <f t="shared" si="63"/>
        <v>0</v>
      </c>
      <c r="BR22" s="121">
        <f t="shared" si="11"/>
        <v>0</v>
      </c>
      <c r="BS22" s="121">
        <f t="shared" si="12"/>
        <v>0</v>
      </c>
      <c r="BT22" s="121">
        <f t="shared" si="13"/>
        <v>0</v>
      </c>
      <c r="BU22" s="121" t="str">
        <f t="shared" si="44"/>
        <v/>
      </c>
      <c r="BV22" s="121" t="str">
        <f t="shared" si="45"/>
        <v/>
      </c>
      <c r="BW22" s="121" t="str">
        <f t="shared" si="46"/>
        <v/>
      </c>
      <c r="BX22" s="121" t="str">
        <f t="shared" si="56"/>
        <v/>
      </c>
      <c r="BY22" s="121" t="str">
        <f t="shared" si="47"/>
        <v/>
      </c>
      <c r="BZ22" s="121" t="str">
        <f t="shared" si="57"/>
        <v/>
      </c>
      <c r="CA22" s="121" t="str">
        <f t="shared" si="58"/>
        <v/>
      </c>
      <c r="CB22" s="121" t="str">
        <f t="shared" si="59"/>
        <v/>
      </c>
      <c r="CC22" s="121" t="str">
        <f t="shared" si="48"/>
        <v/>
      </c>
      <c r="CD22" s="121" t="str">
        <f t="shared" si="49"/>
        <v/>
      </c>
      <c r="CE22" s="121" t="str">
        <f t="shared" si="50"/>
        <v/>
      </c>
      <c r="CF22" s="121" t="str">
        <f t="shared" si="51"/>
        <v/>
      </c>
      <c r="CG22" s="121" t="str">
        <f t="shared" si="52"/>
        <v/>
      </c>
      <c r="CH22" s="121" t="str">
        <f t="shared" si="53"/>
        <v/>
      </c>
      <c r="CI22" s="121" t="str">
        <f t="shared" si="54"/>
        <v/>
      </c>
      <c r="CJ22" s="129" t="str">
        <f t="shared" si="55"/>
        <v/>
      </c>
      <c r="CK22" s="121" t="str" cm="1">
        <f t="array" ref="CK22">IF(AND(AZ22="D_16",
        SUMPRODUCT(--ISNUMBER(SEARCH({"14","34","38","40","41","42","43","46","48","56","64","65"},BB22)))&gt;0),
    O22-IF(ISNUMBER(CL22),CL22,0),
    "")</f>
        <v/>
      </c>
      <c r="CL22" s="121" t="str" cm="1">
        <f t="array" ref="CL22">IF(AND(AZ22="D_16",
        SUMPRODUCT(--ISNUMBER(SEARCH({"01";"02";"03";"04";"05";"06";"07";"08";"09";"10";"11";"12";"13";"15";"16";"17";"19";"20";"21";"22";"23";"24";"25";"26";"27";"28";"29";"30";"31";"32";"33";"35";"36";"37";"39";"44";"45";"47";"49";"50";"51";"52";"53";"54";"55";"57";"58";"59";"60";"61";"62";"63";"66";"67";"68";"69";"70";"71";"72";"73";"74";"75"}, BB22)))&gt;0),
    O22,
    "")</f>
        <v/>
      </c>
      <c r="CM22" s="122" t="str" cm="1">
        <f t="array" ref="CM22">IF(SUMPRODUCT(--ISNUMBER(SEARCH({"32";"35";"36";"44";"45";"47";"50";"51";"52";"53";"54";"55";"57";"58";"59";"60"}, BB22)))&gt;0,
    B22,
    "")</f>
        <v/>
      </c>
      <c r="CN22" s="122" t="str" cm="1">
        <f t="array" ref="CN22">IF(SUMPRODUCT(--ISNUMBER(SEARCH({"61";"62"}, BB22)))&gt;0,
    B22,
    "")</f>
        <v/>
      </c>
      <c r="CO22" s="122" t="str" cm="1">
        <f t="array" ref="CO22">IF(SUMPRODUCT(--ISNUMBER(SEARCH({"68";"69";"70";"71"}, BB22)))&gt;0,
    B22,
    "")</f>
        <v/>
      </c>
      <c r="CP22" s="122" t="str" cm="1">
        <f t="array" ref="CP22">IF(SUMPRODUCT(--ISNUMBER(SEARCH({"72";"73";"74";"75"}, BB22)))&gt;0,
    B22,
    "")</f>
        <v/>
      </c>
      <c r="CQ22" s="122" t="str">
        <f t="shared" si="40"/>
        <v/>
      </c>
      <c r="CR22" s="218" t="str">
        <f t="shared" si="41"/>
        <v>NO</v>
      </c>
      <c r="CS22" s="120" t="str">
        <f t="shared" si="14"/>
        <v/>
      </c>
      <c r="CT22" s="121" t="str">
        <f t="shared" si="15"/>
        <v/>
      </c>
      <c r="CU22" s="121" t="str">
        <f t="shared" si="16"/>
        <v/>
      </c>
      <c r="CV22" s="121" t="str">
        <f t="shared" si="17"/>
        <v/>
      </c>
      <c r="CW22" s="121" t="str">
        <f t="shared" si="18"/>
        <v/>
      </c>
      <c r="CX22" s="121" t="str">
        <f t="shared" si="19"/>
        <v/>
      </c>
      <c r="CY22" s="121" t="str">
        <f t="shared" si="20"/>
        <v/>
      </c>
      <c r="CZ22" s="121" t="str">
        <f t="shared" si="21"/>
        <v/>
      </c>
      <c r="DA22" s="121" t="str">
        <f t="shared" si="22"/>
        <v/>
      </c>
      <c r="DB22" s="122" t="str">
        <f t="shared" si="23"/>
        <v/>
      </c>
      <c r="DC22" s="120" t="str">
        <f t="shared" si="24"/>
        <v/>
      </c>
      <c r="DD22" s="121" t="str">
        <f t="shared" si="25"/>
        <v/>
      </c>
      <c r="DE22" s="121" t="str">
        <f t="shared" si="26"/>
        <v/>
      </c>
      <c r="DF22" s="122" t="str">
        <f t="shared" si="27"/>
        <v/>
      </c>
      <c r="DG22" s="110"/>
    </row>
    <row r="23" spans="2:111" ht="16.2" x14ac:dyDescent="0.4">
      <c r="B23" s="7">
        <v>18</v>
      </c>
      <c r="C23" s="12"/>
      <c r="D23" s="13"/>
      <c r="E23" s="14"/>
      <c r="F23" s="14"/>
      <c r="G23" s="14"/>
      <c r="H23" s="14"/>
      <c r="I23" s="14"/>
      <c r="J23" s="14"/>
      <c r="K23" s="14"/>
      <c r="L23" s="15"/>
      <c r="M23" s="12"/>
      <c r="N23" s="12"/>
      <c r="O23" s="12"/>
      <c r="P23" s="98" t="str">
        <f xml:space="preserve"> IF(ISBLANK(M23),"",VLOOKUP(M23,ComboValue!$E$2:$I$18,5,FALSE))</f>
        <v/>
      </c>
      <c r="Q23" s="12"/>
      <c r="R23" s="234" t="str" cm="1">
        <f t="array" ref="R23">IF(OR(ISNUMBER(SEARCH("GHS05",$D23:$L23)),ISNUMBER(SEARCH("GHS06",$D23:$L23)),ISNUMBER(SEARCH("GHS07",$D23:$L23)),ISNUMBER(SEARCH("GHS08",$D23:$L23)),ISNUMBER(SEARCH("geen pictogram",$D23:$L23)),ISNUMBER(SEARCH("GHS09",$D23:$L23)),ISNUMBER(SEARCH("GHS03",$D23:$L23))),"JA","NEE")</f>
        <v>NEE</v>
      </c>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X23" s="121" t="str" cm="1">
        <f t="array" ref="AX23">_xlfn.TEXTJOIN(",", TRUE, IF(D23:L23="","",VLOOKUP(D23:L23, ComboValue!$B$2:$C$11, 2, FALSE)))</f>
        <v/>
      </c>
      <c r="AY23" s="121" t="str">
        <f t="shared" si="42"/>
        <v>Tous_NL</v>
      </c>
      <c r="AZ23" s="121" t="str">
        <f>IF(ISBLANK(M23),"",VLOOKUP(M23,ComboValue!$E$2:$G$18,3,FALSE))</f>
        <v/>
      </c>
      <c r="BA23" s="121" t="str">
        <f>IF(ISBLANK(N23),"",VLOOKUP(N23,ComboValue!$K$2:$L$5,2,FALSE))</f>
        <v/>
      </c>
      <c r="BB23" s="128" t="str" cm="1">
        <f t="array" ref="BB23">_xlfn.TEXTJOIN(",", TRUE, IF(S23:AV23="","",VLOOKUP(S23:AV23, ComboValue!$N$2:$O$100, 2, FALSE)))</f>
        <v/>
      </c>
      <c r="BC23" s="122" t="str">
        <f t="shared" si="43"/>
        <v/>
      </c>
      <c r="BD23" s="110"/>
      <c r="BE23" s="120" t="str">
        <f t="shared" si="28"/>
        <v/>
      </c>
      <c r="BF23" s="121" t="str">
        <f t="shared" si="29"/>
        <v/>
      </c>
      <c r="BG23" s="121" t="str">
        <f t="shared" si="30"/>
        <v/>
      </c>
      <c r="BH23" s="121" t="str">
        <f t="shared" si="31"/>
        <v/>
      </c>
      <c r="BI23" s="121" t="str">
        <f t="shared" si="32"/>
        <v/>
      </c>
      <c r="BJ23" s="121" t="str">
        <f t="shared" si="33"/>
        <v/>
      </c>
      <c r="BK23" s="121" t="str">
        <f t="shared" si="34"/>
        <v/>
      </c>
      <c r="BL23" s="121" t="str">
        <f t="shared" si="35"/>
        <v/>
      </c>
      <c r="BM23" s="121" t="str">
        <f t="shared" si="36"/>
        <v/>
      </c>
      <c r="BN23" s="121" t="str">
        <f t="shared" si="37"/>
        <v/>
      </c>
      <c r="BO23" s="121">
        <f t="shared" si="62"/>
        <v>0</v>
      </c>
      <c r="BP23" s="121">
        <f t="shared" si="10"/>
        <v>0</v>
      </c>
      <c r="BQ23" s="121">
        <f t="shared" si="63"/>
        <v>0</v>
      </c>
      <c r="BR23" s="121">
        <f t="shared" si="11"/>
        <v>0</v>
      </c>
      <c r="BS23" s="121">
        <f t="shared" si="12"/>
        <v>0</v>
      </c>
      <c r="BT23" s="121">
        <f t="shared" si="13"/>
        <v>0</v>
      </c>
      <c r="BU23" s="121" t="str">
        <f t="shared" si="44"/>
        <v/>
      </c>
      <c r="BV23" s="121" t="str">
        <f t="shared" si="45"/>
        <v/>
      </c>
      <c r="BW23" s="121" t="str">
        <f t="shared" si="46"/>
        <v/>
      </c>
      <c r="BX23" s="121" t="str">
        <f t="shared" si="56"/>
        <v/>
      </c>
      <c r="BY23" s="121" t="str">
        <f t="shared" si="47"/>
        <v/>
      </c>
      <c r="BZ23" s="121" t="str">
        <f t="shared" si="57"/>
        <v/>
      </c>
      <c r="CA23" s="121" t="str">
        <f t="shared" si="58"/>
        <v/>
      </c>
      <c r="CB23" s="121" t="str">
        <f t="shared" si="59"/>
        <v/>
      </c>
      <c r="CC23" s="121" t="str">
        <f t="shared" si="48"/>
        <v/>
      </c>
      <c r="CD23" s="121" t="str">
        <f t="shared" si="49"/>
        <v/>
      </c>
      <c r="CE23" s="121" t="str">
        <f t="shared" si="50"/>
        <v/>
      </c>
      <c r="CF23" s="121" t="str">
        <f t="shared" si="51"/>
        <v/>
      </c>
      <c r="CG23" s="121" t="str">
        <f t="shared" si="52"/>
        <v/>
      </c>
      <c r="CH23" s="121" t="str">
        <f t="shared" si="53"/>
        <v/>
      </c>
      <c r="CI23" s="121" t="str">
        <f t="shared" si="54"/>
        <v/>
      </c>
      <c r="CJ23" s="129" t="str">
        <f t="shared" si="55"/>
        <v/>
      </c>
      <c r="CK23" s="121" t="str" cm="1">
        <f t="array" ref="CK23">IF(AND(AZ23="D_16",
        SUMPRODUCT(--ISNUMBER(SEARCH({"14","34","38","40","41","42","43","46","48","56","64","65"},BB23)))&gt;0),
    O23-IF(ISNUMBER(CL23),CL23,0),
    "")</f>
        <v/>
      </c>
      <c r="CL23" s="121" t="str" cm="1">
        <f t="array" ref="CL23">IF(AND(AZ23="D_16",
        SUMPRODUCT(--ISNUMBER(SEARCH({"01";"02";"03";"04";"05";"06";"07";"08";"09";"10";"11";"12";"13";"15";"16";"17";"19";"20";"21";"22";"23";"24";"25";"26";"27";"28";"29";"30";"31";"32";"33";"35";"36";"37";"39";"44";"45";"47";"49";"50";"51";"52";"53";"54";"55";"57";"58";"59";"60";"61";"62";"63";"66";"67";"68";"69";"70";"71";"72";"73";"74";"75"}, BB23)))&gt;0),
    O23,
    "")</f>
        <v/>
      </c>
      <c r="CM23" s="122" t="str" cm="1">
        <f t="array" ref="CM23">IF(SUMPRODUCT(--ISNUMBER(SEARCH({"32";"35";"36";"44";"45";"47";"50";"51";"52";"53";"54";"55";"57";"58";"59";"60"}, BB23)))&gt;0,
    B23,
    "")</f>
        <v/>
      </c>
      <c r="CN23" s="122" t="str" cm="1">
        <f t="array" ref="CN23">IF(SUMPRODUCT(--ISNUMBER(SEARCH({"61";"62"}, BB23)))&gt;0,
    B23,
    "")</f>
        <v/>
      </c>
      <c r="CO23" s="122" t="str" cm="1">
        <f t="array" ref="CO23">IF(SUMPRODUCT(--ISNUMBER(SEARCH({"68";"69";"70";"71"}, BB23)))&gt;0,
    B23,
    "")</f>
        <v/>
      </c>
      <c r="CP23" s="122" t="str" cm="1">
        <f t="array" ref="CP23">IF(SUMPRODUCT(--ISNUMBER(SEARCH({"72";"73";"74";"75"}, BB23)))&gt;0,
    B23,
    "")</f>
        <v/>
      </c>
      <c r="CQ23" s="122" t="str">
        <f t="shared" si="40"/>
        <v/>
      </c>
      <c r="CR23" s="218" t="str">
        <f t="shared" si="41"/>
        <v>NO</v>
      </c>
      <c r="CS23" s="120" t="str">
        <f t="shared" si="14"/>
        <v/>
      </c>
      <c r="CT23" s="121" t="str">
        <f t="shared" si="15"/>
        <v/>
      </c>
      <c r="CU23" s="121" t="str">
        <f t="shared" si="16"/>
        <v/>
      </c>
      <c r="CV23" s="121" t="str">
        <f t="shared" si="17"/>
        <v/>
      </c>
      <c r="CW23" s="121" t="str">
        <f t="shared" si="18"/>
        <v/>
      </c>
      <c r="CX23" s="121" t="str">
        <f t="shared" si="19"/>
        <v/>
      </c>
      <c r="CY23" s="121" t="str">
        <f t="shared" si="20"/>
        <v/>
      </c>
      <c r="CZ23" s="121" t="str">
        <f t="shared" si="21"/>
        <v/>
      </c>
      <c r="DA23" s="121" t="str">
        <f t="shared" si="22"/>
        <v/>
      </c>
      <c r="DB23" s="122" t="str">
        <f t="shared" si="23"/>
        <v/>
      </c>
      <c r="DC23" s="120" t="str">
        <f t="shared" si="24"/>
        <v/>
      </c>
      <c r="DD23" s="121" t="str">
        <f t="shared" si="25"/>
        <v/>
      </c>
      <c r="DE23" s="121" t="str">
        <f t="shared" si="26"/>
        <v/>
      </c>
      <c r="DF23" s="122" t="str">
        <f t="shared" si="27"/>
        <v/>
      </c>
      <c r="DG23" s="110"/>
    </row>
    <row r="24" spans="2:111" ht="16.2" x14ac:dyDescent="0.4">
      <c r="B24" s="7">
        <v>19</v>
      </c>
      <c r="C24" s="12"/>
      <c r="D24" s="13"/>
      <c r="E24" s="14"/>
      <c r="F24" s="14"/>
      <c r="G24" s="14"/>
      <c r="H24" s="14"/>
      <c r="I24" s="14"/>
      <c r="J24" s="14"/>
      <c r="K24" s="14"/>
      <c r="L24" s="15"/>
      <c r="M24" s="12"/>
      <c r="N24" s="12"/>
      <c r="O24" s="12"/>
      <c r="P24" s="98" t="str">
        <f xml:space="preserve"> IF(ISBLANK(M24),"",VLOOKUP(M24,ComboValue!$E$2:$I$18,5,FALSE))</f>
        <v/>
      </c>
      <c r="Q24" s="12"/>
      <c r="R24" s="234" t="str" cm="1">
        <f t="array" ref="R24">IF(OR(ISNUMBER(SEARCH("GHS05",$D24:$L24)),ISNUMBER(SEARCH("GHS06",$D24:$L24)),ISNUMBER(SEARCH("GHS07",$D24:$L24)),ISNUMBER(SEARCH("GHS08",$D24:$L24)),ISNUMBER(SEARCH("geen pictogram",$D24:$L24)),ISNUMBER(SEARCH("GHS09",$D24:$L24)),ISNUMBER(SEARCH("GHS03",$D24:$L24))),"JA","NEE")</f>
        <v>NEE</v>
      </c>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X24" s="121" t="str" cm="1">
        <f t="array" ref="AX24">_xlfn.TEXTJOIN(",", TRUE, IF(D24:L24="","",VLOOKUP(D24:L24, ComboValue!$B$2:$C$11, 2, FALSE)))</f>
        <v/>
      </c>
      <c r="AY24" s="121" t="str">
        <f t="shared" si="42"/>
        <v>Tous_NL</v>
      </c>
      <c r="AZ24" s="121" t="str">
        <f>IF(ISBLANK(M24),"",VLOOKUP(M24,ComboValue!$E$2:$G$18,3,FALSE))</f>
        <v/>
      </c>
      <c r="BA24" s="121" t="str">
        <f>IF(ISBLANK(N24),"",VLOOKUP(N24,ComboValue!$K$2:$L$5,2,FALSE))</f>
        <v/>
      </c>
      <c r="BB24" s="128" t="str" cm="1">
        <f t="array" ref="BB24">_xlfn.TEXTJOIN(",", TRUE, IF(S24:AV24="","",VLOOKUP(S24:AV24, ComboValue!$N$2:$O$100, 2, FALSE)))</f>
        <v/>
      </c>
      <c r="BC24" s="122" t="str">
        <f t="shared" si="43"/>
        <v/>
      </c>
      <c r="BD24" s="110"/>
      <c r="BE24" s="120" t="str">
        <f t="shared" si="28"/>
        <v/>
      </c>
      <c r="BF24" s="121" t="str">
        <f t="shared" si="29"/>
        <v/>
      </c>
      <c r="BG24" s="121" t="str">
        <f t="shared" si="30"/>
        <v/>
      </c>
      <c r="BH24" s="121" t="str">
        <f t="shared" si="31"/>
        <v/>
      </c>
      <c r="BI24" s="121" t="str">
        <f t="shared" si="32"/>
        <v/>
      </c>
      <c r="BJ24" s="121" t="str">
        <f t="shared" si="33"/>
        <v/>
      </c>
      <c r="BK24" s="121" t="str">
        <f t="shared" si="34"/>
        <v/>
      </c>
      <c r="BL24" s="121" t="str">
        <f t="shared" si="35"/>
        <v/>
      </c>
      <c r="BM24" s="121" t="str">
        <f t="shared" si="36"/>
        <v/>
      </c>
      <c r="BN24" s="121" t="str">
        <f t="shared" si="37"/>
        <v/>
      </c>
      <c r="BO24" s="121">
        <f t="shared" si="62"/>
        <v>0</v>
      </c>
      <c r="BP24" s="121">
        <f t="shared" si="10"/>
        <v>0</v>
      </c>
      <c r="BQ24" s="121">
        <f t="shared" si="63"/>
        <v>0</v>
      </c>
      <c r="BR24" s="121">
        <f t="shared" si="11"/>
        <v>0</v>
      </c>
      <c r="BS24" s="121">
        <f t="shared" si="12"/>
        <v>0</v>
      </c>
      <c r="BT24" s="121">
        <f t="shared" si="13"/>
        <v>0</v>
      </c>
      <c r="BU24" s="121" t="str">
        <f t="shared" si="44"/>
        <v/>
      </c>
      <c r="BV24" s="121" t="str">
        <f t="shared" si="45"/>
        <v/>
      </c>
      <c r="BW24" s="121" t="str">
        <f t="shared" si="46"/>
        <v/>
      </c>
      <c r="BX24" s="121" t="str">
        <f t="shared" si="56"/>
        <v/>
      </c>
      <c r="BY24" s="121" t="str">
        <f t="shared" si="47"/>
        <v/>
      </c>
      <c r="BZ24" s="121" t="str">
        <f t="shared" si="57"/>
        <v/>
      </c>
      <c r="CA24" s="121" t="str">
        <f t="shared" si="58"/>
        <v/>
      </c>
      <c r="CB24" s="121" t="str">
        <f t="shared" si="59"/>
        <v/>
      </c>
      <c r="CC24" s="121" t="str">
        <f t="shared" si="48"/>
        <v/>
      </c>
      <c r="CD24" s="121" t="str">
        <f t="shared" si="49"/>
        <v/>
      </c>
      <c r="CE24" s="121" t="str">
        <f t="shared" si="50"/>
        <v/>
      </c>
      <c r="CF24" s="121" t="str">
        <f t="shared" si="51"/>
        <v/>
      </c>
      <c r="CG24" s="121" t="str">
        <f t="shared" si="52"/>
        <v/>
      </c>
      <c r="CH24" s="121" t="str">
        <f t="shared" si="53"/>
        <v/>
      </c>
      <c r="CI24" s="121" t="str">
        <f t="shared" si="54"/>
        <v/>
      </c>
      <c r="CJ24" s="129" t="str">
        <f t="shared" si="55"/>
        <v/>
      </c>
      <c r="CK24" s="121" t="str" cm="1">
        <f t="array" ref="CK24">IF(AND(AZ24="D_16",
        SUMPRODUCT(--ISNUMBER(SEARCH({"14","34","38","40","41","42","43","46","48","56","64","65"},BB24)))&gt;0),
    O24-IF(ISNUMBER(CL24),CL24,0),
    "")</f>
        <v/>
      </c>
      <c r="CL24" s="121" t="str" cm="1">
        <f t="array" ref="CL24">IF(AND(AZ24="D_16",
        SUMPRODUCT(--ISNUMBER(SEARCH({"01";"02";"03";"04";"05";"06";"07";"08";"09";"10";"11";"12";"13";"15";"16";"17";"19";"20";"21";"22";"23";"24";"25";"26";"27";"28";"29";"30";"31";"32";"33";"35";"36";"37";"39";"44";"45";"47";"49";"50";"51";"52";"53";"54";"55";"57";"58";"59";"60";"61";"62";"63";"66";"67";"68";"69";"70";"71";"72";"73";"74";"75"}, BB24)))&gt;0),
    O24,
    "")</f>
        <v/>
      </c>
      <c r="CM24" s="122" t="str" cm="1">
        <f t="array" ref="CM24">IF(SUMPRODUCT(--ISNUMBER(SEARCH({"32";"35";"36";"44";"45";"47";"50";"51";"52";"53";"54";"55";"57";"58";"59";"60"}, BB24)))&gt;0,
    B24,
    "")</f>
        <v/>
      </c>
      <c r="CN24" s="122" t="str" cm="1">
        <f t="array" ref="CN24">IF(SUMPRODUCT(--ISNUMBER(SEARCH({"61";"62"}, BB24)))&gt;0,
    B24,
    "")</f>
        <v/>
      </c>
      <c r="CO24" s="122" t="str" cm="1">
        <f t="array" ref="CO24">IF(SUMPRODUCT(--ISNUMBER(SEARCH({"68";"69";"70";"71"}, BB24)))&gt;0,
    B24,
    "")</f>
        <v/>
      </c>
      <c r="CP24" s="122" t="str" cm="1">
        <f t="array" ref="CP24">IF(SUMPRODUCT(--ISNUMBER(SEARCH({"72";"73";"74";"75"}, BB24)))&gt;0,
    B24,
    "")</f>
        <v/>
      </c>
      <c r="CQ24" s="122" t="str">
        <f t="shared" si="40"/>
        <v/>
      </c>
      <c r="CR24" s="218" t="str">
        <f t="shared" si="41"/>
        <v>NO</v>
      </c>
      <c r="CS24" s="120" t="str">
        <f t="shared" si="14"/>
        <v/>
      </c>
      <c r="CT24" s="121" t="str">
        <f t="shared" si="15"/>
        <v/>
      </c>
      <c r="CU24" s="121" t="str">
        <f t="shared" si="16"/>
        <v/>
      </c>
      <c r="CV24" s="121" t="str">
        <f t="shared" si="17"/>
        <v/>
      </c>
      <c r="CW24" s="121" t="str">
        <f t="shared" si="18"/>
        <v/>
      </c>
      <c r="CX24" s="121" t="str">
        <f t="shared" si="19"/>
        <v/>
      </c>
      <c r="CY24" s="121" t="str">
        <f t="shared" si="20"/>
        <v/>
      </c>
      <c r="CZ24" s="121" t="str">
        <f t="shared" si="21"/>
        <v/>
      </c>
      <c r="DA24" s="121" t="str">
        <f t="shared" si="22"/>
        <v/>
      </c>
      <c r="DB24" s="122" t="str">
        <f t="shared" si="23"/>
        <v/>
      </c>
      <c r="DC24" s="120" t="str">
        <f t="shared" si="24"/>
        <v/>
      </c>
      <c r="DD24" s="121" t="str">
        <f t="shared" si="25"/>
        <v/>
      </c>
      <c r="DE24" s="121" t="str">
        <f t="shared" si="26"/>
        <v/>
      </c>
      <c r="DF24" s="122" t="str">
        <f t="shared" si="27"/>
        <v/>
      </c>
      <c r="DG24" s="110"/>
    </row>
    <row r="25" spans="2:111" ht="16.2" x14ac:dyDescent="0.4">
      <c r="B25" s="7">
        <v>20</v>
      </c>
      <c r="C25" s="12"/>
      <c r="D25" s="13"/>
      <c r="E25" s="14"/>
      <c r="F25" s="14"/>
      <c r="G25" s="14"/>
      <c r="H25" s="14"/>
      <c r="I25" s="14"/>
      <c r="J25" s="14"/>
      <c r="K25" s="14"/>
      <c r="L25" s="15"/>
      <c r="M25" s="12"/>
      <c r="N25" s="12"/>
      <c r="O25" s="12"/>
      <c r="P25" s="98" t="str">
        <f xml:space="preserve"> IF(ISBLANK(M25),"",VLOOKUP(M25,ComboValue!$E$2:$I$18,5,FALSE))</f>
        <v/>
      </c>
      <c r="Q25" s="12"/>
      <c r="R25" s="234" t="str" cm="1">
        <f t="array" ref="R25">IF(OR(ISNUMBER(SEARCH("GHS05",$D25:$L25)),ISNUMBER(SEARCH("GHS06",$D25:$L25)),ISNUMBER(SEARCH("GHS07",$D25:$L25)),ISNUMBER(SEARCH("GHS08",$D25:$L25)),ISNUMBER(SEARCH("geen pictogram",$D25:$L25)),ISNUMBER(SEARCH("GHS09",$D25:$L25)),ISNUMBER(SEARCH("GHS03",$D25:$L25))),"JA","NEE")</f>
        <v>NEE</v>
      </c>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X25" s="121" t="str" cm="1">
        <f t="array" ref="AX25">_xlfn.TEXTJOIN(",", TRUE, IF(D25:L25="","",VLOOKUP(D25:L25, ComboValue!$B$2:$C$11, 2, FALSE)))</f>
        <v/>
      </c>
      <c r="AY25" s="121" t="str">
        <f t="shared" si="42"/>
        <v>Tous_NL</v>
      </c>
      <c r="AZ25" s="121" t="str">
        <f>IF(ISBLANK(M25),"",VLOOKUP(M25,ComboValue!$E$2:$G$18,3,FALSE))</f>
        <v/>
      </c>
      <c r="BA25" s="121" t="str">
        <f>IF(ISBLANK(N25),"",VLOOKUP(N25,ComboValue!$K$2:$L$5,2,FALSE))</f>
        <v/>
      </c>
      <c r="BB25" s="128" t="str" cm="1">
        <f t="array" ref="BB25">_xlfn.TEXTJOIN(",", TRUE, IF(S25:AV25="","",VLOOKUP(S25:AV25, ComboValue!$N$2:$O$100, 2, FALSE)))</f>
        <v/>
      </c>
      <c r="BC25" s="122" t="str">
        <f t="shared" si="43"/>
        <v/>
      </c>
      <c r="BD25" s="110"/>
      <c r="BE25" s="120" t="str">
        <f t="shared" si="28"/>
        <v/>
      </c>
      <c r="BF25" s="121" t="str">
        <f t="shared" si="29"/>
        <v/>
      </c>
      <c r="BG25" s="121" t="str">
        <f t="shared" si="30"/>
        <v/>
      </c>
      <c r="BH25" s="121" t="str">
        <f t="shared" si="31"/>
        <v/>
      </c>
      <c r="BI25" s="121" t="str">
        <f t="shared" si="32"/>
        <v/>
      </c>
      <c r="BJ25" s="121" t="str">
        <f t="shared" si="33"/>
        <v/>
      </c>
      <c r="BK25" s="121" t="str">
        <f t="shared" si="34"/>
        <v/>
      </c>
      <c r="BL25" s="121" t="str">
        <f t="shared" si="35"/>
        <v/>
      </c>
      <c r="BM25" s="121" t="str">
        <f t="shared" si="36"/>
        <v/>
      </c>
      <c r="BN25" s="121" t="str">
        <f t="shared" si="37"/>
        <v/>
      </c>
      <c r="BO25" s="121">
        <f t="shared" si="62"/>
        <v>0</v>
      </c>
      <c r="BP25" s="121">
        <f t="shared" si="10"/>
        <v>0</v>
      </c>
      <c r="BQ25" s="121">
        <f t="shared" si="63"/>
        <v>0</v>
      </c>
      <c r="BR25" s="121">
        <f t="shared" si="11"/>
        <v>0</v>
      </c>
      <c r="BS25" s="121">
        <f t="shared" si="12"/>
        <v>0</v>
      </c>
      <c r="BT25" s="121">
        <f t="shared" si="13"/>
        <v>0</v>
      </c>
      <c r="BU25" s="121" t="str">
        <f t="shared" si="44"/>
        <v/>
      </c>
      <c r="BV25" s="121" t="str">
        <f t="shared" si="45"/>
        <v/>
      </c>
      <c r="BW25" s="121" t="str">
        <f t="shared" si="46"/>
        <v/>
      </c>
      <c r="BX25" s="121" t="str">
        <f t="shared" si="56"/>
        <v/>
      </c>
      <c r="BY25" s="121" t="str">
        <f t="shared" si="47"/>
        <v/>
      </c>
      <c r="BZ25" s="121" t="str">
        <f t="shared" si="57"/>
        <v/>
      </c>
      <c r="CA25" s="121" t="str">
        <f t="shared" si="58"/>
        <v/>
      </c>
      <c r="CB25" s="121" t="str">
        <f t="shared" si="59"/>
        <v/>
      </c>
      <c r="CC25" s="121" t="str">
        <f t="shared" si="48"/>
        <v/>
      </c>
      <c r="CD25" s="121" t="str">
        <f t="shared" si="49"/>
        <v/>
      </c>
      <c r="CE25" s="121" t="str">
        <f t="shared" si="50"/>
        <v/>
      </c>
      <c r="CF25" s="121" t="str">
        <f t="shared" si="51"/>
        <v/>
      </c>
      <c r="CG25" s="121" t="str">
        <f t="shared" si="52"/>
        <v/>
      </c>
      <c r="CH25" s="121" t="str">
        <f t="shared" si="53"/>
        <v/>
      </c>
      <c r="CI25" s="121" t="str">
        <f t="shared" si="54"/>
        <v/>
      </c>
      <c r="CJ25" s="129" t="str">
        <f t="shared" si="55"/>
        <v/>
      </c>
      <c r="CK25" s="121" t="str" cm="1">
        <f t="array" ref="CK25">IF(AND(AZ25="D_16",
        SUMPRODUCT(--ISNUMBER(SEARCH({"14","34","38","40","41","42","43","46","48","56","64","65"},BB25)))&gt;0),
    O25-IF(ISNUMBER(CL25),CL25,0),
    "")</f>
        <v/>
      </c>
      <c r="CL25" s="121" t="str" cm="1">
        <f t="array" ref="CL25">IF(AND(AZ25="D_16",
        SUMPRODUCT(--ISNUMBER(SEARCH({"01";"02";"03";"04";"05";"06";"07";"08";"09";"10";"11";"12";"13";"15";"16";"17";"19";"20";"21";"22";"23";"24";"25";"26";"27";"28";"29";"30";"31";"32";"33";"35";"36";"37";"39";"44";"45";"47";"49";"50";"51";"52";"53";"54";"55";"57";"58";"59";"60";"61";"62";"63";"66";"67";"68";"69";"70";"71";"72";"73";"74";"75"}, BB25)))&gt;0),
    O25,
    "")</f>
        <v/>
      </c>
      <c r="CM25" s="122" t="str" cm="1">
        <f t="array" ref="CM25">IF(SUMPRODUCT(--ISNUMBER(SEARCH({"32";"35";"36";"44";"45";"47";"50";"51";"52";"53";"54";"55";"57";"58";"59";"60"}, BB25)))&gt;0,
    B25,
    "")</f>
        <v/>
      </c>
      <c r="CN25" s="122" t="str" cm="1">
        <f t="array" ref="CN25">IF(SUMPRODUCT(--ISNUMBER(SEARCH({"61";"62"}, BB25)))&gt;0,
    B25,
    "")</f>
        <v/>
      </c>
      <c r="CO25" s="122" t="str" cm="1">
        <f t="array" ref="CO25">IF(SUMPRODUCT(--ISNUMBER(SEARCH({"68";"69";"70";"71"}, BB25)))&gt;0,
    B25,
    "")</f>
        <v/>
      </c>
      <c r="CP25" s="122" t="str" cm="1">
        <f t="array" ref="CP25">IF(SUMPRODUCT(--ISNUMBER(SEARCH({"72";"73";"74";"75"}, BB25)))&gt;0,
    B25,
    "")</f>
        <v/>
      </c>
      <c r="CQ25" s="122" t="str">
        <f t="shared" si="40"/>
        <v/>
      </c>
      <c r="CR25" s="218" t="str">
        <f t="shared" si="41"/>
        <v>NO</v>
      </c>
      <c r="CS25" s="120" t="str">
        <f t="shared" si="14"/>
        <v/>
      </c>
      <c r="CT25" s="121" t="str">
        <f t="shared" si="15"/>
        <v/>
      </c>
      <c r="CU25" s="121" t="str">
        <f t="shared" si="16"/>
        <v/>
      </c>
      <c r="CV25" s="121" t="str">
        <f t="shared" si="17"/>
        <v/>
      </c>
      <c r="CW25" s="121" t="str">
        <f t="shared" si="18"/>
        <v/>
      </c>
      <c r="CX25" s="121" t="str">
        <f t="shared" si="19"/>
        <v/>
      </c>
      <c r="CY25" s="121" t="str">
        <f t="shared" si="20"/>
        <v/>
      </c>
      <c r="CZ25" s="121" t="str">
        <f t="shared" si="21"/>
        <v/>
      </c>
      <c r="DA25" s="121" t="str">
        <f t="shared" si="22"/>
        <v/>
      </c>
      <c r="DB25" s="122" t="str">
        <f t="shared" si="23"/>
        <v/>
      </c>
      <c r="DC25" s="120" t="str">
        <f t="shared" si="24"/>
        <v/>
      </c>
      <c r="DD25" s="121" t="str">
        <f t="shared" si="25"/>
        <v/>
      </c>
      <c r="DE25" s="121" t="str">
        <f t="shared" si="26"/>
        <v/>
      </c>
      <c r="DF25" s="122" t="str">
        <f t="shared" si="27"/>
        <v/>
      </c>
      <c r="DG25" s="110"/>
    </row>
    <row r="26" spans="2:111" ht="16.2" x14ac:dyDescent="0.4">
      <c r="B26" s="7">
        <v>21</v>
      </c>
      <c r="C26" s="12"/>
      <c r="D26" s="13"/>
      <c r="E26" s="14"/>
      <c r="F26" s="14"/>
      <c r="G26" s="14"/>
      <c r="H26" s="14"/>
      <c r="I26" s="14"/>
      <c r="J26" s="14"/>
      <c r="K26" s="14"/>
      <c r="L26" s="15"/>
      <c r="M26" s="12"/>
      <c r="N26" s="12"/>
      <c r="O26" s="12"/>
      <c r="P26" s="98" t="str">
        <f xml:space="preserve"> IF(ISBLANK(M26),"",VLOOKUP(M26,ComboValue!$E$2:$I$18,5,FALSE))</f>
        <v/>
      </c>
      <c r="Q26" s="12"/>
      <c r="R26" s="234" t="str" cm="1">
        <f t="array" ref="R26">IF(OR(ISNUMBER(SEARCH("GHS05",$D26:$L26)),ISNUMBER(SEARCH("GHS06",$D26:$L26)),ISNUMBER(SEARCH("GHS07",$D26:$L26)),ISNUMBER(SEARCH("GHS08",$D26:$L26)),ISNUMBER(SEARCH("geen pictogram",$D26:$L26)),ISNUMBER(SEARCH("GHS09",$D26:$L26)),ISNUMBER(SEARCH("GHS03",$D26:$L26))),"JA","NEE")</f>
        <v>NEE</v>
      </c>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X26" s="121" t="str" cm="1">
        <f t="array" ref="AX26">_xlfn.TEXTJOIN(",", TRUE, IF(D26:L26="","",VLOOKUP(D26:L26, ComboValue!$B$2:$C$11, 2, FALSE)))</f>
        <v/>
      </c>
      <c r="AY26" s="121" t="str">
        <f t="shared" si="42"/>
        <v>Tous_NL</v>
      </c>
      <c r="AZ26" s="121" t="str">
        <f>IF(ISBLANK(M26),"",VLOOKUP(M26,ComboValue!$E$2:$G$18,3,FALSE))</f>
        <v/>
      </c>
      <c r="BA26" s="121" t="str">
        <f>IF(ISBLANK(N26),"",VLOOKUP(N26,ComboValue!$K$2:$L$5,2,FALSE))</f>
        <v/>
      </c>
      <c r="BB26" s="128" t="str" cm="1">
        <f t="array" ref="BB26">_xlfn.TEXTJOIN(",", TRUE, IF(S26:AV26="","",VLOOKUP(S26:AV26, ComboValue!$N$2:$O$100, 2, FALSE)))</f>
        <v/>
      </c>
      <c r="BC26" s="122" t="str">
        <f t="shared" si="43"/>
        <v/>
      </c>
      <c r="BD26" s="110"/>
      <c r="BE26" s="120" t="str">
        <f t="shared" si="28"/>
        <v/>
      </c>
      <c r="BF26" s="121" t="str">
        <f t="shared" si="29"/>
        <v/>
      </c>
      <c r="BG26" s="121" t="str">
        <f t="shared" si="30"/>
        <v/>
      </c>
      <c r="BH26" s="121" t="str">
        <f t="shared" si="31"/>
        <v/>
      </c>
      <c r="BI26" s="121" t="str">
        <f t="shared" si="32"/>
        <v/>
      </c>
      <c r="BJ26" s="121" t="str">
        <f t="shared" si="33"/>
        <v/>
      </c>
      <c r="BK26" s="121" t="str">
        <f t="shared" si="34"/>
        <v/>
      </c>
      <c r="BL26" s="121" t="str">
        <f t="shared" si="35"/>
        <v/>
      </c>
      <c r="BM26" s="121" t="str">
        <f t="shared" si="36"/>
        <v/>
      </c>
      <c r="BN26" s="121" t="str">
        <f t="shared" si="37"/>
        <v/>
      </c>
      <c r="BO26" s="121">
        <f t="shared" si="62"/>
        <v>0</v>
      </c>
      <c r="BP26" s="121">
        <f t="shared" si="10"/>
        <v>0</v>
      </c>
      <c r="BQ26" s="121">
        <f t="shared" si="63"/>
        <v>0</v>
      </c>
      <c r="BR26" s="121">
        <f t="shared" si="11"/>
        <v>0</v>
      </c>
      <c r="BS26" s="121">
        <f t="shared" si="12"/>
        <v>0</v>
      </c>
      <c r="BT26" s="121">
        <f t="shared" si="13"/>
        <v>0</v>
      </c>
      <c r="BU26" s="121" t="str">
        <f t="shared" si="44"/>
        <v/>
      </c>
      <c r="BV26" s="121" t="str">
        <f t="shared" si="45"/>
        <v/>
      </c>
      <c r="BW26" s="121" t="str">
        <f t="shared" si="46"/>
        <v/>
      </c>
      <c r="BX26" s="121" t="str">
        <f t="shared" si="56"/>
        <v/>
      </c>
      <c r="BY26" s="121" t="str">
        <f t="shared" si="47"/>
        <v/>
      </c>
      <c r="BZ26" s="121" t="str">
        <f t="shared" si="57"/>
        <v/>
      </c>
      <c r="CA26" s="121" t="str">
        <f t="shared" si="58"/>
        <v/>
      </c>
      <c r="CB26" s="121" t="str">
        <f t="shared" si="59"/>
        <v/>
      </c>
      <c r="CC26" s="121" t="str">
        <f t="shared" si="48"/>
        <v/>
      </c>
      <c r="CD26" s="121" t="str">
        <f t="shared" si="49"/>
        <v/>
      </c>
      <c r="CE26" s="121" t="str">
        <f t="shared" si="50"/>
        <v/>
      </c>
      <c r="CF26" s="121" t="str">
        <f t="shared" si="51"/>
        <v/>
      </c>
      <c r="CG26" s="121" t="str">
        <f t="shared" si="52"/>
        <v/>
      </c>
      <c r="CH26" s="121" t="str">
        <f t="shared" si="53"/>
        <v/>
      </c>
      <c r="CI26" s="121" t="str">
        <f t="shared" si="54"/>
        <v/>
      </c>
      <c r="CJ26" s="129" t="str">
        <f t="shared" si="55"/>
        <v/>
      </c>
      <c r="CK26" s="121" t="str" cm="1">
        <f t="array" ref="CK26">IF(AND(AZ26="D_16",
        SUMPRODUCT(--ISNUMBER(SEARCH({"14","34","38","40","41","42","43","46","48","56","64","65"},BB26)))&gt;0),
    O26-IF(ISNUMBER(CL26),CL26,0),
    "")</f>
        <v/>
      </c>
      <c r="CL26" s="121" t="str" cm="1">
        <f t="array" ref="CL26">IF(AND(AZ26="D_16",
        SUMPRODUCT(--ISNUMBER(SEARCH({"01";"02";"03";"04";"05";"06";"07";"08";"09";"10";"11";"12";"13";"15";"16";"17";"19";"20";"21";"22";"23";"24";"25";"26";"27";"28";"29";"30";"31";"32";"33";"35";"36";"37";"39";"44";"45";"47";"49";"50";"51";"52";"53";"54";"55";"57";"58";"59";"60";"61";"62";"63";"66";"67";"68";"69";"70";"71";"72";"73";"74";"75"}, BB26)))&gt;0),
    O26,
    "")</f>
        <v/>
      </c>
      <c r="CM26" s="122" t="str" cm="1">
        <f t="array" ref="CM26">IF(SUMPRODUCT(--ISNUMBER(SEARCH({"32";"35";"36";"44";"45";"47";"50";"51";"52";"53";"54";"55";"57";"58";"59";"60"}, BB26)))&gt;0,
    B26,
    "")</f>
        <v/>
      </c>
      <c r="CN26" s="122" t="str" cm="1">
        <f t="array" ref="CN26">IF(SUMPRODUCT(--ISNUMBER(SEARCH({"61";"62"}, BB26)))&gt;0,
    B26,
    "")</f>
        <v/>
      </c>
      <c r="CO26" s="122" t="str" cm="1">
        <f t="array" ref="CO26">IF(SUMPRODUCT(--ISNUMBER(SEARCH({"68";"69";"70";"71"}, BB26)))&gt;0,
    B26,
    "")</f>
        <v/>
      </c>
      <c r="CP26" s="122" t="str" cm="1">
        <f t="array" ref="CP26">IF(SUMPRODUCT(--ISNUMBER(SEARCH({"72";"73";"74";"75"}, BB26)))&gt;0,
    B26,
    "")</f>
        <v/>
      </c>
      <c r="CQ26" s="122" t="str">
        <f t="shared" si="40"/>
        <v/>
      </c>
      <c r="CR26" s="218" t="str">
        <f t="shared" si="41"/>
        <v>NO</v>
      </c>
      <c r="CS26" s="120" t="str">
        <f t="shared" si="14"/>
        <v/>
      </c>
      <c r="CT26" s="121" t="str">
        <f t="shared" si="15"/>
        <v/>
      </c>
      <c r="CU26" s="121" t="str">
        <f t="shared" si="16"/>
        <v/>
      </c>
      <c r="CV26" s="121" t="str">
        <f t="shared" si="17"/>
        <v/>
      </c>
      <c r="CW26" s="121" t="str">
        <f t="shared" si="18"/>
        <v/>
      </c>
      <c r="CX26" s="121" t="str">
        <f t="shared" si="19"/>
        <v/>
      </c>
      <c r="CY26" s="121" t="str">
        <f t="shared" si="20"/>
        <v/>
      </c>
      <c r="CZ26" s="121" t="str">
        <f t="shared" si="21"/>
        <v/>
      </c>
      <c r="DA26" s="121" t="str">
        <f t="shared" si="22"/>
        <v/>
      </c>
      <c r="DB26" s="122" t="str">
        <f t="shared" si="23"/>
        <v/>
      </c>
      <c r="DC26" s="120" t="str">
        <f t="shared" si="24"/>
        <v/>
      </c>
      <c r="DD26" s="121" t="str">
        <f t="shared" si="25"/>
        <v/>
      </c>
      <c r="DE26" s="121" t="str">
        <f t="shared" si="26"/>
        <v/>
      </c>
      <c r="DF26" s="122" t="str">
        <f t="shared" si="27"/>
        <v/>
      </c>
      <c r="DG26" s="110"/>
    </row>
    <row r="27" spans="2:111" ht="16.2" x14ac:dyDescent="0.4">
      <c r="B27" s="7">
        <v>22</v>
      </c>
      <c r="C27" s="12"/>
      <c r="D27" s="13"/>
      <c r="E27" s="14"/>
      <c r="F27" s="14"/>
      <c r="G27" s="14"/>
      <c r="H27" s="14"/>
      <c r="I27" s="14"/>
      <c r="J27" s="14"/>
      <c r="K27" s="14"/>
      <c r="L27" s="15"/>
      <c r="M27" s="12"/>
      <c r="N27" s="12"/>
      <c r="O27" s="12"/>
      <c r="P27" s="98" t="str">
        <f xml:space="preserve"> IF(ISBLANK(M27),"",VLOOKUP(M27,ComboValue!$E$2:$I$18,5,FALSE))</f>
        <v/>
      </c>
      <c r="Q27" s="12"/>
      <c r="R27" s="234" t="str" cm="1">
        <f t="array" ref="R27">IF(OR(ISNUMBER(SEARCH("GHS05",$D27:$L27)),ISNUMBER(SEARCH("GHS06",$D27:$L27)),ISNUMBER(SEARCH("GHS07",$D27:$L27)),ISNUMBER(SEARCH("GHS08",$D27:$L27)),ISNUMBER(SEARCH("geen pictogram",$D27:$L27)),ISNUMBER(SEARCH("GHS09",$D27:$L27)),ISNUMBER(SEARCH("GHS03",$D27:$L27))),"JA","NEE")</f>
        <v>NEE</v>
      </c>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X27" s="121" t="str" cm="1">
        <f t="array" ref="AX27">_xlfn.TEXTJOIN(",", TRUE, IF(D27:L27="","",VLOOKUP(D27:L27, ComboValue!$B$2:$C$11, 2, FALSE)))</f>
        <v/>
      </c>
      <c r="AY27" s="121" t="str">
        <f t="shared" si="42"/>
        <v>Tous_NL</v>
      </c>
      <c r="AZ27" s="121" t="str">
        <f>IF(ISBLANK(M27),"",VLOOKUP(M27,ComboValue!$E$2:$G$18,3,FALSE))</f>
        <v/>
      </c>
      <c r="BA27" s="121" t="str">
        <f>IF(ISBLANK(N27),"",VLOOKUP(N27,ComboValue!$K$2:$L$5,2,FALSE))</f>
        <v/>
      </c>
      <c r="BB27" s="128" t="str" cm="1">
        <f t="array" ref="BB27">_xlfn.TEXTJOIN(",", TRUE, IF(S27:AV27="","",VLOOKUP(S27:AV27, ComboValue!$N$2:$O$100, 2, FALSE)))</f>
        <v/>
      </c>
      <c r="BC27" s="122" t="str">
        <f t="shared" si="43"/>
        <v/>
      </c>
      <c r="BD27" s="110"/>
      <c r="BE27" s="120" t="str">
        <f t="shared" si="28"/>
        <v/>
      </c>
      <c r="BF27" s="121" t="str">
        <f t="shared" si="29"/>
        <v/>
      </c>
      <c r="BG27" s="121" t="str">
        <f t="shared" si="30"/>
        <v/>
      </c>
      <c r="BH27" s="121" t="str">
        <f t="shared" si="31"/>
        <v/>
      </c>
      <c r="BI27" s="121" t="str">
        <f t="shared" si="32"/>
        <v/>
      </c>
      <c r="BJ27" s="121" t="str">
        <f t="shared" si="33"/>
        <v/>
      </c>
      <c r="BK27" s="121" t="str">
        <f t="shared" si="34"/>
        <v/>
      </c>
      <c r="BL27" s="121" t="str">
        <f t="shared" si="35"/>
        <v/>
      </c>
      <c r="BM27" s="121" t="str">
        <f t="shared" si="36"/>
        <v/>
      </c>
      <c r="BN27" s="121" t="str">
        <f t="shared" si="37"/>
        <v/>
      </c>
      <c r="BO27" s="121">
        <f t="shared" si="62"/>
        <v>0</v>
      </c>
      <c r="BP27" s="121">
        <f t="shared" si="10"/>
        <v>0</v>
      </c>
      <c r="BQ27" s="121">
        <f t="shared" si="63"/>
        <v>0</v>
      </c>
      <c r="BR27" s="121">
        <f t="shared" si="11"/>
        <v>0</v>
      </c>
      <c r="BS27" s="121">
        <f t="shared" si="12"/>
        <v>0</v>
      </c>
      <c r="BT27" s="121">
        <f t="shared" si="13"/>
        <v>0</v>
      </c>
      <c r="BU27" s="121" t="str">
        <f t="shared" si="44"/>
        <v/>
      </c>
      <c r="BV27" s="121" t="str">
        <f t="shared" si="45"/>
        <v/>
      </c>
      <c r="BW27" s="121" t="str">
        <f t="shared" si="46"/>
        <v/>
      </c>
      <c r="BX27" s="121" t="str">
        <f t="shared" si="56"/>
        <v/>
      </c>
      <c r="BY27" s="121" t="str">
        <f t="shared" si="47"/>
        <v/>
      </c>
      <c r="BZ27" s="121" t="str">
        <f t="shared" si="57"/>
        <v/>
      </c>
      <c r="CA27" s="121" t="str">
        <f t="shared" si="58"/>
        <v/>
      </c>
      <c r="CB27" s="121" t="str">
        <f t="shared" si="59"/>
        <v/>
      </c>
      <c r="CC27" s="121" t="str">
        <f t="shared" si="48"/>
        <v/>
      </c>
      <c r="CD27" s="121" t="str">
        <f t="shared" si="49"/>
        <v/>
      </c>
      <c r="CE27" s="121" t="str">
        <f t="shared" si="50"/>
        <v/>
      </c>
      <c r="CF27" s="121" t="str">
        <f t="shared" si="51"/>
        <v/>
      </c>
      <c r="CG27" s="121" t="str">
        <f t="shared" si="52"/>
        <v/>
      </c>
      <c r="CH27" s="121" t="str">
        <f t="shared" si="53"/>
        <v/>
      </c>
      <c r="CI27" s="121" t="str">
        <f t="shared" si="54"/>
        <v/>
      </c>
      <c r="CJ27" s="129" t="str">
        <f t="shared" si="55"/>
        <v/>
      </c>
      <c r="CK27" s="121" t="str" cm="1">
        <f t="array" ref="CK27">IF(AND(AZ27="D_16",
        SUMPRODUCT(--ISNUMBER(SEARCH({"14","34","38","40","41","42","43","46","48","56","64","65"},BB27)))&gt;0),
    O27-IF(ISNUMBER(CL27),CL27,0),
    "")</f>
        <v/>
      </c>
      <c r="CL27" s="121" t="str" cm="1">
        <f t="array" ref="CL27">IF(AND(AZ27="D_16",
        SUMPRODUCT(--ISNUMBER(SEARCH({"01";"02";"03";"04";"05";"06";"07";"08";"09";"10";"11";"12";"13";"15";"16";"17";"19";"20";"21";"22";"23";"24";"25";"26";"27";"28";"29";"30";"31";"32";"33";"35";"36";"37";"39";"44";"45";"47";"49";"50";"51";"52";"53";"54";"55";"57";"58";"59";"60";"61";"62";"63";"66";"67";"68";"69";"70";"71";"72";"73";"74";"75"}, BB27)))&gt;0),
    O27,
    "")</f>
        <v/>
      </c>
      <c r="CM27" s="122" t="str" cm="1">
        <f t="array" ref="CM27">IF(SUMPRODUCT(--ISNUMBER(SEARCH({"32";"35";"36";"44";"45";"47";"50";"51";"52";"53";"54";"55";"57";"58";"59";"60"}, BB27)))&gt;0,
    B27,
    "")</f>
        <v/>
      </c>
      <c r="CN27" s="122" t="str" cm="1">
        <f t="array" ref="CN27">IF(SUMPRODUCT(--ISNUMBER(SEARCH({"61";"62"}, BB27)))&gt;0,
    B27,
    "")</f>
        <v/>
      </c>
      <c r="CO27" s="122" t="str" cm="1">
        <f t="array" ref="CO27">IF(SUMPRODUCT(--ISNUMBER(SEARCH({"68";"69";"70";"71"}, BB27)))&gt;0,
    B27,
    "")</f>
        <v/>
      </c>
      <c r="CP27" s="122" t="str" cm="1">
        <f t="array" ref="CP27">IF(SUMPRODUCT(--ISNUMBER(SEARCH({"72";"73";"74";"75"}, BB27)))&gt;0,
    B27,
    "")</f>
        <v/>
      </c>
      <c r="CQ27" s="122" t="str">
        <f t="shared" si="40"/>
        <v/>
      </c>
      <c r="CR27" s="218" t="str">
        <f t="shared" si="41"/>
        <v>NO</v>
      </c>
      <c r="CS27" s="120" t="str">
        <f t="shared" si="14"/>
        <v/>
      </c>
      <c r="CT27" s="121" t="str">
        <f t="shared" si="15"/>
        <v/>
      </c>
      <c r="CU27" s="121" t="str">
        <f t="shared" si="16"/>
        <v/>
      </c>
      <c r="CV27" s="121" t="str">
        <f t="shared" si="17"/>
        <v/>
      </c>
      <c r="CW27" s="121" t="str">
        <f t="shared" si="18"/>
        <v/>
      </c>
      <c r="CX27" s="121" t="str">
        <f t="shared" si="19"/>
        <v/>
      </c>
      <c r="CY27" s="121" t="str">
        <f t="shared" si="20"/>
        <v/>
      </c>
      <c r="CZ27" s="121" t="str">
        <f t="shared" si="21"/>
        <v/>
      </c>
      <c r="DA27" s="121" t="str">
        <f t="shared" si="22"/>
        <v/>
      </c>
      <c r="DB27" s="122" t="str">
        <f t="shared" si="23"/>
        <v/>
      </c>
      <c r="DC27" s="120" t="str">
        <f t="shared" si="24"/>
        <v/>
      </c>
      <c r="DD27" s="121" t="str">
        <f t="shared" si="25"/>
        <v/>
      </c>
      <c r="DE27" s="121" t="str">
        <f t="shared" si="26"/>
        <v/>
      </c>
      <c r="DF27" s="122" t="str">
        <f t="shared" si="27"/>
        <v/>
      </c>
      <c r="DG27" s="110"/>
    </row>
    <row r="28" spans="2:111" ht="16.2" x14ac:dyDescent="0.4">
      <c r="B28" s="7">
        <v>23</v>
      </c>
      <c r="C28" s="12"/>
      <c r="D28" s="13"/>
      <c r="E28" s="14"/>
      <c r="F28" s="14"/>
      <c r="G28" s="14"/>
      <c r="H28" s="14"/>
      <c r="I28" s="14"/>
      <c r="J28" s="14"/>
      <c r="K28" s="14"/>
      <c r="L28" s="15"/>
      <c r="M28" s="12"/>
      <c r="N28" s="12"/>
      <c r="O28" s="12"/>
      <c r="P28" s="98" t="str">
        <f xml:space="preserve"> IF(ISBLANK(M28),"",VLOOKUP(M28,ComboValue!$E$2:$I$18,5,FALSE))</f>
        <v/>
      </c>
      <c r="Q28" s="12"/>
      <c r="R28" s="234" t="str" cm="1">
        <f t="array" ref="R28">IF(OR(ISNUMBER(SEARCH("GHS05",$D28:$L28)),ISNUMBER(SEARCH("GHS06",$D28:$L28)),ISNUMBER(SEARCH("GHS07",$D28:$L28)),ISNUMBER(SEARCH("GHS08",$D28:$L28)),ISNUMBER(SEARCH("geen pictogram",$D28:$L28)),ISNUMBER(SEARCH("GHS09",$D28:$L28)),ISNUMBER(SEARCH("GHS03",$D28:$L28))),"JA","NEE")</f>
        <v>NEE</v>
      </c>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X28" s="121" t="str" cm="1">
        <f t="array" ref="AX28">_xlfn.TEXTJOIN(",", TRUE, IF(D28:L28="","",VLOOKUP(D28:L28, ComboValue!$B$2:$C$11, 2, FALSE)))</f>
        <v/>
      </c>
      <c r="AY28" s="121" t="str">
        <f t="shared" si="42"/>
        <v>Tous_NL</v>
      </c>
      <c r="AZ28" s="121" t="str">
        <f>IF(ISBLANK(M28),"",VLOOKUP(M28,ComboValue!$E$2:$G$18,3,FALSE))</f>
        <v/>
      </c>
      <c r="BA28" s="121" t="str">
        <f>IF(ISBLANK(N28),"",VLOOKUP(N28,ComboValue!$K$2:$L$5,2,FALSE))</f>
        <v/>
      </c>
      <c r="BB28" s="128" t="str" cm="1">
        <f t="array" ref="BB28">_xlfn.TEXTJOIN(",", TRUE, IF(S28:AV28="","",VLOOKUP(S28:AV28, ComboValue!$N$2:$O$100, 2, FALSE)))</f>
        <v/>
      </c>
      <c r="BC28" s="122" t="str">
        <f t="shared" si="43"/>
        <v/>
      </c>
      <c r="BD28" s="110"/>
      <c r="BE28" s="120" t="str">
        <f t="shared" si="28"/>
        <v/>
      </c>
      <c r="BF28" s="121" t="str">
        <f t="shared" si="29"/>
        <v/>
      </c>
      <c r="BG28" s="121" t="str">
        <f t="shared" si="30"/>
        <v/>
      </c>
      <c r="BH28" s="121" t="str">
        <f t="shared" si="31"/>
        <v/>
      </c>
      <c r="BI28" s="121" t="str">
        <f t="shared" si="32"/>
        <v/>
      </c>
      <c r="BJ28" s="121" t="str">
        <f t="shared" si="33"/>
        <v/>
      </c>
      <c r="BK28" s="121" t="str">
        <f t="shared" si="34"/>
        <v/>
      </c>
      <c r="BL28" s="121" t="str">
        <f t="shared" si="35"/>
        <v/>
      </c>
      <c r="BM28" s="121" t="str">
        <f t="shared" si="36"/>
        <v/>
      </c>
      <c r="BN28" s="121" t="str">
        <f t="shared" si="37"/>
        <v/>
      </c>
      <c r="BO28" s="121">
        <f t="shared" si="62"/>
        <v>0</v>
      </c>
      <c r="BP28" s="121">
        <f t="shared" si="10"/>
        <v>0</v>
      </c>
      <c r="BQ28" s="121">
        <f t="shared" si="63"/>
        <v>0</v>
      </c>
      <c r="BR28" s="121">
        <f t="shared" si="11"/>
        <v>0</v>
      </c>
      <c r="BS28" s="121">
        <f t="shared" si="12"/>
        <v>0</v>
      </c>
      <c r="BT28" s="121">
        <f t="shared" si="13"/>
        <v>0</v>
      </c>
      <c r="BU28" s="121" t="str">
        <f t="shared" si="44"/>
        <v/>
      </c>
      <c r="BV28" s="121" t="str">
        <f t="shared" si="45"/>
        <v/>
      </c>
      <c r="BW28" s="121" t="str">
        <f t="shared" si="46"/>
        <v/>
      </c>
      <c r="BX28" s="121" t="str">
        <f t="shared" si="56"/>
        <v/>
      </c>
      <c r="BY28" s="121" t="str">
        <f t="shared" si="47"/>
        <v/>
      </c>
      <c r="BZ28" s="121" t="str">
        <f t="shared" si="57"/>
        <v/>
      </c>
      <c r="CA28" s="121" t="str">
        <f t="shared" si="58"/>
        <v/>
      </c>
      <c r="CB28" s="121" t="str">
        <f t="shared" si="59"/>
        <v/>
      </c>
      <c r="CC28" s="121" t="str">
        <f t="shared" si="48"/>
        <v/>
      </c>
      <c r="CD28" s="121" t="str">
        <f t="shared" si="49"/>
        <v/>
      </c>
      <c r="CE28" s="121" t="str">
        <f t="shared" si="50"/>
        <v/>
      </c>
      <c r="CF28" s="121" t="str">
        <f t="shared" si="51"/>
        <v/>
      </c>
      <c r="CG28" s="121" t="str">
        <f t="shared" si="52"/>
        <v/>
      </c>
      <c r="CH28" s="121" t="str">
        <f t="shared" si="53"/>
        <v/>
      </c>
      <c r="CI28" s="121" t="str">
        <f t="shared" si="54"/>
        <v/>
      </c>
      <c r="CJ28" s="129" t="str">
        <f t="shared" si="55"/>
        <v/>
      </c>
      <c r="CK28" s="121" t="str" cm="1">
        <f t="array" ref="CK28">IF(AND(AZ28="D_16",
        SUMPRODUCT(--ISNUMBER(SEARCH({"14","34","38","40","41","42","43","46","48","56","64","65"},BB28)))&gt;0),
    O28-IF(ISNUMBER(CL28),CL28,0),
    "")</f>
        <v/>
      </c>
      <c r="CL28" s="121" t="str" cm="1">
        <f t="array" ref="CL28">IF(AND(AZ28="D_16",
        SUMPRODUCT(--ISNUMBER(SEARCH({"01";"02";"03";"04";"05";"06";"07";"08";"09";"10";"11";"12";"13";"15";"16";"17";"19";"20";"21";"22";"23";"24";"25";"26";"27";"28";"29";"30";"31";"32";"33";"35";"36";"37";"39";"44";"45";"47";"49";"50";"51";"52";"53";"54";"55";"57";"58";"59";"60";"61";"62";"63";"66";"67";"68";"69";"70";"71";"72";"73";"74";"75"}, BB28)))&gt;0),
    O28,
    "")</f>
        <v/>
      </c>
      <c r="CM28" s="122" t="str" cm="1">
        <f t="array" ref="CM28">IF(SUMPRODUCT(--ISNUMBER(SEARCH({"32";"35";"36";"44";"45";"47";"50";"51";"52";"53";"54";"55";"57";"58";"59";"60"}, BB28)))&gt;0,
    B28,
    "")</f>
        <v/>
      </c>
      <c r="CN28" s="122" t="str" cm="1">
        <f t="array" ref="CN28">IF(SUMPRODUCT(--ISNUMBER(SEARCH({"61";"62"}, BB28)))&gt;0,
    B28,
    "")</f>
        <v/>
      </c>
      <c r="CO28" s="122" t="str" cm="1">
        <f t="array" ref="CO28">IF(SUMPRODUCT(--ISNUMBER(SEARCH({"68";"69";"70";"71"}, BB28)))&gt;0,
    B28,
    "")</f>
        <v/>
      </c>
      <c r="CP28" s="122" t="str" cm="1">
        <f t="array" ref="CP28">IF(SUMPRODUCT(--ISNUMBER(SEARCH({"72";"73";"74";"75"}, BB28)))&gt;0,
    B28,
    "")</f>
        <v/>
      </c>
      <c r="CQ28" s="122" t="str">
        <f t="shared" si="40"/>
        <v/>
      </c>
      <c r="CR28" s="218" t="str">
        <f t="shared" si="41"/>
        <v>NO</v>
      </c>
      <c r="CS28" s="120" t="str">
        <f t="shared" si="14"/>
        <v/>
      </c>
      <c r="CT28" s="121" t="str">
        <f t="shared" si="15"/>
        <v/>
      </c>
      <c r="CU28" s="121" t="str">
        <f t="shared" si="16"/>
        <v/>
      </c>
      <c r="CV28" s="121" t="str">
        <f t="shared" si="17"/>
        <v/>
      </c>
      <c r="CW28" s="121" t="str">
        <f t="shared" si="18"/>
        <v/>
      </c>
      <c r="CX28" s="121" t="str">
        <f t="shared" si="19"/>
        <v/>
      </c>
      <c r="CY28" s="121" t="str">
        <f t="shared" si="20"/>
        <v/>
      </c>
      <c r="CZ28" s="121" t="str">
        <f t="shared" si="21"/>
        <v/>
      </c>
      <c r="DA28" s="121" t="str">
        <f t="shared" si="22"/>
        <v/>
      </c>
      <c r="DB28" s="122" t="str">
        <f t="shared" si="23"/>
        <v/>
      </c>
      <c r="DC28" s="120" t="str">
        <f t="shared" si="24"/>
        <v/>
      </c>
      <c r="DD28" s="121" t="str">
        <f t="shared" si="25"/>
        <v/>
      </c>
      <c r="DE28" s="121" t="str">
        <f t="shared" si="26"/>
        <v/>
      </c>
      <c r="DF28" s="122" t="str">
        <f t="shared" si="27"/>
        <v/>
      </c>
      <c r="DG28" s="110"/>
    </row>
    <row r="29" spans="2:111" ht="16.2" x14ac:dyDescent="0.4">
      <c r="B29" s="7">
        <v>24</v>
      </c>
      <c r="C29" s="12"/>
      <c r="D29" s="13"/>
      <c r="E29" s="14"/>
      <c r="F29" s="14"/>
      <c r="G29" s="14"/>
      <c r="H29" s="14"/>
      <c r="I29" s="14"/>
      <c r="J29" s="14"/>
      <c r="K29" s="14"/>
      <c r="L29" s="15"/>
      <c r="M29" s="12"/>
      <c r="N29" s="12"/>
      <c r="O29" s="12"/>
      <c r="P29" s="98" t="str">
        <f xml:space="preserve"> IF(ISBLANK(M29),"",VLOOKUP(M29,ComboValue!$E$2:$I$18,5,FALSE))</f>
        <v/>
      </c>
      <c r="Q29" s="12"/>
      <c r="R29" s="234" t="str" cm="1">
        <f t="array" ref="R29">IF(OR(ISNUMBER(SEARCH("GHS05",$D29:$L29)),ISNUMBER(SEARCH("GHS06",$D29:$L29)),ISNUMBER(SEARCH("GHS07",$D29:$L29)),ISNUMBER(SEARCH("GHS08",$D29:$L29)),ISNUMBER(SEARCH("geen pictogram",$D29:$L29)),ISNUMBER(SEARCH("GHS09",$D29:$L29)),ISNUMBER(SEARCH("GHS03",$D29:$L29))),"JA","NEE")</f>
        <v>NEE</v>
      </c>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X29" s="121" t="str" cm="1">
        <f t="array" ref="AX29">_xlfn.TEXTJOIN(",", TRUE, IF(D29:L29="","",VLOOKUP(D29:L29, ComboValue!$B$2:$C$11, 2, FALSE)))</f>
        <v/>
      </c>
      <c r="AY29" s="121" t="str">
        <f t="shared" si="42"/>
        <v>Tous_NL</v>
      </c>
      <c r="AZ29" s="121" t="str">
        <f>IF(ISBLANK(M29),"",VLOOKUP(M29,ComboValue!$E$2:$G$18,3,FALSE))</f>
        <v/>
      </c>
      <c r="BA29" s="121" t="str">
        <f>IF(ISBLANK(N29),"",VLOOKUP(N29,ComboValue!$K$2:$L$5,2,FALSE))</f>
        <v/>
      </c>
      <c r="BB29" s="128" t="str" cm="1">
        <f t="array" ref="BB29">_xlfn.TEXTJOIN(",", TRUE, IF(S29:AV29="","",VLOOKUP(S29:AV29, ComboValue!$N$2:$O$100, 2, FALSE)))</f>
        <v/>
      </c>
      <c r="BC29" s="122" t="str">
        <f t="shared" si="43"/>
        <v/>
      </c>
      <c r="BD29" s="110"/>
      <c r="BE29" s="120" t="str">
        <f t="shared" si="28"/>
        <v/>
      </c>
      <c r="BF29" s="121" t="str">
        <f t="shared" si="29"/>
        <v/>
      </c>
      <c r="BG29" s="121" t="str">
        <f t="shared" si="30"/>
        <v/>
      </c>
      <c r="BH29" s="121" t="str">
        <f t="shared" si="31"/>
        <v/>
      </c>
      <c r="BI29" s="121" t="str">
        <f t="shared" si="32"/>
        <v/>
      </c>
      <c r="BJ29" s="121" t="str">
        <f t="shared" si="33"/>
        <v/>
      </c>
      <c r="BK29" s="121" t="str">
        <f t="shared" si="34"/>
        <v/>
      </c>
      <c r="BL29" s="121" t="str">
        <f t="shared" si="35"/>
        <v/>
      </c>
      <c r="BM29" s="121" t="str">
        <f t="shared" si="36"/>
        <v/>
      </c>
      <c r="BN29" s="121" t="str">
        <f t="shared" si="37"/>
        <v/>
      </c>
      <c r="BO29" s="121">
        <f t="shared" si="62"/>
        <v>0</v>
      </c>
      <c r="BP29" s="121">
        <f t="shared" si="10"/>
        <v>0</v>
      </c>
      <c r="BQ29" s="121">
        <f t="shared" si="63"/>
        <v>0</v>
      </c>
      <c r="BR29" s="121">
        <f t="shared" si="11"/>
        <v>0</v>
      </c>
      <c r="BS29" s="121">
        <f t="shared" si="12"/>
        <v>0</v>
      </c>
      <c r="BT29" s="121">
        <f t="shared" si="13"/>
        <v>0</v>
      </c>
      <c r="BU29" s="121" t="str">
        <f t="shared" si="44"/>
        <v/>
      </c>
      <c r="BV29" s="121" t="str">
        <f t="shared" si="45"/>
        <v/>
      </c>
      <c r="BW29" s="121" t="str">
        <f t="shared" si="46"/>
        <v/>
      </c>
      <c r="BX29" s="121" t="str">
        <f t="shared" si="56"/>
        <v/>
      </c>
      <c r="BY29" s="121" t="str">
        <f t="shared" si="47"/>
        <v/>
      </c>
      <c r="BZ29" s="121" t="str">
        <f t="shared" si="57"/>
        <v/>
      </c>
      <c r="CA29" s="121" t="str">
        <f t="shared" si="58"/>
        <v/>
      </c>
      <c r="CB29" s="121" t="str">
        <f t="shared" si="59"/>
        <v/>
      </c>
      <c r="CC29" s="121" t="str">
        <f t="shared" si="48"/>
        <v/>
      </c>
      <c r="CD29" s="121" t="str">
        <f t="shared" si="49"/>
        <v/>
      </c>
      <c r="CE29" s="121" t="str">
        <f t="shared" si="50"/>
        <v/>
      </c>
      <c r="CF29" s="121" t="str">
        <f t="shared" si="51"/>
        <v/>
      </c>
      <c r="CG29" s="121" t="str">
        <f t="shared" si="52"/>
        <v/>
      </c>
      <c r="CH29" s="121" t="str">
        <f t="shared" si="53"/>
        <v/>
      </c>
      <c r="CI29" s="121" t="str">
        <f t="shared" si="54"/>
        <v/>
      </c>
      <c r="CJ29" s="129" t="str">
        <f t="shared" si="55"/>
        <v/>
      </c>
      <c r="CK29" s="121" t="str" cm="1">
        <f t="array" ref="CK29">IF(AND(AZ29="D_16",
        SUMPRODUCT(--ISNUMBER(SEARCH({"14","34","38","40","41","42","43","46","48","56","64","65"},BB29)))&gt;0),
    O29-IF(ISNUMBER(CL29),CL29,0),
    "")</f>
        <v/>
      </c>
      <c r="CL29" s="121" t="str" cm="1">
        <f t="array" ref="CL29">IF(AND(AZ29="D_16",
        SUMPRODUCT(--ISNUMBER(SEARCH({"01";"02";"03";"04";"05";"06";"07";"08";"09";"10";"11";"12";"13";"15";"16";"17";"19";"20";"21";"22";"23";"24";"25";"26";"27";"28";"29";"30";"31";"32";"33";"35";"36";"37";"39";"44";"45";"47";"49";"50";"51";"52";"53";"54";"55";"57";"58";"59";"60";"61";"62";"63";"66";"67";"68";"69";"70";"71";"72";"73";"74";"75"}, BB29)))&gt;0),
    O29,
    "")</f>
        <v/>
      </c>
      <c r="CM29" s="122" t="str" cm="1">
        <f t="array" ref="CM29">IF(SUMPRODUCT(--ISNUMBER(SEARCH({"32";"35";"36";"44";"45";"47";"50";"51";"52";"53";"54";"55";"57";"58";"59";"60"}, BB29)))&gt;0,
    B29,
    "")</f>
        <v/>
      </c>
      <c r="CN29" s="122" t="str" cm="1">
        <f t="array" ref="CN29">IF(SUMPRODUCT(--ISNUMBER(SEARCH({"61";"62"}, BB29)))&gt;0,
    B29,
    "")</f>
        <v/>
      </c>
      <c r="CO29" s="122" t="str" cm="1">
        <f t="array" ref="CO29">IF(SUMPRODUCT(--ISNUMBER(SEARCH({"68";"69";"70";"71"}, BB29)))&gt;0,
    B29,
    "")</f>
        <v/>
      </c>
      <c r="CP29" s="122" t="str" cm="1">
        <f t="array" ref="CP29">IF(SUMPRODUCT(--ISNUMBER(SEARCH({"72";"73";"74";"75"}, BB29)))&gt;0,
    B29,
    "")</f>
        <v/>
      </c>
      <c r="CQ29" s="122" t="str">
        <f t="shared" si="40"/>
        <v/>
      </c>
      <c r="CR29" s="218" t="str">
        <f t="shared" si="41"/>
        <v>NO</v>
      </c>
      <c r="CS29" s="120" t="str">
        <f t="shared" si="14"/>
        <v/>
      </c>
      <c r="CT29" s="121" t="str">
        <f t="shared" si="15"/>
        <v/>
      </c>
      <c r="CU29" s="121" t="str">
        <f t="shared" si="16"/>
        <v/>
      </c>
      <c r="CV29" s="121" t="str">
        <f t="shared" si="17"/>
        <v/>
      </c>
      <c r="CW29" s="121" t="str">
        <f t="shared" si="18"/>
        <v/>
      </c>
      <c r="CX29" s="121" t="str">
        <f t="shared" si="19"/>
        <v/>
      </c>
      <c r="CY29" s="121" t="str">
        <f t="shared" si="20"/>
        <v/>
      </c>
      <c r="CZ29" s="121" t="str">
        <f t="shared" si="21"/>
        <v/>
      </c>
      <c r="DA29" s="121" t="str">
        <f t="shared" si="22"/>
        <v/>
      </c>
      <c r="DB29" s="122" t="str">
        <f t="shared" si="23"/>
        <v/>
      </c>
      <c r="DC29" s="120" t="str">
        <f t="shared" si="24"/>
        <v/>
      </c>
      <c r="DD29" s="121" t="str">
        <f t="shared" si="25"/>
        <v/>
      </c>
      <c r="DE29" s="121" t="str">
        <f t="shared" si="26"/>
        <v/>
      </c>
      <c r="DF29" s="122" t="str">
        <f t="shared" si="27"/>
        <v/>
      </c>
      <c r="DG29" s="110"/>
    </row>
    <row r="30" spans="2:111" ht="16.2" x14ac:dyDescent="0.4">
      <c r="B30" s="7">
        <v>25</v>
      </c>
      <c r="C30" s="12"/>
      <c r="D30" s="13"/>
      <c r="E30" s="14"/>
      <c r="F30" s="14"/>
      <c r="G30" s="14"/>
      <c r="H30" s="14"/>
      <c r="I30" s="14"/>
      <c r="J30" s="14"/>
      <c r="K30" s="14"/>
      <c r="L30" s="15"/>
      <c r="M30" s="12"/>
      <c r="N30" s="12"/>
      <c r="O30" s="12"/>
      <c r="P30" s="98" t="str">
        <f xml:space="preserve"> IF(ISBLANK(M30),"",VLOOKUP(M30,ComboValue!$E$2:$I$18,5,FALSE))</f>
        <v/>
      </c>
      <c r="Q30" s="12"/>
      <c r="R30" s="234" t="str" cm="1">
        <f t="array" ref="R30">IF(OR(ISNUMBER(SEARCH("GHS05",$D30:$L30)),ISNUMBER(SEARCH("GHS06",$D30:$L30)),ISNUMBER(SEARCH("GHS07",$D30:$L30)),ISNUMBER(SEARCH("GHS08",$D30:$L30)),ISNUMBER(SEARCH("geen pictogram",$D30:$L30)),ISNUMBER(SEARCH("GHS09",$D30:$L30)),ISNUMBER(SEARCH("GHS03",$D30:$L30))),"JA","NEE")</f>
        <v>NEE</v>
      </c>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X30" s="121" t="str" cm="1">
        <f t="array" ref="AX30">_xlfn.TEXTJOIN(",", TRUE, IF(D30:L30="","",VLOOKUP(D30:L30, ComboValue!$B$2:$C$11, 2, FALSE)))</f>
        <v/>
      </c>
      <c r="AY30" s="121" t="str">
        <f t="shared" si="42"/>
        <v>Tous_NL</v>
      </c>
      <c r="AZ30" s="121" t="str">
        <f>IF(ISBLANK(M30),"",VLOOKUP(M30,ComboValue!$E$2:$G$18,3,FALSE))</f>
        <v/>
      </c>
      <c r="BA30" s="121" t="str">
        <f>IF(ISBLANK(N30),"",VLOOKUP(N30,ComboValue!$K$2:$L$5,2,FALSE))</f>
        <v/>
      </c>
      <c r="BB30" s="128" t="str" cm="1">
        <f t="array" ref="BB30">_xlfn.TEXTJOIN(",", TRUE, IF(S30:AV30="","",VLOOKUP(S30:AV30, ComboValue!$N$2:$O$100, 2, FALSE)))</f>
        <v/>
      </c>
      <c r="BC30" s="122" t="str">
        <f t="shared" si="43"/>
        <v/>
      </c>
      <c r="BD30" s="110"/>
      <c r="BE30" s="120" t="str">
        <f t="shared" si="28"/>
        <v/>
      </c>
      <c r="BF30" s="121" t="str">
        <f t="shared" si="29"/>
        <v/>
      </c>
      <c r="BG30" s="121" t="str">
        <f t="shared" si="30"/>
        <v/>
      </c>
      <c r="BH30" s="121" t="str">
        <f t="shared" si="31"/>
        <v/>
      </c>
      <c r="BI30" s="121" t="str">
        <f t="shared" si="32"/>
        <v/>
      </c>
      <c r="BJ30" s="121" t="str">
        <f t="shared" si="33"/>
        <v/>
      </c>
      <c r="BK30" s="121" t="str">
        <f t="shared" si="34"/>
        <v/>
      </c>
      <c r="BL30" s="121" t="str">
        <f t="shared" si="35"/>
        <v/>
      </c>
      <c r="BM30" s="121" t="str">
        <f t="shared" si="36"/>
        <v/>
      </c>
      <c r="BN30" s="121" t="str">
        <f t="shared" si="37"/>
        <v/>
      </c>
      <c r="BO30" s="121">
        <f t="shared" si="62"/>
        <v>0</v>
      </c>
      <c r="BP30" s="121">
        <f t="shared" si="10"/>
        <v>0</v>
      </c>
      <c r="BQ30" s="121">
        <f t="shared" si="63"/>
        <v>0</v>
      </c>
      <c r="BR30" s="121">
        <f t="shared" si="11"/>
        <v>0</v>
      </c>
      <c r="BS30" s="121">
        <f t="shared" si="12"/>
        <v>0</v>
      </c>
      <c r="BT30" s="121">
        <f t="shared" si="13"/>
        <v>0</v>
      </c>
      <c r="BU30" s="121" t="str">
        <f t="shared" si="44"/>
        <v/>
      </c>
      <c r="BV30" s="121" t="str">
        <f t="shared" si="45"/>
        <v/>
      </c>
      <c r="BW30" s="121" t="str">
        <f t="shared" si="46"/>
        <v/>
      </c>
      <c r="BX30" s="121" t="str">
        <f t="shared" si="56"/>
        <v/>
      </c>
      <c r="BY30" s="121" t="str">
        <f t="shared" si="47"/>
        <v/>
      </c>
      <c r="BZ30" s="121" t="str">
        <f t="shared" si="57"/>
        <v/>
      </c>
      <c r="CA30" s="121" t="str">
        <f t="shared" si="58"/>
        <v/>
      </c>
      <c r="CB30" s="121" t="str">
        <f t="shared" si="59"/>
        <v/>
      </c>
      <c r="CC30" s="121" t="str">
        <f t="shared" si="48"/>
        <v/>
      </c>
      <c r="CD30" s="121" t="str">
        <f t="shared" si="49"/>
        <v/>
      </c>
      <c r="CE30" s="121" t="str">
        <f t="shared" si="50"/>
        <v/>
      </c>
      <c r="CF30" s="121" t="str">
        <f t="shared" si="51"/>
        <v/>
      </c>
      <c r="CG30" s="121" t="str">
        <f t="shared" si="52"/>
        <v/>
      </c>
      <c r="CH30" s="121" t="str">
        <f t="shared" si="53"/>
        <v/>
      </c>
      <c r="CI30" s="121" t="str">
        <f t="shared" si="54"/>
        <v/>
      </c>
      <c r="CJ30" s="129" t="str">
        <f t="shared" si="55"/>
        <v/>
      </c>
      <c r="CK30" s="121" t="str" cm="1">
        <f t="array" ref="CK30">IF(AND(AZ30="D_16",
        SUMPRODUCT(--ISNUMBER(SEARCH({"14","34","38","40","41","42","43","46","48","56","64","65"},BB30)))&gt;0),
    O30-IF(ISNUMBER(CL30),CL30,0),
    "")</f>
        <v/>
      </c>
      <c r="CL30" s="121" t="str" cm="1">
        <f t="array" ref="CL30">IF(AND(AZ30="D_16",
        SUMPRODUCT(--ISNUMBER(SEARCH({"01";"02";"03";"04";"05";"06";"07";"08";"09";"10";"11";"12";"13";"15";"16";"17";"19";"20";"21";"22";"23";"24";"25";"26";"27";"28";"29";"30";"31";"32";"33";"35";"36";"37";"39";"44";"45";"47";"49";"50";"51";"52";"53";"54";"55";"57";"58";"59";"60";"61";"62";"63";"66";"67";"68";"69";"70";"71";"72";"73";"74";"75"}, BB30)))&gt;0),
    O30,
    "")</f>
        <v/>
      </c>
      <c r="CM30" s="122" t="str" cm="1">
        <f t="array" ref="CM30">IF(SUMPRODUCT(--ISNUMBER(SEARCH({"32";"35";"36";"44";"45";"47";"50";"51";"52";"53";"54";"55";"57";"58";"59";"60"}, BB30)))&gt;0,
    B30,
    "")</f>
        <v/>
      </c>
      <c r="CN30" s="122" t="str" cm="1">
        <f t="array" ref="CN30">IF(SUMPRODUCT(--ISNUMBER(SEARCH({"61";"62"}, BB30)))&gt;0,
    B30,
    "")</f>
        <v/>
      </c>
      <c r="CO30" s="122" t="str" cm="1">
        <f t="array" ref="CO30">IF(SUMPRODUCT(--ISNUMBER(SEARCH({"68";"69";"70";"71"}, BB30)))&gt;0,
    B30,
    "")</f>
        <v/>
      </c>
      <c r="CP30" s="122" t="str" cm="1">
        <f t="array" ref="CP30">IF(SUMPRODUCT(--ISNUMBER(SEARCH({"72";"73";"74";"75"}, BB30)))&gt;0,
    B30,
    "")</f>
        <v/>
      </c>
      <c r="CQ30" s="122" t="str">
        <f t="shared" si="40"/>
        <v/>
      </c>
      <c r="CR30" s="218" t="str">
        <f t="shared" si="41"/>
        <v>NO</v>
      </c>
      <c r="CS30" s="120" t="str">
        <f t="shared" si="14"/>
        <v/>
      </c>
      <c r="CT30" s="121" t="str">
        <f t="shared" si="15"/>
        <v/>
      </c>
      <c r="CU30" s="121" t="str">
        <f t="shared" si="16"/>
        <v/>
      </c>
      <c r="CV30" s="121" t="str">
        <f t="shared" si="17"/>
        <v/>
      </c>
      <c r="CW30" s="121" t="str">
        <f t="shared" si="18"/>
        <v/>
      </c>
      <c r="CX30" s="121" t="str">
        <f t="shared" si="19"/>
        <v/>
      </c>
      <c r="CY30" s="121" t="str">
        <f t="shared" si="20"/>
        <v/>
      </c>
      <c r="CZ30" s="121" t="str">
        <f t="shared" si="21"/>
        <v/>
      </c>
      <c r="DA30" s="121" t="str">
        <f t="shared" si="22"/>
        <v/>
      </c>
      <c r="DB30" s="122" t="str">
        <f t="shared" si="23"/>
        <v/>
      </c>
      <c r="DC30" s="120" t="str">
        <f t="shared" si="24"/>
        <v/>
      </c>
      <c r="DD30" s="121" t="str">
        <f t="shared" si="25"/>
        <v/>
      </c>
      <c r="DE30" s="121" t="str">
        <f t="shared" si="26"/>
        <v/>
      </c>
      <c r="DF30" s="122" t="str">
        <f t="shared" si="27"/>
        <v/>
      </c>
      <c r="DG30" s="110"/>
    </row>
    <row r="31" spans="2:111" ht="16.2" x14ac:dyDescent="0.4">
      <c r="B31" s="7">
        <v>26</v>
      </c>
      <c r="C31" s="12"/>
      <c r="D31" s="13"/>
      <c r="E31" s="14"/>
      <c r="F31" s="14"/>
      <c r="G31" s="14"/>
      <c r="H31" s="14"/>
      <c r="I31" s="14"/>
      <c r="J31" s="14"/>
      <c r="K31" s="14"/>
      <c r="L31" s="15"/>
      <c r="M31" s="12"/>
      <c r="N31" s="12"/>
      <c r="O31" s="12"/>
      <c r="P31" s="98" t="str">
        <f xml:space="preserve"> IF(ISBLANK(M31),"",VLOOKUP(M31,ComboValue!$E$2:$I$18,5,FALSE))</f>
        <v/>
      </c>
      <c r="Q31" s="12"/>
      <c r="R31" s="234" t="str" cm="1">
        <f t="array" ref="R31">IF(OR(ISNUMBER(SEARCH("GHS05",$D31:$L31)),ISNUMBER(SEARCH("GHS06",$D31:$L31)),ISNUMBER(SEARCH("GHS07",$D31:$L31)),ISNUMBER(SEARCH("GHS08",$D31:$L31)),ISNUMBER(SEARCH("geen pictogram",$D31:$L31)),ISNUMBER(SEARCH("GHS09",$D31:$L31)),ISNUMBER(SEARCH("GHS03",$D31:$L31))),"JA","NEE")</f>
        <v>NEE</v>
      </c>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X31" s="121" t="str" cm="1">
        <f t="array" ref="AX31">_xlfn.TEXTJOIN(",", TRUE, IF(D31:L31="","",VLOOKUP(D31:L31, ComboValue!$B$2:$C$11, 2, FALSE)))</f>
        <v/>
      </c>
      <c r="AY31" s="121" t="str">
        <f t="shared" si="42"/>
        <v>Tous_NL</v>
      </c>
      <c r="AZ31" s="121" t="str">
        <f>IF(ISBLANK(M31),"",VLOOKUP(M31,ComboValue!$E$2:$G$18,3,FALSE))</f>
        <v/>
      </c>
      <c r="BA31" s="121" t="str">
        <f>IF(ISBLANK(N31),"",VLOOKUP(N31,ComboValue!$K$2:$L$5,2,FALSE))</f>
        <v/>
      </c>
      <c r="BB31" s="128" t="str" cm="1">
        <f t="array" ref="BB31">_xlfn.TEXTJOIN(",", TRUE, IF(S31:AV31="","",VLOOKUP(S31:AV31, ComboValue!$N$2:$O$100, 2, FALSE)))</f>
        <v/>
      </c>
      <c r="BC31" s="122" t="str">
        <f t="shared" si="43"/>
        <v/>
      </c>
      <c r="BD31" s="110"/>
      <c r="BE31" s="120" t="str">
        <f t="shared" si="28"/>
        <v/>
      </c>
      <c r="BF31" s="121" t="str">
        <f t="shared" si="29"/>
        <v/>
      </c>
      <c r="BG31" s="121" t="str">
        <f t="shared" si="30"/>
        <v/>
      </c>
      <c r="BH31" s="121" t="str">
        <f t="shared" si="31"/>
        <v/>
      </c>
      <c r="BI31" s="121" t="str">
        <f t="shared" si="32"/>
        <v/>
      </c>
      <c r="BJ31" s="121" t="str">
        <f t="shared" si="33"/>
        <v/>
      </c>
      <c r="BK31" s="121" t="str">
        <f t="shared" si="34"/>
        <v/>
      </c>
      <c r="BL31" s="121" t="str">
        <f t="shared" si="35"/>
        <v/>
      </c>
      <c r="BM31" s="121" t="str">
        <f t="shared" si="36"/>
        <v/>
      </c>
      <c r="BN31" s="121" t="str">
        <f t="shared" si="37"/>
        <v/>
      </c>
      <c r="BO31" s="121">
        <f t="shared" si="62"/>
        <v>0</v>
      </c>
      <c r="BP31" s="121">
        <f t="shared" si="10"/>
        <v>0</v>
      </c>
      <c r="BQ31" s="121">
        <f t="shared" si="63"/>
        <v>0</v>
      </c>
      <c r="BR31" s="121">
        <f t="shared" si="11"/>
        <v>0</v>
      </c>
      <c r="BS31" s="121">
        <f t="shared" si="12"/>
        <v>0</v>
      </c>
      <c r="BT31" s="121">
        <f t="shared" si="13"/>
        <v>0</v>
      </c>
      <c r="BU31" s="121" t="str">
        <f t="shared" si="44"/>
        <v/>
      </c>
      <c r="BV31" s="121" t="str">
        <f t="shared" si="45"/>
        <v/>
      </c>
      <c r="BW31" s="121" t="str">
        <f t="shared" si="46"/>
        <v/>
      </c>
      <c r="BX31" s="121" t="str">
        <f t="shared" si="56"/>
        <v/>
      </c>
      <c r="BY31" s="121" t="str">
        <f t="shared" si="47"/>
        <v/>
      </c>
      <c r="BZ31" s="121" t="str">
        <f t="shared" si="57"/>
        <v/>
      </c>
      <c r="CA31" s="121" t="str">
        <f t="shared" si="58"/>
        <v/>
      </c>
      <c r="CB31" s="121" t="str">
        <f t="shared" si="59"/>
        <v/>
      </c>
      <c r="CC31" s="121" t="str">
        <f t="shared" si="48"/>
        <v/>
      </c>
      <c r="CD31" s="121" t="str">
        <f t="shared" si="49"/>
        <v/>
      </c>
      <c r="CE31" s="121" t="str">
        <f t="shared" si="50"/>
        <v/>
      </c>
      <c r="CF31" s="121" t="str">
        <f t="shared" si="51"/>
        <v/>
      </c>
      <c r="CG31" s="121" t="str">
        <f t="shared" si="52"/>
        <v/>
      </c>
      <c r="CH31" s="121" t="str">
        <f t="shared" si="53"/>
        <v/>
      </c>
      <c r="CI31" s="121" t="str">
        <f t="shared" si="54"/>
        <v/>
      </c>
      <c r="CJ31" s="129" t="str">
        <f t="shared" si="55"/>
        <v/>
      </c>
      <c r="CK31" s="121" t="str" cm="1">
        <f t="array" ref="CK31">IF(AND(AZ31="D_16",
        SUMPRODUCT(--ISNUMBER(SEARCH({"14","34","38","40","41","42","43","46","48","56","64","65"},BB31)))&gt;0),
    O31-IF(ISNUMBER(CL31),CL31,0),
    "")</f>
        <v/>
      </c>
      <c r="CL31" s="121" t="str" cm="1">
        <f t="array" ref="CL31">IF(AND(AZ31="D_16",
        SUMPRODUCT(--ISNUMBER(SEARCH({"01";"02";"03";"04";"05";"06";"07";"08";"09";"10";"11";"12";"13";"15";"16";"17";"19";"20";"21";"22";"23";"24";"25";"26";"27";"28";"29";"30";"31";"32";"33";"35";"36";"37";"39";"44";"45";"47";"49";"50";"51";"52";"53";"54";"55";"57";"58";"59";"60";"61";"62";"63";"66";"67";"68";"69";"70";"71";"72";"73";"74";"75"}, BB31)))&gt;0),
    O31,
    "")</f>
        <v/>
      </c>
      <c r="CM31" s="122" t="str" cm="1">
        <f t="array" ref="CM31">IF(SUMPRODUCT(--ISNUMBER(SEARCH({"32";"35";"36";"44";"45";"47";"50";"51";"52";"53";"54";"55";"57";"58";"59";"60"}, BB31)))&gt;0,
    B31,
    "")</f>
        <v/>
      </c>
      <c r="CN31" s="122" t="str" cm="1">
        <f t="array" ref="CN31">IF(SUMPRODUCT(--ISNUMBER(SEARCH({"61";"62"}, BB31)))&gt;0,
    B31,
    "")</f>
        <v/>
      </c>
      <c r="CO31" s="122" t="str" cm="1">
        <f t="array" ref="CO31">IF(SUMPRODUCT(--ISNUMBER(SEARCH({"68";"69";"70";"71"}, BB31)))&gt;0,
    B31,
    "")</f>
        <v/>
      </c>
      <c r="CP31" s="122" t="str" cm="1">
        <f t="array" ref="CP31">IF(SUMPRODUCT(--ISNUMBER(SEARCH({"72";"73";"74";"75"}, BB31)))&gt;0,
    B31,
    "")</f>
        <v/>
      </c>
      <c r="CQ31" s="122" t="str">
        <f t="shared" si="40"/>
        <v/>
      </c>
      <c r="CR31" s="218" t="str">
        <f t="shared" si="41"/>
        <v>NO</v>
      </c>
      <c r="CS31" s="120" t="str">
        <f t="shared" si="14"/>
        <v/>
      </c>
      <c r="CT31" s="121" t="str">
        <f t="shared" si="15"/>
        <v/>
      </c>
      <c r="CU31" s="121" t="str">
        <f t="shared" si="16"/>
        <v/>
      </c>
      <c r="CV31" s="121" t="str">
        <f t="shared" si="17"/>
        <v/>
      </c>
      <c r="CW31" s="121" t="str">
        <f t="shared" si="18"/>
        <v/>
      </c>
      <c r="CX31" s="121" t="str">
        <f t="shared" si="19"/>
        <v/>
      </c>
      <c r="CY31" s="121" t="str">
        <f t="shared" si="20"/>
        <v/>
      </c>
      <c r="CZ31" s="121" t="str">
        <f t="shared" si="21"/>
        <v/>
      </c>
      <c r="DA31" s="121" t="str">
        <f t="shared" si="22"/>
        <v/>
      </c>
      <c r="DB31" s="122" t="str">
        <f t="shared" si="23"/>
        <v/>
      </c>
      <c r="DC31" s="120" t="str">
        <f t="shared" si="24"/>
        <v/>
      </c>
      <c r="DD31" s="121" t="str">
        <f t="shared" si="25"/>
        <v/>
      </c>
      <c r="DE31" s="121" t="str">
        <f t="shared" si="26"/>
        <v/>
      </c>
      <c r="DF31" s="122" t="str">
        <f t="shared" si="27"/>
        <v/>
      </c>
      <c r="DG31" s="110"/>
    </row>
    <row r="32" spans="2:111" ht="16.2" x14ac:dyDescent="0.4">
      <c r="B32" s="7">
        <v>27</v>
      </c>
      <c r="C32" s="12"/>
      <c r="D32" s="13"/>
      <c r="E32" s="14"/>
      <c r="F32" s="14"/>
      <c r="G32" s="14"/>
      <c r="H32" s="14"/>
      <c r="I32" s="14"/>
      <c r="J32" s="14"/>
      <c r="K32" s="14"/>
      <c r="L32" s="15"/>
      <c r="M32" s="12"/>
      <c r="N32" s="12"/>
      <c r="O32" s="12"/>
      <c r="P32" s="98" t="str">
        <f xml:space="preserve"> IF(ISBLANK(M32),"",VLOOKUP(M32,ComboValue!$E$2:$I$18,5,FALSE))</f>
        <v/>
      </c>
      <c r="Q32" s="12"/>
      <c r="R32" s="234" t="str" cm="1">
        <f t="array" ref="R32">IF(OR(ISNUMBER(SEARCH("GHS05",$D32:$L32)),ISNUMBER(SEARCH("GHS06",$D32:$L32)),ISNUMBER(SEARCH("GHS07",$D32:$L32)),ISNUMBER(SEARCH("GHS08",$D32:$L32)),ISNUMBER(SEARCH("geen pictogram",$D32:$L32)),ISNUMBER(SEARCH("GHS09",$D32:$L32)),ISNUMBER(SEARCH("GHS03",$D32:$L32))),"JA","NEE")</f>
        <v>NEE</v>
      </c>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X32" s="121" t="str" cm="1">
        <f t="array" ref="AX32">_xlfn.TEXTJOIN(",", TRUE, IF(D32:L32="","",VLOOKUP(D32:L32, ComboValue!$B$2:$C$11, 2, FALSE)))</f>
        <v/>
      </c>
      <c r="AY32" s="121" t="str">
        <f t="shared" si="42"/>
        <v>Tous_NL</v>
      </c>
      <c r="AZ32" s="121" t="str">
        <f>IF(ISBLANK(M32),"",VLOOKUP(M32,ComboValue!$E$2:$G$18,3,FALSE))</f>
        <v/>
      </c>
      <c r="BA32" s="121" t="str">
        <f>IF(ISBLANK(N32),"",VLOOKUP(N32,ComboValue!$K$2:$L$5,2,FALSE))</f>
        <v/>
      </c>
      <c r="BB32" s="128" t="str" cm="1">
        <f t="array" ref="BB32">_xlfn.TEXTJOIN(",", TRUE, IF(S32:AV32="","",VLOOKUP(S32:AV32, ComboValue!$N$2:$O$100, 2, FALSE)))</f>
        <v/>
      </c>
      <c r="BC32" s="122" t="str">
        <f t="shared" si="43"/>
        <v/>
      </c>
      <c r="BD32" s="110"/>
      <c r="BE32" s="120" t="str">
        <f t="shared" si="28"/>
        <v/>
      </c>
      <c r="BF32" s="121" t="str">
        <f t="shared" si="29"/>
        <v/>
      </c>
      <c r="BG32" s="121" t="str">
        <f t="shared" si="30"/>
        <v/>
      </c>
      <c r="BH32" s="121" t="str">
        <f t="shared" si="31"/>
        <v/>
      </c>
      <c r="BI32" s="121" t="str">
        <f t="shared" si="32"/>
        <v/>
      </c>
      <c r="BJ32" s="121" t="str">
        <f t="shared" si="33"/>
        <v/>
      </c>
      <c r="BK32" s="121" t="str">
        <f t="shared" si="34"/>
        <v/>
      </c>
      <c r="BL32" s="121" t="str">
        <f t="shared" si="35"/>
        <v/>
      </c>
      <c r="BM32" s="121" t="str">
        <f t="shared" si="36"/>
        <v/>
      </c>
      <c r="BN32" s="121" t="str">
        <f t="shared" si="37"/>
        <v/>
      </c>
      <c r="BO32" s="121">
        <f t="shared" si="62"/>
        <v>0</v>
      </c>
      <c r="BP32" s="121">
        <f t="shared" si="10"/>
        <v>0</v>
      </c>
      <c r="BQ32" s="121">
        <f t="shared" si="63"/>
        <v>0</v>
      </c>
      <c r="BR32" s="121">
        <f t="shared" si="11"/>
        <v>0</v>
      </c>
      <c r="BS32" s="121">
        <f t="shared" si="12"/>
        <v>0</v>
      </c>
      <c r="BT32" s="121">
        <f t="shared" si="13"/>
        <v>0</v>
      </c>
      <c r="BU32" s="121" t="str">
        <f t="shared" si="44"/>
        <v/>
      </c>
      <c r="BV32" s="121" t="str">
        <f t="shared" si="45"/>
        <v/>
      </c>
      <c r="BW32" s="121" t="str">
        <f t="shared" si="46"/>
        <v/>
      </c>
      <c r="BX32" s="121" t="str">
        <f t="shared" si="56"/>
        <v/>
      </c>
      <c r="BY32" s="121" t="str">
        <f t="shared" si="47"/>
        <v/>
      </c>
      <c r="BZ32" s="121" t="str">
        <f t="shared" si="57"/>
        <v/>
      </c>
      <c r="CA32" s="121" t="str">
        <f t="shared" si="58"/>
        <v/>
      </c>
      <c r="CB32" s="121" t="str">
        <f t="shared" si="59"/>
        <v/>
      </c>
      <c r="CC32" s="121" t="str">
        <f t="shared" si="48"/>
        <v/>
      </c>
      <c r="CD32" s="121" t="str">
        <f t="shared" si="49"/>
        <v/>
      </c>
      <c r="CE32" s="121" t="str">
        <f t="shared" si="50"/>
        <v/>
      </c>
      <c r="CF32" s="121" t="str">
        <f t="shared" si="51"/>
        <v/>
      </c>
      <c r="CG32" s="121" t="str">
        <f t="shared" si="52"/>
        <v/>
      </c>
      <c r="CH32" s="121" t="str">
        <f t="shared" si="53"/>
        <v/>
      </c>
      <c r="CI32" s="121" t="str">
        <f t="shared" si="54"/>
        <v/>
      </c>
      <c r="CJ32" s="129" t="str">
        <f t="shared" si="55"/>
        <v/>
      </c>
      <c r="CK32" s="121" t="str" cm="1">
        <f t="array" ref="CK32">IF(AND(AZ32="D_16",
        SUMPRODUCT(--ISNUMBER(SEARCH({"14","34","38","40","41","42","43","46","48","56","64","65"},BB32)))&gt;0),
    O32-IF(ISNUMBER(CL32),CL32,0),
    "")</f>
        <v/>
      </c>
      <c r="CL32" s="121" t="str" cm="1">
        <f t="array" ref="CL32">IF(AND(AZ32="D_16",
        SUMPRODUCT(--ISNUMBER(SEARCH({"01";"02";"03";"04";"05";"06";"07";"08";"09";"10";"11";"12";"13";"15";"16";"17";"19";"20";"21";"22";"23";"24";"25";"26";"27";"28";"29";"30";"31";"32";"33";"35";"36";"37";"39";"44";"45";"47";"49";"50";"51";"52";"53";"54";"55";"57";"58";"59";"60";"61";"62";"63";"66";"67";"68";"69";"70";"71";"72";"73";"74";"75"}, BB32)))&gt;0),
    O32,
    "")</f>
        <v/>
      </c>
      <c r="CM32" s="122" t="str" cm="1">
        <f t="array" ref="CM32">IF(SUMPRODUCT(--ISNUMBER(SEARCH({"32";"35";"36";"44";"45";"47";"50";"51";"52";"53";"54";"55";"57";"58";"59";"60"}, BB32)))&gt;0,
    B32,
    "")</f>
        <v/>
      </c>
      <c r="CN32" s="122" t="str" cm="1">
        <f t="array" ref="CN32">IF(SUMPRODUCT(--ISNUMBER(SEARCH({"61";"62"}, BB32)))&gt;0,
    B32,
    "")</f>
        <v/>
      </c>
      <c r="CO32" s="122" t="str" cm="1">
        <f t="array" ref="CO32">IF(SUMPRODUCT(--ISNUMBER(SEARCH({"68";"69";"70";"71"}, BB32)))&gt;0,
    B32,
    "")</f>
        <v/>
      </c>
      <c r="CP32" s="122" t="str" cm="1">
        <f t="array" ref="CP32">IF(SUMPRODUCT(--ISNUMBER(SEARCH({"72";"73";"74";"75"}, BB32)))&gt;0,
    B32,
    "")</f>
        <v/>
      </c>
      <c r="CQ32" s="122" t="str">
        <f t="shared" si="40"/>
        <v/>
      </c>
      <c r="CR32" s="218" t="str">
        <f t="shared" si="41"/>
        <v>NO</v>
      </c>
      <c r="CS32" s="120" t="str">
        <f t="shared" si="14"/>
        <v/>
      </c>
      <c r="CT32" s="121" t="str">
        <f t="shared" si="15"/>
        <v/>
      </c>
      <c r="CU32" s="121" t="str">
        <f t="shared" si="16"/>
        <v/>
      </c>
      <c r="CV32" s="121" t="str">
        <f t="shared" si="17"/>
        <v/>
      </c>
      <c r="CW32" s="121" t="str">
        <f t="shared" si="18"/>
        <v/>
      </c>
      <c r="CX32" s="121" t="str">
        <f t="shared" si="19"/>
        <v/>
      </c>
      <c r="CY32" s="121" t="str">
        <f t="shared" si="20"/>
        <v/>
      </c>
      <c r="CZ32" s="121" t="str">
        <f t="shared" si="21"/>
        <v/>
      </c>
      <c r="DA32" s="121" t="str">
        <f t="shared" si="22"/>
        <v/>
      </c>
      <c r="DB32" s="122" t="str">
        <f t="shared" si="23"/>
        <v/>
      </c>
      <c r="DC32" s="120" t="str">
        <f t="shared" si="24"/>
        <v/>
      </c>
      <c r="DD32" s="121" t="str">
        <f t="shared" si="25"/>
        <v/>
      </c>
      <c r="DE32" s="121" t="str">
        <f t="shared" si="26"/>
        <v/>
      </c>
      <c r="DF32" s="122" t="str">
        <f t="shared" si="27"/>
        <v/>
      </c>
      <c r="DG32" s="110"/>
    </row>
    <row r="33" spans="2:111" ht="16.2" x14ac:dyDescent="0.4">
      <c r="B33" s="7">
        <v>28</v>
      </c>
      <c r="C33" s="12"/>
      <c r="D33" s="13"/>
      <c r="E33" s="14"/>
      <c r="F33" s="14"/>
      <c r="G33" s="14"/>
      <c r="H33" s="14"/>
      <c r="I33" s="14"/>
      <c r="J33" s="14"/>
      <c r="K33" s="14"/>
      <c r="L33" s="15"/>
      <c r="M33" s="12"/>
      <c r="N33" s="12"/>
      <c r="O33" s="12"/>
      <c r="P33" s="98" t="str">
        <f xml:space="preserve"> IF(ISBLANK(M33),"",VLOOKUP(M33,ComboValue!$E$2:$I$18,5,FALSE))</f>
        <v/>
      </c>
      <c r="Q33" s="12"/>
      <c r="R33" s="234" t="str" cm="1">
        <f t="array" ref="R33">IF(OR(ISNUMBER(SEARCH("GHS05",$D33:$L33)),ISNUMBER(SEARCH("GHS06",$D33:$L33)),ISNUMBER(SEARCH("GHS07",$D33:$L33)),ISNUMBER(SEARCH("GHS08",$D33:$L33)),ISNUMBER(SEARCH("geen pictogram",$D33:$L33)),ISNUMBER(SEARCH("GHS09",$D33:$L33)),ISNUMBER(SEARCH("GHS03",$D33:$L33))),"JA","NEE")</f>
        <v>NEE</v>
      </c>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X33" s="121" t="str" cm="1">
        <f t="array" ref="AX33">_xlfn.TEXTJOIN(",", TRUE, IF(D33:L33="","",VLOOKUP(D33:L33, ComboValue!$B$2:$C$11, 2, FALSE)))</f>
        <v/>
      </c>
      <c r="AY33" s="121" t="str">
        <f t="shared" si="42"/>
        <v>Tous_NL</v>
      </c>
      <c r="AZ33" s="121" t="str">
        <f>IF(ISBLANK(M33),"",VLOOKUP(M33,ComboValue!$E$2:$G$18,3,FALSE))</f>
        <v/>
      </c>
      <c r="BA33" s="121" t="str">
        <f>IF(ISBLANK(N33),"",VLOOKUP(N33,ComboValue!$K$2:$L$5,2,FALSE))</f>
        <v/>
      </c>
      <c r="BB33" s="128" t="str" cm="1">
        <f t="array" ref="BB33">_xlfn.TEXTJOIN(",", TRUE, IF(S33:AV33="","",VLOOKUP(S33:AV33, ComboValue!$N$2:$O$100, 2, FALSE)))</f>
        <v/>
      </c>
      <c r="BC33" s="122" t="str">
        <f t="shared" si="43"/>
        <v/>
      </c>
      <c r="BD33" s="110"/>
      <c r="BE33" s="120" t="str">
        <f t="shared" si="28"/>
        <v/>
      </c>
      <c r="BF33" s="121" t="str">
        <f t="shared" si="29"/>
        <v/>
      </c>
      <c r="BG33" s="121" t="str">
        <f t="shared" si="30"/>
        <v/>
      </c>
      <c r="BH33" s="121" t="str">
        <f t="shared" si="31"/>
        <v/>
      </c>
      <c r="BI33" s="121" t="str">
        <f t="shared" si="32"/>
        <v/>
      </c>
      <c r="BJ33" s="121" t="str">
        <f t="shared" si="33"/>
        <v/>
      </c>
      <c r="BK33" s="121" t="str">
        <f t="shared" si="34"/>
        <v/>
      </c>
      <c r="BL33" s="121" t="str">
        <f t="shared" si="35"/>
        <v/>
      </c>
      <c r="BM33" s="121" t="str">
        <f t="shared" si="36"/>
        <v/>
      </c>
      <c r="BN33" s="121" t="str">
        <f t="shared" si="37"/>
        <v/>
      </c>
      <c r="BO33" s="121">
        <f t="shared" si="62"/>
        <v>0</v>
      </c>
      <c r="BP33" s="121">
        <f t="shared" si="10"/>
        <v>0</v>
      </c>
      <c r="BQ33" s="121">
        <f t="shared" si="63"/>
        <v>0</v>
      </c>
      <c r="BR33" s="121">
        <f t="shared" si="11"/>
        <v>0</v>
      </c>
      <c r="BS33" s="121">
        <f t="shared" si="12"/>
        <v>0</v>
      </c>
      <c r="BT33" s="121">
        <f t="shared" si="13"/>
        <v>0</v>
      </c>
      <c r="BU33" s="121" t="str">
        <f t="shared" si="44"/>
        <v/>
      </c>
      <c r="BV33" s="121" t="str">
        <f t="shared" si="45"/>
        <v/>
      </c>
      <c r="BW33" s="121" t="str">
        <f t="shared" si="46"/>
        <v/>
      </c>
      <c r="BX33" s="121" t="str">
        <f t="shared" si="56"/>
        <v/>
      </c>
      <c r="BY33" s="121" t="str">
        <f t="shared" si="47"/>
        <v/>
      </c>
      <c r="BZ33" s="121" t="str">
        <f t="shared" si="57"/>
        <v/>
      </c>
      <c r="CA33" s="121" t="str">
        <f t="shared" si="58"/>
        <v/>
      </c>
      <c r="CB33" s="121" t="str">
        <f t="shared" si="59"/>
        <v/>
      </c>
      <c r="CC33" s="121" t="str">
        <f t="shared" si="48"/>
        <v/>
      </c>
      <c r="CD33" s="121" t="str">
        <f t="shared" si="49"/>
        <v/>
      </c>
      <c r="CE33" s="121" t="str">
        <f t="shared" si="50"/>
        <v/>
      </c>
      <c r="CF33" s="121" t="str">
        <f t="shared" si="51"/>
        <v/>
      </c>
      <c r="CG33" s="121" t="str">
        <f t="shared" si="52"/>
        <v/>
      </c>
      <c r="CH33" s="121" t="str">
        <f t="shared" si="53"/>
        <v/>
      </c>
      <c r="CI33" s="121" t="str">
        <f t="shared" si="54"/>
        <v/>
      </c>
      <c r="CJ33" s="129" t="str">
        <f t="shared" si="55"/>
        <v/>
      </c>
      <c r="CK33" s="121" t="str" cm="1">
        <f t="array" ref="CK33">IF(AND(AZ33="D_16",
        SUMPRODUCT(--ISNUMBER(SEARCH({"14","34","38","40","41","42","43","46","48","56","64","65"},BB33)))&gt;0),
    O33-IF(ISNUMBER(CL33),CL33,0),
    "")</f>
        <v/>
      </c>
      <c r="CL33" s="121" t="str" cm="1">
        <f t="array" ref="CL33">IF(AND(AZ33="D_16",
        SUMPRODUCT(--ISNUMBER(SEARCH({"01";"02";"03";"04";"05";"06";"07";"08";"09";"10";"11";"12";"13";"15";"16";"17";"19";"20";"21";"22";"23";"24";"25";"26";"27";"28";"29";"30";"31";"32";"33";"35";"36";"37";"39";"44";"45";"47";"49";"50";"51";"52";"53";"54";"55";"57";"58";"59";"60";"61";"62";"63";"66";"67";"68";"69";"70";"71";"72";"73";"74";"75"}, BB33)))&gt;0),
    O33,
    "")</f>
        <v/>
      </c>
      <c r="CM33" s="122" t="str" cm="1">
        <f t="array" ref="CM33">IF(SUMPRODUCT(--ISNUMBER(SEARCH({"32";"35";"36";"44";"45";"47";"50";"51";"52";"53";"54";"55";"57";"58";"59";"60"}, BB33)))&gt;0,
    B33,
    "")</f>
        <v/>
      </c>
      <c r="CN33" s="122" t="str" cm="1">
        <f t="array" ref="CN33">IF(SUMPRODUCT(--ISNUMBER(SEARCH({"61";"62"}, BB33)))&gt;0,
    B33,
    "")</f>
        <v/>
      </c>
      <c r="CO33" s="122" t="str" cm="1">
        <f t="array" ref="CO33">IF(SUMPRODUCT(--ISNUMBER(SEARCH({"68";"69";"70";"71"}, BB33)))&gt;0,
    B33,
    "")</f>
        <v/>
      </c>
      <c r="CP33" s="122" t="str" cm="1">
        <f t="array" ref="CP33">IF(SUMPRODUCT(--ISNUMBER(SEARCH({"72";"73";"74";"75"}, BB33)))&gt;0,
    B33,
    "")</f>
        <v/>
      </c>
      <c r="CQ33" s="122" t="str">
        <f t="shared" si="40"/>
        <v/>
      </c>
      <c r="CR33" s="218" t="str">
        <f t="shared" si="41"/>
        <v>NO</v>
      </c>
      <c r="CS33" s="120" t="str">
        <f t="shared" si="14"/>
        <v/>
      </c>
      <c r="CT33" s="121" t="str">
        <f t="shared" si="15"/>
        <v/>
      </c>
      <c r="CU33" s="121" t="str">
        <f t="shared" si="16"/>
        <v/>
      </c>
      <c r="CV33" s="121" t="str">
        <f t="shared" si="17"/>
        <v/>
      </c>
      <c r="CW33" s="121" t="str">
        <f t="shared" si="18"/>
        <v/>
      </c>
      <c r="CX33" s="121" t="str">
        <f t="shared" si="19"/>
        <v/>
      </c>
      <c r="CY33" s="121" t="str">
        <f t="shared" si="20"/>
        <v/>
      </c>
      <c r="CZ33" s="121" t="str">
        <f t="shared" si="21"/>
        <v/>
      </c>
      <c r="DA33" s="121" t="str">
        <f t="shared" si="22"/>
        <v/>
      </c>
      <c r="DB33" s="122" t="str">
        <f t="shared" si="23"/>
        <v/>
      </c>
      <c r="DC33" s="120" t="str">
        <f t="shared" si="24"/>
        <v/>
      </c>
      <c r="DD33" s="121" t="str">
        <f t="shared" si="25"/>
        <v/>
      </c>
      <c r="DE33" s="121" t="str">
        <f t="shared" si="26"/>
        <v/>
      </c>
      <c r="DF33" s="122" t="str">
        <f t="shared" si="27"/>
        <v/>
      </c>
      <c r="DG33" s="110"/>
    </row>
    <row r="34" spans="2:111" ht="16.2" x14ac:dyDescent="0.4">
      <c r="B34" s="7">
        <v>29</v>
      </c>
      <c r="C34" s="12"/>
      <c r="D34" s="13"/>
      <c r="E34" s="14"/>
      <c r="F34" s="14"/>
      <c r="G34" s="14"/>
      <c r="H34" s="14"/>
      <c r="I34" s="14"/>
      <c r="J34" s="14"/>
      <c r="K34" s="14"/>
      <c r="L34" s="15"/>
      <c r="M34" s="12"/>
      <c r="N34" s="12"/>
      <c r="O34" s="12"/>
      <c r="P34" s="98" t="str">
        <f xml:space="preserve"> IF(ISBLANK(M34),"",VLOOKUP(M34,ComboValue!$E$2:$I$18,5,FALSE))</f>
        <v/>
      </c>
      <c r="Q34" s="12"/>
      <c r="R34" s="234" t="str" cm="1">
        <f t="array" ref="R34">IF(OR(ISNUMBER(SEARCH("GHS05",$D34:$L34)),ISNUMBER(SEARCH("GHS06",$D34:$L34)),ISNUMBER(SEARCH("GHS07",$D34:$L34)),ISNUMBER(SEARCH("GHS08",$D34:$L34)),ISNUMBER(SEARCH("geen pictogram",$D34:$L34)),ISNUMBER(SEARCH("GHS09",$D34:$L34)),ISNUMBER(SEARCH("GHS03",$D34:$L34))),"JA","NEE")</f>
        <v>NEE</v>
      </c>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X34" s="121" t="str" cm="1">
        <f t="array" ref="AX34">_xlfn.TEXTJOIN(",", TRUE, IF(D34:L34="","",VLOOKUP(D34:L34, ComboValue!$B$2:$C$11, 2, FALSE)))</f>
        <v/>
      </c>
      <c r="AY34" s="121" t="str">
        <f t="shared" si="42"/>
        <v>Tous_NL</v>
      </c>
      <c r="AZ34" s="121" t="str">
        <f>IF(ISBLANK(M34),"",VLOOKUP(M34,ComboValue!$E$2:$G$18,3,FALSE))</f>
        <v/>
      </c>
      <c r="BA34" s="121" t="str">
        <f>IF(ISBLANK(N34),"",VLOOKUP(N34,ComboValue!$K$2:$L$5,2,FALSE))</f>
        <v/>
      </c>
      <c r="BB34" s="128" t="str" cm="1">
        <f t="array" ref="BB34">_xlfn.TEXTJOIN(",", TRUE, IF(S34:AV34="","",VLOOKUP(S34:AV34, ComboValue!$N$2:$O$100, 2, FALSE)))</f>
        <v/>
      </c>
      <c r="BC34" s="122" t="str">
        <f t="shared" si="43"/>
        <v/>
      </c>
      <c r="BD34" s="110"/>
      <c r="BE34" s="120" t="str">
        <f t="shared" si="28"/>
        <v/>
      </c>
      <c r="BF34" s="121" t="str">
        <f t="shared" si="29"/>
        <v/>
      </c>
      <c r="BG34" s="121" t="str">
        <f t="shared" si="30"/>
        <v/>
      </c>
      <c r="BH34" s="121" t="str">
        <f t="shared" si="31"/>
        <v/>
      </c>
      <c r="BI34" s="121" t="str">
        <f t="shared" si="32"/>
        <v/>
      </c>
      <c r="BJ34" s="121" t="str">
        <f t="shared" si="33"/>
        <v/>
      </c>
      <c r="BK34" s="121" t="str">
        <f t="shared" si="34"/>
        <v/>
      </c>
      <c r="BL34" s="121" t="str">
        <f t="shared" si="35"/>
        <v/>
      </c>
      <c r="BM34" s="121" t="str">
        <f t="shared" si="36"/>
        <v/>
      </c>
      <c r="BN34" s="121" t="str">
        <f t="shared" si="37"/>
        <v/>
      </c>
      <c r="BO34" s="121">
        <f t="shared" si="62"/>
        <v>0</v>
      </c>
      <c r="BP34" s="121">
        <f t="shared" si="10"/>
        <v>0</v>
      </c>
      <c r="BQ34" s="121">
        <f t="shared" si="63"/>
        <v>0</v>
      </c>
      <c r="BR34" s="121">
        <f t="shared" si="11"/>
        <v>0</v>
      </c>
      <c r="BS34" s="121">
        <f t="shared" si="12"/>
        <v>0</v>
      </c>
      <c r="BT34" s="121">
        <f t="shared" si="13"/>
        <v>0</v>
      </c>
      <c r="BU34" s="121" t="str">
        <f t="shared" si="44"/>
        <v/>
      </c>
      <c r="BV34" s="121" t="str">
        <f t="shared" si="45"/>
        <v/>
      </c>
      <c r="BW34" s="121" t="str">
        <f t="shared" si="46"/>
        <v/>
      </c>
      <c r="BX34" s="121" t="str">
        <f t="shared" si="56"/>
        <v/>
      </c>
      <c r="BY34" s="121" t="str">
        <f t="shared" si="47"/>
        <v/>
      </c>
      <c r="BZ34" s="121" t="str">
        <f t="shared" si="57"/>
        <v/>
      </c>
      <c r="CA34" s="121" t="str">
        <f t="shared" si="58"/>
        <v/>
      </c>
      <c r="CB34" s="121" t="str">
        <f t="shared" si="59"/>
        <v/>
      </c>
      <c r="CC34" s="121" t="str">
        <f t="shared" si="48"/>
        <v/>
      </c>
      <c r="CD34" s="121" t="str">
        <f t="shared" si="49"/>
        <v/>
      </c>
      <c r="CE34" s="121" t="str">
        <f t="shared" si="50"/>
        <v/>
      </c>
      <c r="CF34" s="121" t="str">
        <f t="shared" si="51"/>
        <v/>
      </c>
      <c r="CG34" s="121" t="str">
        <f t="shared" si="52"/>
        <v/>
      </c>
      <c r="CH34" s="121" t="str">
        <f t="shared" si="53"/>
        <v/>
      </c>
      <c r="CI34" s="121" t="str">
        <f t="shared" si="54"/>
        <v/>
      </c>
      <c r="CJ34" s="129" t="str">
        <f t="shared" si="55"/>
        <v/>
      </c>
      <c r="CK34" s="121" t="str" cm="1">
        <f t="array" ref="CK34">IF(AND(AZ34="D_16",
        SUMPRODUCT(--ISNUMBER(SEARCH({"14","34","38","40","41","42","43","46","48","56","64","65"},BB34)))&gt;0),
    O34-IF(ISNUMBER(CL34),CL34,0),
    "")</f>
        <v/>
      </c>
      <c r="CL34" s="121" t="str" cm="1">
        <f t="array" ref="CL34">IF(AND(AZ34="D_16",
        SUMPRODUCT(--ISNUMBER(SEARCH({"01";"02";"03";"04";"05";"06";"07";"08";"09";"10";"11";"12";"13";"15";"16";"17";"19";"20";"21";"22";"23";"24";"25";"26";"27";"28";"29";"30";"31";"32";"33";"35";"36";"37";"39";"44";"45";"47";"49";"50";"51";"52";"53";"54";"55";"57";"58";"59";"60";"61";"62";"63";"66";"67";"68";"69";"70";"71";"72";"73";"74";"75"}, BB34)))&gt;0),
    O34,
    "")</f>
        <v/>
      </c>
      <c r="CM34" s="122" t="str" cm="1">
        <f t="array" ref="CM34">IF(SUMPRODUCT(--ISNUMBER(SEARCH({"32";"35";"36";"44";"45";"47";"50";"51";"52";"53";"54";"55";"57";"58";"59";"60"}, BB34)))&gt;0,
    B34,
    "")</f>
        <v/>
      </c>
      <c r="CN34" s="122" t="str" cm="1">
        <f t="array" ref="CN34">IF(SUMPRODUCT(--ISNUMBER(SEARCH({"61";"62"}, BB34)))&gt;0,
    B34,
    "")</f>
        <v/>
      </c>
      <c r="CO34" s="122" t="str" cm="1">
        <f t="array" ref="CO34">IF(SUMPRODUCT(--ISNUMBER(SEARCH({"68";"69";"70";"71"}, BB34)))&gt;0,
    B34,
    "")</f>
        <v/>
      </c>
      <c r="CP34" s="122" t="str" cm="1">
        <f t="array" ref="CP34">IF(SUMPRODUCT(--ISNUMBER(SEARCH({"72";"73";"74";"75"}, BB34)))&gt;0,
    B34,
    "")</f>
        <v/>
      </c>
      <c r="CQ34" s="122" t="str">
        <f t="shared" si="40"/>
        <v/>
      </c>
      <c r="CR34" s="218" t="str">
        <f t="shared" si="41"/>
        <v>NO</v>
      </c>
      <c r="CS34" s="120" t="str">
        <f t="shared" si="14"/>
        <v/>
      </c>
      <c r="CT34" s="121" t="str">
        <f t="shared" si="15"/>
        <v/>
      </c>
      <c r="CU34" s="121" t="str">
        <f t="shared" si="16"/>
        <v/>
      </c>
      <c r="CV34" s="121" t="str">
        <f t="shared" si="17"/>
        <v/>
      </c>
      <c r="CW34" s="121" t="str">
        <f t="shared" si="18"/>
        <v/>
      </c>
      <c r="CX34" s="121" t="str">
        <f t="shared" si="19"/>
        <v/>
      </c>
      <c r="CY34" s="121" t="str">
        <f t="shared" si="20"/>
        <v/>
      </c>
      <c r="CZ34" s="121" t="str">
        <f t="shared" si="21"/>
        <v/>
      </c>
      <c r="DA34" s="121" t="str">
        <f t="shared" si="22"/>
        <v/>
      </c>
      <c r="DB34" s="122" t="str">
        <f t="shared" si="23"/>
        <v/>
      </c>
      <c r="DC34" s="120" t="str">
        <f t="shared" si="24"/>
        <v/>
      </c>
      <c r="DD34" s="121" t="str">
        <f t="shared" si="25"/>
        <v/>
      </c>
      <c r="DE34" s="121" t="str">
        <f t="shared" si="26"/>
        <v/>
      </c>
      <c r="DF34" s="122" t="str">
        <f t="shared" si="27"/>
        <v/>
      </c>
      <c r="DG34" s="110"/>
    </row>
    <row r="35" spans="2:111" ht="16.2" x14ac:dyDescent="0.4">
      <c r="B35" s="7">
        <v>30</v>
      </c>
      <c r="C35" s="12"/>
      <c r="D35" s="13"/>
      <c r="E35" s="14"/>
      <c r="F35" s="14"/>
      <c r="G35" s="14"/>
      <c r="H35" s="14"/>
      <c r="I35" s="14"/>
      <c r="J35" s="14"/>
      <c r="K35" s="14"/>
      <c r="L35" s="15"/>
      <c r="M35" s="12"/>
      <c r="N35" s="12"/>
      <c r="O35" s="12"/>
      <c r="P35" s="98" t="str">
        <f xml:space="preserve"> IF(ISBLANK(M35),"",VLOOKUP(M35,ComboValue!$E$2:$I$18,5,FALSE))</f>
        <v/>
      </c>
      <c r="Q35" s="12"/>
      <c r="R35" s="234" t="str" cm="1">
        <f t="array" ref="R35">IF(OR(ISNUMBER(SEARCH("GHS05",$D35:$L35)),ISNUMBER(SEARCH("GHS06",$D35:$L35)),ISNUMBER(SEARCH("GHS07",$D35:$L35)),ISNUMBER(SEARCH("GHS08",$D35:$L35)),ISNUMBER(SEARCH("geen pictogram",$D35:$L35)),ISNUMBER(SEARCH("GHS09",$D35:$L35)),ISNUMBER(SEARCH("GHS03",$D35:$L35))),"JA","NEE")</f>
        <v>NEE</v>
      </c>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X35" s="121" t="str" cm="1">
        <f t="array" ref="AX35">_xlfn.TEXTJOIN(",", TRUE, IF(D35:L35="","",VLOOKUP(D35:L35, ComboValue!$B$2:$C$11, 2, FALSE)))</f>
        <v/>
      </c>
      <c r="AY35" s="121" t="str">
        <f t="shared" ref="AY35:AY98" si="64">IF(ISNUMBER(SEARCH("04",AX35)),"Gaz_Nl","Tous_NL")</f>
        <v>Tous_NL</v>
      </c>
      <c r="AZ35" s="121" t="str">
        <f>IF(ISBLANK(M35),"",VLOOKUP(M35,ComboValue!$E$2:$G$18,3,FALSE))</f>
        <v/>
      </c>
      <c r="BA35" s="121" t="str">
        <f>IF(ISBLANK(N35),"",VLOOKUP(N35,ComboValue!$K$2:$L$5,2,FALSE))</f>
        <v/>
      </c>
      <c r="BB35" s="128" t="str" cm="1">
        <f t="array" ref="BB35">_xlfn.TEXTJOIN(",", TRUE, IF(S35:AV35="","",VLOOKUP(S35:AV35, ComboValue!$N$2:$O$100, 2, FALSE)))</f>
        <v/>
      </c>
      <c r="BC35" s="122" t="str">
        <f t="shared" ref="BC35:BC98" si="65">IF(AND(ISNUMBER(SEARCH("04",AX35)),NOT(OR("C_01"=AZ35,"C_01b"=AZ35,"C_02"=AZ35,"C_03"=AZ35))),"01,","") &amp; IF(OR(AND("C_01"=AZ35,NOT("04"=BA35)),AND("C_02"=AZ35,NOT("04"=BA35)),AND("C_03"=AZ35,NOT("04"=BA35)),AND("C_04"=AZ35,NOT("01"=BA35)),AND("C_05"=AZ35,NOT("01"=BA35)),AND("C_06"=AZ35,OR("04"=BA35,BA35="")),AND("C_07"=AZ35,OR("04"=BA35,BA35="")),AND("C_08"=AZ35,NOT("03"=BA35)),AND("C_09"=AZ35,NOT("03"=BA35)),AND("C_10"=AZ35,NOT("04"=BA35)),AND("C_11"=AZ35,NOT("04"=BA35)),AND("C_12"=AZ35,NOT("04"=BA35)),AND("C_13"=AZ35,NOT("04"=BA35)),AND("C_14"=AZ35,NOT("04"=BA35))),"02,","") &amp; IF(AND(OR(ISNUMBER(SEARCH("11",BB35)),ISNUMBER(SEARCH("12",BB35))),NOT("01"=BA35)),"03,","") &amp; IF(AND(ISNUMBER(SEARCH("13",BB35)),NOT("02"=BA35)),"04,","")</f>
        <v/>
      </c>
      <c r="BD35" s="110"/>
      <c r="BE35" s="120" t="str">
        <f t="shared" si="28"/>
        <v/>
      </c>
      <c r="BF35" s="121" t="str">
        <f t="shared" si="29"/>
        <v/>
      </c>
      <c r="BG35" s="121" t="str">
        <f t="shared" si="30"/>
        <v/>
      </c>
      <c r="BH35" s="121" t="str">
        <f t="shared" si="31"/>
        <v/>
      </c>
      <c r="BI35" s="121" t="str">
        <f t="shared" si="32"/>
        <v/>
      </c>
      <c r="BJ35" s="121" t="str">
        <f t="shared" si="33"/>
        <v/>
      </c>
      <c r="BK35" s="121" t="str">
        <f t="shared" si="34"/>
        <v/>
      </c>
      <c r="BL35" s="121" t="str">
        <f t="shared" si="35"/>
        <v/>
      </c>
      <c r="BM35" s="121" t="str">
        <f t="shared" si="36"/>
        <v/>
      </c>
      <c r="BN35" s="121" t="str">
        <f t="shared" si="37"/>
        <v/>
      </c>
      <c r="BO35" s="121">
        <f t="shared" ref="BO35:BO98" si="66">IF(BF35="",0,BF35)</f>
        <v>0</v>
      </c>
      <c r="BP35" s="121">
        <f t="shared" ref="BP35:BP98" si="67">IF(BI35="",0,BI35-BQ35-BO35)</f>
        <v>0</v>
      </c>
      <c r="BQ35" s="121">
        <f t="shared" ref="BQ35:BQ98" si="68">IF(BJ35="",0,BJ35-BO35)</f>
        <v>0</v>
      </c>
      <c r="BR35" s="121">
        <f t="shared" ref="BR35:BR98" si="69">IF(BK35="",0,BK35-BS35-BP35-BQ35-BO35)</f>
        <v>0</v>
      </c>
      <c r="BS35" s="121">
        <f t="shared" ref="BS35:BS98" si="70">IF(BK35="",0,BK35-BP35-BQ35-BO35)</f>
        <v>0</v>
      </c>
      <c r="BT35" s="121">
        <f t="shared" ref="BT35:BT98" si="71">IF(BL35="",0,BL35-BR35-BS35-BP35-BQ35-BO35)</f>
        <v>0</v>
      </c>
      <c r="BU35" s="121" t="str">
        <f t="shared" ref="BU35:BU98" si="72">IF(AZ35="D_01",O35,"")</f>
        <v/>
      </c>
      <c r="BV35" s="121" t="str">
        <f t="shared" ref="BV35:BV98" si="73">IF(AZ35="D_01b",O35,"")</f>
        <v/>
      </c>
      <c r="BW35" s="121" t="str">
        <f t="shared" ref="BW35:BW98" si="74">IF(AZ35="D_02",O35,"")</f>
        <v/>
      </c>
      <c r="BX35" s="121" t="str">
        <f t="shared" ref="BX35:BX98" si="75">IF(AZ35="D_03",O35,"")</f>
        <v/>
      </c>
      <c r="BY35" s="121" t="str">
        <f t="shared" ref="BY35:BY98" si="76">IF(AND(OR(AZ35="D_04",AZ35="D_06"),BA35="01"),O35,"")</f>
        <v/>
      </c>
      <c r="BZ35" s="121" t="str">
        <f t="shared" ref="BZ35:BZ98" si="77">IF(AND(OR(AZ35="D_05",AZ35="D_07"),BA35="01"),O35,"")</f>
        <v/>
      </c>
      <c r="CA35" s="121" t="str">
        <f t="shared" ref="CA35:CA98" si="78">IF(AND(AZ35="D_06",BA35="02"),O35,"")</f>
        <v/>
      </c>
      <c r="CB35" s="121" t="str">
        <f t="shared" ref="CB35:CB98" si="79">IF(AND(AZ35="D_07",BA35="02"),O35,"")</f>
        <v/>
      </c>
      <c r="CC35" s="121" t="str">
        <f t="shared" ref="CC35:CC98" si="80">IF(AND(OR(AZ35="D_06",AZ35="D_08"),BA35="03"),O35,"")</f>
        <v/>
      </c>
      <c r="CD35" s="121" t="str">
        <f t="shared" ref="CD35:CD98" si="81">IF(AND(OR(AZ35="D_07",AZ35="D_09"),BA35="03"),O35,"")</f>
        <v/>
      </c>
      <c r="CE35" s="121" t="str">
        <f t="shared" ref="CE35:CE98" si="82">IF(AZ35="D_10",O35,"")</f>
        <v/>
      </c>
      <c r="CF35" s="121" t="str">
        <f t="shared" ref="CF35:CF98" si="83">IF(AZ35="D_11",O35,"")</f>
        <v/>
      </c>
      <c r="CG35" s="121" t="str">
        <f t="shared" ref="CG35:CG98" si="84">IF(AZ35="D_12",O35,"")</f>
        <v/>
      </c>
      <c r="CH35" s="121" t="str">
        <f t="shared" ref="CH35:CH98" si="85">IF(AZ35="D_13",O35,"")</f>
        <v/>
      </c>
      <c r="CI35" s="121" t="str">
        <f t="shared" ref="CI35:CI98" si="86">IF(AZ35="D_14",O35,"")</f>
        <v/>
      </c>
      <c r="CJ35" s="129" t="str">
        <f t="shared" ref="CJ35:CJ98" si="87">IF(AZ35="D_15",O35,"")</f>
        <v/>
      </c>
      <c r="CK35" s="121" t="str" cm="1">
        <f t="array" ref="CK35">IF(AND(AZ35="D_16",
        SUMPRODUCT(--ISNUMBER(SEARCH({"14","34","38","40","41","42","43","46","48","56","64","65"},BB35)))&gt;0),
    O35-IF(ISNUMBER(CL35),CL35,0),
    "")</f>
        <v/>
      </c>
      <c r="CL35" s="121" t="str" cm="1">
        <f t="array" ref="CL35">IF(AND(AZ35="D_16",
        SUMPRODUCT(--ISNUMBER(SEARCH({"01";"02";"03";"04";"05";"06";"07";"08";"09";"10";"11";"12";"13";"15";"16";"17";"19";"20";"21";"22";"23";"24";"25";"26";"27";"28";"29";"30";"31";"32";"33";"35";"36";"37";"39";"44";"45";"47";"49";"50";"51";"52";"53";"54";"55";"57";"58";"59";"60";"61";"62";"63";"66";"67";"68";"69";"70";"71";"72";"73";"74";"75"}, BB35)))&gt;0),
    O35,
    "")</f>
        <v/>
      </c>
      <c r="CM35" s="122" t="str" cm="1">
        <f t="array" ref="CM35">IF(SUMPRODUCT(--ISNUMBER(SEARCH({"32";"35";"36";"44";"45";"47";"50";"51";"52";"53";"54";"55";"57";"58";"59";"60"}, BB35)))&gt;0,
    B35,
    "")</f>
        <v/>
      </c>
      <c r="CN35" s="122" t="str" cm="1">
        <f t="array" ref="CN35">IF(SUMPRODUCT(--ISNUMBER(SEARCH({"61";"62"}, BB35)))&gt;0,
    B35,
    "")</f>
        <v/>
      </c>
      <c r="CO35" s="122" t="str" cm="1">
        <f t="array" ref="CO35">IF(SUMPRODUCT(--ISNUMBER(SEARCH({"68";"69";"70";"71"}, BB35)))&gt;0,
    B35,
    "")</f>
        <v/>
      </c>
      <c r="CP35" s="122" t="str" cm="1">
        <f t="array" ref="CP35">IF(SUMPRODUCT(--ISNUMBER(SEARCH({"72";"73";"74";"75"}, BB35)))&gt;0,
    B35,
    "")</f>
        <v/>
      </c>
      <c r="CQ35" s="122" t="str">
        <f t="shared" si="40"/>
        <v/>
      </c>
      <c r="CR35" s="218" t="str">
        <f t="shared" si="41"/>
        <v>NO</v>
      </c>
      <c r="CS35" s="120" t="str">
        <f t="shared" si="14"/>
        <v/>
      </c>
      <c r="CT35" s="121" t="str">
        <f t="shared" si="15"/>
        <v/>
      </c>
      <c r="CU35" s="121" t="str">
        <f t="shared" si="16"/>
        <v/>
      </c>
      <c r="CV35" s="121" t="str">
        <f t="shared" si="17"/>
        <v/>
      </c>
      <c r="CW35" s="121" t="str">
        <f t="shared" si="18"/>
        <v/>
      </c>
      <c r="CX35" s="121" t="str">
        <f t="shared" si="19"/>
        <v/>
      </c>
      <c r="CY35" s="121" t="str">
        <f t="shared" si="20"/>
        <v/>
      </c>
      <c r="CZ35" s="121" t="str">
        <f t="shared" si="21"/>
        <v/>
      </c>
      <c r="DA35" s="121" t="str">
        <f t="shared" si="22"/>
        <v/>
      </c>
      <c r="DB35" s="122" t="str">
        <f t="shared" si="23"/>
        <v/>
      </c>
      <c r="DC35" s="120" t="str">
        <f t="shared" si="24"/>
        <v/>
      </c>
      <c r="DD35" s="121" t="str">
        <f t="shared" si="25"/>
        <v/>
      </c>
      <c r="DE35" s="121" t="str">
        <f t="shared" si="26"/>
        <v/>
      </c>
      <c r="DF35" s="122" t="str">
        <f t="shared" si="27"/>
        <v/>
      </c>
      <c r="DG35" s="110"/>
    </row>
    <row r="36" spans="2:111" ht="16.2" hidden="1" outlineLevel="1" x14ac:dyDescent="0.4">
      <c r="B36" s="7">
        <v>31</v>
      </c>
      <c r="C36" s="12"/>
      <c r="D36" s="13"/>
      <c r="E36" s="14"/>
      <c r="F36" s="14"/>
      <c r="G36" s="14"/>
      <c r="H36" s="14"/>
      <c r="I36" s="14"/>
      <c r="J36" s="14"/>
      <c r="K36" s="14"/>
      <c r="L36" s="15"/>
      <c r="M36" s="12"/>
      <c r="N36" s="12"/>
      <c r="O36" s="12"/>
      <c r="P36" s="98" t="str">
        <f xml:space="preserve"> IF(ISBLANK(M36),"",VLOOKUP(M36,ComboValue!$E$2:$I$18,5,FALSE))</f>
        <v/>
      </c>
      <c r="Q36" s="12"/>
      <c r="R36" s="234" t="str" cm="1">
        <f t="array" ref="R36">IF(OR(ISNUMBER(SEARCH("GHS05",$D36:$L36)),ISNUMBER(SEARCH("GHS06",$D36:$L36)),ISNUMBER(SEARCH("GHS07",$D36:$L36)),ISNUMBER(SEARCH("GHS08",$D36:$L36)),ISNUMBER(SEARCH("geen pictogram",$D36:$L36)),ISNUMBER(SEARCH("GHS09",$D36:$L36)),ISNUMBER(SEARCH("GHS03",$D36:$L36))),"JA","NEE")</f>
        <v>NEE</v>
      </c>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X36" s="121" t="str" cm="1">
        <f t="array" ref="AX36">_xlfn.TEXTJOIN(",", TRUE, IF(D36:L36="","",VLOOKUP(D36:L36, ComboValue!$B$2:$C$11, 2, FALSE)))</f>
        <v/>
      </c>
      <c r="AY36" s="121" t="str">
        <f t="shared" si="64"/>
        <v>Tous_NL</v>
      </c>
      <c r="AZ36" s="121" t="str">
        <f>IF(ISBLANK(M36),"",VLOOKUP(M36,ComboValue!$E$2:$G$18,3,FALSE))</f>
        <v/>
      </c>
      <c r="BA36" s="121" t="str">
        <f>IF(ISBLANK(N36),"",VLOOKUP(N36,ComboValue!$K$2:$L$5,2,FALSE))</f>
        <v/>
      </c>
      <c r="BB36" s="128" t="str" cm="1">
        <f t="array" ref="BB36">_xlfn.TEXTJOIN(",", TRUE, IF(S36:AV36="","",VLOOKUP(S36:AV36, ComboValue!$N$2:$O$100, 2, FALSE)))</f>
        <v/>
      </c>
      <c r="BC36" s="122" t="str">
        <f t="shared" si="65"/>
        <v/>
      </c>
      <c r="BD36" s="110"/>
      <c r="BE36" s="120" t="str">
        <f t="shared" si="28"/>
        <v/>
      </c>
      <c r="BF36" s="121" t="str">
        <f t="shared" si="29"/>
        <v/>
      </c>
      <c r="BG36" s="121" t="str">
        <f t="shared" si="30"/>
        <v/>
      </c>
      <c r="BH36" s="121" t="str">
        <f t="shared" si="31"/>
        <v/>
      </c>
      <c r="BI36" s="121" t="str">
        <f t="shared" si="32"/>
        <v/>
      </c>
      <c r="BJ36" s="121" t="str">
        <f t="shared" si="33"/>
        <v/>
      </c>
      <c r="BK36" s="121" t="str">
        <f t="shared" si="34"/>
        <v/>
      </c>
      <c r="BL36" s="121" t="str">
        <f t="shared" si="35"/>
        <v/>
      </c>
      <c r="BM36" s="121" t="str">
        <f t="shared" si="36"/>
        <v/>
      </c>
      <c r="BN36" s="121" t="str">
        <f t="shared" si="37"/>
        <v/>
      </c>
      <c r="BO36" s="121">
        <f t="shared" si="66"/>
        <v>0</v>
      </c>
      <c r="BP36" s="121">
        <f t="shared" si="67"/>
        <v>0</v>
      </c>
      <c r="BQ36" s="121">
        <f t="shared" si="68"/>
        <v>0</v>
      </c>
      <c r="BR36" s="121">
        <f t="shared" si="69"/>
        <v>0</v>
      </c>
      <c r="BS36" s="121">
        <f t="shared" si="70"/>
        <v>0</v>
      </c>
      <c r="BT36" s="121">
        <f t="shared" si="71"/>
        <v>0</v>
      </c>
      <c r="BU36" s="121" t="str">
        <f t="shared" si="72"/>
        <v/>
      </c>
      <c r="BV36" s="121" t="str">
        <f t="shared" si="73"/>
        <v/>
      </c>
      <c r="BW36" s="121" t="str">
        <f t="shared" si="74"/>
        <v/>
      </c>
      <c r="BX36" s="121" t="str">
        <f t="shared" si="75"/>
        <v/>
      </c>
      <c r="BY36" s="121" t="str">
        <f t="shared" si="76"/>
        <v/>
      </c>
      <c r="BZ36" s="121" t="str">
        <f t="shared" si="77"/>
        <v/>
      </c>
      <c r="CA36" s="121" t="str">
        <f t="shared" si="78"/>
        <v/>
      </c>
      <c r="CB36" s="121" t="str">
        <f t="shared" si="79"/>
        <v/>
      </c>
      <c r="CC36" s="121" t="str">
        <f t="shared" si="80"/>
        <v/>
      </c>
      <c r="CD36" s="121" t="str">
        <f t="shared" si="81"/>
        <v/>
      </c>
      <c r="CE36" s="121" t="str">
        <f t="shared" si="82"/>
        <v/>
      </c>
      <c r="CF36" s="121" t="str">
        <f t="shared" si="83"/>
        <v/>
      </c>
      <c r="CG36" s="121" t="str">
        <f t="shared" si="84"/>
        <v/>
      </c>
      <c r="CH36" s="121" t="str">
        <f t="shared" si="85"/>
        <v/>
      </c>
      <c r="CI36" s="121" t="str">
        <f t="shared" si="86"/>
        <v/>
      </c>
      <c r="CJ36" s="129" t="str">
        <f t="shared" si="87"/>
        <v/>
      </c>
      <c r="CK36" s="121" t="str" cm="1">
        <f t="array" ref="CK36">IF(AND(AZ36="D_16",
        SUMPRODUCT(--ISNUMBER(SEARCH({"14","34","38","40","41","42","43","46","48","56","64","65"},BB36)))&gt;0),
    O36-IF(ISNUMBER(CL36),CL36,0),
    "")</f>
        <v/>
      </c>
      <c r="CL36" s="121" t="str" cm="1">
        <f t="array" ref="CL36">IF(AND(AZ36="D_16",
        SUMPRODUCT(--ISNUMBER(SEARCH({"01";"02";"03";"04";"05";"06";"07";"08";"09";"10";"11";"12";"13";"15";"16";"17";"19";"20";"21";"22";"23";"24";"25";"26";"27";"28";"29";"30";"31";"32";"33";"35";"36";"37";"39";"44";"45";"47";"49";"50";"51";"52";"53";"54";"55";"57";"58";"59";"60";"61";"62";"63";"66";"67";"68";"69";"70";"71";"72";"73";"74";"75"}, BB36)))&gt;0),
    O36,
    "")</f>
        <v/>
      </c>
      <c r="CM36" s="122" t="str" cm="1">
        <f t="array" ref="CM36">IF(SUMPRODUCT(--ISNUMBER(SEARCH({"32";"35";"36";"44";"45";"47";"50";"51";"52";"53";"54";"55";"57";"58";"59";"60"}, BB36)))&gt;0,
    B36,
    "")</f>
        <v/>
      </c>
      <c r="CN36" s="122" t="str" cm="1">
        <f t="array" ref="CN36">IF(SUMPRODUCT(--ISNUMBER(SEARCH({"61";"62"}, BB36)))&gt;0,
    B36,
    "")</f>
        <v/>
      </c>
      <c r="CO36" s="122" t="str" cm="1">
        <f t="array" ref="CO36">IF(SUMPRODUCT(--ISNUMBER(SEARCH({"68";"69";"70";"71"}, BB36)))&gt;0,
    B36,
    "")</f>
        <v/>
      </c>
      <c r="CP36" s="122" t="str" cm="1">
        <f t="array" ref="CP36">IF(SUMPRODUCT(--ISNUMBER(SEARCH({"72";"73";"74";"75"}, BB36)))&gt;0,
    B36,
    "")</f>
        <v/>
      </c>
      <c r="CQ36" s="122" t="str">
        <f t="shared" si="40"/>
        <v/>
      </c>
      <c r="CR36" s="218" t="str">
        <f t="shared" si="41"/>
        <v>NO</v>
      </c>
      <c r="CS36" s="120" t="str">
        <f t="shared" si="14"/>
        <v/>
      </c>
      <c r="CT36" s="121" t="str">
        <f t="shared" si="15"/>
        <v/>
      </c>
      <c r="CU36" s="121" t="str">
        <f t="shared" si="16"/>
        <v/>
      </c>
      <c r="CV36" s="121" t="str">
        <f t="shared" si="17"/>
        <v/>
      </c>
      <c r="CW36" s="121" t="str">
        <f t="shared" si="18"/>
        <v/>
      </c>
      <c r="CX36" s="121" t="str">
        <f t="shared" si="19"/>
        <v/>
      </c>
      <c r="CY36" s="121" t="str">
        <f t="shared" si="20"/>
        <v/>
      </c>
      <c r="CZ36" s="121" t="str">
        <f t="shared" si="21"/>
        <v/>
      </c>
      <c r="DA36" s="121" t="str">
        <f t="shared" si="22"/>
        <v/>
      </c>
      <c r="DB36" s="122" t="str">
        <f t="shared" si="23"/>
        <v/>
      </c>
      <c r="DC36" s="120" t="str">
        <f t="shared" si="24"/>
        <v/>
      </c>
      <c r="DD36" s="121" t="str">
        <f t="shared" si="25"/>
        <v/>
      </c>
      <c r="DE36" s="121" t="str">
        <f t="shared" si="26"/>
        <v/>
      </c>
      <c r="DF36" s="122" t="str">
        <f t="shared" si="27"/>
        <v/>
      </c>
      <c r="DG36" s="110"/>
    </row>
    <row r="37" spans="2:111" ht="16.2" hidden="1" outlineLevel="1" x14ac:dyDescent="0.4">
      <c r="B37" s="7">
        <v>32</v>
      </c>
      <c r="C37" s="12"/>
      <c r="D37" s="13"/>
      <c r="E37" s="14"/>
      <c r="F37" s="14"/>
      <c r="G37" s="14"/>
      <c r="H37" s="14"/>
      <c r="I37" s="14"/>
      <c r="J37" s="14"/>
      <c r="K37" s="14"/>
      <c r="L37" s="15"/>
      <c r="M37" s="12"/>
      <c r="N37" s="12"/>
      <c r="O37" s="12"/>
      <c r="P37" s="98" t="str">
        <f xml:space="preserve"> IF(ISBLANK(M37),"",VLOOKUP(M37,ComboValue!$E$2:$I$18,5,FALSE))</f>
        <v/>
      </c>
      <c r="Q37" s="12"/>
      <c r="R37" s="234" t="str" cm="1">
        <f t="array" ref="R37">IF(OR(ISNUMBER(SEARCH("GHS05",$D37:$L37)),ISNUMBER(SEARCH("GHS06",$D37:$L37)),ISNUMBER(SEARCH("GHS07",$D37:$L37)),ISNUMBER(SEARCH("GHS08",$D37:$L37)),ISNUMBER(SEARCH("geen pictogram",$D37:$L37)),ISNUMBER(SEARCH("GHS09",$D37:$L37)),ISNUMBER(SEARCH("GHS03",$D37:$L37))),"JA","NEE")</f>
        <v>NEE</v>
      </c>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X37" s="121" t="str" cm="1">
        <f t="array" ref="AX37">_xlfn.TEXTJOIN(",", TRUE, IF(D37:L37="","",VLOOKUP(D37:L37, ComboValue!$B$2:$C$11, 2, FALSE)))</f>
        <v/>
      </c>
      <c r="AY37" s="121" t="str">
        <f t="shared" si="64"/>
        <v>Tous_NL</v>
      </c>
      <c r="AZ37" s="121" t="str">
        <f>IF(ISBLANK(M37),"",VLOOKUP(M37,ComboValue!$E$2:$G$18,3,FALSE))</f>
        <v/>
      </c>
      <c r="BA37" s="121" t="str">
        <f>IF(ISBLANK(N37),"",VLOOKUP(N37,ComboValue!$K$2:$L$5,2,FALSE))</f>
        <v/>
      </c>
      <c r="BB37" s="128" t="str" cm="1">
        <f t="array" ref="BB37">_xlfn.TEXTJOIN(",", TRUE, IF(S37:AV37="","",VLOOKUP(S37:AV37, ComboValue!$N$2:$O$100, 2, FALSE)))</f>
        <v/>
      </c>
      <c r="BC37" s="122" t="str">
        <f t="shared" si="65"/>
        <v/>
      </c>
      <c r="BD37" s="110"/>
      <c r="BE37" s="120" t="str">
        <f t="shared" si="28"/>
        <v/>
      </c>
      <c r="BF37" s="121" t="str">
        <f t="shared" si="29"/>
        <v/>
      </c>
      <c r="BG37" s="121" t="str">
        <f t="shared" si="30"/>
        <v/>
      </c>
      <c r="BH37" s="121" t="str">
        <f t="shared" si="31"/>
        <v/>
      </c>
      <c r="BI37" s="121" t="str">
        <f t="shared" si="32"/>
        <v/>
      </c>
      <c r="BJ37" s="121" t="str">
        <f t="shared" si="33"/>
        <v/>
      </c>
      <c r="BK37" s="121" t="str">
        <f t="shared" si="34"/>
        <v/>
      </c>
      <c r="BL37" s="121" t="str">
        <f t="shared" si="35"/>
        <v/>
      </c>
      <c r="BM37" s="121" t="str">
        <f t="shared" si="36"/>
        <v/>
      </c>
      <c r="BN37" s="121" t="str">
        <f t="shared" si="37"/>
        <v/>
      </c>
      <c r="BO37" s="121">
        <f t="shared" si="66"/>
        <v>0</v>
      </c>
      <c r="BP37" s="121">
        <f t="shared" si="67"/>
        <v>0</v>
      </c>
      <c r="BQ37" s="121">
        <f t="shared" si="68"/>
        <v>0</v>
      </c>
      <c r="BR37" s="121">
        <f t="shared" si="69"/>
        <v>0</v>
      </c>
      <c r="BS37" s="121">
        <f t="shared" si="70"/>
        <v>0</v>
      </c>
      <c r="BT37" s="121">
        <f t="shared" si="71"/>
        <v>0</v>
      </c>
      <c r="BU37" s="121" t="str">
        <f t="shared" si="72"/>
        <v/>
      </c>
      <c r="BV37" s="121" t="str">
        <f t="shared" si="73"/>
        <v/>
      </c>
      <c r="BW37" s="121" t="str">
        <f t="shared" si="74"/>
        <v/>
      </c>
      <c r="BX37" s="121" t="str">
        <f t="shared" si="75"/>
        <v/>
      </c>
      <c r="BY37" s="121" t="str">
        <f t="shared" si="76"/>
        <v/>
      </c>
      <c r="BZ37" s="121" t="str">
        <f t="shared" si="77"/>
        <v/>
      </c>
      <c r="CA37" s="121" t="str">
        <f t="shared" si="78"/>
        <v/>
      </c>
      <c r="CB37" s="121" t="str">
        <f t="shared" si="79"/>
        <v/>
      </c>
      <c r="CC37" s="121" t="str">
        <f t="shared" si="80"/>
        <v/>
      </c>
      <c r="CD37" s="121" t="str">
        <f t="shared" si="81"/>
        <v/>
      </c>
      <c r="CE37" s="121" t="str">
        <f t="shared" si="82"/>
        <v/>
      </c>
      <c r="CF37" s="121" t="str">
        <f t="shared" si="83"/>
        <v/>
      </c>
      <c r="CG37" s="121" t="str">
        <f t="shared" si="84"/>
        <v/>
      </c>
      <c r="CH37" s="121" t="str">
        <f t="shared" si="85"/>
        <v/>
      </c>
      <c r="CI37" s="121" t="str">
        <f t="shared" si="86"/>
        <v/>
      </c>
      <c r="CJ37" s="129" t="str">
        <f t="shared" si="87"/>
        <v/>
      </c>
      <c r="CK37" s="121" t="str" cm="1">
        <f t="array" ref="CK37">IF(AND(AZ37="D_16",
        SUMPRODUCT(--ISNUMBER(SEARCH({"14","34","38","40","41","42","43","46","48","56","64","65"},BB37)))&gt;0),
    O37-IF(ISNUMBER(CL37),CL37,0),
    "")</f>
        <v/>
      </c>
      <c r="CL37" s="121" t="str" cm="1">
        <f t="array" ref="CL37">IF(AND(AZ37="D_16",
        SUMPRODUCT(--ISNUMBER(SEARCH({"01";"02";"03";"04";"05";"06";"07";"08";"09";"10";"11";"12";"13";"15";"16";"17";"19";"20";"21";"22";"23";"24";"25";"26";"27";"28";"29";"30";"31";"32";"33";"35";"36";"37";"39";"44";"45";"47";"49";"50";"51";"52";"53";"54";"55";"57";"58";"59";"60";"61";"62";"63";"66";"67";"68";"69";"70";"71";"72";"73";"74";"75"}, BB37)))&gt;0),
    O37,
    "")</f>
        <v/>
      </c>
      <c r="CM37" s="122" t="str" cm="1">
        <f t="array" ref="CM37">IF(SUMPRODUCT(--ISNUMBER(SEARCH({"32";"35";"36";"44";"45";"47";"50";"51";"52";"53";"54";"55";"57";"58";"59";"60"}, BB37)))&gt;0,
    B37,
    "")</f>
        <v/>
      </c>
      <c r="CN37" s="122" t="str" cm="1">
        <f t="array" ref="CN37">IF(SUMPRODUCT(--ISNUMBER(SEARCH({"61";"62"}, BB37)))&gt;0,
    B37,
    "")</f>
        <v/>
      </c>
      <c r="CO37" s="122" t="str" cm="1">
        <f t="array" ref="CO37">IF(SUMPRODUCT(--ISNUMBER(SEARCH({"68";"69";"70";"71"}, BB37)))&gt;0,
    B37,
    "")</f>
        <v/>
      </c>
      <c r="CP37" s="122" t="str" cm="1">
        <f t="array" ref="CP37">IF(SUMPRODUCT(--ISNUMBER(SEARCH({"72";"73";"74";"75"}, BB37)))&gt;0,
    B37,
    "")</f>
        <v/>
      </c>
      <c r="CQ37" s="122" t="str">
        <f t="shared" si="40"/>
        <v/>
      </c>
      <c r="CR37" s="218" t="str">
        <f t="shared" si="41"/>
        <v>NO</v>
      </c>
      <c r="CS37" s="120" t="str">
        <f t="shared" si="14"/>
        <v/>
      </c>
      <c r="CT37" s="121" t="str">
        <f t="shared" si="15"/>
        <v/>
      </c>
      <c r="CU37" s="121" t="str">
        <f t="shared" si="16"/>
        <v/>
      </c>
      <c r="CV37" s="121" t="str">
        <f t="shared" si="17"/>
        <v/>
      </c>
      <c r="CW37" s="121" t="str">
        <f t="shared" si="18"/>
        <v/>
      </c>
      <c r="CX37" s="121" t="str">
        <f t="shared" si="19"/>
        <v/>
      </c>
      <c r="CY37" s="121" t="str">
        <f t="shared" si="20"/>
        <v/>
      </c>
      <c r="CZ37" s="121" t="str">
        <f t="shared" si="21"/>
        <v/>
      </c>
      <c r="DA37" s="121" t="str">
        <f t="shared" si="22"/>
        <v/>
      </c>
      <c r="DB37" s="122" t="str">
        <f t="shared" si="23"/>
        <v/>
      </c>
      <c r="DC37" s="120" t="str">
        <f t="shared" si="24"/>
        <v/>
      </c>
      <c r="DD37" s="121" t="str">
        <f t="shared" si="25"/>
        <v/>
      </c>
      <c r="DE37" s="121" t="str">
        <f t="shared" si="26"/>
        <v/>
      </c>
      <c r="DF37" s="122" t="str">
        <f t="shared" si="27"/>
        <v/>
      </c>
      <c r="DG37" s="110"/>
    </row>
    <row r="38" spans="2:111" ht="16.2" hidden="1" outlineLevel="1" x14ac:dyDescent="0.4">
      <c r="B38" s="7">
        <v>33</v>
      </c>
      <c r="C38" s="12"/>
      <c r="D38" s="13"/>
      <c r="E38" s="14"/>
      <c r="F38" s="14"/>
      <c r="G38" s="14"/>
      <c r="H38" s="14"/>
      <c r="I38" s="14"/>
      <c r="J38" s="14"/>
      <c r="K38" s="14"/>
      <c r="L38" s="15"/>
      <c r="M38" s="12"/>
      <c r="N38" s="12"/>
      <c r="O38" s="12"/>
      <c r="P38" s="98" t="str">
        <f xml:space="preserve"> IF(ISBLANK(M38),"",VLOOKUP(M38,ComboValue!$E$2:$I$18,5,FALSE))</f>
        <v/>
      </c>
      <c r="Q38" s="12"/>
      <c r="R38" s="234" t="str" cm="1">
        <f t="array" ref="R38">IF(OR(ISNUMBER(SEARCH("GHS05",$D38:$L38)),ISNUMBER(SEARCH("GHS06",$D38:$L38)),ISNUMBER(SEARCH("GHS07",$D38:$L38)),ISNUMBER(SEARCH("GHS08",$D38:$L38)),ISNUMBER(SEARCH("geen pictogram",$D38:$L38)),ISNUMBER(SEARCH("GHS09",$D38:$L38)),ISNUMBER(SEARCH("GHS03",$D38:$L38))),"JA","NEE")</f>
        <v>NEE</v>
      </c>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X38" s="121" t="str" cm="1">
        <f t="array" ref="AX38">_xlfn.TEXTJOIN(",", TRUE, IF(D38:L38="","",VLOOKUP(D38:L38, ComboValue!$B$2:$C$11, 2, FALSE)))</f>
        <v/>
      </c>
      <c r="AY38" s="121" t="str">
        <f t="shared" si="64"/>
        <v>Tous_NL</v>
      </c>
      <c r="AZ38" s="121" t="str">
        <f>IF(ISBLANK(M38),"",VLOOKUP(M38,ComboValue!$E$2:$G$18,3,FALSE))</f>
        <v/>
      </c>
      <c r="BA38" s="121" t="str">
        <f>IF(ISBLANK(N38),"",VLOOKUP(N38,ComboValue!$K$2:$L$5,2,FALSE))</f>
        <v/>
      </c>
      <c r="BB38" s="128" t="str" cm="1">
        <f t="array" ref="BB38">_xlfn.TEXTJOIN(",", TRUE, IF(S38:AV38="","",VLOOKUP(S38:AV38, ComboValue!$N$2:$O$100, 2, FALSE)))</f>
        <v/>
      </c>
      <c r="BC38" s="122" t="str">
        <f t="shared" si="65"/>
        <v/>
      </c>
      <c r="BD38" s="110"/>
      <c r="BE38" s="120" t="str">
        <f t="shared" si="28"/>
        <v/>
      </c>
      <c r="BF38" s="121" t="str">
        <f t="shared" si="29"/>
        <v/>
      </c>
      <c r="BG38" s="121" t="str">
        <f t="shared" si="30"/>
        <v/>
      </c>
      <c r="BH38" s="121" t="str">
        <f t="shared" si="31"/>
        <v/>
      </c>
      <c r="BI38" s="121" t="str">
        <f t="shared" si="32"/>
        <v/>
      </c>
      <c r="BJ38" s="121" t="str">
        <f t="shared" si="33"/>
        <v/>
      </c>
      <c r="BK38" s="121" t="str">
        <f t="shared" si="34"/>
        <v/>
      </c>
      <c r="BL38" s="121" t="str">
        <f t="shared" si="35"/>
        <v/>
      </c>
      <c r="BM38" s="121" t="str">
        <f t="shared" si="36"/>
        <v/>
      </c>
      <c r="BN38" s="121" t="str">
        <f t="shared" si="37"/>
        <v/>
      </c>
      <c r="BO38" s="121">
        <f t="shared" si="66"/>
        <v>0</v>
      </c>
      <c r="BP38" s="121">
        <f t="shared" si="67"/>
        <v>0</v>
      </c>
      <c r="BQ38" s="121">
        <f t="shared" si="68"/>
        <v>0</v>
      </c>
      <c r="BR38" s="121">
        <f t="shared" si="69"/>
        <v>0</v>
      </c>
      <c r="BS38" s="121">
        <f t="shared" si="70"/>
        <v>0</v>
      </c>
      <c r="BT38" s="121">
        <f t="shared" si="71"/>
        <v>0</v>
      </c>
      <c r="BU38" s="121" t="str">
        <f t="shared" si="72"/>
        <v/>
      </c>
      <c r="BV38" s="121" t="str">
        <f t="shared" si="73"/>
        <v/>
      </c>
      <c r="BW38" s="121" t="str">
        <f t="shared" si="74"/>
        <v/>
      </c>
      <c r="BX38" s="121" t="str">
        <f t="shared" si="75"/>
        <v/>
      </c>
      <c r="BY38" s="121" t="str">
        <f t="shared" si="76"/>
        <v/>
      </c>
      <c r="BZ38" s="121" t="str">
        <f t="shared" si="77"/>
        <v/>
      </c>
      <c r="CA38" s="121" t="str">
        <f t="shared" si="78"/>
        <v/>
      </c>
      <c r="CB38" s="121" t="str">
        <f t="shared" si="79"/>
        <v/>
      </c>
      <c r="CC38" s="121" t="str">
        <f t="shared" si="80"/>
        <v/>
      </c>
      <c r="CD38" s="121" t="str">
        <f t="shared" si="81"/>
        <v/>
      </c>
      <c r="CE38" s="121" t="str">
        <f t="shared" si="82"/>
        <v/>
      </c>
      <c r="CF38" s="121" t="str">
        <f t="shared" si="83"/>
        <v/>
      </c>
      <c r="CG38" s="121" t="str">
        <f t="shared" si="84"/>
        <v/>
      </c>
      <c r="CH38" s="121" t="str">
        <f t="shared" si="85"/>
        <v/>
      </c>
      <c r="CI38" s="121" t="str">
        <f t="shared" si="86"/>
        <v/>
      </c>
      <c r="CJ38" s="129" t="str">
        <f t="shared" si="87"/>
        <v/>
      </c>
      <c r="CK38" s="121" t="str" cm="1">
        <f t="array" ref="CK38">IF(AND(AZ38="D_16",
        SUMPRODUCT(--ISNUMBER(SEARCH({"14","34","38","40","41","42","43","46","48","56","64","65"},BB38)))&gt;0),
    O38-IF(ISNUMBER(CL38),CL38,0),
    "")</f>
        <v/>
      </c>
      <c r="CL38" s="121" t="str" cm="1">
        <f t="array" ref="CL38">IF(AND(AZ38="D_16",
        SUMPRODUCT(--ISNUMBER(SEARCH({"01";"02";"03";"04";"05";"06";"07";"08";"09";"10";"11";"12";"13";"15";"16";"17";"19";"20";"21";"22";"23";"24";"25";"26";"27";"28";"29";"30";"31";"32";"33";"35";"36";"37";"39";"44";"45";"47";"49";"50";"51";"52";"53";"54";"55";"57";"58";"59";"60";"61";"62";"63";"66";"67";"68";"69";"70";"71";"72";"73";"74";"75"}, BB38)))&gt;0),
    O38,
    "")</f>
        <v/>
      </c>
      <c r="CM38" s="122" t="str" cm="1">
        <f t="array" ref="CM38">IF(SUMPRODUCT(--ISNUMBER(SEARCH({"32";"35";"36";"44";"45";"47";"50";"51";"52";"53";"54";"55";"57";"58";"59";"60"}, BB38)))&gt;0,
    B38,
    "")</f>
        <v/>
      </c>
      <c r="CN38" s="122" t="str" cm="1">
        <f t="array" ref="CN38">IF(SUMPRODUCT(--ISNUMBER(SEARCH({"61";"62"}, BB38)))&gt;0,
    B38,
    "")</f>
        <v/>
      </c>
      <c r="CO38" s="122" t="str" cm="1">
        <f t="array" ref="CO38">IF(SUMPRODUCT(--ISNUMBER(SEARCH({"68";"69";"70";"71"}, BB38)))&gt;0,
    B38,
    "")</f>
        <v/>
      </c>
      <c r="CP38" s="122" t="str" cm="1">
        <f t="array" ref="CP38">IF(SUMPRODUCT(--ISNUMBER(SEARCH({"72";"73";"74";"75"}, BB38)))&gt;0,
    B38,
    "")</f>
        <v/>
      </c>
      <c r="CQ38" s="122" t="str">
        <f t="shared" si="40"/>
        <v/>
      </c>
      <c r="CR38" s="218" t="str">
        <f t="shared" si="41"/>
        <v>NO</v>
      </c>
      <c r="CS38" s="120" t="str">
        <f t="shared" ref="CS38:CS69" si="88">IF(ISNUMBER(SEARCH("01",AX38)),B38,"")</f>
        <v/>
      </c>
      <c r="CT38" s="121" t="str">
        <f t="shared" ref="CT38:CT69" si="89">IF(ISNUMBER(SEARCH("02",AX38)),B38,"")</f>
        <v/>
      </c>
      <c r="CU38" s="121" t="str">
        <f t="shared" ref="CU38:CU69" si="90">IF(ISNUMBER(SEARCH("03",AX38)),B38,"")</f>
        <v/>
      </c>
      <c r="CV38" s="121" t="str">
        <f t="shared" ref="CV38:CV69" si="91">IF(ISNUMBER(SEARCH("04",AX38)),B38,"")</f>
        <v/>
      </c>
      <c r="CW38" s="121" t="str">
        <f t="shared" ref="CW38:CW69" si="92">IF(ISNUMBER(SEARCH("05",AX38)),B38,"")</f>
        <v/>
      </c>
      <c r="CX38" s="121" t="str">
        <f t="shared" ref="CX38:CX69" si="93">IF(ISNUMBER(SEARCH("06",AX38)),B38,"")</f>
        <v/>
      </c>
      <c r="CY38" s="121" t="str">
        <f t="shared" ref="CY38:CY69" si="94">IF(ISNUMBER(SEARCH("07",AX38)),B38,"")</f>
        <v/>
      </c>
      <c r="CZ38" s="121" t="str">
        <f t="shared" ref="CZ38:CZ69" si="95">IF(ISNUMBER(SEARCH("08",AX38)),B38,"")</f>
        <v/>
      </c>
      <c r="DA38" s="121" t="str">
        <f t="shared" ref="DA38:DA69" si="96">IF(ISNUMBER(SEARCH("09",AX38)),B38,"")</f>
        <v/>
      </c>
      <c r="DB38" s="122" t="str">
        <f t="shared" ref="DB38:DB69" si="97">IF(ISNUMBER(SEARCH("10",AX38)),B38,"")</f>
        <v/>
      </c>
      <c r="DC38" s="120" t="str">
        <f t="shared" ref="DC38:DC69" si="98">IF(ISNUMBER(SEARCH("01",BC38)),B38,"")</f>
        <v/>
      </c>
      <c r="DD38" s="121" t="str">
        <f t="shared" ref="DD38:DD69" si="99">IF(ISNUMBER(SEARCH("02",BC38)),B38,"")</f>
        <v/>
      </c>
      <c r="DE38" s="121" t="str">
        <f t="shared" ref="DE38:DE69" si="100">IF(ISNUMBER(SEARCH("03",BC38)),B38,"")</f>
        <v/>
      </c>
      <c r="DF38" s="122" t="str">
        <f t="shared" ref="DF38:DF69" si="101">IF(ISNUMBER(SEARCH("04",BC38)),B38,"")</f>
        <v/>
      </c>
      <c r="DG38" s="110"/>
    </row>
    <row r="39" spans="2:111" ht="16.2" hidden="1" outlineLevel="1" x14ac:dyDescent="0.4">
      <c r="B39" s="7">
        <v>34</v>
      </c>
      <c r="C39" s="12"/>
      <c r="D39" s="13"/>
      <c r="E39" s="14"/>
      <c r="F39" s="14"/>
      <c r="G39" s="14"/>
      <c r="H39" s="14"/>
      <c r="I39" s="14"/>
      <c r="J39" s="14"/>
      <c r="K39" s="14"/>
      <c r="L39" s="15"/>
      <c r="M39" s="12"/>
      <c r="N39" s="12"/>
      <c r="O39" s="12"/>
      <c r="P39" s="98" t="str">
        <f xml:space="preserve"> IF(ISBLANK(M39),"",VLOOKUP(M39,ComboValue!$E$2:$I$18,5,FALSE))</f>
        <v/>
      </c>
      <c r="Q39" s="12"/>
      <c r="R39" s="234" t="str" cm="1">
        <f t="array" ref="R39">IF(OR(ISNUMBER(SEARCH("GHS05",$D39:$L39)),ISNUMBER(SEARCH("GHS06",$D39:$L39)),ISNUMBER(SEARCH("GHS07",$D39:$L39)),ISNUMBER(SEARCH("GHS08",$D39:$L39)),ISNUMBER(SEARCH("geen pictogram",$D39:$L39)),ISNUMBER(SEARCH("GHS09",$D39:$L39)),ISNUMBER(SEARCH("GHS03",$D39:$L39))),"JA","NEE")</f>
        <v>NEE</v>
      </c>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X39" s="121" t="str" cm="1">
        <f t="array" ref="AX39">_xlfn.TEXTJOIN(",", TRUE, IF(D39:L39="","",VLOOKUP(D39:L39, ComboValue!$B$2:$C$11, 2, FALSE)))</f>
        <v/>
      </c>
      <c r="AY39" s="121" t="str">
        <f t="shared" si="64"/>
        <v>Tous_NL</v>
      </c>
      <c r="AZ39" s="121" t="str">
        <f>IF(ISBLANK(M39),"",VLOOKUP(M39,ComboValue!$E$2:$G$18,3,FALSE))</f>
        <v/>
      </c>
      <c r="BA39" s="121" t="str">
        <f>IF(ISBLANK(N39),"",VLOOKUP(N39,ComboValue!$K$2:$L$5,2,FALSE))</f>
        <v/>
      </c>
      <c r="BB39" s="128" t="str" cm="1">
        <f t="array" ref="BB39">_xlfn.TEXTJOIN(",", TRUE, IF(S39:AV39="","",VLOOKUP(S39:AV39, ComboValue!$N$2:$O$100, 2, FALSE)))</f>
        <v/>
      </c>
      <c r="BC39" s="122" t="str">
        <f t="shared" si="65"/>
        <v/>
      </c>
      <c r="BD39" s="110"/>
      <c r="BE39" s="120" t="str">
        <f t="shared" si="28"/>
        <v/>
      </c>
      <c r="BF39" s="121" t="str">
        <f t="shared" si="29"/>
        <v/>
      </c>
      <c r="BG39" s="121" t="str">
        <f t="shared" si="30"/>
        <v/>
      </c>
      <c r="BH39" s="121" t="str">
        <f t="shared" si="31"/>
        <v/>
      </c>
      <c r="BI39" s="121" t="str">
        <f t="shared" si="32"/>
        <v/>
      </c>
      <c r="BJ39" s="121" t="str">
        <f t="shared" si="33"/>
        <v/>
      </c>
      <c r="BK39" s="121" t="str">
        <f t="shared" si="34"/>
        <v/>
      </c>
      <c r="BL39" s="121" t="str">
        <f t="shared" si="35"/>
        <v/>
      </c>
      <c r="BM39" s="121" t="str">
        <f t="shared" si="36"/>
        <v/>
      </c>
      <c r="BN39" s="121" t="str">
        <f t="shared" si="37"/>
        <v/>
      </c>
      <c r="BO39" s="121">
        <f t="shared" si="66"/>
        <v>0</v>
      </c>
      <c r="BP39" s="121">
        <f t="shared" si="67"/>
        <v>0</v>
      </c>
      <c r="BQ39" s="121">
        <f t="shared" si="68"/>
        <v>0</v>
      </c>
      <c r="BR39" s="121">
        <f t="shared" si="69"/>
        <v>0</v>
      </c>
      <c r="BS39" s="121">
        <f t="shared" si="70"/>
        <v>0</v>
      </c>
      <c r="BT39" s="121">
        <f t="shared" si="71"/>
        <v>0</v>
      </c>
      <c r="BU39" s="121" t="str">
        <f t="shared" si="72"/>
        <v/>
      </c>
      <c r="BV39" s="121" t="str">
        <f t="shared" si="73"/>
        <v/>
      </c>
      <c r="BW39" s="121" t="str">
        <f t="shared" si="74"/>
        <v/>
      </c>
      <c r="BX39" s="121" t="str">
        <f t="shared" si="75"/>
        <v/>
      </c>
      <c r="BY39" s="121" t="str">
        <f t="shared" si="76"/>
        <v/>
      </c>
      <c r="BZ39" s="121" t="str">
        <f t="shared" si="77"/>
        <v/>
      </c>
      <c r="CA39" s="121" t="str">
        <f t="shared" si="78"/>
        <v/>
      </c>
      <c r="CB39" s="121" t="str">
        <f t="shared" si="79"/>
        <v/>
      </c>
      <c r="CC39" s="121" t="str">
        <f t="shared" si="80"/>
        <v/>
      </c>
      <c r="CD39" s="121" t="str">
        <f t="shared" si="81"/>
        <v/>
      </c>
      <c r="CE39" s="121" t="str">
        <f t="shared" si="82"/>
        <v/>
      </c>
      <c r="CF39" s="121" t="str">
        <f t="shared" si="83"/>
        <v/>
      </c>
      <c r="CG39" s="121" t="str">
        <f t="shared" si="84"/>
        <v/>
      </c>
      <c r="CH39" s="121" t="str">
        <f t="shared" si="85"/>
        <v/>
      </c>
      <c r="CI39" s="121" t="str">
        <f t="shared" si="86"/>
        <v/>
      </c>
      <c r="CJ39" s="129" t="str">
        <f t="shared" si="87"/>
        <v/>
      </c>
      <c r="CK39" s="121" t="str" cm="1">
        <f t="array" ref="CK39">IF(AND(AZ39="D_16",
        SUMPRODUCT(--ISNUMBER(SEARCH({"14","34","38","40","41","42","43","46","48","56","64","65"},BB39)))&gt;0),
    O39-IF(ISNUMBER(CL39),CL39,0),
    "")</f>
        <v/>
      </c>
      <c r="CL39" s="121" t="str" cm="1">
        <f t="array" ref="CL39">IF(AND(AZ39="D_16",
        SUMPRODUCT(--ISNUMBER(SEARCH({"01";"02";"03";"04";"05";"06";"07";"08";"09";"10";"11";"12";"13";"15";"16";"17";"19";"20";"21";"22";"23";"24";"25";"26";"27";"28";"29";"30";"31";"32";"33";"35";"36";"37";"39";"44";"45";"47";"49";"50";"51";"52";"53";"54";"55";"57";"58";"59";"60";"61";"62";"63";"66";"67";"68";"69";"70";"71";"72";"73";"74";"75"}, BB39)))&gt;0),
    O39,
    "")</f>
        <v/>
      </c>
      <c r="CM39" s="122" t="str" cm="1">
        <f t="array" ref="CM39">IF(SUMPRODUCT(--ISNUMBER(SEARCH({"32";"35";"36";"44";"45";"47";"50";"51";"52";"53";"54";"55";"57";"58";"59";"60"}, BB39)))&gt;0,
    B39,
    "")</f>
        <v/>
      </c>
      <c r="CN39" s="122" t="str" cm="1">
        <f t="array" ref="CN39">IF(SUMPRODUCT(--ISNUMBER(SEARCH({"61";"62"}, BB39)))&gt;0,
    B39,
    "")</f>
        <v/>
      </c>
      <c r="CO39" s="122" t="str" cm="1">
        <f t="array" ref="CO39">IF(SUMPRODUCT(--ISNUMBER(SEARCH({"68";"69";"70";"71"}, BB39)))&gt;0,
    B39,
    "")</f>
        <v/>
      </c>
      <c r="CP39" s="122" t="str" cm="1">
        <f t="array" ref="CP39">IF(SUMPRODUCT(--ISNUMBER(SEARCH({"72";"73";"74";"75"}, BB39)))&gt;0,
    B39,
    "")</f>
        <v/>
      </c>
      <c r="CQ39" s="122" t="str">
        <f t="shared" si="40"/>
        <v/>
      </c>
      <c r="CR39" s="218" t="str">
        <f t="shared" si="41"/>
        <v>NO</v>
      </c>
      <c r="CS39" s="120" t="str">
        <f t="shared" si="88"/>
        <v/>
      </c>
      <c r="CT39" s="121" t="str">
        <f t="shared" si="89"/>
        <v/>
      </c>
      <c r="CU39" s="121" t="str">
        <f t="shared" si="90"/>
        <v/>
      </c>
      <c r="CV39" s="121" t="str">
        <f t="shared" si="91"/>
        <v/>
      </c>
      <c r="CW39" s="121" t="str">
        <f t="shared" si="92"/>
        <v/>
      </c>
      <c r="CX39" s="121" t="str">
        <f t="shared" si="93"/>
        <v/>
      </c>
      <c r="CY39" s="121" t="str">
        <f t="shared" si="94"/>
        <v/>
      </c>
      <c r="CZ39" s="121" t="str">
        <f t="shared" si="95"/>
        <v/>
      </c>
      <c r="DA39" s="121" t="str">
        <f t="shared" si="96"/>
        <v/>
      </c>
      <c r="DB39" s="122" t="str">
        <f t="shared" si="97"/>
        <v/>
      </c>
      <c r="DC39" s="120" t="str">
        <f t="shared" si="98"/>
        <v/>
      </c>
      <c r="DD39" s="121" t="str">
        <f t="shared" si="99"/>
        <v/>
      </c>
      <c r="DE39" s="121" t="str">
        <f t="shared" si="100"/>
        <v/>
      </c>
      <c r="DF39" s="122" t="str">
        <f t="shared" si="101"/>
        <v/>
      </c>
      <c r="DG39" s="110"/>
    </row>
    <row r="40" spans="2:111" ht="16.2" hidden="1" outlineLevel="1" x14ac:dyDescent="0.4">
      <c r="B40" s="7">
        <v>35</v>
      </c>
      <c r="C40" s="12"/>
      <c r="D40" s="13"/>
      <c r="E40" s="14"/>
      <c r="F40" s="14"/>
      <c r="G40" s="14"/>
      <c r="H40" s="14"/>
      <c r="I40" s="14"/>
      <c r="J40" s="14"/>
      <c r="K40" s="14"/>
      <c r="L40" s="15"/>
      <c r="M40" s="12"/>
      <c r="N40" s="12"/>
      <c r="O40" s="12"/>
      <c r="P40" s="98" t="str">
        <f xml:space="preserve"> IF(ISBLANK(M40),"",VLOOKUP(M40,ComboValue!$E$2:$I$18,5,FALSE))</f>
        <v/>
      </c>
      <c r="Q40" s="12"/>
      <c r="R40" s="234" t="str" cm="1">
        <f t="array" ref="R40">IF(OR(ISNUMBER(SEARCH("GHS05",$D40:$L40)),ISNUMBER(SEARCH("GHS06",$D40:$L40)),ISNUMBER(SEARCH("GHS07",$D40:$L40)),ISNUMBER(SEARCH("GHS08",$D40:$L40)),ISNUMBER(SEARCH("geen pictogram",$D40:$L40)),ISNUMBER(SEARCH("GHS09",$D40:$L40)),ISNUMBER(SEARCH("GHS03",$D40:$L40))),"JA","NEE")</f>
        <v>NEE</v>
      </c>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X40" s="121" t="str" cm="1">
        <f t="array" ref="AX40">_xlfn.TEXTJOIN(",", TRUE, IF(D40:L40="","",VLOOKUP(D40:L40, ComboValue!$B$2:$C$11, 2, FALSE)))</f>
        <v/>
      </c>
      <c r="AY40" s="121" t="str">
        <f t="shared" si="64"/>
        <v>Tous_NL</v>
      </c>
      <c r="AZ40" s="121" t="str">
        <f>IF(ISBLANK(M40),"",VLOOKUP(M40,ComboValue!$E$2:$G$18,3,FALSE))</f>
        <v/>
      </c>
      <c r="BA40" s="121" t="str">
        <f>IF(ISBLANK(N40),"",VLOOKUP(N40,ComboValue!$K$2:$L$5,2,FALSE))</f>
        <v/>
      </c>
      <c r="BB40" s="128" t="str" cm="1">
        <f t="array" ref="BB40">_xlfn.TEXTJOIN(",", TRUE, IF(S40:AV40="","",VLOOKUP(S40:AV40, ComboValue!$N$2:$O$100, 2, FALSE)))</f>
        <v/>
      </c>
      <c r="BC40" s="122" t="str">
        <f t="shared" si="65"/>
        <v/>
      </c>
      <c r="BD40" s="110"/>
      <c r="BE40" s="120" t="str">
        <f t="shared" si="28"/>
        <v/>
      </c>
      <c r="BF40" s="121" t="str">
        <f t="shared" si="29"/>
        <v/>
      </c>
      <c r="BG40" s="121" t="str">
        <f t="shared" si="30"/>
        <v/>
      </c>
      <c r="BH40" s="121" t="str">
        <f t="shared" si="31"/>
        <v/>
      </c>
      <c r="BI40" s="121" t="str">
        <f t="shared" si="32"/>
        <v/>
      </c>
      <c r="BJ40" s="121" t="str">
        <f t="shared" si="33"/>
        <v/>
      </c>
      <c r="BK40" s="121" t="str">
        <f t="shared" si="34"/>
        <v/>
      </c>
      <c r="BL40" s="121" t="str">
        <f t="shared" si="35"/>
        <v/>
      </c>
      <c r="BM40" s="121" t="str">
        <f t="shared" si="36"/>
        <v/>
      </c>
      <c r="BN40" s="121" t="str">
        <f t="shared" si="37"/>
        <v/>
      </c>
      <c r="BO40" s="121">
        <f t="shared" si="66"/>
        <v>0</v>
      </c>
      <c r="BP40" s="121">
        <f t="shared" si="67"/>
        <v>0</v>
      </c>
      <c r="BQ40" s="121">
        <f t="shared" si="68"/>
        <v>0</v>
      </c>
      <c r="BR40" s="121">
        <f t="shared" si="69"/>
        <v>0</v>
      </c>
      <c r="BS40" s="121">
        <f t="shared" si="70"/>
        <v>0</v>
      </c>
      <c r="BT40" s="121">
        <f t="shared" si="71"/>
        <v>0</v>
      </c>
      <c r="BU40" s="121" t="str">
        <f t="shared" si="72"/>
        <v/>
      </c>
      <c r="BV40" s="121" t="str">
        <f t="shared" si="73"/>
        <v/>
      </c>
      <c r="BW40" s="121" t="str">
        <f t="shared" si="74"/>
        <v/>
      </c>
      <c r="BX40" s="121" t="str">
        <f t="shared" si="75"/>
        <v/>
      </c>
      <c r="BY40" s="121" t="str">
        <f t="shared" si="76"/>
        <v/>
      </c>
      <c r="BZ40" s="121" t="str">
        <f t="shared" si="77"/>
        <v/>
      </c>
      <c r="CA40" s="121" t="str">
        <f t="shared" si="78"/>
        <v/>
      </c>
      <c r="CB40" s="121" t="str">
        <f t="shared" si="79"/>
        <v/>
      </c>
      <c r="CC40" s="121" t="str">
        <f t="shared" si="80"/>
        <v/>
      </c>
      <c r="CD40" s="121" t="str">
        <f t="shared" si="81"/>
        <v/>
      </c>
      <c r="CE40" s="121" t="str">
        <f t="shared" si="82"/>
        <v/>
      </c>
      <c r="CF40" s="121" t="str">
        <f t="shared" si="83"/>
        <v/>
      </c>
      <c r="CG40" s="121" t="str">
        <f t="shared" si="84"/>
        <v/>
      </c>
      <c r="CH40" s="121" t="str">
        <f t="shared" si="85"/>
        <v/>
      </c>
      <c r="CI40" s="121" t="str">
        <f t="shared" si="86"/>
        <v/>
      </c>
      <c r="CJ40" s="129" t="str">
        <f t="shared" si="87"/>
        <v/>
      </c>
      <c r="CK40" s="121" t="str" cm="1">
        <f t="array" ref="CK40">IF(AND(AZ40="D_16",
        SUMPRODUCT(--ISNUMBER(SEARCH({"14","34","38","40","41","42","43","46","48","56","64","65"},BB40)))&gt;0),
    O40-IF(ISNUMBER(CL40),CL40,0),
    "")</f>
        <v/>
      </c>
      <c r="CL40" s="121" t="str" cm="1">
        <f t="array" ref="CL40">IF(AND(AZ40="D_16",
        SUMPRODUCT(--ISNUMBER(SEARCH({"01";"02";"03";"04";"05";"06";"07";"08";"09";"10";"11";"12";"13";"15";"16";"17";"19";"20";"21";"22";"23";"24";"25";"26";"27";"28";"29";"30";"31";"32";"33";"35";"36";"37";"39";"44";"45";"47";"49";"50";"51";"52";"53";"54";"55";"57";"58";"59";"60";"61";"62";"63";"66";"67";"68";"69";"70";"71";"72";"73";"74";"75"}, BB40)))&gt;0),
    O40,
    "")</f>
        <v/>
      </c>
      <c r="CM40" s="122" t="str" cm="1">
        <f t="array" ref="CM40">IF(SUMPRODUCT(--ISNUMBER(SEARCH({"32";"35";"36";"44";"45";"47";"50";"51";"52";"53";"54";"55";"57";"58";"59";"60"}, BB40)))&gt;0,
    B40,
    "")</f>
        <v/>
      </c>
      <c r="CN40" s="122" t="str" cm="1">
        <f t="array" ref="CN40">IF(SUMPRODUCT(--ISNUMBER(SEARCH({"61";"62"}, BB40)))&gt;0,
    B40,
    "")</f>
        <v/>
      </c>
      <c r="CO40" s="122" t="str" cm="1">
        <f t="array" ref="CO40">IF(SUMPRODUCT(--ISNUMBER(SEARCH({"68";"69";"70";"71"}, BB40)))&gt;0,
    B40,
    "")</f>
        <v/>
      </c>
      <c r="CP40" s="122" t="str" cm="1">
        <f t="array" ref="CP40">IF(SUMPRODUCT(--ISNUMBER(SEARCH({"72";"73";"74";"75"}, BB40)))&gt;0,
    B40,
    "")</f>
        <v/>
      </c>
      <c r="CQ40" s="122" t="str">
        <f t="shared" si="40"/>
        <v/>
      </c>
      <c r="CR40" s="218" t="str">
        <f t="shared" si="41"/>
        <v>NO</v>
      </c>
      <c r="CS40" s="120" t="str">
        <f t="shared" si="88"/>
        <v/>
      </c>
      <c r="CT40" s="121" t="str">
        <f t="shared" si="89"/>
        <v/>
      </c>
      <c r="CU40" s="121" t="str">
        <f t="shared" si="90"/>
        <v/>
      </c>
      <c r="CV40" s="121" t="str">
        <f t="shared" si="91"/>
        <v/>
      </c>
      <c r="CW40" s="121" t="str">
        <f t="shared" si="92"/>
        <v/>
      </c>
      <c r="CX40" s="121" t="str">
        <f t="shared" si="93"/>
        <v/>
      </c>
      <c r="CY40" s="121" t="str">
        <f t="shared" si="94"/>
        <v/>
      </c>
      <c r="CZ40" s="121" t="str">
        <f t="shared" si="95"/>
        <v/>
      </c>
      <c r="DA40" s="121" t="str">
        <f t="shared" si="96"/>
        <v/>
      </c>
      <c r="DB40" s="122" t="str">
        <f t="shared" si="97"/>
        <v/>
      </c>
      <c r="DC40" s="120" t="str">
        <f t="shared" si="98"/>
        <v/>
      </c>
      <c r="DD40" s="121" t="str">
        <f t="shared" si="99"/>
        <v/>
      </c>
      <c r="DE40" s="121" t="str">
        <f t="shared" si="100"/>
        <v/>
      </c>
      <c r="DF40" s="122" t="str">
        <f t="shared" si="101"/>
        <v/>
      </c>
      <c r="DG40" s="110"/>
    </row>
    <row r="41" spans="2:111" ht="16.2" hidden="1" outlineLevel="1" x14ac:dyDescent="0.4">
      <c r="B41" s="7">
        <v>36</v>
      </c>
      <c r="C41" s="12"/>
      <c r="D41" s="13"/>
      <c r="E41" s="14"/>
      <c r="F41" s="14"/>
      <c r="G41" s="14"/>
      <c r="H41" s="14"/>
      <c r="I41" s="14"/>
      <c r="J41" s="14"/>
      <c r="K41" s="14"/>
      <c r="L41" s="15"/>
      <c r="M41" s="12"/>
      <c r="N41" s="12"/>
      <c r="O41" s="12"/>
      <c r="P41" s="98" t="str">
        <f xml:space="preserve"> IF(ISBLANK(M41),"",VLOOKUP(M41,ComboValue!$E$2:$I$18,5,FALSE))</f>
        <v/>
      </c>
      <c r="Q41" s="12"/>
      <c r="R41" s="234" t="str" cm="1">
        <f t="array" ref="R41">IF(OR(ISNUMBER(SEARCH("GHS05",$D41:$L41)),ISNUMBER(SEARCH("GHS06",$D41:$L41)),ISNUMBER(SEARCH("GHS07",$D41:$L41)),ISNUMBER(SEARCH("GHS08",$D41:$L41)),ISNUMBER(SEARCH("geen pictogram",$D41:$L41)),ISNUMBER(SEARCH("GHS09",$D41:$L41)),ISNUMBER(SEARCH("GHS03",$D41:$L41))),"JA","NEE")</f>
        <v>NEE</v>
      </c>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X41" s="121" t="str" cm="1">
        <f t="array" ref="AX41">_xlfn.TEXTJOIN(",", TRUE, IF(D41:L41="","",VLOOKUP(D41:L41, ComboValue!$B$2:$C$11, 2, FALSE)))</f>
        <v/>
      </c>
      <c r="AY41" s="121" t="str">
        <f t="shared" si="64"/>
        <v>Tous_NL</v>
      </c>
      <c r="AZ41" s="121" t="str">
        <f>IF(ISBLANK(M41),"",VLOOKUP(M41,ComboValue!$E$2:$G$18,3,FALSE))</f>
        <v/>
      </c>
      <c r="BA41" s="121" t="str">
        <f>IF(ISBLANK(N41),"",VLOOKUP(N41,ComboValue!$K$2:$L$5,2,FALSE))</f>
        <v/>
      </c>
      <c r="BB41" s="128" t="str" cm="1">
        <f t="array" ref="BB41">_xlfn.TEXTJOIN(",", TRUE, IF(S41:AV41="","",VLOOKUP(S41:AV41, ComboValue!$N$2:$O$100, 2, FALSE)))</f>
        <v/>
      </c>
      <c r="BC41" s="122" t="str">
        <f t="shared" si="65"/>
        <v/>
      </c>
      <c r="BD41" s="110"/>
      <c r="BE41" s="120" t="str">
        <f t="shared" si="28"/>
        <v/>
      </c>
      <c r="BF41" s="121" t="str">
        <f t="shared" si="29"/>
        <v/>
      </c>
      <c r="BG41" s="121" t="str">
        <f t="shared" si="30"/>
        <v/>
      </c>
      <c r="BH41" s="121" t="str">
        <f t="shared" si="31"/>
        <v/>
      </c>
      <c r="BI41" s="121" t="str">
        <f t="shared" si="32"/>
        <v/>
      </c>
      <c r="BJ41" s="121" t="str">
        <f t="shared" si="33"/>
        <v/>
      </c>
      <c r="BK41" s="121" t="str">
        <f t="shared" si="34"/>
        <v/>
      </c>
      <c r="BL41" s="121" t="str">
        <f t="shared" si="35"/>
        <v/>
      </c>
      <c r="BM41" s="121" t="str">
        <f t="shared" si="36"/>
        <v/>
      </c>
      <c r="BN41" s="121" t="str">
        <f t="shared" si="37"/>
        <v/>
      </c>
      <c r="BO41" s="121">
        <f t="shared" si="66"/>
        <v>0</v>
      </c>
      <c r="BP41" s="121">
        <f t="shared" si="67"/>
        <v>0</v>
      </c>
      <c r="BQ41" s="121">
        <f t="shared" si="68"/>
        <v>0</v>
      </c>
      <c r="BR41" s="121">
        <f t="shared" si="69"/>
        <v>0</v>
      </c>
      <c r="BS41" s="121">
        <f t="shared" si="70"/>
        <v>0</v>
      </c>
      <c r="BT41" s="121">
        <f t="shared" si="71"/>
        <v>0</v>
      </c>
      <c r="BU41" s="121" t="str">
        <f t="shared" si="72"/>
        <v/>
      </c>
      <c r="BV41" s="121" t="str">
        <f t="shared" si="73"/>
        <v/>
      </c>
      <c r="BW41" s="121" t="str">
        <f t="shared" si="74"/>
        <v/>
      </c>
      <c r="BX41" s="121" t="str">
        <f t="shared" si="75"/>
        <v/>
      </c>
      <c r="BY41" s="121" t="str">
        <f t="shared" si="76"/>
        <v/>
      </c>
      <c r="BZ41" s="121" t="str">
        <f t="shared" si="77"/>
        <v/>
      </c>
      <c r="CA41" s="121" t="str">
        <f t="shared" si="78"/>
        <v/>
      </c>
      <c r="CB41" s="121" t="str">
        <f t="shared" si="79"/>
        <v/>
      </c>
      <c r="CC41" s="121" t="str">
        <f t="shared" si="80"/>
        <v/>
      </c>
      <c r="CD41" s="121" t="str">
        <f t="shared" si="81"/>
        <v/>
      </c>
      <c r="CE41" s="121" t="str">
        <f t="shared" si="82"/>
        <v/>
      </c>
      <c r="CF41" s="121" t="str">
        <f t="shared" si="83"/>
        <v/>
      </c>
      <c r="CG41" s="121" t="str">
        <f t="shared" si="84"/>
        <v/>
      </c>
      <c r="CH41" s="121" t="str">
        <f t="shared" si="85"/>
        <v/>
      </c>
      <c r="CI41" s="121" t="str">
        <f t="shared" si="86"/>
        <v/>
      </c>
      <c r="CJ41" s="129" t="str">
        <f t="shared" si="87"/>
        <v/>
      </c>
      <c r="CK41" s="121" t="str" cm="1">
        <f t="array" ref="CK41">IF(AND(AZ41="D_16",
        SUMPRODUCT(--ISNUMBER(SEARCH({"14","34","38","40","41","42","43","46","48","56","64","65"},BB41)))&gt;0),
    O41-IF(ISNUMBER(CL41),CL41,0),
    "")</f>
        <v/>
      </c>
      <c r="CL41" s="121" t="str" cm="1">
        <f t="array" ref="CL41">IF(AND(AZ41="D_16",
        SUMPRODUCT(--ISNUMBER(SEARCH({"01";"02";"03";"04";"05";"06";"07";"08";"09";"10";"11";"12";"13";"15";"16";"17";"19";"20";"21";"22";"23";"24";"25";"26";"27";"28";"29";"30";"31";"32";"33";"35";"36";"37";"39";"44";"45";"47";"49";"50";"51";"52";"53";"54";"55";"57";"58";"59";"60";"61";"62";"63";"66";"67";"68";"69";"70";"71";"72";"73";"74";"75"}, BB41)))&gt;0),
    O41,
    "")</f>
        <v/>
      </c>
      <c r="CM41" s="122" t="str" cm="1">
        <f t="array" ref="CM41">IF(SUMPRODUCT(--ISNUMBER(SEARCH({"32";"35";"36";"44";"45";"47";"50";"51";"52";"53";"54";"55";"57";"58";"59";"60"}, BB41)))&gt;0,
    B41,
    "")</f>
        <v/>
      </c>
      <c r="CN41" s="122" t="str" cm="1">
        <f t="array" ref="CN41">IF(SUMPRODUCT(--ISNUMBER(SEARCH({"61";"62"}, BB41)))&gt;0,
    B41,
    "")</f>
        <v/>
      </c>
      <c r="CO41" s="122" t="str" cm="1">
        <f t="array" ref="CO41">IF(SUMPRODUCT(--ISNUMBER(SEARCH({"68";"69";"70";"71"}, BB41)))&gt;0,
    B41,
    "")</f>
        <v/>
      </c>
      <c r="CP41" s="122" t="str" cm="1">
        <f t="array" ref="CP41">IF(SUMPRODUCT(--ISNUMBER(SEARCH({"72";"73";"74";"75"}, BB41)))&gt;0,
    B41,
    "")</f>
        <v/>
      </c>
      <c r="CQ41" s="122" t="str">
        <f t="shared" si="40"/>
        <v/>
      </c>
      <c r="CR41" s="218" t="str">
        <f t="shared" si="41"/>
        <v>NO</v>
      </c>
      <c r="CS41" s="120" t="str">
        <f t="shared" si="88"/>
        <v/>
      </c>
      <c r="CT41" s="121" t="str">
        <f t="shared" si="89"/>
        <v/>
      </c>
      <c r="CU41" s="121" t="str">
        <f t="shared" si="90"/>
        <v/>
      </c>
      <c r="CV41" s="121" t="str">
        <f t="shared" si="91"/>
        <v/>
      </c>
      <c r="CW41" s="121" t="str">
        <f t="shared" si="92"/>
        <v/>
      </c>
      <c r="CX41" s="121" t="str">
        <f t="shared" si="93"/>
        <v/>
      </c>
      <c r="CY41" s="121" t="str">
        <f t="shared" si="94"/>
        <v/>
      </c>
      <c r="CZ41" s="121" t="str">
        <f t="shared" si="95"/>
        <v/>
      </c>
      <c r="DA41" s="121" t="str">
        <f t="shared" si="96"/>
        <v/>
      </c>
      <c r="DB41" s="122" t="str">
        <f t="shared" si="97"/>
        <v/>
      </c>
      <c r="DC41" s="120" t="str">
        <f t="shared" si="98"/>
        <v/>
      </c>
      <c r="DD41" s="121" t="str">
        <f t="shared" si="99"/>
        <v/>
      </c>
      <c r="DE41" s="121" t="str">
        <f t="shared" si="100"/>
        <v/>
      </c>
      <c r="DF41" s="122" t="str">
        <f t="shared" si="101"/>
        <v/>
      </c>
      <c r="DG41" s="110"/>
    </row>
    <row r="42" spans="2:111" ht="16.2" hidden="1" outlineLevel="1" x14ac:dyDescent="0.4">
      <c r="B42" s="7">
        <v>37</v>
      </c>
      <c r="C42" s="12"/>
      <c r="D42" s="13"/>
      <c r="E42" s="14"/>
      <c r="F42" s="14"/>
      <c r="G42" s="14"/>
      <c r="H42" s="14"/>
      <c r="I42" s="14"/>
      <c r="J42" s="14"/>
      <c r="K42" s="14"/>
      <c r="L42" s="15"/>
      <c r="M42" s="12"/>
      <c r="N42" s="12"/>
      <c r="O42" s="12"/>
      <c r="P42" s="98" t="str">
        <f xml:space="preserve"> IF(ISBLANK(M42),"",VLOOKUP(M42,ComboValue!$E$2:$I$18,5,FALSE))</f>
        <v/>
      </c>
      <c r="Q42" s="12"/>
      <c r="R42" s="234" t="str" cm="1">
        <f t="array" ref="R42">IF(OR(ISNUMBER(SEARCH("GHS05",$D42:$L42)),ISNUMBER(SEARCH("GHS06",$D42:$L42)),ISNUMBER(SEARCH("GHS07",$D42:$L42)),ISNUMBER(SEARCH("GHS08",$D42:$L42)),ISNUMBER(SEARCH("geen pictogram",$D42:$L42)),ISNUMBER(SEARCH("GHS09",$D42:$L42)),ISNUMBER(SEARCH("GHS03",$D42:$L42))),"JA","NEE")</f>
        <v>NEE</v>
      </c>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X42" s="121" t="str" cm="1">
        <f t="array" ref="AX42">_xlfn.TEXTJOIN(",", TRUE, IF(D42:L42="","",VLOOKUP(D42:L42, ComboValue!$B$2:$C$11, 2, FALSE)))</f>
        <v/>
      </c>
      <c r="AY42" s="121" t="str">
        <f t="shared" si="64"/>
        <v>Tous_NL</v>
      </c>
      <c r="AZ42" s="121" t="str">
        <f>IF(ISBLANK(M42),"",VLOOKUP(M42,ComboValue!$E$2:$G$18,3,FALSE))</f>
        <v/>
      </c>
      <c r="BA42" s="121" t="str">
        <f>IF(ISBLANK(N42),"",VLOOKUP(N42,ComboValue!$K$2:$L$5,2,FALSE))</f>
        <v/>
      </c>
      <c r="BB42" s="128" t="str" cm="1">
        <f t="array" ref="BB42">_xlfn.TEXTJOIN(",", TRUE, IF(S42:AV42="","",VLOOKUP(S42:AV42, ComboValue!$N$2:$O$100, 2, FALSE)))</f>
        <v/>
      </c>
      <c r="BC42" s="122" t="str">
        <f t="shared" si="65"/>
        <v/>
      </c>
      <c r="BD42" s="110"/>
      <c r="BE42" s="120" t="str">
        <f t="shared" si="28"/>
        <v/>
      </c>
      <c r="BF42" s="121" t="str">
        <f t="shared" si="29"/>
        <v/>
      </c>
      <c r="BG42" s="121" t="str">
        <f t="shared" si="30"/>
        <v/>
      </c>
      <c r="BH42" s="121" t="str">
        <f t="shared" si="31"/>
        <v/>
      </c>
      <c r="BI42" s="121" t="str">
        <f t="shared" si="32"/>
        <v/>
      </c>
      <c r="BJ42" s="121" t="str">
        <f t="shared" si="33"/>
        <v/>
      </c>
      <c r="BK42" s="121" t="str">
        <f t="shared" si="34"/>
        <v/>
      </c>
      <c r="BL42" s="121" t="str">
        <f t="shared" si="35"/>
        <v/>
      </c>
      <c r="BM42" s="121" t="str">
        <f t="shared" si="36"/>
        <v/>
      </c>
      <c r="BN42" s="121" t="str">
        <f t="shared" si="37"/>
        <v/>
      </c>
      <c r="BO42" s="121">
        <f t="shared" si="66"/>
        <v>0</v>
      </c>
      <c r="BP42" s="121">
        <f t="shared" si="67"/>
        <v>0</v>
      </c>
      <c r="BQ42" s="121">
        <f t="shared" si="68"/>
        <v>0</v>
      </c>
      <c r="BR42" s="121">
        <f t="shared" si="69"/>
        <v>0</v>
      </c>
      <c r="BS42" s="121">
        <f t="shared" si="70"/>
        <v>0</v>
      </c>
      <c r="BT42" s="121">
        <f t="shared" si="71"/>
        <v>0</v>
      </c>
      <c r="BU42" s="121" t="str">
        <f t="shared" si="72"/>
        <v/>
      </c>
      <c r="BV42" s="121" t="str">
        <f t="shared" si="73"/>
        <v/>
      </c>
      <c r="BW42" s="121" t="str">
        <f t="shared" si="74"/>
        <v/>
      </c>
      <c r="BX42" s="121" t="str">
        <f t="shared" si="75"/>
        <v/>
      </c>
      <c r="BY42" s="121" t="str">
        <f t="shared" si="76"/>
        <v/>
      </c>
      <c r="BZ42" s="121" t="str">
        <f t="shared" si="77"/>
        <v/>
      </c>
      <c r="CA42" s="121" t="str">
        <f t="shared" si="78"/>
        <v/>
      </c>
      <c r="CB42" s="121" t="str">
        <f t="shared" si="79"/>
        <v/>
      </c>
      <c r="CC42" s="121" t="str">
        <f t="shared" si="80"/>
        <v/>
      </c>
      <c r="CD42" s="121" t="str">
        <f t="shared" si="81"/>
        <v/>
      </c>
      <c r="CE42" s="121" t="str">
        <f t="shared" si="82"/>
        <v/>
      </c>
      <c r="CF42" s="121" t="str">
        <f t="shared" si="83"/>
        <v/>
      </c>
      <c r="CG42" s="121" t="str">
        <f t="shared" si="84"/>
        <v/>
      </c>
      <c r="CH42" s="121" t="str">
        <f t="shared" si="85"/>
        <v/>
      </c>
      <c r="CI42" s="121" t="str">
        <f t="shared" si="86"/>
        <v/>
      </c>
      <c r="CJ42" s="129" t="str">
        <f t="shared" si="87"/>
        <v/>
      </c>
      <c r="CK42" s="121" t="str" cm="1">
        <f t="array" ref="CK42">IF(AND(AZ42="D_16",
        SUMPRODUCT(--ISNUMBER(SEARCH({"14","34","38","40","41","42","43","46","48","56","64","65"},BB42)))&gt;0),
    O42-IF(ISNUMBER(CL42),CL42,0),
    "")</f>
        <v/>
      </c>
      <c r="CL42" s="121" t="str" cm="1">
        <f t="array" ref="CL42">IF(AND(AZ42="D_16",
        SUMPRODUCT(--ISNUMBER(SEARCH({"01";"02";"03";"04";"05";"06";"07";"08";"09";"10";"11";"12";"13";"15";"16";"17";"19";"20";"21";"22";"23";"24";"25";"26";"27";"28";"29";"30";"31";"32";"33";"35";"36";"37";"39";"44";"45";"47";"49";"50";"51";"52";"53";"54";"55";"57";"58";"59";"60";"61";"62";"63";"66";"67";"68";"69";"70";"71";"72";"73";"74";"75"}, BB42)))&gt;0),
    O42,
    "")</f>
        <v/>
      </c>
      <c r="CM42" s="122" t="str" cm="1">
        <f t="array" ref="CM42">IF(SUMPRODUCT(--ISNUMBER(SEARCH({"32";"35";"36";"44";"45";"47";"50";"51";"52";"53";"54";"55";"57";"58";"59";"60"}, BB42)))&gt;0,
    B42,
    "")</f>
        <v/>
      </c>
      <c r="CN42" s="122" t="str" cm="1">
        <f t="array" ref="CN42">IF(SUMPRODUCT(--ISNUMBER(SEARCH({"61";"62"}, BB42)))&gt;0,
    B42,
    "")</f>
        <v/>
      </c>
      <c r="CO42" s="122" t="str" cm="1">
        <f t="array" ref="CO42">IF(SUMPRODUCT(--ISNUMBER(SEARCH({"68";"69";"70";"71"}, BB42)))&gt;0,
    B42,
    "")</f>
        <v/>
      </c>
      <c r="CP42" s="122" t="str" cm="1">
        <f t="array" ref="CP42">IF(SUMPRODUCT(--ISNUMBER(SEARCH({"72";"73";"74";"75"}, BB42)))&gt;0,
    B42,
    "")</f>
        <v/>
      </c>
      <c r="CQ42" s="122" t="str">
        <f t="shared" si="40"/>
        <v/>
      </c>
      <c r="CR42" s="218" t="str">
        <f t="shared" si="41"/>
        <v>NO</v>
      </c>
      <c r="CS42" s="120" t="str">
        <f t="shared" si="88"/>
        <v/>
      </c>
      <c r="CT42" s="121" t="str">
        <f t="shared" si="89"/>
        <v/>
      </c>
      <c r="CU42" s="121" t="str">
        <f t="shared" si="90"/>
        <v/>
      </c>
      <c r="CV42" s="121" t="str">
        <f t="shared" si="91"/>
        <v/>
      </c>
      <c r="CW42" s="121" t="str">
        <f t="shared" si="92"/>
        <v/>
      </c>
      <c r="CX42" s="121" t="str">
        <f t="shared" si="93"/>
        <v/>
      </c>
      <c r="CY42" s="121" t="str">
        <f t="shared" si="94"/>
        <v/>
      </c>
      <c r="CZ42" s="121" t="str">
        <f t="shared" si="95"/>
        <v/>
      </c>
      <c r="DA42" s="121" t="str">
        <f t="shared" si="96"/>
        <v/>
      </c>
      <c r="DB42" s="122" t="str">
        <f t="shared" si="97"/>
        <v/>
      </c>
      <c r="DC42" s="120" t="str">
        <f t="shared" si="98"/>
        <v/>
      </c>
      <c r="DD42" s="121" t="str">
        <f t="shared" si="99"/>
        <v/>
      </c>
      <c r="DE42" s="121" t="str">
        <f t="shared" si="100"/>
        <v/>
      </c>
      <c r="DF42" s="122" t="str">
        <f t="shared" si="101"/>
        <v/>
      </c>
      <c r="DG42" s="110"/>
    </row>
    <row r="43" spans="2:111" ht="16.2" hidden="1" outlineLevel="1" x14ac:dyDescent="0.4">
      <c r="B43" s="7">
        <v>38</v>
      </c>
      <c r="C43" s="12"/>
      <c r="D43" s="13"/>
      <c r="E43" s="14"/>
      <c r="F43" s="14"/>
      <c r="G43" s="14"/>
      <c r="H43" s="14"/>
      <c r="I43" s="14"/>
      <c r="J43" s="14"/>
      <c r="K43" s="14"/>
      <c r="L43" s="15"/>
      <c r="M43" s="12"/>
      <c r="N43" s="12"/>
      <c r="O43" s="12"/>
      <c r="P43" s="98" t="str">
        <f xml:space="preserve"> IF(ISBLANK(M43),"",VLOOKUP(M43,ComboValue!$E$2:$I$18,5,FALSE))</f>
        <v/>
      </c>
      <c r="Q43" s="12"/>
      <c r="R43" s="234" t="str" cm="1">
        <f t="array" ref="R43">IF(OR(ISNUMBER(SEARCH("GHS05",$D43:$L43)),ISNUMBER(SEARCH("GHS06",$D43:$L43)),ISNUMBER(SEARCH("GHS07",$D43:$L43)),ISNUMBER(SEARCH("GHS08",$D43:$L43)),ISNUMBER(SEARCH("geen pictogram",$D43:$L43)),ISNUMBER(SEARCH("GHS09",$D43:$L43)),ISNUMBER(SEARCH("GHS03",$D43:$L43))),"JA","NEE")</f>
        <v>NEE</v>
      </c>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X43" s="121" t="str" cm="1">
        <f t="array" ref="AX43">_xlfn.TEXTJOIN(",", TRUE, IF(D43:L43="","",VLOOKUP(D43:L43, ComboValue!$B$2:$C$11, 2, FALSE)))</f>
        <v/>
      </c>
      <c r="AY43" s="121" t="str">
        <f t="shared" si="64"/>
        <v>Tous_NL</v>
      </c>
      <c r="AZ43" s="121" t="str">
        <f>IF(ISBLANK(M43),"",VLOOKUP(M43,ComboValue!$E$2:$G$18,3,FALSE))</f>
        <v/>
      </c>
      <c r="BA43" s="121" t="str">
        <f>IF(ISBLANK(N43),"",VLOOKUP(N43,ComboValue!$K$2:$L$5,2,FALSE))</f>
        <v/>
      </c>
      <c r="BB43" s="128" t="str" cm="1">
        <f t="array" ref="BB43">_xlfn.TEXTJOIN(",", TRUE, IF(S43:AV43="","",VLOOKUP(S43:AV43, ComboValue!$N$2:$O$100, 2, FALSE)))</f>
        <v/>
      </c>
      <c r="BC43" s="122" t="str">
        <f t="shared" si="65"/>
        <v/>
      </c>
      <c r="BD43" s="110"/>
      <c r="BE43" s="120" t="str">
        <f t="shared" si="28"/>
        <v/>
      </c>
      <c r="BF43" s="121" t="str">
        <f t="shared" si="29"/>
        <v/>
      </c>
      <c r="BG43" s="121" t="str">
        <f t="shared" si="30"/>
        <v/>
      </c>
      <c r="BH43" s="121" t="str">
        <f t="shared" si="31"/>
        <v/>
      </c>
      <c r="BI43" s="121" t="str">
        <f t="shared" si="32"/>
        <v/>
      </c>
      <c r="BJ43" s="121" t="str">
        <f t="shared" si="33"/>
        <v/>
      </c>
      <c r="BK43" s="121" t="str">
        <f t="shared" si="34"/>
        <v/>
      </c>
      <c r="BL43" s="121" t="str">
        <f t="shared" si="35"/>
        <v/>
      </c>
      <c r="BM43" s="121" t="str">
        <f t="shared" si="36"/>
        <v/>
      </c>
      <c r="BN43" s="121" t="str">
        <f t="shared" si="37"/>
        <v/>
      </c>
      <c r="BO43" s="121">
        <f t="shared" si="66"/>
        <v>0</v>
      </c>
      <c r="BP43" s="121">
        <f t="shared" si="67"/>
        <v>0</v>
      </c>
      <c r="BQ43" s="121">
        <f t="shared" si="68"/>
        <v>0</v>
      </c>
      <c r="BR43" s="121">
        <f t="shared" si="69"/>
        <v>0</v>
      </c>
      <c r="BS43" s="121">
        <f t="shared" si="70"/>
        <v>0</v>
      </c>
      <c r="BT43" s="121">
        <f t="shared" si="71"/>
        <v>0</v>
      </c>
      <c r="BU43" s="121" t="str">
        <f t="shared" si="72"/>
        <v/>
      </c>
      <c r="BV43" s="121" t="str">
        <f t="shared" si="73"/>
        <v/>
      </c>
      <c r="BW43" s="121" t="str">
        <f t="shared" si="74"/>
        <v/>
      </c>
      <c r="BX43" s="121" t="str">
        <f t="shared" si="75"/>
        <v/>
      </c>
      <c r="BY43" s="121" t="str">
        <f t="shared" si="76"/>
        <v/>
      </c>
      <c r="BZ43" s="121" t="str">
        <f t="shared" si="77"/>
        <v/>
      </c>
      <c r="CA43" s="121" t="str">
        <f t="shared" si="78"/>
        <v/>
      </c>
      <c r="CB43" s="121" t="str">
        <f t="shared" si="79"/>
        <v/>
      </c>
      <c r="CC43" s="121" t="str">
        <f t="shared" si="80"/>
        <v/>
      </c>
      <c r="CD43" s="121" t="str">
        <f t="shared" si="81"/>
        <v/>
      </c>
      <c r="CE43" s="121" t="str">
        <f t="shared" si="82"/>
        <v/>
      </c>
      <c r="CF43" s="121" t="str">
        <f t="shared" si="83"/>
        <v/>
      </c>
      <c r="CG43" s="121" t="str">
        <f t="shared" si="84"/>
        <v/>
      </c>
      <c r="CH43" s="121" t="str">
        <f t="shared" si="85"/>
        <v/>
      </c>
      <c r="CI43" s="121" t="str">
        <f t="shared" si="86"/>
        <v/>
      </c>
      <c r="CJ43" s="129" t="str">
        <f t="shared" si="87"/>
        <v/>
      </c>
      <c r="CK43" s="121" t="str" cm="1">
        <f t="array" ref="CK43">IF(AND(AZ43="D_16",
        SUMPRODUCT(--ISNUMBER(SEARCH({"14","34","38","40","41","42","43","46","48","56","64","65"},BB43)))&gt;0),
    O43-IF(ISNUMBER(CL43),CL43,0),
    "")</f>
        <v/>
      </c>
      <c r="CL43" s="121" t="str" cm="1">
        <f t="array" ref="CL43">IF(AND(AZ43="D_16",
        SUMPRODUCT(--ISNUMBER(SEARCH({"01";"02";"03";"04";"05";"06";"07";"08";"09";"10";"11";"12";"13";"15";"16";"17";"19";"20";"21";"22";"23";"24";"25";"26";"27";"28";"29";"30";"31";"32";"33";"35";"36";"37";"39";"44";"45";"47";"49";"50";"51";"52";"53";"54";"55";"57";"58";"59";"60";"61";"62";"63";"66";"67";"68";"69";"70";"71";"72";"73";"74";"75"}, BB43)))&gt;0),
    O43,
    "")</f>
        <v/>
      </c>
      <c r="CM43" s="122" t="str" cm="1">
        <f t="array" ref="CM43">IF(SUMPRODUCT(--ISNUMBER(SEARCH({"32";"35";"36";"44";"45";"47";"50";"51";"52";"53";"54";"55";"57";"58";"59";"60"}, BB43)))&gt;0,
    B43,
    "")</f>
        <v/>
      </c>
      <c r="CN43" s="122" t="str" cm="1">
        <f t="array" ref="CN43">IF(SUMPRODUCT(--ISNUMBER(SEARCH({"61";"62"}, BB43)))&gt;0,
    B43,
    "")</f>
        <v/>
      </c>
      <c r="CO43" s="122" t="str" cm="1">
        <f t="array" ref="CO43">IF(SUMPRODUCT(--ISNUMBER(SEARCH({"68";"69";"70";"71"}, BB43)))&gt;0,
    B43,
    "")</f>
        <v/>
      </c>
      <c r="CP43" s="122" t="str" cm="1">
        <f t="array" ref="CP43">IF(SUMPRODUCT(--ISNUMBER(SEARCH({"72";"73";"74";"75"}, BB43)))&gt;0,
    B43,
    "")</f>
        <v/>
      </c>
      <c r="CQ43" s="122" t="str">
        <f t="shared" si="40"/>
        <v/>
      </c>
      <c r="CR43" s="218" t="str">
        <f t="shared" si="41"/>
        <v>NO</v>
      </c>
      <c r="CS43" s="120" t="str">
        <f t="shared" si="88"/>
        <v/>
      </c>
      <c r="CT43" s="121" t="str">
        <f t="shared" si="89"/>
        <v/>
      </c>
      <c r="CU43" s="121" t="str">
        <f t="shared" si="90"/>
        <v/>
      </c>
      <c r="CV43" s="121" t="str">
        <f t="shared" si="91"/>
        <v/>
      </c>
      <c r="CW43" s="121" t="str">
        <f t="shared" si="92"/>
        <v/>
      </c>
      <c r="CX43" s="121" t="str">
        <f t="shared" si="93"/>
        <v/>
      </c>
      <c r="CY43" s="121" t="str">
        <f t="shared" si="94"/>
        <v/>
      </c>
      <c r="CZ43" s="121" t="str">
        <f t="shared" si="95"/>
        <v/>
      </c>
      <c r="DA43" s="121" t="str">
        <f t="shared" si="96"/>
        <v/>
      </c>
      <c r="DB43" s="122" t="str">
        <f t="shared" si="97"/>
        <v/>
      </c>
      <c r="DC43" s="120" t="str">
        <f t="shared" si="98"/>
        <v/>
      </c>
      <c r="DD43" s="121" t="str">
        <f t="shared" si="99"/>
        <v/>
      </c>
      <c r="DE43" s="121" t="str">
        <f t="shared" si="100"/>
        <v/>
      </c>
      <c r="DF43" s="122" t="str">
        <f t="shared" si="101"/>
        <v/>
      </c>
      <c r="DG43" s="110"/>
    </row>
    <row r="44" spans="2:111" ht="16.2" hidden="1" outlineLevel="1" x14ac:dyDescent="0.4">
      <c r="B44" s="7">
        <v>39</v>
      </c>
      <c r="C44" s="12"/>
      <c r="D44" s="13"/>
      <c r="E44" s="14"/>
      <c r="F44" s="14"/>
      <c r="G44" s="14"/>
      <c r="H44" s="14"/>
      <c r="I44" s="14"/>
      <c r="J44" s="14"/>
      <c r="K44" s="14"/>
      <c r="L44" s="15"/>
      <c r="M44" s="12"/>
      <c r="N44" s="12"/>
      <c r="O44" s="12"/>
      <c r="P44" s="98" t="str">
        <f xml:space="preserve"> IF(ISBLANK(M44),"",VLOOKUP(M44,ComboValue!$E$2:$I$18,5,FALSE))</f>
        <v/>
      </c>
      <c r="Q44" s="12"/>
      <c r="R44" s="234" t="str" cm="1">
        <f t="array" ref="R44">IF(OR(ISNUMBER(SEARCH("GHS05",$D44:$L44)),ISNUMBER(SEARCH("GHS06",$D44:$L44)),ISNUMBER(SEARCH("GHS07",$D44:$L44)),ISNUMBER(SEARCH("GHS08",$D44:$L44)),ISNUMBER(SEARCH("geen pictogram",$D44:$L44)),ISNUMBER(SEARCH("GHS09",$D44:$L44)),ISNUMBER(SEARCH("GHS03",$D44:$L44))),"JA","NEE")</f>
        <v>NEE</v>
      </c>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X44" s="121" t="str" cm="1">
        <f t="array" ref="AX44">_xlfn.TEXTJOIN(",", TRUE, IF(D44:L44="","",VLOOKUP(D44:L44, ComboValue!$B$2:$C$11, 2, FALSE)))</f>
        <v/>
      </c>
      <c r="AY44" s="121" t="str">
        <f t="shared" si="64"/>
        <v>Tous_NL</v>
      </c>
      <c r="AZ44" s="121" t="str">
        <f>IF(ISBLANK(M44),"",VLOOKUP(M44,ComboValue!$E$2:$G$18,3,FALSE))</f>
        <v/>
      </c>
      <c r="BA44" s="121" t="str">
        <f>IF(ISBLANK(N44),"",VLOOKUP(N44,ComboValue!$K$2:$L$5,2,FALSE))</f>
        <v/>
      </c>
      <c r="BB44" s="128" t="str" cm="1">
        <f t="array" ref="BB44">_xlfn.TEXTJOIN(",", TRUE, IF(S44:AV44="","",VLOOKUP(S44:AV44, ComboValue!$N$2:$O$100, 2, FALSE)))</f>
        <v/>
      </c>
      <c r="BC44" s="122" t="str">
        <f t="shared" si="65"/>
        <v/>
      </c>
      <c r="BD44" s="110"/>
      <c r="BE44" s="120" t="str">
        <f t="shared" si="28"/>
        <v/>
      </c>
      <c r="BF44" s="121" t="str">
        <f t="shared" si="29"/>
        <v/>
      </c>
      <c r="BG44" s="121" t="str">
        <f t="shared" si="30"/>
        <v/>
      </c>
      <c r="BH44" s="121" t="str">
        <f t="shared" si="31"/>
        <v/>
      </c>
      <c r="BI44" s="121" t="str">
        <f t="shared" si="32"/>
        <v/>
      </c>
      <c r="BJ44" s="121" t="str">
        <f t="shared" si="33"/>
        <v/>
      </c>
      <c r="BK44" s="121" t="str">
        <f t="shared" si="34"/>
        <v/>
      </c>
      <c r="BL44" s="121" t="str">
        <f t="shared" si="35"/>
        <v/>
      </c>
      <c r="BM44" s="121" t="str">
        <f t="shared" si="36"/>
        <v/>
      </c>
      <c r="BN44" s="121" t="str">
        <f t="shared" si="37"/>
        <v/>
      </c>
      <c r="BO44" s="121">
        <f t="shared" si="66"/>
        <v>0</v>
      </c>
      <c r="BP44" s="121">
        <f t="shared" si="67"/>
        <v>0</v>
      </c>
      <c r="BQ44" s="121">
        <f t="shared" si="68"/>
        <v>0</v>
      </c>
      <c r="BR44" s="121">
        <f t="shared" si="69"/>
        <v>0</v>
      </c>
      <c r="BS44" s="121">
        <f t="shared" si="70"/>
        <v>0</v>
      </c>
      <c r="BT44" s="121">
        <f t="shared" si="71"/>
        <v>0</v>
      </c>
      <c r="BU44" s="121" t="str">
        <f t="shared" si="72"/>
        <v/>
      </c>
      <c r="BV44" s="121" t="str">
        <f t="shared" si="73"/>
        <v/>
      </c>
      <c r="BW44" s="121" t="str">
        <f t="shared" si="74"/>
        <v/>
      </c>
      <c r="BX44" s="121" t="str">
        <f t="shared" si="75"/>
        <v/>
      </c>
      <c r="BY44" s="121" t="str">
        <f t="shared" si="76"/>
        <v/>
      </c>
      <c r="BZ44" s="121" t="str">
        <f t="shared" si="77"/>
        <v/>
      </c>
      <c r="CA44" s="121" t="str">
        <f t="shared" si="78"/>
        <v/>
      </c>
      <c r="CB44" s="121" t="str">
        <f t="shared" si="79"/>
        <v/>
      </c>
      <c r="CC44" s="121" t="str">
        <f t="shared" si="80"/>
        <v/>
      </c>
      <c r="CD44" s="121" t="str">
        <f t="shared" si="81"/>
        <v/>
      </c>
      <c r="CE44" s="121" t="str">
        <f t="shared" si="82"/>
        <v/>
      </c>
      <c r="CF44" s="121" t="str">
        <f t="shared" si="83"/>
        <v/>
      </c>
      <c r="CG44" s="121" t="str">
        <f t="shared" si="84"/>
        <v/>
      </c>
      <c r="CH44" s="121" t="str">
        <f t="shared" si="85"/>
        <v/>
      </c>
      <c r="CI44" s="121" t="str">
        <f t="shared" si="86"/>
        <v/>
      </c>
      <c r="CJ44" s="129" t="str">
        <f t="shared" si="87"/>
        <v/>
      </c>
      <c r="CK44" s="121" t="str" cm="1">
        <f t="array" ref="CK44">IF(AND(AZ44="D_16",
        SUMPRODUCT(--ISNUMBER(SEARCH({"14","34","38","40","41","42","43","46","48","56","64","65"},BB44)))&gt;0),
    O44-IF(ISNUMBER(CL44),CL44,0),
    "")</f>
        <v/>
      </c>
      <c r="CL44" s="121" t="str" cm="1">
        <f t="array" ref="CL44">IF(AND(AZ44="D_16",
        SUMPRODUCT(--ISNUMBER(SEARCH({"01";"02";"03";"04";"05";"06";"07";"08";"09";"10";"11";"12";"13";"15";"16";"17";"19";"20";"21";"22";"23";"24";"25";"26";"27";"28";"29";"30";"31";"32";"33";"35";"36";"37";"39";"44";"45";"47";"49";"50";"51";"52";"53";"54";"55";"57";"58";"59";"60";"61";"62";"63";"66";"67";"68";"69";"70";"71";"72";"73";"74";"75"}, BB44)))&gt;0),
    O44,
    "")</f>
        <v/>
      </c>
      <c r="CM44" s="122" t="str" cm="1">
        <f t="array" ref="CM44">IF(SUMPRODUCT(--ISNUMBER(SEARCH({"32";"35";"36";"44";"45";"47";"50";"51";"52";"53";"54";"55";"57";"58";"59";"60"}, BB44)))&gt;0,
    B44,
    "")</f>
        <v/>
      </c>
      <c r="CN44" s="122" t="str" cm="1">
        <f t="array" ref="CN44">IF(SUMPRODUCT(--ISNUMBER(SEARCH({"61";"62"}, BB44)))&gt;0,
    B44,
    "")</f>
        <v/>
      </c>
      <c r="CO44" s="122" t="str" cm="1">
        <f t="array" ref="CO44">IF(SUMPRODUCT(--ISNUMBER(SEARCH({"68";"69";"70";"71"}, BB44)))&gt;0,
    B44,
    "")</f>
        <v/>
      </c>
      <c r="CP44" s="122" t="str" cm="1">
        <f t="array" ref="CP44">IF(SUMPRODUCT(--ISNUMBER(SEARCH({"72";"73";"74";"75"}, BB44)))&gt;0,
    B44,
    "")</f>
        <v/>
      </c>
      <c r="CQ44" s="122" t="str">
        <f t="shared" si="40"/>
        <v/>
      </c>
      <c r="CR44" s="218" t="str">
        <f t="shared" si="41"/>
        <v>NO</v>
      </c>
      <c r="CS44" s="120" t="str">
        <f t="shared" si="88"/>
        <v/>
      </c>
      <c r="CT44" s="121" t="str">
        <f t="shared" si="89"/>
        <v/>
      </c>
      <c r="CU44" s="121" t="str">
        <f t="shared" si="90"/>
        <v/>
      </c>
      <c r="CV44" s="121" t="str">
        <f t="shared" si="91"/>
        <v/>
      </c>
      <c r="CW44" s="121" t="str">
        <f t="shared" si="92"/>
        <v/>
      </c>
      <c r="CX44" s="121" t="str">
        <f t="shared" si="93"/>
        <v/>
      </c>
      <c r="CY44" s="121" t="str">
        <f t="shared" si="94"/>
        <v/>
      </c>
      <c r="CZ44" s="121" t="str">
        <f t="shared" si="95"/>
        <v/>
      </c>
      <c r="DA44" s="121" t="str">
        <f t="shared" si="96"/>
        <v/>
      </c>
      <c r="DB44" s="122" t="str">
        <f t="shared" si="97"/>
        <v/>
      </c>
      <c r="DC44" s="120" t="str">
        <f t="shared" si="98"/>
        <v/>
      </c>
      <c r="DD44" s="121" t="str">
        <f t="shared" si="99"/>
        <v/>
      </c>
      <c r="DE44" s="121" t="str">
        <f t="shared" si="100"/>
        <v/>
      </c>
      <c r="DF44" s="122" t="str">
        <f t="shared" si="101"/>
        <v/>
      </c>
      <c r="DG44" s="110"/>
    </row>
    <row r="45" spans="2:111" ht="16.2" hidden="1" outlineLevel="1" x14ac:dyDescent="0.4">
      <c r="B45" s="7">
        <v>40</v>
      </c>
      <c r="C45" s="12"/>
      <c r="D45" s="13"/>
      <c r="E45" s="14"/>
      <c r="F45" s="14"/>
      <c r="G45" s="14"/>
      <c r="H45" s="14"/>
      <c r="I45" s="14"/>
      <c r="J45" s="14"/>
      <c r="K45" s="14"/>
      <c r="L45" s="15"/>
      <c r="M45" s="12"/>
      <c r="N45" s="12"/>
      <c r="O45" s="12"/>
      <c r="P45" s="98" t="str">
        <f xml:space="preserve"> IF(ISBLANK(M45),"",VLOOKUP(M45,ComboValue!$E$2:$I$18,5,FALSE))</f>
        <v/>
      </c>
      <c r="Q45" s="12"/>
      <c r="R45" s="234" t="str" cm="1">
        <f t="array" ref="R45">IF(OR(ISNUMBER(SEARCH("GHS05",$D45:$L45)),ISNUMBER(SEARCH("GHS06",$D45:$L45)),ISNUMBER(SEARCH("GHS07",$D45:$L45)),ISNUMBER(SEARCH("GHS08",$D45:$L45)),ISNUMBER(SEARCH("geen pictogram",$D45:$L45)),ISNUMBER(SEARCH("GHS09",$D45:$L45)),ISNUMBER(SEARCH("GHS03",$D45:$L45))),"JA","NEE")</f>
        <v>NEE</v>
      </c>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X45" s="121" t="str" cm="1">
        <f t="array" ref="AX45">_xlfn.TEXTJOIN(",", TRUE, IF(D45:L45="","",VLOOKUP(D45:L45, ComboValue!$B$2:$C$11, 2, FALSE)))</f>
        <v/>
      </c>
      <c r="AY45" s="121" t="str">
        <f t="shared" si="64"/>
        <v>Tous_NL</v>
      </c>
      <c r="AZ45" s="121" t="str">
        <f>IF(ISBLANK(M45),"",VLOOKUP(M45,ComboValue!$E$2:$G$18,3,FALSE))</f>
        <v/>
      </c>
      <c r="BA45" s="121" t="str">
        <f>IF(ISBLANK(N45),"",VLOOKUP(N45,ComboValue!$K$2:$L$5,2,FALSE))</f>
        <v/>
      </c>
      <c r="BB45" s="128" t="str" cm="1">
        <f t="array" ref="BB45">_xlfn.TEXTJOIN(",", TRUE, IF(S45:AV45="","",VLOOKUP(S45:AV45, ComboValue!$N$2:$O$100, 2, FALSE)))</f>
        <v/>
      </c>
      <c r="BC45" s="122" t="str">
        <f t="shared" si="65"/>
        <v/>
      </c>
      <c r="BD45" s="110"/>
      <c r="BE45" s="120" t="str">
        <f t="shared" si="28"/>
        <v/>
      </c>
      <c r="BF45" s="121" t="str">
        <f t="shared" si="29"/>
        <v/>
      </c>
      <c r="BG45" s="121" t="str">
        <f t="shared" si="30"/>
        <v/>
      </c>
      <c r="BH45" s="121" t="str">
        <f t="shared" si="31"/>
        <v/>
      </c>
      <c r="BI45" s="121" t="str">
        <f t="shared" si="32"/>
        <v/>
      </c>
      <c r="BJ45" s="121" t="str">
        <f t="shared" si="33"/>
        <v/>
      </c>
      <c r="BK45" s="121" t="str">
        <f t="shared" si="34"/>
        <v/>
      </c>
      <c r="BL45" s="121" t="str">
        <f t="shared" si="35"/>
        <v/>
      </c>
      <c r="BM45" s="121" t="str">
        <f t="shared" si="36"/>
        <v/>
      </c>
      <c r="BN45" s="121" t="str">
        <f t="shared" si="37"/>
        <v/>
      </c>
      <c r="BO45" s="121">
        <f t="shared" si="66"/>
        <v>0</v>
      </c>
      <c r="BP45" s="121">
        <f t="shared" si="67"/>
        <v>0</v>
      </c>
      <c r="BQ45" s="121">
        <f t="shared" si="68"/>
        <v>0</v>
      </c>
      <c r="BR45" s="121">
        <f t="shared" si="69"/>
        <v>0</v>
      </c>
      <c r="BS45" s="121">
        <f t="shared" si="70"/>
        <v>0</v>
      </c>
      <c r="BT45" s="121">
        <f t="shared" si="71"/>
        <v>0</v>
      </c>
      <c r="BU45" s="121" t="str">
        <f t="shared" si="72"/>
        <v/>
      </c>
      <c r="BV45" s="121" t="str">
        <f t="shared" si="73"/>
        <v/>
      </c>
      <c r="BW45" s="121" t="str">
        <f t="shared" si="74"/>
        <v/>
      </c>
      <c r="BX45" s="121" t="str">
        <f t="shared" si="75"/>
        <v/>
      </c>
      <c r="BY45" s="121" t="str">
        <f t="shared" si="76"/>
        <v/>
      </c>
      <c r="BZ45" s="121" t="str">
        <f t="shared" si="77"/>
        <v/>
      </c>
      <c r="CA45" s="121" t="str">
        <f t="shared" si="78"/>
        <v/>
      </c>
      <c r="CB45" s="121" t="str">
        <f t="shared" si="79"/>
        <v/>
      </c>
      <c r="CC45" s="121" t="str">
        <f t="shared" si="80"/>
        <v/>
      </c>
      <c r="CD45" s="121" t="str">
        <f t="shared" si="81"/>
        <v/>
      </c>
      <c r="CE45" s="121" t="str">
        <f t="shared" si="82"/>
        <v/>
      </c>
      <c r="CF45" s="121" t="str">
        <f t="shared" si="83"/>
        <v/>
      </c>
      <c r="CG45" s="121" t="str">
        <f t="shared" si="84"/>
        <v/>
      </c>
      <c r="CH45" s="121" t="str">
        <f t="shared" si="85"/>
        <v/>
      </c>
      <c r="CI45" s="121" t="str">
        <f t="shared" si="86"/>
        <v/>
      </c>
      <c r="CJ45" s="129" t="str">
        <f t="shared" si="87"/>
        <v/>
      </c>
      <c r="CK45" s="121" t="str" cm="1">
        <f t="array" ref="CK45">IF(AND(AZ45="D_16",
        SUMPRODUCT(--ISNUMBER(SEARCH({"14","34","38","40","41","42","43","46","48","56","64","65"},BB45)))&gt;0),
    O45-IF(ISNUMBER(CL45),CL45,0),
    "")</f>
        <v/>
      </c>
      <c r="CL45" s="121" t="str" cm="1">
        <f t="array" ref="CL45">IF(AND(AZ45="D_16",
        SUMPRODUCT(--ISNUMBER(SEARCH({"01";"02";"03";"04";"05";"06";"07";"08";"09";"10";"11";"12";"13";"15";"16";"17";"19";"20";"21";"22";"23";"24";"25";"26";"27";"28";"29";"30";"31";"32";"33";"35";"36";"37";"39";"44";"45";"47";"49";"50";"51";"52";"53";"54";"55";"57";"58";"59";"60";"61";"62";"63";"66";"67";"68";"69";"70";"71";"72";"73";"74";"75"}, BB45)))&gt;0),
    O45,
    "")</f>
        <v/>
      </c>
      <c r="CM45" s="122" t="str" cm="1">
        <f t="array" ref="CM45">IF(SUMPRODUCT(--ISNUMBER(SEARCH({"32";"35";"36";"44";"45";"47";"50";"51";"52";"53";"54";"55";"57";"58";"59";"60"}, BB45)))&gt;0,
    B45,
    "")</f>
        <v/>
      </c>
      <c r="CN45" s="122" t="str" cm="1">
        <f t="array" ref="CN45">IF(SUMPRODUCT(--ISNUMBER(SEARCH({"61";"62"}, BB45)))&gt;0,
    B45,
    "")</f>
        <v/>
      </c>
      <c r="CO45" s="122" t="str" cm="1">
        <f t="array" ref="CO45">IF(SUMPRODUCT(--ISNUMBER(SEARCH({"68";"69";"70";"71"}, BB45)))&gt;0,
    B45,
    "")</f>
        <v/>
      </c>
      <c r="CP45" s="122" t="str" cm="1">
        <f t="array" ref="CP45">IF(SUMPRODUCT(--ISNUMBER(SEARCH({"72";"73";"74";"75"}, BB45)))&gt;0,
    B45,
    "")</f>
        <v/>
      </c>
      <c r="CQ45" s="122" t="str">
        <f t="shared" si="40"/>
        <v/>
      </c>
      <c r="CR45" s="218" t="str">
        <f t="shared" si="41"/>
        <v>NO</v>
      </c>
      <c r="CS45" s="120" t="str">
        <f t="shared" si="88"/>
        <v/>
      </c>
      <c r="CT45" s="121" t="str">
        <f t="shared" si="89"/>
        <v/>
      </c>
      <c r="CU45" s="121" t="str">
        <f t="shared" si="90"/>
        <v/>
      </c>
      <c r="CV45" s="121" t="str">
        <f t="shared" si="91"/>
        <v/>
      </c>
      <c r="CW45" s="121" t="str">
        <f t="shared" si="92"/>
        <v/>
      </c>
      <c r="CX45" s="121" t="str">
        <f t="shared" si="93"/>
        <v/>
      </c>
      <c r="CY45" s="121" t="str">
        <f t="shared" si="94"/>
        <v/>
      </c>
      <c r="CZ45" s="121" t="str">
        <f t="shared" si="95"/>
        <v/>
      </c>
      <c r="DA45" s="121" t="str">
        <f t="shared" si="96"/>
        <v/>
      </c>
      <c r="DB45" s="122" t="str">
        <f t="shared" si="97"/>
        <v/>
      </c>
      <c r="DC45" s="120" t="str">
        <f t="shared" si="98"/>
        <v/>
      </c>
      <c r="DD45" s="121" t="str">
        <f t="shared" si="99"/>
        <v/>
      </c>
      <c r="DE45" s="121" t="str">
        <f t="shared" si="100"/>
        <v/>
      </c>
      <c r="DF45" s="122" t="str">
        <f t="shared" si="101"/>
        <v/>
      </c>
      <c r="DG45" s="110"/>
    </row>
    <row r="46" spans="2:111" ht="16.2" hidden="1" outlineLevel="1" x14ac:dyDescent="0.4">
      <c r="B46" s="7">
        <v>41</v>
      </c>
      <c r="C46" s="12"/>
      <c r="D46" s="13"/>
      <c r="E46" s="14"/>
      <c r="F46" s="14"/>
      <c r="G46" s="14"/>
      <c r="H46" s="14"/>
      <c r="I46" s="14"/>
      <c r="J46" s="14"/>
      <c r="K46" s="14"/>
      <c r="L46" s="15"/>
      <c r="M46" s="12"/>
      <c r="N46" s="12"/>
      <c r="O46" s="12"/>
      <c r="P46" s="98" t="str">
        <f xml:space="preserve"> IF(ISBLANK(M46),"",VLOOKUP(M46,ComboValue!$E$2:$I$18,5,FALSE))</f>
        <v/>
      </c>
      <c r="Q46" s="12"/>
      <c r="R46" s="234" t="str" cm="1">
        <f t="array" ref="R46">IF(OR(ISNUMBER(SEARCH("GHS05",$D46:$L46)),ISNUMBER(SEARCH("GHS06",$D46:$L46)),ISNUMBER(SEARCH("GHS07",$D46:$L46)),ISNUMBER(SEARCH("GHS08",$D46:$L46)),ISNUMBER(SEARCH("geen pictogram",$D46:$L46)),ISNUMBER(SEARCH("GHS09",$D46:$L46)),ISNUMBER(SEARCH("GHS03",$D46:$L46))),"JA","NEE")</f>
        <v>NEE</v>
      </c>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X46" s="121" t="str" cm="1">
        <f t="array" ref="AX46">_xlfn.TEXTJOIN(",", TRUE, IF(D46:L46="","",VLOOKUP(D46:L46, ComboValue!$B$2:$C$11, 2, FALSE)))</f>
        <v/>
      </c>
      <c r="AY46" s="121" t="str">
        <f t="shared" si="64"/>
        <v>Tous_NL</v>
      </c>
      <c r="AZ46" s="121" t="str">
        <f>IF(ISBLANK(M46),"",VLOOKUP(M46,ComboValue!$E$2:$G$18,3,FALSE))</f>
        <v/>
      </c>
      <c r="BA46" s="121" t="str">
        <f>IF(ISBLANK(N46),"",VLOOKUP(N46,ComboValue!$K$2:$L$5,2,FALSE))</f>
        <v/>
      </c>
      <c r="BB46" s="128" t="str" cm="1">
        <f t="array" ref="BB46">_xlfn.TEXTJOIN(",", TRUE, IF(S46:AV46="","",VLOOKUP(S46:AV46, ComboValue!$N$2:$O$100, 2, FALSE)))</f>
        <v/>
      </c>
      <c r="BC46" s="122" t="str">
        <f t="shared" si="65"/>
        <v/>
      </c>
      <c r="BD46" s="110"/>
      <c r="BE46" s="120" t="str">
        <f t="shared" si="28"/>
        <v/>
      </c>
      <c r="BF46" s="121" t="str">
        <f t="shared" si="29"/>
        <v/>
      </c>
      <c r="BG46" s="121" t="str">
        <f t="shared" si="30"/>
        <v/>
      </c>
      <c r="BH46" s="121" t="str">
        <f t="shared" si="31"/>
        <v/>
      </c>
      <c r="BI46" s="121" t="str">
        <f t="shared" si="32"/>
        <v/>
      </c>
      <c r="BJ46" s="121" t="str">
        <f t="shared" si="33"/>
        <v/>
      </c>
      <c r="BK46" s="121" t="str">
        <f t="shared" si="34"/>
        <v/>
      </c>
      <c r="BL46" s="121" t="str">
        <f t="shared" si="35"/>
        <v/>
      </c>
      <c r="BM46" s="121" t="str">
        <f t="shared" si="36"/>
        <v/>
      </c>
      <c r="BN46" s="121" t="str">
        <f t="shared" si="37"/>
        <v/>
      </c>
      <c r="BO46" s="121">
        <f t="shared" si="66"/>
        <v>0</v>
      </c>
      <c r="BP46" s="121">
        <f t="shared" si="67"/>
        <v>0</v>
      </c>
      <c r="BQ46" s="121">
        <f t="shared" si="68"/>
        <v>0</v>
      </c>
      <c r="BR46" s="121">
        <f t="shared" si="69"/>
        <v>0</v>
      </c>
      <c r="BS46" s="121">
        <f t="shared" si="70"/>
        <v>0</v>
      </c>
      <c r="BT46" s="121">
        <f t="shared" si="71"/>
        <v>0</v>
      </c>
      <c r="BU46" s="121" t="str">
        <f t="shared" si="72"/>
        <v/>
      </c>
      <c r="BV46" s="121" t="str">
        <f t="shared" si="73"/>
        <v/>
      </c>
      <c r="BW46" s="121" t="str">
        <f t="shared" si="74"/>
        <v/>
      </c>
      <c r="BX46" s="121" t="str">
        <f t="shared" si="75"/>
        <v/>
      </c>
      <c r="BY46" s="121" t="str">
        <f t="shared" si="76"/>
        <v/>
      </c>
      <c r="BZ46" s="121" t="str">
        <f t="shared" si="77"/>
        <v/>
      </c>
      <c r="CA46" s="121" t="str">
        <f t="shared" si="78"/>
        <v/>
      </c>
      <c r="CB46" s="121" t="str">
        <f t="shared" si="79"/>
        <v/>
      </c>
      <c r="CC46" s="121" t="str">
        <f t="shared" si="80"/>
        <v/>
      </c>
      <c r="CD46" s="121" t="str">
        <f t="shared" si="81"/>
        <v/>
      </c>
      <c r="CE46" s="121" t="str">
        <f t="shared" si="82"/>
        <v/>
      </c>
      <c r="CF46" s="121" t="str">
        <f t="shared" si="83"/>
        <v/>
      </c>
      <c r="CG46" s="121" t="str">
        <f t="shared" si="84"/>
        <v/>
      </c>
      <c r="CH46" s="121" t="str">
        <f t="shared" si="85"/>
        <v/>
      </c>
      <c r="CI46" s="121" t="str">
        <f t="shared" si="86"/>
        <v/>
      </c>
      <c r="CJ46" s="129" t="str">
        <f t="shared" si="87"/>
        <v/>
      </c>
      <c r="CK46" s="121" t="str" cm="1">
        <f t="array" ref="CK46">IF(AND(AZ46="D_16",
        SUMPRODUCT(--ISNUMBER(SEARCH({"14","34","38","40","41","42","43","46","48","56","64","65"},BB46)))&gt;0),
    O46-IF(ISNUMBER(CL46),CL46,0),
    "")</f>
        <v/>
      </c>
      <c r="CL46" s="121" t="str" cm="1">
        <f t="array" ref="CL46">IF(AND(AZ46="D_16",
        SUMPRODUCT(--ISNUMBER(SEARCH({"01";"02";"03";"04";"05";"06";"07";"08";"09";"10";"11";"12";"13";"15";"16";"17";"19";"20";"21";"22";"23";"24";"25";"26";"27";"28";"29";"30";"31";"32";"33";"35";"36";"37";"39";"44";"45";"47";"49";"50";"51";"52";"53";"54";"55";"57";"58";"59";"60";"61";"62";"63";"66";"67";"68";"69";"70";"71";"72";"73";"74";"75"}, BB46)))&gt;0),
    O46,
    "")</f>
        <v/>
      </c>
      <c r="CM46" s="122" t="str" cm="1">
        <f t="array" ref="CM46">IF(SUMPRODUCT(--ISNUMBER(SEARCH({"32";"35";"36";"44";"45";"47";"50";"51";"52";"53";"54";"55";"57";"58";"59";"60"}, BB46)))&gt;0,
    B46,
    "")</f>
        <v/>
      </c>
      <c r="CN46" s="122" t="str" cm="1">
        <f t="array" ref="CN46">IF(SUMPRODUCT(--ISNUMBER(SEARCH({"61";"62"}, BB46)))&gt;0,
    B46,
    "")</f>
        <v/>
      </c>
      <c r="CO46" s="122" t="str" cm="1">
        <f t="array" ref="CO46">IF(SUMPRODUCT(--ISNUMBER(SEARCH({"68";"69";"70";"71"}, BB46)))&gt;0,
    B46,
    "")</f>
        <v/>
      </c>
      <c r="CP46" s="122" t="str" cm="1">
        <f t="array" ref="CP46">IF(SUMPRODUCT(--ISNUMBER(SEARCH({"72";"73";"74";"75"}, BB46)))&gt;0,
    B46,
    "")</f>
        <v/>
      </c>
      <c r="CQ46" s="122" t="str">
        <f t="shared" si="40"/>
        <v/>
      </c>
      <c r="CR46" s="218" t="str">
        <f t="shared" si="41"/>
        <v>NO</v>
      </c>
      <c r="CS46" s="120" t="str">
        <f t="shared" si="88"/>
        <v/>
      </c>
      <c r="CT46" s="121" t="str">
        <f t="shared" si="89"/>
        <v/>
      </c>
      <c r="CU46" s="121" t="str">
        <f t="shared" si="90"/>
        <v/>
      </c>
      <c r="CV46" s="121" t="str">
        <f t="shared" si="91"/>
        <v/>
      </c>
      <c r="CW46" s="121" t="str">
        <f t="shared" si="92"/>
        <v/>
      </c>
      <c r="CX46" s="121" t="str">
        <f t="shared" si="93"/>
        <v/>
      </c>
      <c r="CY46" s="121" t="str">
        <f t="shared" si="94"/>
        <v/>
      </c>
      <c r="CZ46" s="121" t="str">
        <f t="shared" si="95"/>
        <v/>
      </c>
      <c r="DA46" s="121" t="str">
        <f t="shared" si="96"/>
        <v/>
      </c>
      <c r="DB46" s="122" t="str">
        <f t="shared" si="97"/>
        <v/>
      </c>
      <c r="DC46" s="120" t="str">
        <f t="shared" si="98"/>
        <v/>
      </c>
      <c r="DD46" s="121" t="str">
        <f t="shared" si="99"/>
        <v/>
      </c>
      <c r="DE46" s="121" t="str">
        <f t="shared" si="100"/>
        <v/>
      </c>
      <c r="DF46" s="122" t="str">
        <f t="shared" si="101"/>
        <v/>
      </c>
      <c r="DG46" s="110"/>
    </row>
    <row r="47" spans="2:111" ht="16.2" hidden="1" outlineLevel="1" x14ac:dyDescent="0.4">
      <c r="B47" s="7">
        <v>42</v>
      </c>
      <c r="C47" s="12"/>
      <c r="D47" s="13"/>
      <c r="E47" s="14"/>
      <c r="F47" s="14"/>
      <c r="G47" s="14"/>
      <c r="H47" s="14"/>
      <c r="I47" s="14"/>
      <c r="J47" s="14"/>
      <c r="K47" s="14"/>
      <c r="L47" s="15"/>
      <c r="M47" s="12"/>
      <c r="N47" s="12"/>
      <c r="O47" s="12"/>
      <c r="P47" s="98" t="str">
        <f xml:space="preserve"> IF(ISBLANK(M47),"",VLOOKUP(M47,ComboValue!$E$2:$I$18,5,FALSE))</f>
        <v/>
      </c>
      <c r="Q47" s="12"/>
      <c r="R47" s="234" t="str" cm="1">
        <f t="array" ref="R47">IF(OR(ISNUMBER(SEARCH("GHS05",$D47:$L47)),ISNUMBER(SEARCH("GHS06",$D47:$L47)),ISNUMBER(SEARCH("GHS07",$D47:$L47)),ISNUMBER(SEARCH("GHS08",$D47:$L47)),ISNUMBER(SEARCH("geen pictogram",$D47:$L47)),ISNUMBER(SEARCH("GHS09",$D47:$L47)),ISNUMBER(SEARCH("GHS03",$D47:$L47))),"JA","NEE")</f>
        <v>NEE</v>
      </c>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X47" s="121" t="str" cm="1">
        <f t="array" ref="AX47">_xlfn.TEXTJOIN(",", TRUE, IF(D47:L47="","",VLOOKUP(D47:L47, ComboValue!$B$2:$C$11, 2, FALSE)))</f>
        <v/>
      </c>
      <c r="AY47" s="121" t="str">
        <f t="shared" si="64"/>
        <v>Tous_NL</v>
      </c>
      <c r="AZ47" s="121" t="str">
        <f>IF(ISBLANK(M47),"",VLOOKUP(M47,ComboValue!$E$2:$G$18,3,FALSE))</f>
        <v/>
      </c>
      <c r="BA47" s="121" t="str">
        <f>IF(ISBLANK(N47),"",VLOOKUP(N47,ComboValue!$K$2:$L$5,2,FALSE))</f>
        <v/>
      </c>
      <c r="BB47" s="128" t="str" cm="1">
        <f t="array" ref="BB47">_xlfn.TEXTJOIN(",", TRUE, IF(S47:AV47="","",VLOOKUP(S47:AV47, ComboValue!$N$2:$O$100, 2, FALSE)))</f>
        <v/>
      </c>
      <c r="BC47" s="122" t="str">
        <f t="shared" si="65"/>
        <v/>
      </c>
      <c r="BD47" s="110"/>
      <c r="BE47" s="120" t="str">
        <f t="shared" si="28"/>
        <v/>
      </c>
      <c r="BF47" s="121" t="str">
        <f t="shared" si="29"/>
        <v/>
      </c>
      <c r="BG47" s="121" t="str">
        <f t="shared" si="30"/>
        <v/>
      </c>
      <c r="BH47" s="121" t="str">
        <f t="shared" si="31"/>
        <v/>
      </c>
      <c r="BI47" s="121" t="str">
        <f t="shared" si="32"/>
        <v/>
      </c>
      <c r="BJ47" s="121" t="str">
        <f t="shared" si="33"/>
        <v/>
      </c>
      <c r="BK47" s="121" t="str">
        <f t="shared" si="34"/>
        <v/>
      </c>
      <c r="BL47" s="121" t="str">
        <f t="shared" si="35"/>
        <v/>
      </c>
      <c r="BM47" s="121" t="str">
        <f t="shared" si="36"/>
        <v/>
      </c>
      <c r="BN47" s="121" t="str">
        <f t="shared" si="37"/>
        <v/>
      </c>
      <c r="BO47" s="121">
        <f t="shared" si="66"/>
        <v>0</v>
      </c>
      <c r="BP47" s="121">
        <f t="shared" si="67"/>
        <v>0</v>
      </c>
      <c r="BQ47" s="121">
        <f t="shared" si="68"/>
        <v>0</v>
      </c>
      <c r="BR47" s="121">
        <f t="shared" si="69"/>
        <v>0</v>
      </c>
      <c r="BS47" s="121">
        <f t="shared" si="70"/>
        <v>0</v>
      </c>
      <c r="BT47" s="121">
        <f t="shared" si="71"/>
        <v>0</v>
      </c>
      <c r="BU47" s="121" t="str">
        <f t="shared" si="72"/>
        <v/>
      </c>
      <c r="BV47" s="121" t="str">
        <f t="shared" si="73"/>
        <v/>
      </c>
      <c r="BW47" s="121" t="str">
        <f t="shared" si="74"/>
        <v/>
      </c>
      <c r="BX47" s="121" t="str">
        <f t="shared" si="75"/>
        <v/>
      </c>
      <c r="BY47" s="121" t="str">
        <f t="shared" si="76"/>
        <v/>
      </c>
      <c r="BZ47" s="121" t="str">
        <f t="shared" si="77"/>
        <v/>
      </c>
      <c r="CA47" s="121" t="str">
        <f t="shared" si="78"/>
        <v/>
      </c>
      <c r="CB47" s="121" t="str">
        <f t="shared" si="79"/>
        <v/>
      </c>
      <c r="CC47" s="121" t="str">
        <f t="shared" si="80"/>
        <v/>
      </c>
      <c r="CD47" s="121" t="str">
        <f t="shared" si="81"/>
        <v/>
      </c>
      <c r="CE47" s="121" t="str">
        <f t="shared" si="82"/>
        <v/>
      </c>
      <c r="CF47" s="121" t="str">
        <f t="shared" si="83"/>
        <v/>
      </c>
      <c r="CG47" s="121" t="str">
        <f t="shared" si="84"/>
        <v/>
      </c>
      <c r="CH47" s="121" t="str">
        <f t="shared" si="85"/>
        <v/>
      </c>
      <c r="CI47" s="121" t="str">
        <f t="shared" si="86"/>
        <v/>
      </c>
      <c r="CJ47" s="129" t="str">
        <f t="shared" si="87"/>
        <v/>
      </c>
      <c r="CK47" s="121" t="str" cm="1">
        <f t="array" ref="CK47">IF(AND(AZ47="D_16",
        SUMPRODUCT(--ISNUMBER(SEARCH({"14","34","38","40","41","42","43","46","48","56","64","65"},BB47)))&gt;0),
    O47-IF(ISNUMBER(CL47),CL47,0),
    "")</f>
        <v/>
      </c>
      <c r="CL47" s="121" t="str" cm="1">
        <f t="array" ref="CL47">IF(AND(AZ47="D_16",
        SUMPRODUCT(--ISNUMBER(SEARCH({"01";"02";"03";"04";"05";"06";"07";"08";"09";"10";"11";"12";"13";"15";"16";"17";"19";"20";"21";"22";"23";"24";"25";"26";"27";"28";"29";"30";"31";"32";"33";"35";"36";"37";"39";"44";"45";"47";"49";"50";"51";"52";"53";"54";"55";"57";"58";"59";"60";"61";"62";"63";"66";"67";"68";"69";"70";"71";"72";"73";"74";"75"}, BB47)))&gt;0),
    O47,
    "")</f>
        <v/>
      </c>
      <c r="CM47" s="122" t="str" cm="1">
        <f t="array" ref="CM47">IF(SUMPRODUCT(--ISNUMBER(SEARCH({"32";"35";"36";"44";"45";"47";"50";"51";"52";"53";"54";"55";"57";"58";"59";"60"}, BB47)))&gt;0,
    B47,
    "")</f>
        <v/>
      </c>
      <c r="CN47" s="122" t="str" cm="1">
        <f t="array" ref="CN47">IF(SUMPRODUCT(--ISNUMBER(SEARCH({"61";"62"}, BB47)))&gt;0,
    B47,
    "")</f>
        <v/>
      </c>
      <c r="CO47" s="122" t="str" cm="1">
        <f t="array" ref="CO47">IF(SUMPRODUCT(--ISNUMBER(SEARCH({"68";"69";"70";"71"}, BB47)))&gt;0,
    B47,
    "")</f>
        <v/>
      </c>
      <c r="CP47" s="122" t="str" cm="1">
        <f t="array" ref="CP47">IF(SUMPRODUCT(--ISNUMBER(SEARCH({"72";"73";"74";"75"}, BB47)))&gt;0,
    B47,
    "")</f>
        <v/>
      </c>
      <c r="CQ47" s="122" t="str">
        <f t="shared" si="40"/>
        <v/>
      </c>
      <c r="CR47" s="218" t="str">
        <f t="shared" si="41"/>
        <v>NO</v>
      </c>
      <c r="CS47" s="120" t="str">
        <f t="shared" si="88"/>
        <v/>
      </c>
      <c r="CT47" s="121" t="str">
        <f t="shared" si="89"/>
        <v/>
      </c>
      <c r="CU47" s="121" t="str">
        <f t="shared" si="90"/>
        <v/>
      </c>
      <c r="CV47" s="121" t="str">
        <f t="shared" si="91"/>
        <v/>
      </c>
      <c r="CW47" s="121" t="str">
        <f t="shared" si="92"/>
        <v/>
      </c>
      <c r="CX47" s="121" t="str">
        <f t="shared" si="93"/>
        <v/>
      </c>
      <c r="CY47" s="121" t="str">
        <f t="shared" si="94"/>
        <v/>
      </c>
      <c r="CZ47" s="121" t="str">
        <f t="shared" si="95"/>
        <v/>
      </c>
      <c r="DA47" s="121" t="str">
        <f t="shared" si="96"/>
        <v/>
      </c>
      <c r="DB47" s="122" t="str">
        <f t="shared" si="97"/>
        <v/>
      </c>
      <c r="DC47" s="120" t="str">
        <f t="shared" si="98"/>
        <v/>
      </c>
      <c r="DD47" s="121" t="str">
        <f t="shared" si="99"/>
        <v/>
      </c>
      <c r="DE47" s="121" t="str">
        <f t="shared" si="100"/>
        <v/>
      </c>
      <c r="DF47" s="122" t="str">
        <f t="shared" si="101"/>
        <v/>
      </c>
      <c r="DG47" s="110"/>
    </row>
    <row r="48" spans="2:111" ht="16.2" hidden="1" outlineLevel="1" x14ac:dyDescent="0.4">
      <c r="B48" s="7">
        <v>43</v>
      </c>
      <c r="C48" s="12"/>
      <c r="D48" s="13"/>
      <c r="E48" s="14"/>
      <c r="F48" s="14"/>
      <c r="G48" s="14"/>
      <c r="H48" s="14"/>
      <c r="I48" s="14"/>
      <c r="J48" s="14"/>
      <c r="K48" s="14"/>
      <c r="L48" s="15"/>
      <c r="M48" s="12"/>
      <c r="N48" s="12"/>
      <c r="O48" s="12"/>
      <c r="P48" s="98" t="str">
        <f xml:space="preserve"> IF(ISBLANK(M48),"",VLOOKUP(M48,ComboValue!$E$2:$I$18,5,FALSE))</f>
        <v/>
      </c>
      <c r="Q48" s="12"/>
      <c r="R48" s="234" t="str" cm="1">
        <f t="array" ref="R48">IF(OR(ISNUMBER(SEARCH("GHS05",$D48:$L48)),ISNUMBER(SEARCH("GHS06",$D48:$L48)),ISNUMBER(SEARCH("GHS07",$D48:$L48)),ISNUMBER(SEARCH("GHS08",$D48:$L48)),ISNUMBER(SEARCH("geen pictogram",$D48:$L48)),ISNUMBER(SEARCH("GHS09",$D48:$L48)),ISNUMBER(SEARCH("GHS03",$D48:$L48))),"JA","NEE")</f>
        <v>NEE</v>
      </c>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X48" s="121" t="str" cm="1">
        <f t="array" ref="AX48">_xlfn.TEXTJOIN(",", TRUE, IF(D48:L48="","",VLOOKUP(D48:L48, ComboValue!$B$2:$C$11, 2, FALSE)))</f>
        <v/>
      </c>
      <c r="AY48" s="121" t="str">
        <f t="shared" si="64"/>
        <v>Tous_NL</v>
      </c>
      <c r="AZ48" s="121" t="str">
        <f>IF(ISBLANK(M48),"",VLOOKUP(M48,ComboValue!$E$2:$G$18,3,FALSE))</f>
        <v/>
      </c>
      <c r="BA48" s="121" t="str">
        <f>IF(ISBLANK(N48),"",VLOOKUP(N48,ComboValue!$K$2:$L$5,2,FALSE))</f>
        <v/>
      </c>
      <c r="BB48" s="128" t="str" cm="1">
        <f t="array" ref="BB48">_xlfn.TEXTJOIN(",", TRUE, IF(S48:AV48="","",VLOOKUP(S48:AV48, ComboValue!$N$2:$O$100, 2, FALSE)))</f>
        <v/>
      </c>
      <c r="BC48" s="122" t="str">
        <f t="shared" si="65"/>
        <v/>
      </c>
      <c r="BD48" s="110"/>
      <c r="BE48" s="120" t="str">
        <f t="shared" si="28"/>
        <v/>
      </c>
      <c r="BF48" s="121" t="str">
        <f t="shared" si="29"/>
        <v/>
      </c>
      <c r="BG48" s="121" t="str">
        <f t="shared" si="30"/>
        <v/>
      </c>
      <c r="BH48" s="121" t="str">
        <f t="shared" si="31"/>
        <v/>
      </c>
      <c r="BI48" s="121" t="str">
        <f t="shared" si="32"/>
        <v/>
      </c>
      <c r="BJ48" s="121" t="str">
        <f t="shared" si="33"/>
        <v/>
      </c>
      <c r="BK48" s="121" t="str">
        <f t="shared" si="34"/>
        <v/>
      </c>
      <c r="BL48" s="121" t="str">
        <f t="shared" si="35"/>
        <v/>
      </c>
      <c r="BM48" s="121" t="str">
        <f t="shared" si="36"/>
        <v/>
      </c>
      <c r="BN48" s="121" t="str">
        <f t="shared" si="37"/>
        <v/>
      </c>
      <c r="BO48" s="121">
        <f t="shared" si="66"/>
        <v>0</v>
      </c>
      <c r="BP48" s="121">
        <f t="shared" si="67"/>
        <v>0</v>
      </c>
      <c r="BQ48" s="121">
        <f t="shared" si="68"/>
        <v>0</v>
      </c>
      <c r="BR48" s="121">
        <f t="shared" si="69"/>
        <v>0</v>
      </c>
      <c r="BS48" s="121">
        <f t="shared" si="70"/>
        <v>0</v>
      </c>
      <c r="BT48" s="121">
        <f t="shared" si="71"/>
        <v>0</v>
      </c>
      <c r="BU48" s="121" t="str">
        <f t="shared" si="72"/>
        <v/>
      </c>
      <c r="BV48" s="121" t="str">
        <f t="shared" si="73"/>
        <v/>
      </c>
      <c r="BW48" s="121" t="str">
        <f t="shared" si="74"/>
        <v/>
      </c>
      <c r="BX48" s="121" t="str">
        <f t="shared" si="75"/>
        <v/>
      </c>
      <c r="BY48" s="121" t="str">
        <f t="shared" si="76"/>
        <v/>
      </c>
      <c r="BZ48" s="121" t="str">
        <f t="shared" si="77"/>
        <v/>
      </c>
      <c r="CA48" s="121" t="str">
        <f t="shared" si="78"/>
        <v/>
      </c>
      <c r="CB48" s="121" t="str">
        <f t="shared" si="79"/>
        <v/>
      </c>
      <c r="CC48" s="121" t="str">
        <f t="shared" si="80"/>
        <v/>
      </c>
      <c r="CD48" s="121" t="str">
        <f t="shared" si="81"/>
        <v/>
      </c>
      <c r="CE48" s="121" t="str">
        <f t="shared" si="82"/>
        <v/>
      </c>
      <c r="CF48" s="121" t="str">
        <f t="shared" si="83"/>
        <v/>
      </c>
      <c r="CG48" s="121" t="str">
        <f t="shared" si="84"/>
        <v/>
      </c>
      <c r="CH48" s="121" t="str">
        <f t="shared" si="85"/>
        <v/>
      </c>
      <c r="CI48" s="121" t="str">
        <f t="shared" si="86"/>
        <v/>
      </c>
      <c r="CJ48" s="129" t="str">
        <f t="shared" si="87"/>
        <v/>
      </c>
      <c r="CK48" s="121" t="str" cm="1">
        <f t="array" ref="CK48">IF(AND(AZ48="D_16",
        SUMPRODUCT(--ISNUMBER(SEARCH({"14","34","38","40","41","42","43","46","48","56","64","65"},BB48)))&gt;0),
    O48-IF(ISNUMBER(CL48),CL48,0),
    "")</f>
        <v/>
      </c>
      <c r="CL48" s="121" t="str" cm="1">
        <f t="array" ref="CL48">IF(AND(AZ48="D_16",
        SUMPRODUCT(--ISNUMBER(SEARCH({"01";"02";"03";"04";"05";"06";"07";"08";"09";"10";"11";"12";"13";"15";"16";"17";"19";"20";"21";"22";"23";"24";"25";"26";"27";"28";"29";"30";"31";"32";"33";"35";"36";"37";"39";"44";"45";"47";"49";"50";"51";"52";"53";"54";"55";"57";"58";"59";"60";"61";"62";"63";"66";"67";"68";"69";"70";"71";"72";"73";"74";"75"}, BB48)))&gt;0),
    O48,
    "")</f>
        <v/>
      </c>
      <c r="CM48" s="122" t="str" cm="1">
        <f t="array" ref="CM48">IF(SUMPRODUCT(--ISNUMBER(SEARCH({"32";"35";"36";"44";"45";"47";"50";"51";"52";"53";"54";"55";"57";"58";"59";"60"}, BB48)))&gt;0,
    B48,
    "")</f>
        <v/>
      </c>
      <c r="CN48" s="122" t="str" cm="1">
        <f t="array" ref="CN48">IF(SUMPRODUCT(--ISNUMBER(SEARCH({"61";"62"}, BB48)))&gt;0,
    B48,
    "")</f>
        <v/>
      </c>
      <c r="CO48" s="122" t="str" cm="1">
        <f t="array" ref="CO48">IF(SUMPRODUCT(--ISNUMBER(SEARCH({"68";"69";"70";"71"}, BB48)))&gt;0,
    B48,
    "")</f>
        <v/>
      </c>
      <c r="CP48" s="122" t="str" cm="1">
        <f t="array" ref="CP48">IF(SUMPRODUCT(--ISNUMBER(SEARCH({"72";"73";"74";"75"}, BB48)))&gt;0,
    B48,
    "")</f>
        <v/>
      </c>
      <c r="CQ48" s="122" t="str">
        <f t="shared" si="40"/>
        <v/>
      </c>
      <c r="CR48" s="218" t="str">
        <f t="shared" si="41"/>
        <v>NO</v>
      </c>
      <c r="CS48" s="120" t="str">
        <f t="shared" si="88"/>
        <v/>
      </c>
      <c r="CT48" s="121" t="str">
        <f t="shared" si="89"/>
        <v/>
      </c>
      <c r="CU48" s="121" t="str">
        <f t="shared" si="90"/>
        <v/>
      </c>
      <c r="CV48" s="121" t="str">
        <f t="shared" si="91"/>
        <v/>
      </c>
      <c r="CW48" s="121" t="str">
        <f t="shared" si="92"/>
        <v/>
      </c>
      <c r="CX48" s="121" t="str">
        <f t="shared" si="93"/>
        <v/>
      </c>
      <c r="CY48" s="121" t="str">
        <f t="shared" si="94"/>
        <v/>
      </c>
      <c r="CZ48" s="121" t="str">
        <f t="shared" si="95"/>
        <v/>
      </c>
      <c r="DA48" s="121" t="str">
        <f t="shared" si="96"/>
        <v/>
      </c>
      <c r="DB48" s="122" t="str">
        <f t="shared" si="97"/>
        <v/>
      </c>
      <c r="DC48" s="120" t="str">
        <f t="shared" si="98"/>
        <v/>
      </c>
      <c r="DD48" s="121" t="str">
        <f t="shared" si="99"/>
        <v/>
      </c>
      <c r="DE48" s="121" t="str">
        <f t="shared" si="100"/>
        <v/>
      </c>
      <c r="DF48" s="122" t="str">
        <f t="shared" si="101"/>
        <v/>
      </c>
      <c r="DG48" s="110"/>
    </row>
    <row r="49" spans="2:111" ht="16.2" hidden="1" outlineLevel="1" x14ac:dyDescent="0.4">
      <c r="B49" s="7">
        <v>44</v>
      </c>
      <c r="C49" s="12"/>
      <c r="D49" s="13"/>
      <c r="E49" s="14"/>
      <c r="F49" s="14"/>
      <c r="G49" s="14"/>
      <c r="H49" s="14"/>
      <c r="I49" s="14"/>
      <c r="J49" s="14"/>
      <c r="K49" s="14"/>
      <c r="L49" s="15"/>
      <c r="M49" s="12"/>
      <c r="N49" s="12"/>
      <c r="O49" s="12"/>
      <c r="P49" s="98" t="str">
        <f xml:space="preserve"> IF(ISBLANK(M49),"",VLOOKUP(M49,ComboValue!$E$2:$I$18,5,FALSE))</f>
        <v/>
      </c>
      <c r="Q49" s="12"/>
      <c r="R49" s="234" t="str" cm="1">
        <f t="array" ref="R49">IF(OR(ISNUMBER(SEARCH("GHS05",$D49:$L49)),ISNUMBER(SEARCH("GHS06",$D49:$L49)),ISNUMBER(SEARCH("GHS07",$D49:$L49)),ISNUMBER(SEARCH("GHS08",$D49:$L49)),ISNUMBER(SEARCH("geen pictogram",$D49:$L49)),ISNUMBER(SEARCH("GHS09",$D49:$L49)),ISNUMBER(SEARCH("GHS03",$D49:$L49))),"JA","NEE")</f>
        <v>NEE</v>
      </c>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X49" s="121" t="str" cm="1">
        <f t="array" ref="AX49">_xlfn.TEXTJOIN(",", TRUE, IF(D49:L49="","",VLOOKUP(D49:L49, ComboValue!$B$2:$C$11, 2, FALSE)))</f>
        <v/>
      </c>
      <c r="AY49" s="121" t="str">
        <f t="shared" si="64"/>
        <v>Tous_NL</v>
      </c>
      <c r="AZ49" s="121" t="str">
        <f>IF(ISBLANK(M49),"",VLOOKUP(M49,ComboValue!$E$2:$G$18,3,FALSE))</f>
        <v/>
      </c>
      <c r="BA49" s="121" t="str">
        <f>IF(ISBLANK(N49),"",VLOOKUP(N49,ComboValue!$K$2:$L$5,2,FALSE))</f>
        <v/>
      </c>
      <c r="BB49" s="128" t="str" cm="1">
        <f t="array" ref="BB49">_xlfn.TEXTJOIN(",", TRUE, IF(S49:AV49="","",VLOOKUP(S49:AV49, ComboValue!$N$2:$O$100, 2, FALSE)))</f>
        <v/>
      </c>
      <c r="BC49" s="122" t="str">
        <f t="shared" si="65"/>
        <v/>
      </c>
      <c r="BD49" s="110"/>
      <c r="BE49" s="120" t="str">
        <f t="shared" si="28"/>
        <v/>
      </c>
      <c r="BF49" s="121" t="str">
        <f t="shared" si="29"/>
        <v/>
      </c>
      <c r="BG49" s="121" t="str">
        <f t="shared" si="30"/>
        <v/>
      </c>
      <c r="BH49" s="121" t="str">
        <f t="shared" si="31"/>
        <v/>
      </c>
      <c r="BI49" s="121" t="str">
        <f t="shared" si="32"/>
        <v/>
      </c>
      <c r="BJ49" s="121" t="str">
        <f t="shared" si="33"/>
        <v/>
      </c>
      <c r="BK49" s="121" t="str">
        <f t="shared" si="34"/>
        <v/>
      </c>
      <c r="BL49" s="121" t="str">
        <f t="shared" si="35"/>
        <v/>
      </c>
      <c r="BM49" s="121" t="str">
        <f t="shared" si="36"/>
        <v/>
      </c>
      <c r="BN49" s="121" t="str">
        <f t="shared" si="37"/>
        <v/>
      </c>
      <c r="BO49" s="121">
        <f t="shared" si="66"/>
        <v>0</v>
      </c>
      <c r="BP49" s="121">
        <f t="shared" si="67"/>
        <v>0</v>
      </c>
      <c r="BQ49" s="121">
        <f t="shared" si="68"/>
        <v>0</v>
      </c>
      <c r="BR49" s="121">
        <f t="shared" si="69"/>
        <v>0</v>
      </c>
      <c r="BS49" s="121">
        <f t="shared" si="70"/>
        <v>0</v>
      </c>
      <c r="BT49" s="121">
        <f t="shared" si="71"/>
        <v>0</v>
      </c>
      <c r="BU49" s="121" t="str">
        <f t="shared" si="72"/>
        <v/>
      </c>
      <c r="BV49" s="121" t="str">
        <f t="shared" si="73"/>
        <v/>
      </c>
      <c r="BW49" s="121" t="str">
        <f t="shared" si="74"/>
        <v/>
      </c>
      <c r="BX49" s="121" t="str">
        <f t="shared" si="75"/>
        <v/>
      </c>
      <c r="BY49" s="121" t="str">
        <f t="shared" si="76"/>
        <v/>
      </c>
      <c r="BZ49" s="121" t="str">
        <f t="shared" si="77"/>
        <v/>
      </c>
      <c r="CA49" s="121" t="str">
        <f t="shared" si="78"/>
        <v/>
      </c>
      <c r="CB49" s="121" t="str">
        <f t="shared" si="79"/>
        <v/>
      </c>
      <c r="CC49" s="121" t="str">
        <f t="shared" si="80"/>
        <v/>
      </c>
      <c r="CD49" s="121" t="str">
        <f t="shared" si="81"/>
        <v/>
      </c>
      <c r="CE49" s="121" t="str">
        <f t="shared" si="82"/>
        <v/>
      </c>
      <c r="CF49" s="121" t="str">
        <f t="shared" si="83"/>
        <v/>
      </c>
      <c r="CG49" s="121" t="str">
        <f t="shared" si="84"/>
        <v/>
      </c>
      <c r="CH49" s="121" t="str">
        <f t="shared" si="85"/>
        <v/>
      </c>
      <c r="CI49" s="121" t="str">
        <f t="shared" si="86"/>
        <v/>
      </c>
      <c r="CJ49" s="129" t="str">
        <f t="shared" si="87"/>
        <v/>
      </c>
      <c r="CK49" s="121" t="str" cm="1">
        <f t="array" ref="CK49">IF(AND(AZ49="D_16",
        SUMPRODUCT(--ISNUMBER(SEARCH({"14","34","38","40","41","42","43","46","48","56","64","65"},BB49)))&gt;0),
    O49-IF(ISNUMBER(CL49),CL49,0),
    "")</f>
        <v/>
      </c>
      <c r="CL49" s="121" t="str" cm="1">
        <f t="array" ref="CL49">IF(AND(AZ49="D_16",
        SUMPRODUCT(--ISNUMBER(SEARCH({"01";"02";"03";"04";"05";"06";"07";"08";"09";"10";"11";"12";"13";"15";"16";"17";"19";"20";"21";"22";"23";"24";"25";"26";"27";"28";"29";"30";"31";"32";"33";"35";"36";"37";"39";"44";"45";"47";"49";"50";"51";"52";"53";"54";"55";"57";"58";"59";"60";"61";"62";"63";"66";"67";"68";"69";"70";"71";"72";"73";"74";"75"}, BB49)))&gt;0),
    O49,
    "")</f>
        <v/>
      </c>
      <c r="CM49" s="122" t="str" cm="1">
        <f t="array" ref="CM49">IF(SUMPRODUCT(--ISNUMBER(SEARCH({"32";"35";"36";"44";"45";"47";"50";"51";"52";"53";"54";"55";"57";"58";"59";"60"}, BB49)))&gt;0,
    B49,
    "")</f>
        <v/>
      </c>
      <c r="CN49" s="122" t="str" cm="1">
        <f t="array" ref="CN49">IF(SUMPRODUCT(--ISNUMBER(SEARCH({"61";"62"}, BB49)))&gt;0,
    B49,
    "")</f>
        <v/>
      </c>
      <c r="CO49" s="122" t="str" cm="1">
        <f t="array" ref="CO49">IF(SUMPRODUCT(--ISNUMBER(SEARCH({"68";"69";"70";"71"}, BB49)))&gt;0,
    B49,
    "")</f>
        <v/>
      </c>
      <c r="CP49" s="122" t="str" cm="1">
        <f t="array" ref="CP49">IF(SUMPRODUCT(--ISNUMBER(SEARCH({"72";"73";"74";"75"}, BB49)))&gt;0,
    B49,
    "")</f>
        <v/>
      </c>
      <c r="CQ49" s="122" t="str">
        <f t="shared" si="40"/>
        <v/>
      </c>
      <c r="CR49" s="218" t="str">
        <f t="shared" si="41"/>
        <v>NO</v>
      </c>
      <c r="CS49" s="120" t="str">
        <f t="shared" si="88"/>
        <v/>
      </c>
      <c r="CT49" s="121" t="str">
        <f t="shared" si="89"/>
        <v/>
      </c>
      <c r="CU49" s="121" t="str">
        <f t="shared" si="90"/>
        <v/>
      </c>
      <c r="CV49" s="121" t="str">
        <f t="shared" si="91"/>
        <v/>
      </c>
      <c r="CW49" s="121" t="str">
        <f t="shared" si="92"/>
        <v/>
      </c>
      <c r="CX49" s="121" t="str">
        <f t="shared" si="93"/>
        <v/>
      </c>
      <c r="CY49" s="121" t="str">
        <f t="shared" si="94"/>
        <v/>
      </c>
      <c r="CZ49" s="121" t="str">
        <f t="shared" si="95"/>
        <v/>
      </c>
      <c r="DA49" s="121" t="str">
        <f t="shared" si="96"/>
        <v/>
      </c>
      <c r="DB49" s="122" t="str">
        <f t="shared" si="97"/>
        <v/>
      </c>
      <c r="DC49" s="120" t="str">
        <f t="shared" si="98"/>
        <v/>
      </c>
      <c r="DD49" s="121" t="str">
        <f t="shared" si="99"/>
        <v/>
      </c>
      <c r="DE49" s="121" t="str">
        <f t="shared" si="100"/>
        <v/>
      </c>
      <c r="DF49" s="122" t="str">
        <f t="shared" si="101"/>
        <v/>
      </c>
      <c r="DG49" s="110"/>
    </row>
    <row r="50" spans="2:111" ht="16.2" hidden="1" outlineLevel="1" x14ac:dyDescent="0.4">
      <c r="B50" s="7">
        <v>45</v>
      </c>
      <c r="C50" s="12"/>
      <c r="D50" s="13"/>
      <c r="E50" s="14"/>
      <c r="F50" s="14"/>
      <c r="G50" s="14"/>
      <c r="H50" s="14"/>
      <c r="I50" s="14"/>
      <c r="J50" s="14"/>
      <c r="K50" s="14"/>
      <c r="L50" s="15"/>
      <c r="M50" s="12"/>
      <c r="N50" s="12"/>
      <c r="O50" s="12"/>
      <c r="P50" s="98" t="str">
        <f xml:space="preserve"> IF(ISBLANK(M50),"",VLOOKUP(M50,ComboValue!$E$2:$I$18,5,FALSE))</f>
        <v/>
      </c>
      <c r="Q50" s="12"/>
      <c r="R50" s="234" t="str" cm="1">
        <f t="array" ref="R50">IF(OR(ISNUMBER(SEARCH("GHS05",$D50:$L50)),ISNUMBER(SEARCH("GHS06",$D50:$L50)),ISNUMBER(SEARCH("GHS07",$D50:$L50)),ISNUMBER(SEARCH("GHS08",$D50:$L50)),ISNUMBER(SEARCH("geen pictogram",$D50:$L50)),ISNUMBER(SEARCH("GHS09",$D50:$L50)),ISNUMBER(SEARCH("GHS03",$D50:$L50))),"JA","NEE")</f>
        <v>NEE</v>
      </c>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X50" s="121" t="str" cm="1">
        <f t="array" ref="AX50">_xlfn.TEXTJOIN(",", TRUE, IF(D50:L50="","",VLOOKUP(D50:L50, ComboValue!$B$2:$C$11, 2, FALSE)))</f>
        <v/>
      </c>
      <c r="AY50" s="121" t="str">
        <f t="shared" si="64"/>
        <v>Tous_NL</v>
      </c>
      <c r="AZ50" s="121" t="str">
        <f>IF(ISBLANK(M50),"",VLOOKUP(M50,ComboValue!$E$2:$G$18,3,FALSE))</f>
        <v/>
      </c>
      <c r="BA50" s="121" t="str">
        <f>IF(ISBLANK(N50),"",VLOOKUP(N50,ComboValue!$K$2:$L$5,2,FALSE))</f>
        <v/>
      </c>
      <c r="BB50" s="128" t="str" cm="1">
        <f t="array" ref="BB50">_xlfn.TEXTJOIN(",", TRUE, IF(S50:AV50="","",VLOOKUP(S50:AV50, ComboValue!$N$2:$O$100, 2, FALSE)))</f>
        <v/>
      </c>
      <c r="BC50" s="122" t="str">
        <f t="shared" si="65"/>
        <v/>
      </c>
      <c r="BD50" s="110"/>
      <c r="BE50" s="120" t="str">
        <f t="shared" si="28"/>
        <v/>
      </c>
      <c r="BF50" s="121" t="str">
        <f t="shared" si="29"/>
        <v/>
      </c>
      <c r="BG50" s="121" t="str">
        <f t="shared" si="30"/>
        <v/>
      </c>
      <c r="BH50" s="121" t="str">
        <f t="shared" si="31"/>
        <v/>
      </c>
      <c r="BI50" s="121" t="str">
        <f t="shared" si="32"/>
        <v/>
      </c>
      <c r="BJ50" s="121" t="str">
        <f t="shared" si="33"/>
        <v/>
      </c>
      <c r="BK50" s="121" t="str">
        <f t="shared" si="34"/>
        <v/>
      </c>
      <c r="BL50" s="121" t="str">
        <f t="shared" si="35"/>
        <v/>
      </c>
      <c r="BM50" s="121" t="str">
        <f t="shared" si="36"/>
        <v/>
      </c>
      <c r="BN50" s="121" t="str">
        <f t="shared" si="37"/>
        <v/>
      </c>
      <c r="BO50" s="121">
        <f t="shared" si="66"/>
        <v>0</v>
      </c>
      <c r="BP50" s="121">
        <f t="shared" si="67"/>
        <v>0</v>
      </c>
      <c r="BQ50" s="121">
        <f t="shared" si="68"/>
        <v>0</v>
      </c>
      <c r="BR50" s="121">
        <f t="shared" si="69"/>
        <v>0</v>
      </c>
      <c r="BS50" s="121">
        <f t="shared" si="70"/>
        <v>0</v>
      </c>
      <c r="BT50" s="121">
        <f t="shared" si="71"/>
        <v>0</v>
      </c>
      <c r="BU50" s="121" t="str">
        <f t="shared" si="72"/>
        <v/>
      </c>
      <c r="BV50" s="121" t="str">
        <f t="shared" si="73"/>
        <v/>
      </c>
      <c r="BW50" s="121" t="str">
        <f t="shared" si="74"/>
        <v/>
      </c>
      <c r="BX50" s="121" t="str">
        <f t="shared" si="75"/>
        <v/>
      </c>
      <c r="BY50" s="121" t="str">
        <f t="shared" si="76"/>
        <v/>
      </c>
      <c r="BZ50" s="121" t="str">
        <f t="shared" si="77"/>
        <v/>
      </c>
      <c r="CA50" s="121" t="str">
        <f t="shared" si="78"/>
        <v/>
      </c>
      <c r="CB50" s="121" t="str">
        <f t="shared" si="79"/>
        <v/>
      </c>
      <c r="CC50" s="121" t="str">
        <f t="shared" si="80"/>
        <v/>
      </c>
      <c r="CD50" s="121" t="str">
        <f t="shared" si="81"/>
        <v/>
      </c>
      <c r="CE50" s="121" t="str">
        <f t="shared" si="82"/>
        <v/>
      </c>
      <c r="CF50" s="121" t="str">
        <f t="shared" si="83"/>
        <v/>
      </c>
      <c r="CG50" s="121" t="str">
        <f t="shared" si="84"/>
        <v/>
      </c>
      <c r="CH50" s="121" t="str">
        <f t="shared" si="85"/>
        <v/>
      </c>
      <c r="CI50" s="121" t="str">
        <f t="shared" si="86"/>
        <v/>
      </c>
      <c r="CJ50" s="129" t="str">
        <f t="shared" si="87"/>
        <v/>
      </c>
      <c r="CK50" s="121" t="str" cm="1">
        <f t="array" ref="CK50">IF(AND(AZ50="D_16",
        SUMPRODUCT(--ISNUMBER(SEARCH({"14","34","38","40","41","42","43","46","48","56","64","65"},BB50)))&gt;0),
    O50-IF(ISNUMBER(CL50),CL50,0),
    "")</f>
        <v/>
      </c>
      <c r="CL50" s="121" t="str" cm="1">
        <f t="array" ref="CL50">IF(AND(AZ50="D_16",
        SUMPRODUCT(--ISNUMBER(SEARCH({"01";"02";"03";"04";"05";"06";"07";"08";"09";"10";"11";"12";"13";"15";"16";"17";"19";"20";"21";"22";"23";"24";"25";"26";"27";"28";"29";"30";"31";"32";"33";"35";"36";"37";"39";"44";"45";"47";"49";"50";"51";"52";"53";"54";"55";"57";"58";"59";"60";"61";"62";"63";"66";"67";"68";"69";"70";"71";"72";"73";"74";"75"}, BB50)))&gt;0),
    O50,
    "")</f>
        <v/>
      </c>
      <c r="CM50" s="122" t="str" cm="1">
        <f t="array" ref="CM50">IF(SUMPRODUCT(--ISNUMBER(SEARCH({"32";"35";"36";"44";"45";"47";"50";"51";"52";"53";"54";"55";"57";"58";"59";"60"}, BB50)))&gt;0,
    B50,
    "")</f>
        <v/>
      </c>
      <c r="CN50" s="122" t="str" cm="1">
        <f t="array" ref="CN50">IF(SUMPRODUCT(--ISNUMBER(SEARCH({"61";"62"}, BB50)))&gt;0,
    B50,
    "")</f>
        <v/>
      </c>
      <c r="CO50" s="122" t="str" cm="1">
        <f t="array" ref="CO50">IF(SUMPRODUCT(--ISNUMBER(SEARCH({"68";"69";"70";"71"}, BB50)))&gt;0,
    B50,
    "")</f>
        <v/>
      </c>
      <c r="CP50" s="122" t="str" cm="1">
        <f t="array" ref="CP50">IF(SUMPRODUCT(--ISNUMBER(SEARCH({"72";"73";"74";"75"}, BB50)))&gt;0,
    B50,
    "")</f>
        <v/>
      </c>
      <c r="CQ50" s="122" t="str">
        <f t="shared" si="40"/>
        <v/>
      </c>
      <c r="CR50" s="218" t="str">
        <f t="shared" si="41"/>
        <v>NO</v>
      </c>
      <c r="CS50" s="120" t="str">
        <f t="shared" si="88"/>
        <v/>
      </c>
      <c r="CT50" s="121" t="str">
        <f t="shared" si="89"/>
        <v/>
      </c>
      <c r="CU50" s="121" t="str">
        <f t="shared" si="90"/>
        <v/>
      </c>
      <c r="CV50" s="121" t="str">
        <f t="shared" si="91"/>
        <v/>
      </c>
      <c r="CW50" s="121" t="str">
        <f t="shared" si="92"/>
        <v/>
      </c>
      <c r="CX50" s="121" t="str">
        <f t="shared" si="93"/>
        <v/>
      </c>
      <c r="CY50" s="121" t="str">
        <f t="shared" si="94"/>
        <v/>
      </c>
      <c r="CZ50" s="121" t="str">
        <f t="shared" si="95"/>
        <v/>
      </c>
      <c r="DA50" s="121" t="str">
        <f t="shared" si="96"/>
        <v/>
      </c>
      <c r="DB50" s="122" t="str">
        <f t="shared" si="97"/>
        <v/>
      </c>
      <c r="DC50" s="120" t="str">
        <f t="shared" si="98"/>
        <v/>
      </c>
      <c r="DD50" s="121" t="str">
        <f t="shared" si="99"/>
        <v/>
      </c>
      <c r="DE50" s="121" t="str">
        <f t="shared" si="100"/>
        <v/>
      </c>
      <c r="DF50" s="122" t="str">
        <f t="shared" si="101"/>
        <v/>
      </c>
      <c r="DG50" s="110"/>
    </row>
    <row r="51" spans="2:111" ht="16.2" hidden="1" outlineLevel="1" x14ac:dyDescent="0.4">
      <c r="B51" s="7">
        <v>46</v>
      </c>
      <c r="C51" s="12"/>
      <c r="D51" s="13"/>
      <c r="E51" s="14"/>
      <c r="F51" s="14"/>
      <c r="G51" s="14"/>
      <c r="H51" s="14"/>
      <c r="I51" s="14"/>
      <c r="J51" s="14"/>
      <c r="K51" s="14"/>
      <c r="L51" s="15"/>
      <c r="M51" s="12"/>
      <c r="N51" s="12"/>
      <c r="O51" s="12"/>
      <c r="P51" s="98" t="str">
        <f xml:space="preserve"> IF(ISBLANK(M51),"",VLOOKUP(M51,ComboValue!$E$2:$I$18,5,FALSE))</f>
        <v/>
      </c>
      <c r="Q51" s="12"/>
      <c r="R51" s="234" t="str" cm="1">
        <f t="array" ref="R51">IF(OR(ISNUMBER(SEARCH("GHS05",$D51:$L51)),ISNUMBER(SEARCH("GHS06",$D51:$L51)),ISNUMBER(SEARCH("GHS07",$D51:$L51)),ISNUMBER(SEARCH("GHS08",$D51:$L51)),ISNUMBER(SEARCH("geen pictogram",$D51:$L51)),ISNUMBER(SEARCH("GHS09",$D51:$L51)),ISNUMBER(SEARCH("GHS03",$D51:$L51))),"JA","NEE")</f>
        <v>NEE</v>
      </c>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X51" s="121" t="str" cm="1">
        <f t="array" ref="AX51">_xlfn.TEXTJOIN(",", TRUE, IF(D51:L51="","",VLOOKUP(D51:L51, ComboValue!$B$2:$C$11, 2, FALSE)))</f>
        <v/>
      </c>
      <c r="AY51" s="121" t="str">
        <f t="shared" si="64"/>
        <v>Tous_NL</v>
      </c>
      <c r="AZ51" s="121" t="str">
        <f>IF(ISBLANK(M51),"",VLOOKUP(M51,ComboValue!$E$2:$G$18,3,FALSE))</f>
        <v/>
      </c>
      <c r="BA51" s="121" t="str">
        <f>IF(ISBLANK(N51),"",VLOOKUP(N51,ComboValue!$K$2:$L$5,2,FALSE))</f>
        <v/>
      </c>
      <c r="BB51" s="128" t="str" cm="1">
        <f t="array" ref="BB51">_xlfn.TEXTJOIN(",", TRUE, IF(S51:AV51="","",VLOOKUP(S51:AV51, ComboValue!$N$2:$O$100, 2, FALSE)))</f>
        <v/>
      </c>
      <c r="BC51" s="122" t="str">
        <f t="shared" si="65"/>
        <v/>
      </c>
      <c r="BD51" s="110"/>
      <c r="BE51" s="120" t="str">
        <f t="shared" si="28"/>
        <v/>
      </c>
      <c r="BF51" s="121" t="str">
        <f t="shared" si="29"/>
        <v/>
      </c>
      <c r="BG51" s="121" t="str">
        <f t="shared" si="30"/>
        <v/>
      </c>
      <c r="BH51" s="121" t="str">
        <f t="shared" si="31"/>
        <v/>
      </c>
      <c r="BI51" s="121" t="str">
        <f t="shared" si="32"/>
        <v/>
      </c>
      <c r="BJ51" s="121" t="str">
        <f t="shared" si="33"/>
        <v/>
      </c>
      <c r="BK51" s="121" t="str">
        <f t="shared" si="34"/>
        <v/>
      </c>
      <c r="BL51" s="121" t="str">
        <f t="shared" si="35"/>
        <v/>
      </c>
      <c r="BM51" s="121" t="str">
        <f t="shared" si="36"/>
        <v/>
      </c>
      <c r="BN51" s="121" t="str">
        <f t="shared" si="37"/>
        <v/>
      </c>
      <c r="BO51" s="121">
        <f t="shared" si="66"/>
        <v>0</v>
      </c>
      <c r="BP51" s="121">
        <f t="shared" si="67"/>
        <v>0</v>
      </c>
      <c r="BQ51" s="121">
        <f t="shared" si="68"/>
        <v>0</v>
      </c>
      <c r="BR51" s="121">
        <f t="shared" si="69"/>
        <v>0</v>
      </c>
      <c r="BS51" s="121">
        <f t="shared" si="70"/>
        <v>0</v>
      </c>
      <c r="BT51" s="121">
        <f t="shared" si="71"/>
        <v>0</v>
      </c>
      <c r="BU51" s="121" t="str">
        <f t="shared" si="72"/>
        <v/>
      </c>
      <c r="BV51" s="121" t="str">
        <f t="shared" si="73"/>
        <v/>
      </c>
      <c r="BW51" s="121" t="str">
        <f t="shared" si="74"/>
        <v/>
      </c>
      <c r="BX51" s="121" t="str">
        <f t="shared" si="75"/>
        <v/>
      </c>
      <c r="BY51" s="121" t="str">
        <f t="shared" si="76"/>
        <v/>
      </c>
      <c r="BZ51" s="121" t="str">
        <f t="shared" si="77"/>
        <v/>
      </c>
      <c r="CA51" s="121" t="str">
        <f t="shared" si="78"/>
        <v/>
      </c>
      <c r="CB51" s="121" t="str">
        <f t="shared" si="79"/>
        <v/>
      </c>
      <c r="CC51" s="121" t="str">
        <f t="shared" si="80"/>
        <v/>
      </c>
      <c r="CD51" s="121" t="str">
        <f t="shared" si="81"/>
        <v/>
      </c>
      <c r="CE51" s="121" t="str">
        <f t="shared" si="82"/>
        <v/>
      </c>
      <c r="CF51" s="121" t="str">
        <f t="shared" si="83"/>
        <v/>
      </c>
      <c r="CG51" s="121" t="str">
        <f t="shared" si="84"/>
        <v/>
      </c>
      <c r="CH51" s="121" t="str">
        <f t="shared" si="85"/>
        <v/>
      </c>
      <c r="CI51" s="121" t="str">
        <f t="shared" si="86"/>
        <v/>
      </c>
      <c r="CJ51" s="129" t="str">
        <f t="shared" si="87"/>
        <v/>
      </c>
      <c r="CK51" s="121" t="str" cm="1">
        <f t="array" ref="CK51">IF(AND(AZ51="D_16",
        SUMPRODUCT(--ISNUMBER(SEARCH({"14","34","38","40","41","42","43","46","48","56","64","65"},BB51)))&gt;0),
    O51-IF(ISNUMBER(CL51),CL51,0),
    "")</f>
        <v/>
      </c>
      <c r="CL51" s="121" t="str" cm="1">
        <f t="array" ref="CL51">IF(AND(AZ51="D_16",
        SUMPRODUCT(--ISNUMBER(SEARCH({"01";"02";"03";"04";"05";"06";"07";"08";"09";"10";"11";"12";"13";"15";"16";"17";"19";"20";"21";"22";"23";"24";"25";"26";"27";"28";"29";"30";"31";"32";"33";"35";"36";"37";"39";"44";"45";"47";"49";"50";"51";"52";"53";"54";"55";"57";"58";"59";"60";"61";"62";"63";"66";"67";"68";"69";"70";"71";"72";"73";"74";"75"}, BB51)))&gt;0),
    O51,
    "")</f>
        <v/>
      </c>
      <c r="CM51" s="122" t="str" cm="1">
        <f t="array" ref="CM51">IF(SUMPRODUCT(--ISNUMBER(SEARCH({"32";"35";"36";"44";"45";"47";"50";"51";"52";"53";"54";"55";"57";"58";"59";"60"}, BB51)))&gt;0,
    B51,
    "")</f>
        <v/>
      </c>
      <c r="CN51" s="122" t="str" cm="1">
        <f t="array" ref="CN51">IF(SUMPRODUCT(--ISNUMBER(SEARCH({"61";"62"}, BB51)))&gt;0,
    B51,
    "")</f>
        <v/>
      </c>
      <c r="CO51" s="122" t="str" cm="1">
        <f t="array" ref="CO51">IF(SUMPRODUCT(--ISNUMBER(SEARCH({"68";"69";"70";"71"}, BB51)))&gt;0,
    B51,
    "")</f>
        <v/>
      </c>
      <c r="CP51" s="122" t="str" cm="1">
        <f t="array" ref="CP51">IF(SUMPRODUCT(--ISNUMBER(SEARCH({"72";"73";"74";"75"}, BB51)))&gt;0,
    B51,
    "")</f>
        <v/>
      </c>
      <c r="CQ51" s="122" t="str">
        <f t="shared" si="40"/>
        <v/>
      </c>
      <c r="CR51" s="218" t="str">
        <f t="shared" si="41"/>
        <v>NO</v>
      </c>
      <c r="CS51" s="120" t="str">
        <f t="shared" si="88"/>
        <v/>
      </c>
      <c r="CT51" s="121" t="str">
        <f t="shared" si="89"/>
        <v/>
      </c>
      <c r="CU51" s="121" t="str">
        <f t="shared" si="90"/>
        <v/>
      </c>
      <c r="CV51" s="121" t="str">
        <f t="shared" si="91"/>
        <v/>
      </c>
      <c r="CW51" s="121" t="str">
        <f t="shared" si="92"/>
        <v/>
      </c>
      <c r="CX51" s="121" t="str">
        <f t="shared" si="93"/>
        <v/>
      </c>
      <c r="CY51" s="121" t="str">
        <f t="shared" si="94"/>
        <v/>
      </c>
      <c r="CZ51" s="121" t="str">
        <f t="shared" si="95"/>
        <v/>
      </c>
      <c r="DA51" s="121" t="str">
        <f t="shared" si="96"/>
        <v/>
      </c>
      <c r="DB51" s="122" t="str">
        <f t="shared" si="97"/>
        <v/>
      </c>
      <c r="DC51" s="120" t="str">
        <f t="shared" si="98"/>
        <v/>
      </c>
      <c r="DD51" s="121" t="str">
        <f t="shared" si="99"/>
        <v/>
      </c>
      <c r="DE51" s="121" t="str">
        <f t="shared" si="100"/>
        <v/>
      </c>
      <c r="DF51" s="122" t="str">
        <f t="shared" si="101"/>
        <v/>
      </c>
      <c r="DG51" s="110"/>
    </row>
    <row r="52" spans="2:111" ht="16.2" hidden="1" outlineLevel="1" x14ac:dyDescent="0.4">
      <c r="B52" s="7">
        <v>47</v>
      </c>
      <c r="C52" s="12"/>
      <c r="D52" s="13"/>
      <c r="E52" s="14"/>
      <c r="F52" s="14"/>
      <c r="G52" s="14"/>
      <c r="H52" s="14"/>
      <c r="I52" s="14"/>
      <c r="J52" s="14"/>
      <c r="K52" s="14"/>
      <c r="L52" s="15"/>
      <c r="M52" s="12"/>
      <c r="N52" s="12"/>
      <c r="O52" s="12"/>
      <c r="P52" s="98" t="str">
        <f xml:space="preserve"> IF(ISBLANK(M52),"",VLOOKUP(M52,ComboValue!$E$2:$I$18,5,FALSE))</f>
        <v/>
      </c>
      <c r="Q52" s="12"/>
      <c r="R52" s="234" t="str" cm="1">
        <f t="array" ref="R52">IF(OR(ISNUMBER(SEARCH("GHS05",$D52:$L52)),ISNUMBER(SEARCH("GHS06",$D52:$L52)),ISNUMBER(SEARCH("GHS07",$D52:$L52)),ISNUMBER(SEARCH("GHS08",$D52:$L52)),ISNUMBER(SEARCH("geen pictogram",$D52:$L52)),ISNUMBER(SEARCH("GHS09",$D52:$L52)),ISNUMBER(SEARCH("GHS03",$D52:$L52))),"JA","NEE")</f>
        <v>NEE</v>
      </c>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X52" s="121" t="str" cm="1">
        <f t="array" ref="AX52">_xlfn.TEXTJOIN(",", TRUE, IF(D52:L52="","",VLOOKUP(D52:L52, ComboValue!$B$2:$C$11, 2, FALSE)))</f>
        <v/>
      </c>
      <c r="AY52" s="121" t="str">
        <f t="shared" si="64"/>
        <v>Tous_NL</v>
      </c>
      <c r="AZ52" s="121" t="str">
        <f>IF(ISBLANK(M52),"",VLOOKUP(M52,ComboValue!$E$2:$G$18,3,FALSE))</f>
        <v/>
      </c>
      <c r="BA52" s="121" t="str">
        <f>IF(ISBLANK(N52),"",VLOOKUP(N52,ComboValue!$K$2:$L$5,2,FALSE))</f>
        <v/>
      </c>
      <c r="BB52" s="128" t="str" cm="1">
        <f t="array" ref="BB52">_xlfn.TEXTJOIN(",", TRUE, IF(S52:AV52="","",VLOOKUP(S52:AV52, ComboValue!$N$2:$O$100, 2, FALSE)))</f>
        <v/>
      </c>
      <c r="BC52" s="122" t="str">
        <f t="shared" si="65"/>
        <v/>
      </c>
      <c r="BD52" s="110"/>
      <c r="BE52" s="120" t="str">
        <f t="shared" si="28"/>
        <v/>
      </c>
      <c r="BF52" s="121" t="str">
        <f t="shared" si="29"/>
        <v/>
      </c>
      <c r="BG52" s="121" t="str">
        <f t="shared" si="30"/>
        <v/>
      </c>
      <c r="BH52" s="121" t="str">
        <f t="shared" si="31"/>
        <v/>
      </c>
      <c r="BI52" s="121" t="str">
        <f t="shared" si="32"/>
        <v/>
      </c>
      <c r="BJ52" s="121" t="str">
        <f t="shared" si="33"/>
        <v/>
      </c>
      <c r="BK52" s="121" t="str">
        <f t="shared" si="34"/>
        <v/>
      </c>
      <c r="BL52" s="121" t="str">
        <f t="shared" si="35"/>
        <v/>
      </c>
      <c r="BM52" s="121" t="str">
        <f t="shared" si="36"/>
        <v/>
      </c>
      <c r="BN52" s="121" t="str">
        <f t="shared" si="37"/>
        <v/>
      </c>
      <c r="BO52" s="121">
        <f t="shared" si="66"/>
        <v>0</v>
      </c>
      <c r="BP52" s="121">
        <f t="shared" si="67"/>
        <v>0</v>
      </c>
      <c r="BQ52" s="121">
        <f t="shared" si="68"/>
        <v>0</v>
      </c>
      <c r="BR52" s="121">
        <f t="shared" si="69"/>
        <v>0</v>
      </c>
      <c r="BS52" s="121">
        <f t="shared" si="70"/>
        <v>0</v>
      </c>
      <c r="BT52" s="121">
        <f t="shared" si="71"/>
        <v>0</v>
      </c>
      <c r="BU52" s="121" t="str">
        <f t="shared" si="72"/>
        <v/>
      </c>
      <c r="BV52" s="121" t="str">
        <f t="shared" si="73"/>
        <v/>
      </c>
      <c r="BW52" s="121" t="str">
        <f t="shared" si="74"/>
        <v/>
      </c>
      <c r="BX52" s="121" t="str">
        <f t="shared" si="75"/>
        <v/>
      </c>
      <c r="BY52" s="121" t="str">
        <f t="shared" si="76"/>
        <v/>
      </c>
      <c r="BZ52" s="121" t="str">
        <f t="shared" si="77"/>
        <v/>
      </c>
      <c r="CA52" s="121" t="str">
        <f t="shared" si="78"/>
        <v/>
      </c>
      <c r="CB52" s="121" t="str">
        <f t="shared" si="79"/>
        <v/>
      </c>
      <c r="CC52" s="121" t="str">
        <f t="shared" si="80"/>
        <v/>
      </c>
      <c r="CD52" s="121" t="str">
        <f t="shared" si="81"/>
        <v/>
      </c>
      <c r="CE52" s="121" t="str">
        <f t="shared" si="82"/>
        <v/>
      </c>
      <c r="CF52" s="121" t="str">
        <f t="shared" si="83"/>
        <v/>
      </c>
      <c r="CG52" s="121" t="str">
        <f t="shared" si="84"/>
        <v/>
      </c>
      <c r="CH52" s="121" t="str">
        <f t="shared" si="85"/>
        <v/>
      </c>
      <c r="CI52" s="121" t="str">
        <f t="shared" si="86"/>
        <v/>
      </c>
      <c r="CJ52" s="129" t="str">
        <f t="shared" si="87"/>
        <v/>
      </c>
      <c r="CK52" s="121" t="str" cm="1">
        <f t="array" ref="CK52">IF(AND(AZ52="D_16",
        SUMPRODUCT(--ISNUMBER(SEARCH({"14","34","38","40","41","42","43","46","48","56","64","65"},BB52)))&gt;0),
    O52-IF(ISNUMBER(CL52),CL52,0),
    "")</f>
        <v/>
      </c>
      <c r="CL52" s="121" t="str" cm="1">
        <f t="array" ref="CL52">IF(AND(AZ52="D_16",
        SUMPRODUCT(--ISNUMBER(SEARCH({"01";"02";"03";"04";"05";"06";"07";"08";"09";"10";"11";"12";"13";"15";"16";"17";"19";"20";"21";"22";"23";"24";"25";"26";"27";"28";"29";"30";"31";"32";"33";"35";"36";"37";"39";"44";"45";"47";"49";"50";"51";"52";"53";"54";"55";"57";"58";"59";"60";"61";"62";"63";"66";"67";"68";"69";"70";"71";"72";"73";"74";"75"}, BB52)))&gt;0),
    O52,
    "")</f>
        <v/>
      </c>
      <c r="CM52" s="122" t="str" cm="1">
        <f t="array" ref="CM52">IF(SUMPRODUCT(--ISNUMBER(SEARCH({"32";"35";"36";"44";"45";"47";"50";"51";"52";"53";"54";"55";"57";"58";"59";"60"}, BB52)))&gt;0,
    B52,
    "")</f>
        <v/>
      </c>
      <c r="CN52" s="122" t="str" cm="1">
        <f t="array" ref="CN52">IF(SUMPRODUCT(--ISNUMBER(SEARCH({"61";"62"}, BB52)))&gt;0,
    B52,
    "")</f>
        <v/>
      </c>
      <c r="CO52" s="122" t="str" cm="1">
        <f t="array" ref="CO52">IF(SUMPRODUCT(--ISNUMBER(SEARCH({"68";"69";"70";"71"}, BB52)))&gt;0,
    B52,
    "")</f>
        <v/>
      </c>
      <c r="CP52" s="122" t="str" cm="1">
        <f t="array" ref="CP52">IF(SUMPRODUCT(--ISNUMBER(SEARCH({"72";"73";"74";"75"}, BB52)))&gt;0,
    B52,
    "")</f>
        <v/>
      </c>
      <c r="CQ52" s="122" t="str">
        <f t="shared" si="40"/>
        <v/>
      </c>
      <c r="CR52" s="218" t="str">
        <f t="shared" si="41"/>
        <v>NO</v>
      </c>
      <c r="CS52" s="120" t="str">
        <f t="shared" si="88"/>
        <v/>
      </c>
      <c r="CT52" s="121" t="str">
        <f t="shared" si="89"/>
        <v/>
      </c>
      <c r="CU52" s="121" t="str">
        <f t="shared" si="90"/>
        <v/>
      </c>
      <c r="CV52" s="121" t="str">
        <f t="shared" si="91"/>
        <v/>
      </c>
      <c r="CW52" s="121" t="str">
        <f t="shared" si="92"/>
        <v/>
      </c>
      <c r="CX52" s="121" t="str">
        <f t="shared" si="93"/>
        <v/>
      </c>
      <c r="CY52" s="121" t="str">
        <f t="shared" si="94"/>
        <v/>
      </c>
      <c r="CZ52" s="121" t="str">
        <f t="shared" si="95"/>
        <v/>
      </c>
      <c r="DA52" s="121" t="str">
        <f t="shared" si="96"/>
        <v/>
      </c>
      <c r="DB52" s="122" t="str">
        <f t="shared" si="97"/>
        <v/>
      </c>
      <c r="DC52" s="120" t="str">
        <f t="shared" si="98"/>
        <v/>
      </c>
      <c r="DD52" s="121" t="str">
        <f t="shared" si="99"/>
        <v/>
      </c>
      <c r="DE52" s="121" t="str">
        <f t="shared" si="100"/>
        <v/>
      </c>
      <c r="DF52" s="122" t="str">
        <f t="shared" si="101"/>
        <v/>
      </c>
      <c r="DG52" s="110"/>
    </row>
    <row r="53" spans="2:111" ht="16.2" hidden="1" outlineLevel="1" x14ac:dyDescent="0.4">
      <c r="B53" s="7">
        <v>48</v>
      </c>
      <c r="C53" s="12"/>
      <c r="D53" s="13"/>
      <c r="E53" s="14"/>
      <c r="F53" s="14"/>
      <c r="G53" s="14"/>
      <c r="H53" s="14"/>
      <c r="I53" s="14"/>
      <c r="J53" s="14"/>
      <c r="K53" s="14"/>
      <c r="L53" s="15"/>
      <c r="M53" s="12"/>
      <c r="N53" s="12"/>
      <c r="O53" s="12"/>
      <c r="P53" s="98" t="str">
        <f xml:space="preserve"> IF(ISBLANK(M53),"",VLOOKUP(M53,ComboValue!$E$2:$I$18,5,FALSE))</f>
        <v/>
      </c>
      <c r="Q53" s="12"/>
      <c r="R53" s="234" t="str" cm="1">
        <f t="array" ref="R53">IF(OR(ISNUMBER(SEARCH("GHS05",$D53:$L53)),ISNUMBER(SEARCH("GHS06",$D53:$L53)),ISNUMBER(SEARCH("GHS07",$D53:$L53)),ISNUMBER(SEARCH("GHS08",$D53:$L53)),ISNUMBER(SEARCH("geen pictogram",$D53:$L53)),ISNUMBER(SEARCH("GHS09",$D53:$L53)),ISNUMBER(SEARCH("GHS03",$D53:$L53))),"JA","NEE")</f>
        <v>NEE</v>
      </c>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X53" s="121" t="str" cm="1">
        <f t="array" ref="AX53">_xlfn.TEXTJOIN(",", TRUE, IF(D53:L53="","",VLOOKUP(D53:L53, ComboValue!$B$2:$C$11, 2, FALSE)))</f>
        <v/>
      </c>
      <c r="AY53" s="121" t="str">
        <f t="shared" si="64"/>
        <v>Tous_NL</v>
      </c>
      <c r="AZ53" s="121" t="str">
        <f>IF(ISBLANK(M53),"",VLOOKUP(M53,ComboValue!$E$2:$G$18,3,FALSE))</f>
        <v/>
      </c>
      <c r="BA53" s="121" t="str">
        <f>IF(ISBLANK(N53),"",VLOOKUP(N53,ComboValue!$K$2:$L$5,2,FALSE))</f>
        <v/>
      </c>
      <c r="BB53" s="128" t="str" cm="1">
        <f t="array" ref="BB53">_xlfn.TEXTJOIN(",", TRUE, IF(S53:AV53="","",VLOOKUP(S53:AV53, ComboValue!$N$2:$O$100, 2, FALSE)))</f>
        <v/>
      </c>
      <c r="BC53" s="122" t="str">
        <f t="shared" si="65"/>
        <v/>
      </c>
      <c r="BD53" s="110"/>
      <c r="BE53" s="120" t="str">
        <f t="shared" si="28"/>
        <v/>
      </c>
      <c r="BF53" s="121" t="str">
        <f t="shared" si="29"/>
        <v/>
      </c>
      <c r="BG53" s="121" t="str">
        <f t="shared" si="30"/>
        <v/>
      </c>
      <c r="BH53" s="121" t="str">
        <f t="shared" si="31"/>
        <v/>
      </c>
      <c r="BI53" s="121" t="str">
        <f t="shared" si="32"/>
        <v/>
      </c>
      <c r="BJ53" s="121" t="str">
        <f t="shared" si="33"/>
        <v/>
      </c>
      <c r="BK53" s="121" t="str">
        <f t="shared" si="34"/>
        <v/>
      </c>
      <c r="BL53" s="121" t="str">
        <f t="shared" si="35"/>
        <v/>
      </c>
      <c r="BM53" s="121" t="str">
        <f t="shared" si="36"/>
        <v/>
      </c>
      <c r="BN53" s="121" t="str">
        <f t="shared" si="37"/>
        <v/>
      </c>
      <c r="BO53" s="121">
        <f t="shared" si="66"/>
        <v>0</v>
      </c>
      <c r="BP53" s="121">
        <f t="shared" si="67"/>
        <v>0</v>
      </c>
      <c r="BQ53" s="121">
        <f t="shared" si="68"/>
        <v>0</v>
      </c>
      <c r="BR53" s="121">
        <f t="shared" si="69"/>
        <v>0</v>
      </c>
      <c r="BS53" s="121">
        <f t="shared" si="70"/>
        <v>0</v>
      </c>
      <c r="BT53" s="121">
        <f t="shared" si="71"/>
        <v>0</v>
      </c>
      <c r="BU53" s="121" t="str">
        <f t="shared" si="72"/>
        <v/>
      </c>
      <c r="BV53" s="121" t="str">
        <f t="shared" si="73"/>
        <v/>
      </c>
      <c r="BW53" s="121" t="str">
        <f t="shared" si="74"/>
        <v/>
      </c>
      <c r="BX53" s="121" t="str">
        <f t="shared" si="75"/>
        <v/>
      </c>
      <c r="BY53" s="121" t="str">
        <f t="shared" si="76"/>
        <v/>
      </c>
      <c r="BZ53" s="121" t="str">
        <f t="shared" si="77"/>
        <v/>
      </c>
      <c r="CA53" s="121" t="str">
        <f t="shared" si="78"/>
        <v/>
      </c>
      <c r="CB53" s="121" t="str">
        <f t="shared" si="79"/>
        <v/>
      </c>
      <c r="CC53" s="121" t="str">
        <f t="shared" si="80"/>
        <v/>
      </c>
      <c r="CD53" s="121" t="str">
        <f t="shared" si="81"/>
        <v/>
      </c>
      <c r="CE53" s="121" t="str">
        <f t="shared" si="82"/>
        <v/>
      </c>
      <c r="CF53" s="121" t="str">
        <f t="shared" si="83"/>
        <v/>
      </c>
      <c r="CG53" s="121" t="str">
        <f t="shared" si="84"/>
        <v/>
      </c>
      <c r="CH53" s="121" t="str">
        <f t="shared" si="85"/>
        <v/>
      </c>
      <c r="CI53" s="121" t="str">
        <f t="shared" si="86"/>
        <v/>
      </c>
      <c r="CJ53" s="129" t="str">
        <f t="shared" si="87"/>
        <v/>
      </c>
      <c r="CK53" s="121" t="str" cm="1">
        <f t="array" ref="CK53">IF(AND(AZ53="D_16",
        SUMPRODUCT(--ISNUMBER(SEARCH({"14","34","38","40","41","42","43","46","48","56","64","65"},BB53)))&gt;0),
    O53-IF(ISNUMBER(CL53),CL53,0),
    "")</f>
        <v/>
      </c>
      <c r="CL53" s="121" t="str" cm="1">
        <f t="array" ref="CL53">IF(AND(AZ53="D_16",
        SUMPRODUCT(--ISNUMBER(SEARCH({"01";"02";"03";"04";"05";"06";"07";"08";"09";"10";"11";"12";"13";"15";"16";"17";"19";"20";"21";"22";"23";"24";"25";"26";"27";"28";"29";"30";"31";"32";"33";"35";"36";"37";"39";"44";"45";"47";"49";"50";"51";"52";"53";"54";"55";"57";"58";"59";"60";"61";"62";"63";"66";"67";"68";"69";"70";"71";"72";"73";"74";"75"}, BB53)))&gt;0),
    O53,
    "")</f>
        <v/>
      </c>
      <c r="CM53" s="122" t="str" cm="1">
        <f t="array" ref="CM53">IF(SUMPRODUCT(--ISNUMBER(SEARCH({"32";"35";"36";"44";"45";"47";"50";"51";"52";"53";"54";"55";"57";"58";"59";"60"}, BB53)))&gt;0,
    B53,
    "")</f>
        <v/>
      </c>
      <c r="CN53" s="122" t="str" cm="1">
        <f t="array" ref="CN53">IF(SUMPRODUCT(--ISNUMBER(SEARCH({"61";"62"}, BB53)))&gt;0,
    B53,
    "")</f>
        <v/>
      </c>
      <c r="CO53" s="122" t="str" cm="1">
        <f t="array" ref="CO53">IF(SUMPRODUCT(--ISNUMBER(SEARCH({"68";"69";"70";"71"}, BB53)))&gt;0,
    B53,
    "")</f>
        <v/>
      </c>
      <c r="CP53" s="122" t="str" cm="1">
        <f t="array" ref="CP53">IF(SUMPRODUCT(--ISNUMBER(SEARCH({"72";"73";"74";"75"}, BB53)))&gt;0,
    B53,
    "")</f>
        <v/>
      </c>
      <c r="CQ53" s="122" t="str">
        <f t="shared" si="40"/>
        <v/>
      </c>
      <c r="CR53" s="218" t="str">
        <f t="shared" si="41"/>
        <v>NO</v>
      </c>
      <c r="CS53" s="120" t="str">
        <f t="shared" si="88"/>
        <v/>
      </c>
      <c r="CT53" s="121" t="str">
        <f t="shared" si="89"/>
        <v/>
      </c>
      <c r="CU53" s="121" t="str">
        <f t="shared" si="90"/>
        <v/>
      </c>
      <c r="CV53" s="121" t="str">
        <f t="shared" si="91"/>
        <v/>
      </c>
      <c r="CW53" s="121" t="str">
        <f t="shared" si="92"/>
        <v/>
      </c>
      <c r="CX53" s="121" t="str">
        <f t="shared" si="93"/>
        <v/>
      </c>
      <c r="CY53" s="121" t="str">
        <f t="shared" si="94"/>
        <v/>
      </c>
      <c r="CZ53" s="121" t="str">
        <f t="shared" si="95"/>
        <v/>
      </c>
      <c r="DA53" s="121" t="str">
        <f t="shared" si="96"/>
        <v/>
      </c>
      <c r="DB53" s="122" t="str">
        <f t="shared" si="97"/>
        <v/>
      </c>
      <c r="DC53" s="120" t="str">
        <f t="shared" si="98"/>
        <v/>
      </c>
      <c r="DD53" s="121" t="str">
        <f t="shared" si="99"/>
        <v/>
      </c>
      <c r="DE53" s="121" t="str">
        <f t="shared" si="100"/>
        <v/>
      </c>
      <c r="DF53" s="122" t="str">
        <f t="shared" si="101"/>
        <v/>
      </c>
      <c r="DG53" s="110"/>
    </row>
    <row r="54" spans="2:111" ht="16.2" hidden="1" outlineLevel="1" x14ac:dyDescent="0.4">
      <c r="B54" s="7">
        <v>49</v>
      </c>
      <c r="C54" s="12"/>
      <c r="D54" s="13"/>
      <c r="E54" s="14"/>
      <c r="F54" s="14"/>
      <c r="G54" s="14"/>
      <c r="H54" s="14"/>
      <c r="I54" s="14"/>
      <c r="J54" s="14"/>
      <c r="K54" s="14"/>
      <c r="L54" s="15"/>
      <c r="M54" s="12"/>
      <c r="N54" s="12"/>
      <c r="O54" s="12"/>
      <c r="P54" s="98" t="str">
        <f xml:space="preserve"> IF(ISBLANK(M54),"",VLOOKUP(M54,ComboValue!$E$2:$I$18,5,FALSE))</f>
        <v/>
      </c>
      <c r="Q54" s="12"/>
      <c r="R54" s="234" t="str" cm="1">
        <f t="array" ref="R54">IF(OR(ISNUMBER(SEARCH("GHS05",$D54:$L54)),ISNUMBER(SEARCH("GHS06",$D54:$L54)),ISNUMBER(SEARCH("GHS07",$D54:$L54)),ISNUMBER(SEARCH("GHS08",$D54:$L54)),ISNUMBER(SEARCH("geen pictogram",$D54:$L54)),ISNUMBER(SEARCH("GHS09",$D54:$L54)),ISNUMBER(SEARCH("GHS03",$D54:$L54))),"JA","NEE")</f>
        <v>NEE</v>
      </c>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X54" s="121" t="str" cm="1">
        <f t="array" ref="AX54">_xlfn.TEXTJOIN(",", TRUE, IF(D54:L54="","",VLOOKUP(D54:L54, ComboValue!$B$2:$C$11, 2, FALSE)))</f>
        <v/>
      </c>
      <c r="AY54" s="121" t="str">
        <f t="shared" si="64"/>
        <v>Tous_NL</v>
      </c>
      <c r="AZ54" s="121" t="str">
        <f>IF(ISBLANK(M54),"",VLOOKUP(M54,ComboValue!$E$2:$G$18,3,FALSE))</f>
        <v/>
      </c>
      <c r="BA54" s="121" t="str">
        <f>IF(ISBLANK(N54),"",VLOOKUP(N54,ComboValue!$K$2:$L$5,2,FALSE))</f>
        <v/>
      </c>
      <c r="BB54" s="128" t="str" cm="1">
        <f t="array" ref="BB54">_xlfn.TEXTJOIN(",", TRUE, IF(S54:AV54="","",VLOOKUP(S54:AV54, ComboValue!$N$2:$O$100, 2, FALSE)))</f>
        <v/>
      </c>
      <c r="BC54" s="122" t="str">
        <f t="shared" si="65"/>
        <v/>
      </c>
      <c r="BD54" s="110"/>
      <c r="BE54" s="120" t="str">
        <f t="shared" si="28"/>
        <v/>
      </c>
      <c r="BF54" s="121" t="str">
        <f t="shared" si="29"/>
        <v/>
      </c>
      <c r="BG54" s="121" t="str">
        <f t="shared" si="30"/>
        <v/>
      </c>
      <c r="BH54" s="121" t="str">
        <f t="shared" si="31"/>
        <v/>
      </c>
      <c r="BI54" s="121" t="str">
        <f t="shared" si="32"/>
        <v/>
      </c>
      <c r="BJ54" s="121" t="str">
        <f t="shared" si="33"/>
        <v/>
      </c>
      <c r="BK54" s="121" t="str">
        <f t="shared" si="34"/>
        <v/>
      </c>
      <c r="BL54" s="121" t="str">
        <f t="shared" si="35"/>
        <v/>
      </c>
      <c r="BM54" s="121" t="str">
        <f t="shared" si="36"/>
        <v/>
      </c>
      <c r="BN54" s="121" t="str">
        <f t="shared" si="37"/>
        <v/>
      </c>
      <c r="BO54" s="121">
        <f t="shared" si="66"/>
        <v>0</v>
      </c>
      <c r="BP54" s="121">
        <f t="shared" si="67"/>
        <v>0</v>
      </c>
      <c r="BQ54" s="121">
        <f t="shared" si="68"/>
        <v>0</v>
      </c>
      <c r="BR54" s="121">
        <f t="shared" si="69"/>
        <v>0</v>
      </c>
      <c r="BS54" s="121">
        <f t="shared" si="70"/>
        <v>0</v>
      </c>
      <c r="BT54" s="121">
        <f t="shared" si="71"/>
        <v>0</v>
      </c>
      <c r="BU54" s="121" t="str">
        <f t="shared" si="72"/>
        <v/>
      </c>
      <c r="BV54" s="121" t="str">
        <f t="shared" si="73"/>
        <v/>
      </c>
      <c r="BW54" s="121" t="str">
        <f t="shared" si="74"/>
        <v/>
      </c>
      <c r="BX54" s="121" t="str">
        <f t="shared" si="75"/>
        <v/>
      </c>
      <c r="BY54" s="121" t="str">
        <f t="shared" si="76"/>
        <v/>
      </c>
      <c r="BZ54" s="121" t="str">
        <f t="shared" si="77"/>
        <v/>
      </c>
      <c r="CA54" s="121" t="str">
        <f t="shared" si="78"/>
        <v/>
      </c>
      <c r="CB54" s="121" t="str">
        <f t="shared" si="79"/>
        <v/>
      </c>
      <c r="CC54" s="121" t="str">
        <f t="shared" si="80"/>
        <v/>
      </c>
      <c r="CD54" s="121" t="str">
        <f t="shared" si="81"/>
        <v/>
      </c>
      <c r="CE54" s="121" t="str">
        <f t="shared" si="82"/>
        <v/>
      </c>
      <c r="CF54" s="121" t="str">
        <f t="shared" si="83"/>
        <v/>
      </c>
      <c r="CG54" s="121" t="str">
        <f t="shared" si="84"/>
        <v/>
      </c>
      <c r="CH54" s="121" t="str">
        <f t="shared" si="85"/>
        <v/>
      </c>
      <c r="CI54" s="121" t="str">
        <f t="shared" si="86"/>
        <v/>
      </c>
      <c r="CJ54" s="129" t="str">
        <f t="shared" si="87"/>
        <v/>
      </c>
      <c r="CK54" s="121" t="str" cm="1">
        <f t="array" ref="CK54">IF(AND(AZ54="D_16",
        SUMPRODUCT(--ISNUMBER(SEARCH({"14","34","38","40","41","42","43","46","48","56","64","65"},BB54)))&gt;0),
    O54-IF(ISNUMBER(CL54),CL54,0),
    "")</f>
        <v/>
      </c>
      <c r="CL54" s="121" t="str" cm="1">
        <f t="array" ref="CL54">IF(AND(AZ54="D_16",
        SUMPRODUCT(--ISNUMBER(SEARCH({"01";"02";"03";"04";"05";"06";"07";"08";"09";"10";"11";"12";"13";"15";"16";"17";"19";"20";"21";"22";"23";"24";"25";"26";"27";"28";"29";"30";"31";"32";"33";"35";"36";"37";"39";"44";"45";"47";"49";"50";"51";"52";"53";"54";"55";"57";"58";"59";"60";"61";"62";"63";"66";"67";"68";"69";"70";"71";"72";"73";"74";"75"}, BB54)))&gt;0),
    O54,
    "")</f>
        <v/>
      </c>
      <c r="CM54" s="122" t="str" cm="1">
        <f t="array" ref="CM54">IF(SUMPRODUCT(--ISNUMBER(SEARCH({"32";"35";"36";"44";"45";"47";"50";"51";"52";"53";"54";"55";"57";"58";"59";"60"}, BB54)))&gt;0,
    B54,
    "")</f>
        <v/>
      </c>
      <c r="CN54" s="122" t="str" cm="1">
        <f t="array" ref="CN54">IF(SUMPRODUCT(--ISNUMBER(SEARCH({"61";"62"}, BB54)))&gt;0,
    B54,
    "")</f>
        <v/>
      </c>
      <c r="CO54" s="122" t="str" cm="1">
        <f t="array" ref="CO54">IF(SUMPRODUCT(--ISNUMBER(SEARCH({"68";"69";"70";"71"}, BB54)))&gt;0,
    B54,
    "")</f>
        <v/>
      </c>
      <c r="CP54" s="122" t="str" cm="1">
        <f t="array" ref="CP54">IF(SUMPRODUCT(--ISNUMBER(SEARCH({"72";"73";"74";"75"}, BB54)))&gt;0,
    B54,
    "")</f>
        <v/>
      </c>
      <c r="CQ54" s="122" t="str">
        <f t="shared" si="40"/>
        <v/>
      </c>
      <c r="CR54" s="218" t="str">
        <f t="shared" si="41"/>
        <v>NO</v>
      </c>
      <c r="CS54" s="120" t="str">
        <f t="shared" si="88"/>
        <v/>
      </c>
      <c r="CT54" s="121" t="str">
        <f t="shared" si="89"/>
        <v/>
      </c>
      <c r="CU54" s="121" t="str">
        <f t="shared" si="90"/>
        <v/>
      </c>
      <c r="CV54" s="121" t="str">
        <f t="shared" si="91"/>
        <v/>
      </c>
      <c r="CW54" s="121" t="str">
        <f t="shared" si="92"/>
        <v/>
      </c>
      <c r="CX54" s="121" t="str">
        <f t="shared" si="93"/>
        <v/>
      </c>
      <c r="CY54" s="121" t="str">
        <f t="shared" si="94"/>
        <v/>
      </c>
      <c r="CZ54" s="121" t="str">
        <f t="shared" si="95"/>
        <v/>
      </c>
      <c r="DA54" s="121" t="str">
        <f t="shared" si="96"/>
        <v/>
      </c>
      <c r="DB54" s="122" t="str">
        <f t="shared" si="97"/>
        <v/>
      </c>
      <c r="DC54" s="120" t="str">
        <f t="shared" si="98"/>
        <v/>
      </c>
      <c r="DD54" s="121" t="str">
        <f t="shared" si="99"/>
        <v/>
      </c>
      <c r="DE54" s="121" t="str">
        <f t="shared" si="100"/>
        <v/>
      </c>
      <c r="DF54" s="122" t="str">
        <f t="shared" si="101"/>
        <v/>
      </c>
      <c r="DG54" s="110"/>
    </row>
    <row r="55" spans="2:111" ht="16.2" hidden="1" outlineLevel="1" x14ac:dyDescent="0.4">
      <c r="B55" s="7">
        <v>50</v>
      </c>
      <c r="C55" s="12"/>
      <c r="D55" s="13"/>
      <c r="E55" s="14"/>
      <c r="F55" s="14"/>
      <c r="G55" s="14"/>
      <c r="H55" s="14"/>
      <c r="I55" s="14"/>
      <c r="J55" s="14"/>
      <c r="K55" s="14"/>
      <c r="L55" s="15"/>
      <c r="M55" s="12"/>
      <c r="N55" s="12"/>
      <c r="O55" s="12"/>
      <c r="P55" s="98" t="str">
        <f xml:space="preserve"> IF(ISBLANK(M55),"",VLOOKUP(M55,ComboValue!$E$2:$I$18,5,FALSE))</f>
        <v/>
      </c>
      <c r="Q55" s="12"/>
      <c r="R55" s="234" t="str" cm="1">
        <f t="array" ref="R55">IF(OR(ISNUMBER(SEARCH("GHS05",$D55:$L55)),ISNUMBER(SEARCH("GHS06",$D55:$L55)),ISNUMBER(SEARCH("GHS07",$D55:$L55)),ISNUMBER(SEARCH("GHS08",$D55:$L55)),ISNUMBER(SEARCH("geen pictogram",$D55:$L55)),ISNUMBER(SEARCH("GHS09",$D55:$L55)),ISNUMBER(SEARCH("GHS03",$D55:$L55))),"JA","NEE")</f>
        <v>NEE</v>
      </c>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X55" s="121" t="str" cm="1">
        <f t="array" ref="AX55">_xlfn.TEXTJOIN(",", TRUE, IF(D55:L55="","",VLOOKUP(D55:L55, ComboValue!$B$2:$C$11, 2, FALSE)))</f>
        <v/>
      </c>
      <c r="AY55" s="121" t="str">
        <f t="shared" si="64"/>
        <v>Tous_NL</v>
      </c>
      <c r="AZ55" s="121" t="str">
        <f>IF(ISBLANK(M55),"",VLOOKUP(M55,ComboValue!$E$2:$G$18,3,FALSE))</f>
        <v/>
      </c>
      <c r="BA55" s="121" t="str">
        <f>IF(ISBLANK(N55),"",VLOOKUP(N55,ComboValue!$K$2:$L$5,2,FALSE))</f>
        <v/>
      </c>
      <c r="BB55" s="128" t="str" cm="1">
        <f t="array" ref="BB55">_xlfn.TEXTJOIN(",", TRUE, IF(S55:AV55="","",VLOOKUP(S55:AV55, ComboValue!$N$2:$O$100, 2, FALSE)))</f>
        <v/>
      </c>
      <c r="BC55" s="122" t="str">
        <f t="shared" si="65"/>
        <v/>
      </c>
      <c r="BD55" s="110"/>
      <c r="BE55" s="120" t="str">
        <f t="shared" si="28"/>
        <v/>
      </c>
      <c r="BF55" s="121" t="str">
        <f t="shared" si="29"/>
        <v/>
      </c>
      <c r="BG55" s="121" t="str">
        <f t="shared" si="30"/>
        <v/>
      </c>
      <c r="BH55" s="121" t="str">
        <f t="shared" si="31"/>
        <v/>
      </c>
      <c r="BI55" s="121" t="str">
        <f t="shared" si="32"/>
        <v/>
      </c>
      <c r="BJ55" s="121" t="str">
        <f t="shared" si="33"/>
        <v/>
      </c>
      <c r="BK55" s="121" t="str">
        <f t="shared" si="34"/>
        <v/>
      </c>
      <c r="BL55" s="121" t="str">
        <f t="shared" si="35"/>
        <v/>
      </c>
      <c r="BM55" s="121" t="str">
        <f t="shared" si="36"/>
        <v/>
      </c>
      <c r="BN55" s="121" t="str">
        <f t="shared" si="37"/>
        <v/>
      </c>
      <c r="BO55" s="121">
        <f t="shared" si="66"/>
        <v>0</v>
      </c>
      <c r="BP55" s="121">
        <f t="shared" si="67"/>
        <v>0</v>
      </c>
      <c r="BQ55" s="121">
        <f t="shared" si="68"/>
        <v>0</v>
      </c>
      <c r="BR55" s="121">
        <f t="shared" si="69"/>
        <v>0</v>
      </c>
      <c r="BS55" s="121">
        <f t="shared" si="70"/>
        <v>0</v>
      </c>
      <c r="BT55" s="121">
        <f t="shared" si="71"/>
        <v>0</v>
      </c>
      <c r="BU55" s="121" t="str">
        <f t="shared" si="72"/>
        <v/>
      </c>
      <c r="BV55" s="121" t="str">
        <f t="shared" si="73"/>
        <v/>
      </c>
      <c r="BW55" s="121" t="str">
        <f t="shared" si="74"/>
        <v/>
      </c>
      <c r="BX55" s="121" t="str">
        <f t="shared" si="75"/>
        <v/>
      </c>
      <c r="BY55" s="121" t="str">
        <f t="shared" si="76"/>
        <v/>
      </c>
      <c r="BZ55" s="121" t="str">
        <f t="shared" si="77"/>
        <v/>
      </c>
      <c r="CA55" s="121" t="str">
        <f t="shared" si="78"/>
        <v/>
      </c>
      <c r="CB55" s="121" t="str">
        <f t="shared" si="79"/>
        <v/>
      </c>
      <c r="CC55" s="121" t="str">
        <f t="shared" si="80"/>
        <v/>
      </c>
      <c r="CD55" s="121" t="str">
        <f t="shared" si="81"/>
        <v/>
      </c>
      <c r="CE55" s="121" t="str">
        <f t="shared" si="82"/>
        <v/>
      </c>
      <c r="CF55" s="121" t="str">
        <f t="shared" si="83"/>
        <v/>
      </c>
      <c r="CG55" s="121" t="str">
        <f t="shared" si="84"/>
        <v/>
      </c>
      <c r="CH55" s="121" t="str">
        <f t="shared" si="85"/>
        <v/>
      </c>
      <c r="CI55" s="121" t="str">
        <f t="shared" si="86"/>
        <v/>
      </c>
      <c r="CJ55" s="129" t="str">
        <f t="shared" si="87"/>
        <v/>
      </c>
      <c r="CK55" s="121" t="str" cm="1">
        <f t="array" ref="CK55">IF(AND(AZ55="D_16",
        SUMPRODUCT(--ISNUMBER(SEARCH({"14","34","38","40","41","42","43","46","48","56","64","65"},BB55)))&gt;0),
    O55-IF(ISNUMBER(CL55),CL55,0),
    "")</f>
        <v/>
      </c>
      <c r="CL55" s="121" t="str" cm="1">
        <f t="array" ref="CL55">IF(AND(AZ55="D_16",
        SUMPRODUCT(--ISNUMBER(SEARCH({"01";"02";"03";"04";"05";"06";"07";"08";"09";"10";"11";"12";"13";"15";"16";"17";"19";"20";"21";"22";"23";"24";"25";"26";"27";"28";"29";"30";"31";"32";"33";"35";"36";"37";"39";"44";"45";"47";"49";"50";"51";"52";"53";"54";"55";"57";"58";"59";"60";"61";"62";"63";"66";"67";"68";"69";"70";"71";"72";"73";"74";"75"}, BB55)))&gt;0),
    O55,
    "")</f>
        <v/>
      </c>
      <c r="CM55" s="122" t="str" cm="1">
        <f t="array" ref="CM55">IF(SUMPRODUCT(--ISNUMBER(SEARCH({"32";"35";"36";"44";"45";"47";"50";"51";"52";"53";"54";"55";"57";"58";"59";"60"}, BB55)))&gt;0,
    B55,
    "")</f>
        <v/>
      </c>
      <c r="CN55" s="122" t="str" cm="1">
        <f t="array" ref="CN55">IF(SUMPRODUCT(--ISNUMBER(SEARCH({"61";"62"}, BB55)))&gt;0,
    B55,
    "")</f>
        <v/>
      </c>
      <c r="CO55" s="122" t="str" cm="1">
        <f t="array" ref="CO55">IF(SUMPRODUCT(--ISNUMBER(SEARCH({"68";"69";"70";"71"}, BB55)))&gt;0,
    B55,
    "")</f>
        <v/>
      </c>
      <c r="CP55" s="122" t="str" cm="1">
        <f t="array" ref="CP55">IF(SUMPRODUCT(--ISNUMBER(SEARCH({"72";"73";"74";"75"}, BB55)))&gt;0,
    B55,
    "")</f>
        <v/>
      </c>
      <c r="CQ55" s="122" t="str">
        <f t="shared" si="40"/>
        <v/>
      </c>
      <c r="CR55" s="218" t="str">
        <f t="shared" si="41"/>
        <v>NO</v>
      </c>
      <c r="CS55" s="120" t="str">
        <f t="shared" si="88"/>
        <v/>
      </c>
      <c r="CT55" s="121" t="str">
        <f t="shared" si="89"/>
        <v/>
      </c>
      <c r="CU55" s="121" t="str">
        <f t="shared" si="90"/>
        <v/>
      </c>
      <c r="CV55" s="121" t="str">
        <f t="shared" si="91"/>
        <v/>
      </c>
      <c r="CW55" s="121" t="str">
        <f t="shared" si="92"/>
        <v/>
      </c>
      <c r="CX55" s="121" t="str">
        <f t="shared" si="93"/>
        <v/>
      </c>
      <c r="CY55" s="121" t="str">
        <f t="shared" si="94"/>
        <v/>
      </c>
      <c r="CZ55" s="121" t="str">
        <f t="shared" si="95"/>
        <v/>
      </c>
      <c r="DA55" s="121" t="str">
        <f t="shared" si="96"/>
        <v/>
      </c>
      <c r="DB55" s="122" t="str">
        <f t="shared" si="97"/>
        <v/>
      </c>
      <c r="DC55" s="120" t="str">
        <f t="shared" si="98"/>
        <v/>
      </c>
      <c r="DD55" s="121" t="str">
        <f t="shared" si="99"/>
        <v/>
      </c>
      <c r="DE55" s="121" t="str">
        <f t="shared" si="100"/>
        <v/>
      </c>
      <c r="DF55" s="122" t="str">
        <f t="shared" si="101"/>
        <v/>
      </c>
      <c r="DG55" s="110"/>
    </row>
    <row r="56" spans="2:111" ht="16.2" hidden="1" outlineLevel="1" x14ac:dyDescent="0.4">
      <c r="B56" s="7">
        <v>51</v>
      </c>
      <c r="C56" s="12"/>
      <c r="D56" s="13"/>
      <c r="E56" s="14"/>
      <c r="F56" s="14"/>
      <c r="G56" s="14"/>
      <c r="H56" s="14"/>
      <c r="I56" s="14"/>
      <c r="J56" s="14"/>
      <c r="K56" s="14"/>
      <c r="L56" s="15"/>
      <c r="M56" s="12"/>
      <c r="N56" s="12"/>
      <c r="O56" s="12"/>
      <c r="P56" s="98" t="str">
        <f xml:space="preserve"> IF(ISBLANK(M56),"",VLOOKUP(M56,ComboValue!$E$2:$I$18,5,FALSE))</f>
        <v/>
      </c>
      <c r="Q56" s="12"/>
      <c r="R56" s="234" t="str" cm="1">
        <f t="array" ref="R56">IF(OR(ISNUMBER(SEARCH("GHS05",$D56:$L56)),ISNUMBER(SEARCH("GHS06",$D56:$L56)),ISNUMBER(SEARCH("GHS07",$D56:$L56)),ISNUMBER(SEARCH("GHS08",$D56:$L56)),ISNUMBER(SEARCH("geen pictogram",$D56:$L56)),ISNUMBER(SEARCH("GHS09",$D56:$L56)),ISNUMBER(SEARCH("GHS03",$D56:$L56))),"JA","NEE")</f>
        <v>NEE</v>
      </c>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X56" s="121" t="str" cm="1">
        <f t="array" ref="AX56">_xlfn.TEXTJOIN(",", TRUE, IF(D56:L56="","",VLOOKUP(D56:L56, ComboValue!$B$2:$C$11, 2, FALSE)))</f>
        <v/>
      </c>
      <c r="AY56" s="121" t="str">
        <f t="shared" si="64"/>
        <v>Tous_NL</v>
      </c>
      <c r="AZ56" s="121" t="str">
        <f>IF(ISBLANK(M56),"",VLOOKUP(M56,ComboValue!$E$2:$G$18,3,FALSE))</f>
        <v/>
      </c>
      <c r="BA56" s="121" t="str">
        <f>IF(ISBLANK(N56),"",VLOOKUP(N56,ComboValue!$K$2:$L$5,2,FALSE))</f>
        <v/>
      </c>
      <c r="BB56" s="128" t="str" cm="1">
        <f t="array" ref="BB56">_xlfn.TEXTJOIN(",", TRUE, IF(S56:AV56="","",VLOOKUP(S56:AV56, ComboValue!$N$2:$O$100, 2, FALSE)))</f>
        <v/>
      </c>
      <c r="BC56" s="122" t="str">
        <f t="shared" si="65"/>
        <v/>
      </c>
      <c r="BD56" s="110"/>
      <c r="BE56" s="120" t="str">
        <f t="shared" si="28"/>
        <v/>
      </c>
      <c r="BF56" s="121" t="str">
        <f t="shared" si="29"/>
        <v/>
      </c>
      <c r="BG56" s="121" t="str">
        <f t="shared" si="30"/>
        <v/>
      </c>
      <c r="BH56" s="121" t="str">
        <f t="shared" si="31"/>
        <v/>
      </c>
      <c r="BI56" s="121" t="str">
        <f t="shared" si="32"/>
        <v/>
      </c>
      <c r="BJ56" s="121" t="str">
        <f t="shared" si="33"/>
        <v/>
      </c>
      <c r="BK56" s="121" t="str">
        <f t="shared" si="34"/>
        <v/>
      </c>
      <c r="BL56" s="121" t="str">
        <f t="shared" si="35"/>
        <v/>
      </c>
      <c r="BM56" s="121" t="str">
        <f t="shared" si="36"/>
        <v/>
      </c>
      <c r="BN56" s="121" t="str">
        <f t="shared" si="37"/>
        <v/>
      </c>
      <c r="BO56" s="121">
        <f t="shared" si="66"/>
        <v>0</v>
      </c>
      <c r="BP56" s="121">
        <f t="shared" si="67"/>
        <v>0</v>
      </c>
      <c r="BQ56" s="121">
        <f t="shared" si="68"/>
        <v>0</v>
      </c>
      <c r="BR56" s="121">
        <f t="shared" si="69"/>
        <v>0</v>
      </c>
      <c r="BS56" s="121">
        <f t="shared" si="70"/>
        <v>0</v>
      </c>
      <c r="BT56" s="121">
        <f t="shared" si="71"/>
        <v>0</v>
      </c>
      <c r="BU56" s="121" t="str">
        <f t="shared" si="72"/>
        <v/>
      </c>
      <c r="BV56" s="121" t="str">
        <f t="shared" si="73"/>
        <v/>
      </c>
      <c r="BW56" s="121" t="str">
        <f t="shared" si="74"/>
        <v/>
      </c>
      <c r="BX56" s="121" t="str">
        <f t="shared" si="75"/>
        <v/>
      </c>
      <c r="BY56" s="121" t="str">
        <f t="shared" si="76"/>
        <v/>
      </c>
      <c r="BZ56" s="121" t="str">
        <f t="shared" si="77"/>
        <v/>
      </c>
      <c r="CA56" s="121" t="str">
        <f t="shared" si="78"/>
        <v/>
      </c>
      <c r="CB56" s="121" t="str">
        <f t="shared" si="79"/>
        <v/>
      </c>
      <c r="CC56" s="121" t="str">
        <f t="shared" si="80"/>
        <v/>
      </c>
      <c r="CD56" s="121" t="str">
        <f t="shared" si="81"/>
        <v/>
      </c>
      <c r="CE56" s="121" t="str">
        <f t="shared" si="82"/>
        <v/>
      </c>
      <c r="CF56" s="121" t="str">
        <f t="shared" si="83"/>
        <v/>
      </c>
      <c r="CG56" s="121" t="str">
        <f t="shared" si="84"/>
        <v/>
      </c>
      <c r="CH56" s="121" t="str">
        <f t="shared" si="85"/>
        <v/>
      </c>
      <c r="CI56" s="121" t="str">
        <f t="shared" si="86"/>
        <v/>
      </c>
      <c r="CJ56" s="129" t="str">
        <f t="shared" si="87"/>
        <v/>
      </c>
      <c r="CK56" s="121" t="str" cm="1">
        <f t="array" ref="CK56">IF(AND(AZ56="D_16",
        SUMPRODUCT(--ISNUMBER(SEARCH({"14","34","38","40","41","42","43","46","48","56","64","65"},BB56)))&gt;0),
    O56-IF(ISNUMBER(CL56),CL56,0),
    "")</f>
        <v/>
      </c>
      <c r="CL56" s="121" t="str" cm="1">
        <f t="array" ref="CL56">IF(AND(AZ56="D_16",
        SUMPRODUCT(--ISNUMBER(SEARCH({"01";"02";"03";"04";"05";"06";"07";"08";"09";"10";"11";"12";"13";"15";"16";"17";"19";"20";"21";"22";"23";"24";"25";"26";"27";"28";"29";"30";"31";"32";"33";"35";"36";"37";"39";"44";"45";"47";"49";"50";"51";"52";"53";"54";"55";"57";"58";"59";"60";"61";"62";"63";"66";"67";"68";"69";"70";"71";"72";"73";"74";"75"}, BB56)))&gt;0),
    O56,
    "")</f>
        <v/>
      </c>
      <c r="CM56" s="122" t="str" cm="1">
        <f t="array" ref="CM56">IF(SUMPRODUCT(--ISNUMBER(SEARCH({"32";"35";"36";"44";"45";"47";"50";"51";"52";"53";"54";"55";"57";"58";"59";"60"}, BB56)))&gt;0,
    B56,
    "")</f>
        <v/>
      </c>
      <c r="CN56" s="122" t="str" cm="1">
        <f t="array" ref="CN56">IF(SUMPRODUCT(--ISNUMBER(SEARCH({"61";"62"}, BB56)))&gt;0,
    B56,
    "")</f>
        <v/>
      </c>
      <c r="CO56" s="122" t="str" cm="1">
        <f t="array" ref="CO56">IF(SUMPRODUCT(--ISNUMBER(SEARCH({"68";"69";"70";"71"}, BB56)))&gt;0,
    B56,
    "")</f>
        <v/>
      </c>
      <c r="CP56" s="122" t="str" cm="1">
        <f t="array" ref="CP56">IF(SUMPRODUCT(--ISNUMBER(SEARCH({"72";"73";"74";"75"}, BB56)))&gt;0,
    B56,
    "")</f>
        <v/>
      </c>
      <c r="CQ56" s="122" t="str">
        <f t="shared" si="40"/>
        <v/>
      </c>
      <c r="CR56" s="218" t="str">
        <f t="shared" si="41"/>
        <v>NO</v>
      </c>
      <c r="CS56" s="120" t="str">
        <f t="shared" si="88"/>
        <v/>
      </c>
      <c r="CT56" s="121" t="str">
        <f t="shared" si="89"/>
        <v/>
      </c>
      <c r="CU56" s="121" t="str">
        <f t="shared" si="90"/>
        <v/>
      </c>
      <c r="CV56" s="121" t="str">
        <f t="shared" si="91"/>
        <v/>
      </c>
      <c r="CW56" s="121" t="str">
        <f t="shared" si="92"/>
        <v/>
      </c>
      <c r="CX56" s="121" t="str">
        <f t="shared" si="93"/>
        <v/>
      </c>
      <c r="CY56" s="121" t="str">
        <f t="shared" si="94"/>
        <v/>
      </c>
      <c r="CZ56" s="121" t="str">
        <f t="shared" si="95"/>
        <v/>
      </c>
      <c r="DA56" s="121" t="str">
        <f t="shared" si="96"/>
        <v/>
      </c>
      <c r="DB56" s="122" t="str">
        <f t="shared" si="97"/>
        <v/>
      </c>
      <c r="DC56" s="120" t="str">
        <f t="shared" si="98"/>
        <v/>
      </c>
      <c r="DD56" s="121" t="str">
        <f t="shared" si="99"/>
        <v/>
      </c>
      <c r="DE56" s="121" t="str">
        <f t="shared" si="100"/>
        <v/>
      </c>
      <c r="DF56" s="122" t="str">
        <f t="shared" si="101"/>
        <v/>
      </c>
      <c r="DG56" s="110"/>
    </row>
    <row r="57" spans="2:111" ht="16.2" hidden="1" outlineLevel="1" x14ac:dyDescent="0.4">
      <c r="B57" s="7">
        <v>52</v>
      </c>
      <c r="C57" s="12"/>
      <c r="D57" s="13"/>
      <c r="E57" s="14"/>
      <c r="F57" s="14"/>
      <c r="G57" s="14"/>
      <c r="H57" s="14"/>
      <c r="I57" s="14"/>
      <c r="J57" s="14"/>
      <c r="K57" s="14"/>
      <c r="L57" s="15"/>
      <c r="M57" s="12"/>
      <c r="N57" s="12"/>
      <c r="O57" s="12"/>
      <c r="P57" s="98" t="str">
        <f xml:space="preserve"> IF(ISBLANK(M57),"",VLOOKUP(M57,ComboValue!$E$2:$I$18,5,FALSE))</f>
        <v/>
      </c>
      <c r="Q57" s="12"/>
      <c r="R57" s="234" t="str" cm="1">
        <f t="array" ref="R57">IF(OR(ISNUMBER(SEARCH("GHS05",$D57:$L57)),ISNUMBER(SEARCH("GHS06",$D57:$L57)),ISNUMBER(SEARCH("GHS07",$D57:$L57)),ISNUMBER(SEARCH("GHS08",$D57:$L57)),ISNUMBER(SEARCH("geen pictogram",$D57:$L57)),ISNUMBER(SEARCH("GHS09",$D57:$L57)),ISNUMBER(SEARCH("GHS03",$D57:$L57))),"JA","NEE")</f>
        <v>NEE</v>
      </c>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X57" s="121" t="str" cm="1">
        <f t="array" ref="AX57">_xlfn.TEXTJOIN(",", TRUE, IF(D57:L57="","",VLOOKUP(D57:L57, ComboValue!$B$2:$C$11, 2, FALSE)))</f>
        <v/>
      </c>
      <c r="AY57" s="121" t="str">
        <f t="shared" si="64"/>
        <v>Tous_NL</v>
      </c>
      <c r="AZ57" s="121" t="str">
        <f>IF(ISBLANK(M57),"",VLOOKUP(M57,ComboValue!$E$2:$G$18,3,FALSE))</f>
        <v/>
      </c>
      <c r="BA57" s="121" t="str">
        <f>IF(ISBLANK(N57),"",VLOOKUP(N57,ComboValue!$K$2:$L$5,2,FALSE))</f>
        <v/>
      </c>
      <c r="BB57" s="128" t="str" cm="1">
        <f t="array" ref="BB57">_xlfn.TEXTJOIN(",", TRUE, IF(S57:AV57="","",VLOOKUP(S57:AV57, ComboValue!$N$2:$O$100, 2, FALSE)))</f>
        <v/>
      </c>
      <c r="BC57" s="122" t="str">
        <f t="shared" si="65"/>
        <v/>
      </c>
      <c r="BD57" s="110"/>
      <c r="BE57" s="120" t="str">
        <f t="shared" si="28"/>
        <v/>
      </c>
      <c r="BF57" s="121" t="str">
        <f t="shared" si="29"/>
        <v/>
      </c>
      <c r="BG57" s="121" t="str">
        <f t="shared" si="30"/>
        <v/>
      </c>
      <c r="BH57" s="121" t="str">
        <f t="shared" si="31"/>
        <v/>
      </c>
      <c r="BI57" s="121" t="str">
        <f t="shared" si="32"/>
        <v/>
      </c>
      <c r="BJ57" s="121" t="str">
        <f t="shared" si="33"/>
        <v/>
      </c>
      <c r="BK57" s="121" t="str">
        <f t="shared" si="34"/>
        <v/>
      </c>
      <c r="BL57" s="121" t="str">
        <f t="shared" si="35"/>
        <v/>
      </c>
      <c r="BM57" s="121" t="str">
        <f t="shared" si="36"/>
        <v/>
      </c>
      <c r="BN57" s="121" t="str">
        <f t="shared" si="37"/>
        <v/>
      </c>
      <c r="BO57" s="121">
        <f t="shared" si="66"/>
        <v>0</v>
      </c>
      <c r="BP57" s="121">
        <f t="shared" si="67"/>
        <v>0</v>
      </c>
      <c r="BQ57" s="121">
        <f t="shared" si="68"/>
        <v>0</v>
      </c>
      <c r="BR57" s="121">
        <f t="shared" si="69"/>
        <v>0</v>
      </c>
      <c r="BS57" s="121">
        <f t="shared" si="70"/>
        <v>0</v>
      </c>
      <c r="BT57" s="121">
        <f t="shared" si="71"/>
        <v>0</v>
      </c>
      <c r="BU57" s="121" t="str">
        <f t="shared" si="72"/>
        <v/>
      </c>
      <c r="BV57" s="121" t="str">
        <f t="shared" si="73"/>
        <v/>
      </c>
      <c r="BW57" s="121" t="str">
        <f t="shared" si="74"/>
        <v/>
      </c>
      <c r="BX57" s="121" t="str">
        <f t="shared" si="75"/>
        <v/>
      </c>
      <c r="BY57" s="121" t="str">
        <f t="shared" si="76"/>
        <v/>
      </c>
      <c r="BZ57" s="121" t="str">
        <f t="shared" si="77"/>
        <v/>
      </c>
      <c r="CA57" s="121" t="str">
        <f t="shared" si="78"/>
        <v/>
      </c>
      <c r="CB57" s="121" t="str">
        <f t="shared" si="79"/>
        <v/>
      </c>
      <c r="CC57" s="121" t="str">
        <f t="shared" si="80"/>
        <v/>
      </c>
      <c r="CD57" s="121" t="str">
        <f t="shared" si="81"/>
        <v/>
      </c>
      <c r="CE57" s="121" t="str">
        <f t="shared" si="82"/>
        <v/>
      </c>
      <c r="CF57" s="121" t="str">
        <f t="shared" si="83"/>
        <v/>
      </c>
      <c r="CG57" s="121" t="str">
        <f t="shared" si="84"/>
        <v/>
      </c>
      <c r="CH57" s="121" t="str">
        <f t="shared" si="85"/>
        <v/>
      </c>
      <c r="CI57" s="121" t="str">
        <f t="shared" si="86"/>
        <v/>
      </c>
      <c r="CJ57" s="129" t="str">
        <f t="shared" si="87"/>
        <v/>
      </c>
      <c r="CK57" s="121" t="str" cm="1">
        <f t="array" ref="CK57">IF(AND(AZ57="D_16",
        SUMPRODUCT(--ISNUMBER(SEARCH({"14","34","38","40","41","42","43","46","48","56","64","65"},BB57)))&gt;0),
    O57-IF(ISNUMBER(CL57),CL57,0),
    "")</f>
        <v/>
      </c>
      <c r="CL57" s="121" t="str" cm="1">
        <f t="array" ref="CL57">IF(AND(AZ57="D_16",
        SUMPRODUCT(--ISNUMBER(SEARCH({"01";"02";"03";"04";"05";"06";"07";"08";"09";"10";"11";"12";"13";"15";"16";"17";"19";"20";"21";"22";"23";"24";"25";"26";"27";"28";"29";"30";"31";"32";"33";"35";"36";"37";"39";"44";"45";"47";"49";"50";"51";"52";"53";"54";"55";"57";"58";"59";"60";"61";"62";"63";"66";"67";"68";"69";"70";"71";"72";"73";"74";"75"}, BB57)))&gt;0),
    O57,
    "")</f>
        <v/>
      </c>
      <c r="CM57" s="122" t="str" cm="1">
        <f t="array" ref="CM57">IF(SUMPRODUCT(--ISNUMBER(SEARCH({"32";"35";"36";"44";"45";"47";"50";"51";"52";"53";"54";"55";"57";"58";"59";"60"}, BB57)))&gt;0,
    B57,
    "")</f>
        <v/>
      </c>
      <c r="CN57" s="122" t="str" cm="1">
        <f t="array" ref="CN57">IF(SUMPRODUCT(--ISNUMBER(SEARCH({"61";"62"}, BB57)))&gt;0,
    B57,
    "")</f>
        <v/>
      </c>
      <c r="CO57" s="122" t="str" cm="1">
        <f t="array" ref="CO57">IF(SUMPRODUCT(--ISNUMBER(SEARCH({"68";"69";"70";"71"}, BB57)))&gt;0,
    B57,
    "")</f>
        <v/>
      </c>
      <c r="CP57" s="122" t="str" cm="1">
        <f t="array" ref="CP57">IF(SUMPRODUCT(--ISNUMBER(SEARCH({"72";"73";"74";"75"}, BB57)))&gt;0,
    B57,
    "")</f>
        <v/>
      </c>
      <c r="CQ57" s="122" t="str">
        <f t="shared" si="40"/>
        <v/>
      </c>
      <c r="CR57" s="218" t="str">
        <f t="shared" si="41"/>
        <v>NO</v>
      </c>
      <c r="CS57" s="120" t="str">
        <f t="shared" si="88"/>
        <v/>
      </c>
      <c r="CT57" s="121" t="str">
        <f t="shared" si="89"/>
        <v/>
      </c>
      <c r="CU57" s="121" t="str">
        <f t="shared" si="90"/>
        <v/>
      </c>
      <c r="CV57" s="121" t="str">
        <f t="shared" si="91"/>
        <v/>
      </c>
      <c r="CW57" s="121" t="str">
        <f t="shared" si="92"/>
        <v/>
      </c>
      <c r="CX57" s="121" t="str">
        <f t="shared" si="93"/>
        <v/>
      </c>
      <c r="CY57" s="121" t="str">
        <f t="shared" si="94"/>
        <v/>
      </c>
      <c r="CZ57" s="121" t="str">
        <f t="shared" si="95"/>
        <v/>
      </c>
      <c r="DA57" s="121" t="str">
        <f t="shared" si="96"/>
        <v/>
      </c>
      <c r="DB57" s="122" t="str">
        <f t="shared" si="97"/>
        <v/>
      </c>
      <c r="DC57" s="120" t="str">
        <f t="shared" si="98"/>
        <v/>
      </c>
      <c r="DD57" s="121" t="str">
        <f t="shared" si="99"/>
        <v/>
      </c>
      <c r="DE57" s="121" t="str">
        <f t="shared" si="100"/>
        <v/>
      </c>
      <c r="DF57" s="122" t="str">
        <f t="shared" si="101"/>
        <v/>
      </c>
      <c r="DG57" s="110"/>
    </row>
    <row r="58" spans="2:111" ht="16.2" hidden="1" outlineLevel="1" x14ac:dyDescent="0.4">
      <c r="B58" s="7">
        <v>53</v>
      </c>
      <c r="C58" s="12"/>
      <c r="D58" s="13"/>
      <c r="E58" s="14"/>
      <c r="F58" s="14"/>
      <c r="G58" s="14"/>
      <c r="H58" s="14"/>
      <c r="I58" s="14"/>
      <c r="J58" s="14"/>
      <c r="K58" s="14"/>
      <c r="L58" s="15"/>
      <c r="M58" s="12"/>
      <c r="N58" s="12"/>
      <c r="O58" s="12"/>
      <c r="P58" s="98" t="str">
        <f xml:space="preserve"> IF(ISBLANK(M58),"",VLOOKUP(M58,ComboValue!$E$2:$I$18,5,FALSE))</f>
        <v/>
      </c>
      <c r="Q58" s="12"/>
      <c r="R58" s="234" t="str" cm="1">
        <f t="array" ref="R58">IF(OR(ISNUMBER(SEARCH("GHS05",$D58:$L58)),ISNUMBER(SEARCH("GHS06",$D58:$L58)),ISNUMBER(SEARCH("GHS07",$D58:$L58)),ISNUMBER(SEARCH("GHS08",$D58:$L58)),ISNUMBER(SEARCH("geen pictogram",$D58:$L58)),ISNUMBER(SEARCH("GHS09",$D58:$L58)),ISNUMBER(SEARCH("GHS03",$D58:$L58))),"JA","NEE")</f>
        <v>NEE</v>
      </c>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X58" s="121" t="str" cm="1">
        <f t="array" ref="AX58">_xlfn.TEXTJOIN(",", TRUE, IF(D58:L58="","",VLOOKUP(D58:L58, ComboValue!$B$2:$C$11, 2, FALSE)))</f>
        <v/>
      </c>
      <c r="AY58" s="121" t="str">
        <f t="shared" si="64"/>
        <v>Tous_NL</v>
      </c>
      <c r="AZ58" s="121" t="str">
        <f>IF(ISBLANK(M58),"",VLOOKUP(M58,ComboValue!$E$2:$G$18,3,FALSE))</f>
        <v/>
      </c>
      <c r="BA58" s="121" t="str">
        <f>IF(ISBLANK(N58),"",VLOOKUP(N58,ComboValue!$K$2:$L$5,2,FALSE))</f>
        <v/>
      </c>
      <c r="BB58" s="128" t="str" cm="1">
        <f t="array" ref="BB58">_xlfn.TEXTJOIN(",", TRUE, IF(S58:AV58="","",VLOOKUP(S58:AV58, ComboValue!$N$2:$O$100, 2, FALSE)))</f>
        <v/>
      </c>
      <c r="BC58" s="122" t="str">
        <f t="shared" si="65"/>
        <v/>
      </c>
      <c r="BD58" s="110"/>
      <c r="BE58" s="120" t="str">
        <f t="shared" si="28"/>
        <v/>
      </c>
      <c r="BF58" s="121" t="str">
        <f t="shared" si="29"/>
        <v/>
      </c>
      <c r="BG58" s="121" t="str">
        <f t="shared" si="30"/>
        <v/>
      </c>
      <c r="BH58" s="121" t="str">
        <f t="shared" si="31"/>
        <v/>
      </c>
      <c r="BI58" s="121" t="str">
        <f t="shared" si="32"/>
        <v/>
      </c>
      <c r="BJ58" s="121" t="str">
        <f t="shared" si="33"/>
        <v/>
      </c>
      <c r="BK58" s="121" t="str">
        <f t="shared" si="34"/>
        <v/>
      </c>
      <c r="BL58" s="121" t="str">
        <f t="shared" si="35"/>
        <v/>
      </c>
      <c r="BM58" s="121" t="str">
        <f t="shared" si="36"/>
        <v/>
      </c>
      <c r="BN58" s="121" t="str">
        <f t="shared" si="37"/>
        <v/>
      </c>
      <c r="BO58" s="121">
        <f t="shared" si="66"/>
        <v>0</v>
      </c>
      <c r="BP58" s="121">
        <f t="shared" si="67"/>
        <v>0</v>
      </c>
      <c r="BQ58" s="121">
        <f t="shared" si="68"/>
        <v>0</v>
      </c>
      <c r="BR58" s="121">
        <f t="shared" si="69"/>
        <v>0</v>
      </c>
      <c r="BS58" s="121">
        <f t="shared" si="70"/>
        <v>0</v>
      </c>
      <c r="BT58" s="121">
        <f t="shared" si="71"/>
        <v>0</v>
      </c>
      <c r="BU58" s="121" t="str">
        <f t="shared" si="72"/>
        <v/>
      </c>
      <c r="BV58" s="121" t="str">
        <f t="shared" si="73"/>
        <v/>
      </c>
      <c r="BW58" s="121" t="str">
        <f t="shared" si="74"/>
        <v/>
      </c>
      <c r="BX58" s="121" t="str">
        <f t="shared" si="75"/>
        <v/>
      </c>
      <c r="BY58" s="121" t="str">
        <f t="shared" si="76"/>
        <v/>
      </c>
      <c r="BZ58" s="121" t="str">
        <f t="shared" si="77"/>
        <v/>
      </c>
      <c r="CA58" s="121" t="str">
        <f t="shared" si="78"/>
        <v/>
      </c>
      <c r="CB58" s="121" t="str">
        <f t="shared" si="79"/>
        <v/>
      </c>
      <c r="CC58" s="121" t="str">
        <f t="shared" si="80"/>
        <v/>
      </c>
      <c r="CD58" s="121" t="str">
        <f t="shared" si="81"/>
        <v/>
      </c>
      <c r="CE58" s="121" t="str">
        <f t="shared" si="82"/>
        <v/>
      </c>
      <c r="CF58" s="121" t="str">
        <f t="shared" si="83"/>
        <v/>
      </c>
      <c r="CG58" s="121" t="str">
        <f t="shared" si="84"/>
        <v/>
      </c>
      <c r="CH58" s="121" t="str">
        <f t="shared" si="85"/>
        <v/>
      </c>
      <c r="CI58" s="121" t="str">
        <f t="shared" si="86"/>
        <v/>
      </c>
      <c r="CJ58" s="129" t="str">
        <f t="shared" si="87"/>
        <v/>
      </c>
      <c r="CK58" s="121" t="str" cm="1">
        <f t="array" ref="CK58">IF(AND(AZ58="D_16",
        SUMPRODUCT(--ISNUMBER(SEARCH({"14","34","38","40","41","42","43","46","48","56","64","65"},BB58)))&gt;0),
    O58-IF(ISNUMBER(CL58),CL58,0),
    "")</f>
        <v/>
      </c>
      <c r="CL58" s="121" t="str" cm="1">
        <f t="array" ref="CL58">IF(AND(AZ58="D_16",
        SUMPRODUCT(--ISNUMBER(SEARCH({"01";"02";"03";"04";"05";"06";"07";"08";"09";"10";"11";"12";"13";"15";"16";"17";"19";"20";"21";"22";"23";"24";"25";"26";"27";"28";"29";"30";"31";"32";"33";"35";"36";"37";"39";"44";"45";"47";"49";"50";"51";"52";"53";"54";"55";"57";"58";"59";"60";"61";"62";"63";"66";"67";"68";"69";"70";"71";"72";"73";"74";"75"}, BB58)))&gt;0),
    O58,
    "")</f>
        <v/>
      </c>
      <c r="CM58" s="122" t="str" cm="1">
        <f t="array" ref="CM58">IF(SUMPRODUCT(--ISNUMBER(SEARCH({"32";"35";"36";"44";"45";"47";"50";"51";"52";"53";"54";"55";"57";"58";"59";"60"}, BB58)))&gt;0,
    B58,
    "")</f>
        <v/>
      </c>
      <c r="CN58" s="122" t="str" cm="1">
        <f t="array" ref="CN58">IF(SUMPRODUCT(--ISNUMBER(SEARCH({"61";"62"}, BB58)))&gt;0,
    B58,
    "")</f>
        <v/>
      </c>
      <c r="CO58" s="122" t="str" cm="1">
        <f t="array" ref="CO58">IF(SUMPRODUCT(--ISNUMBER(SEARCH({"68";"69";"70";"71"}, BB58)))&gt;0,
    B58,
    "")</f>
        <v/>
      </c>
      <c r="CP58" s="122" t="str" cm="1">
        <f t="array" ref="CP58">IF(SUMPRODUCT(--ISNUMBER(SEARCH({"72";"73";"74";"75"}, BB58)))&gt;0,
    B58,
    "")</f>
        <v/>
      </c>
      <c r="CQ58" s="122" t="str">
        <f t="shared" si="40"/>
        <v/>
      </c>
      <c r="CR58" s="218" t="str">
        <f t="shared" si="41"/>
        <v>NO</v>
      </c>
      <c r="CS58" s="120" t="str">
        <f t="shared" si="88"/>
        <v/>
      </c>
      <c r="CT58" s="121" t="str">
        <f t="shared" si="89"/>
        <v/>
      </c>
      <c r="CU58" s="121" t="str">
        <f t="shared" si="90"/>
        <v/>
      </c>
      <c r="CV58" s="121" t="str">
        <f t="shared" si="91"/>
        <v/>
      </c>
      <c r="CW58" s="121" t="str">
        <f t="shared" si="92"/>
        <v/>
      </c>
      <c r="CX58" s="121" t="str">
        <f t="shared" si="93"/>
        <v/>
      </c>
      <c r="CY58" s="121" t="str">
        <f t="shared" si="94"/>
        <v/>
      </c>
      <c r="CZ58" s="121" t="str">
        <f t="shared" si="95"/>
        <v/>
      </c>
      <c r="DA58" s="121" t="str">
        <f t="shared" si="96"/>
        <v/>
      </c>
      <c r="DB58" s="122" t="str">
        <f t="shared" si="97"/>
        <v/>
      </c>
      <c r="DC58" s="120" t="str">
        <f t="shared" si="98"/>
        <v/>
      </c>
      <c r="DD58" s="121" t="str">
        <f t="shared" si="99"/>
        <v/>
      </c>
      <c r="DE58" s="121" t="str">
        <f t="shared" si="100"/>
        <v/>
      </c>
      <c r="DF58" s="122" t="str">
        <f t="shared" si="101"/>
        <v/>
      </c>
      <c r="DG58" s="110"/>
    </row>
    <row r="59" spans="2:111" ht="16.2" hidden="1" outlineLevel="1" x14ac:dyDescent="0.4">
      <c r="B59" s="7">
        <v>54</v>
      </c>
      <c r="C59" s="12"/>
      <c r="D59" s="13"/>
      <c r="E59" s="14"/>
      <c r="F59" s="14"/>
      <c r="G59" s="14"/>
      <c r="H59" s="14"/>
      <c r="I59" s="14"/>
      <c r="J59" s="14"/>
      <c r="K59" s="14"/>
      <c r="L59" s="15"/>
      <c r="M59" s="12"/>
      <c r="N59" s="12"/>
      <c r="O59" s="12"/>
      <c r="P59" s="98" t="str">
        <f xml:space="preserve"> IF(ISBLANK(M59),"",VLOOKUP(M59,ComboValue!$E$2:$I$18,5,FALSE))</f>
        <v/>
      </c>
      <c r="Q59" s="12"/>
      <c r="R59" s="234" t="str" cm="1">
        <f t="array" ref="R59">IF(OR(ISNUMBER(SEARCH("GHS05",$D59:$L59)),ISNUMBER(SEARCH("GHS06",$D59:$L59)),ISNUMBER(SEARCH("GHS07",$D59:$L59)),ISNUMBER(SEARCH("GHS08",$D59:$L59)),ISNUMBER(SEARCH("geen pictogram",$D59:$L59)),ISNUMBER(SEARCH("GHS09",$D59:$L59)),ISNUMBER(SEARCH("GHS03",$D59:$L59))),"JA","NEE")</f>
        <v>NEE</v>
      </c>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X59" s="121" t="str" cm="1">
        <f t="array" ref="AX59">_xlfn.TEXTJOIN(",", TRUE, IF(D59:L59="","",VLOOKUP(D59:L59, ComboValue!$B$2:$C$11, 2, FALSE)))</f>
        <v/>
      </c>
      <c r="AY59" s="121" t="str">
        <f t="shared" si="64"/>
        <v>Tous_NL</v>
      </c>
      <c r="AZ59" s="121" t="str">
        <f>IF(ISBLANK(M59),"",VLOOKUP(M59,ComboValue!$E$2:$G$18,3,FALSE))</f>
        <v/>
      </c>
      <c r="BA59" s="121" t="str">
        <f>IF(ISBLANK(N59),"",VLOOKUP(N59,ComboValue!$K$2:$L$5,2,FALSE))</f>
        <v/>
      </c>
      <c r="BB59" s="128" t="str" cm="1">
        <f t="array" ref="BB59">_xlfn.TEXTJOIN(",", TRUE, IF(S59:AV59="","",VLOOKUP(S59:AV59, ComboValue!$N$2:$O$100, 2, FALSE)))</f>
        <v/>
      </c>
      <c r="BC59" s="122" t="str">
        <f t="shared" si="65"/>
        <v/>
      </c>
      <c r="BD59" s="110"/>
      <c r="BE59" s="120" t="str">
        <f t="shared" si="28"/>
        <v/>
      </c>
      <c r="BF59" s="121" t="str">
        <f t="shared" si="29"/>
        <v/>
      </c>
      <c r="BG59" s="121" t="str">
        <f t="shared" si="30"/>
        <v/>
      </c>
      <c r="BH59" s="121" t="str">
        <f t="shared" si="31"/>
        <v/>
      </c>
      <c r="BI59" s="121" t="str">
        <f t="shared" si="32"/>
        <v/>
      </c>
      <c r="BJ59" s="121" t="str">
        <f t="shared" si="33"/>
        <v/>
      </c>
      <c r="BK59" s="121" t="str">
        <f t="shared" si="34"/>
        <v/>
      </c>
      <c r="BL59" s="121" t="str">
        <f t="shared" si="35"/>
        <v/>
      </c>
      <c r="BM59" s="121" t="str">
        <f t="shared" si="36"/>
        <v/>
      </c>
      <c r="BN59" s="121" t="str">
        <f t="shared" si="37"/>
        <v/>
      </c>
      <c r="BO59" s="121">
        <f t="shared" si="66"/>
        <v>0</v>
      </c>
      <c r="BP59" s="121">
        <f t="shared" si="67"/>
        <v>0</v>
      </c>
      <c r="BQ59" s="121">
        <f t="shared" si="68"/>
        <v>0</v>
      </c>
      <c r="BR59" s="121">
        <f t="shared" si="69"/>
        <v>0</v>
      </c>
      <c r="BS59" s="121">
        <f t="shared" si="70"/>
        <v>0</v>
      </c>
      <c r="BT59" s="121">
        <f t="shared" si="71"/>
        <v>0</v>
      </c>
      <c r="BU59" s="121" t="str">
        <f t="shared" si="72"/>
        <v/>
      </c>
      <c r="BV59" s="121" t="str">
        <f t="shared" si="73"/>
        <v/>
      </c>
      <c r="BW59" s="121" t="str">
        <f t="shared" si="74"/>
        <v/>
      </c>
      <c r="BX59" s="121" t="str">
        <f t="shared" si="75"/>
        <v/>
      </c>
      <c r="BY59" s="121" t="str">
        <f t="shared" si="76"/>
        <v/>
      </c>
      <c r="BZ59" s="121" t="str">
        <f t="shared" si="77"/>
        <v/>
      </c>
      <c r="CA59" s="121" t="str">
        <f t="shared" si="78"/>
        <v/>
      </c>
      <c r="CB59" s="121" t="str">
        <f t="shared" si="79"/>
        <v/>
      </c>
      <c r="CC59" s="121" t="str">
        <f t="shared" si="80"/>
        <v/>
      </c>
      <c r="CD59" s="121" t="str">
        <f t="shared" si="81"/>
        <v/>
      </c>
      <c r="CE59" s="121" t="str">
        <f t="shared" si="82"/>
        <v/>
      </c>
      <c r="CF59" s="121" t="str">
        <f t="shared" si="83"/>
        <v/>
      </c>
      <c r="CG59" s="121" t="str">
        <f t="shared" si="84"/>
        <v/>
      </c>
      <c r="CH59" s="121" t="str">
        <f t="shared" si="85"/>
        <v/>
      </c>
      <c r="CI59" s="121" t="str">
        <f t="shared" si="86"/>
        <v/>
      </c>
      <c r="CJ59" s="129" t="str">
        <f t="shared" si="87"/>
        <v/>
      </c>
      <c r="CK59" s="121" t="str" cm="1">
        <f t="array" ref="CK59">IF(AND(AZ59="D_16",
        SUMPRODUCT(--ISNUMBER(SEARCH({"14","34","38","40","41","42","43","46","48","56","64","65"},BB59)))&gt;0),
    O59-IF(ISNUMBER(CL59),CL59,0),
    "")</f>
        <v/>
      </c>
      <c r="CL59" s="121" t="str" cm="1">
        <f t="array" ref="CL59">IF(AND(AZ59="D_16",
        SUMPRODUCT(--ISNUMBER(SEARCH({"01";"02";"03";"04";"05";"06";"07";"08";"09";"10";"11";"12";"13";"15";"16";"17";"19";"20";"21";"22";"23";"24";"25";"26";"27";"28";"29";"30";"31";"32";"33";"35";"36";"37";"39";"44";"45";"47";"49";"50";"51";"52";"53";"54";"55";"57";"58";"59";"60";"61";"62";"63";"66";"67";"68";"69";"70";"71";"72";"73";"74";"75"}, BB59)))&gt;0),
    O59,
    "")</f>
        <v/>
      </c>
      <c r="CM59" s="122" t="str" cm="1">
        <f t="array" ref="CM59">IF(SUMPRODUCT(--ISNUMBER(SEARCH({"32";"35";"36";"44";"45";"47";"50";"51";"52";"53";"54";"55";"57";"58";"59";"60"}, BB59)))&gt;0,
    B59,
    "")</f>
        <v/>
      </c>
      <c r="CN59" s="122" t="str" cm="1">
        <f t="array" ref="CN59">IF(SUMPRODUCT(--ISNUMBER(SEARCH({"61";"62"}, BB59)))&gt;0,
    B59,
    "")</f>
        <v/>
      </c>
      <c r="CO59" s="122" t="str" cm="1">
        <f t="array" ref="CO59">IF(SUMPRODUCT(--ISNUMBER(SEARCH({"68";"69";"70";"71"}, BB59)))&gt;0,
    B59,
    "")</f>
        <v/>
      </c>
      <c r="CP59" s="122" t="str" cm="1">
        <f t="array" ref="CP59">IF(SUMPRODUCT(--ISNUMBER(SEARCH({"72";"73";"74";"75"}, BB59)))&gt;0,
    B59,
    "")</f>
        <v/>
      </c>
      <c r="CQ59" s="122" t="str">
        <f t="shared" si="40"/>
        <v/>
      </c>
      <c r="CR59" s="218" t="str">
        <f t="shared" si="41"/>
        <v>NO</v>
      </c>
      <c r="CS59" s="120" t="str">
        <f t="shared" si="88"/>
        <v/>
      </c>
      <c r="CT59" s="121" t="str">
        <f t="shared" si="89"/>
        <v/>
      </c>
      <c r="CU59" s="121" t="str">
        <f t="shared" si="90"/>
        <v/>
      </c>
      <c r="CV59" s="121" t="str">
        <f t="shared" si="91"/>
        <v/>
      </c>
      <c r="CW59" s="121" t="str">
        <f t="shared" si="92"/>
        <v/>
      </c>
      <c r="CX59" s="121" t="str">
        <f t="shared" si="93"/>
        <v/>
      </c>
      <c r="CY59" s="121" t="str">
        <f t="shared" si="94"/>
        <v/>
      </c>
      <c r="CZ59" s="121" t="str">
        <f t="shared" si="95"/>
        <v/>
      </c>
      <c r="DA59" s="121" t="str">
        <f t="shared" si="96"/>
        <v/>
      </c>
      <c r="DB59" s="122" t="str">
        <f t="shared" si="97"/>
        <v/>
      </c>
      <c r="DC59" s="120" t="str">
        <f t="shared" si="98"/>
        <v/>
      </c>
      <c r="DD59" s="121" t="str">
        <f t="shared" si="99"/>
        <v/>
      </c>
      <c r="DE59" s="121" t="str">
        <f t="shared" si="100"/>
        <v/>
      </c>
      <c r="DF59" s="122" t="str">
        <f t="shared" si="101"/>
        <v/>
      </c>
      <c r="DG59" s="110"/>
    </row>
    <row r="60" spans="2:111" ht="16.2" hidden="1" outlineLevel="1" x14ac:dyDescent="0.4">
      <c r="B60" s="7">
        <v>55</v>
      </c>
      <c r="C60" s="12"/>
      <c r="D60" s="13"/>
      <c r="E60" s="14"/>
      <c r="F60" s="14"/>
      <c r="G60" s="14"/>
      <c r="H60" s="14"/>
      <c r="I60" s="14"/>
      <c r="J60" s="14"/>
      <c r="K60" s="14"/>
      <c r="L60" s="15"/>
      <c r="M60" s="12"/>
      <c r="N60" s="12"/>
      <c r="O60" s="12"/>
      <c r="P60" s="98" t="str">
        <f xml:space="preserve"> IF(ISBLANK(M60),"",VLOOKUP(M60,ComboValue!$E$2:$I$18,5,FALSE))</f>
        <v/>
      </c>
      <c r="Q60" s="12"/>
      <c r="R60" s="234" t="str" cm="1">
        <f t="array" ref="R60">IF(OR(ISNUMBER(SEARCH("GHS05",$D60:$L60)),ISNUMBER(SEARCH("GHS06",$D60:$L60)),ISNUMBER(SEARCH("GHS07",$D60:$L60)),ISNUMBER(SEARCH("GHS08",$D60:$L60)),ISNUMBER(SEARCH("geen pictogram",$D60:$L60)),ISNUMBER(SEARCH("GHS09",$D60:$L60)),ISNUMBER(SEARCH("GHS03",$D60:$L60))),"JA","NEE")</f>
        <v>NEE</v>
      </c>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X60" s="121" t="str" cm="1">
        <f t="array" ref="AX60">_xlfn.TEXTJOIN(",", TRUE, IF(D60:L60="","",VLOOKUP(D60:L60, ComboValue!$B$2:$C$11, 2, FALSE)))</f>
        <v/>
      </c>
      <c r="AY60" s="121" t="str">
        <f t="shared" si="64"/>
        <v>Tous_NL</v>
      </c>
      <c r="AZ60" s="121" t="str">
        <f>IF(ISBLANK(M60),"",VLOOKUP(M60,ComboValue!$E$2:$G$18,3,FALSE))</f>
        <v/>
      </c>
      <c r="BA60" s="121" t="str">
        <f>IF(ISBLANK(N60),"",VLOOKUP(N60,ComboValue!$K$2:$L$5,2,FALSE))</f>
        <v/>
      </c>
      <c r="BB60" s="128" t="str" cm="1">
        <f t="array" ref="BB60">_xlfn.TEXTJOIN(",", TRUE, IF(S60:AV60="","",VLOOKUP(S60:AV60, ComboValue!$N$2:$O$100, 2, FALSE)))</f>
        <v/>
      </c>
      <c r="BC60" s="122" t="str">
        <f t="shared" si="65"/>
        <v/>
      </c>
      <c r="BD60" s="110"/>
      <c r="BE60" s="120" t="str">
        <f t="shared" si="28"/>
        <v/>
      </c>
      <c r="BF60" s="121" t="str">
        <f t="shared" si="29"/>
        <v/>
      </c>
      <c r="BG60" s="121" t="str">
        <f t="shared" si="30"/>
        <v/>
      </c>
      <c r="BH60" s="121" t="str">
        <f t="shared" si="31"/>
        <v/>
      </c>
      <c r="BI60" s="121" t="str">
        <f t="shared" si="32"/>
        <v/>
      </c>
      <c r="BJ60" s="121" t="str">
        <f t="shared" si="33"/>
        <v/>
      </c>
      <c r="BK60" s="121" t="str">
        <f t="shared" si="34"/>
        <v/>
      </c>
      <c r="BL60" s="121" t="str">
        <f t="shared" si="35"/>
        <v/>
      </c>
      <c r="BM60" s="121" t="str">
        <f t="shared" si="36"/>
        <v/>
      </c>
      <c r="BN60" s="121" t="str">
        <f t="shared" si="37"/>
        <v/>
      </c>
      <c r="BO60" s="121">
        <f t="shared" si="66"/>
        <v>0</v>
      </c>
      <c r="BP60" s="121">
        <f t="shared" si="67"/>
        <v>0</v>
      </c>
      <c r="BQ60" s="121">
        <f t="shared" si="68"/>
        <v>0</v>
      </c>
      <c r="BR60" s="121">
        <f t="shared" si="69"/>
        <v>0</v>
      </c>
      <c r="BS60" s="121">
        <f t="shared" si="70"/>
        <v>0</v>
      </c>
      <c r="BT60" s="121">
        <f t="shared" si="71"/>
        <v>0</v>
      </c>
      <c r="BU60" s="121" t="str">
        <f t="shared" si="72"/>
        <v/>
      </c>
      <c r="BV60" s="121" t="str">
        <f t="shared" si="73"/>
        <v/>
      </c>
      <c r="BW60" s="121" t="str">
        <f t="shared" si="74"/>
        <v/>
      </c>
      <c r="BX60" s="121" t="str">
        <f t="shared" si="75"/>
        <v/>
      </c>
      <c r="BY60" s="121" t="str">
        <f t="shared" si="76"/>
        <v/>
      </c>
      <c r="BZ60" s="121" t="str">
        <f t="shared" si="77"/>
        <v/>
      </c>
      <c r="CA60" s="121" t="str">
        <f t="shared" si="78"/>
        <v/>
      </c>
      <c r="CB60" s="121" t="str">
        <f t="shared" si="79"/>
        <v/>
      </c>
      <c r="CC60" s="121" t="str">
        <f t="shared" si="80"/>
        <v/>
      </c>
      <c r="CD60" s="121" t="str">
        <f t="shared" si="81"/>
        <v/>
      </c>
      <c r="CE60" s="121" t="str">
        <f t="shared" si="82"/>
        <v/>
      </c>
      <c r="CF60" s="121" t="str">
        <f t="shared" si="83"/>
        <v/>
      </c>
      <c r="CG60" s="121" t="str">
        <f t="shared" si="84"/>
        <v/>
      </c>
      <c r="CH60" s="121" t="str">
        <f t="shared" si="85"/>
        <v/>
      </c>
      <c r="CI60" s="121" t="str">
        <f t="shared" si="86"/>
        <v/>
      </c>
      <c r="CJ60" s="129" t="str">
        <f t="shared" si="87"/>
        <v/>
      </c>
      <c r="CK60" s="121" t="str" cm="1">
        <f t="array" ref="CK60">IF(AND(AZ60="D_16",
        SUMPRODUCT(--ISNUMBER(SEARCH({"14","34","38","40","41","42","43","46","48","56","64","65"},BB60)))&gt;0),
    O60-IF(ISNUMBER(CL60),CL60,0),
    "")</f>
        <v/>
      </c>
      <c r="CL60" s="121" t="str" cm="1">
        <f t="array" ref="CL60">IF(AND(AZ60="D_16",
        SUMPRODUCT(--ISNUMBER(SEARCH({"01";"02";"03";"04";"05";"06";"07";"08";"09";"10";"11";"12";"13";"15";"16";"17";"19";"20";"21";"22";"23";"24";"25";"26";"27";"28";"29";"30";"31";"32";"33";"35";"36";"37";"39";"44";"45";"47";"49";"50";"51";"52";"53";"54";"55";"57";"58";"59";"60";"61";"62";"63";"66";"67";"68";"69";"70";"71";"72";"73";"74";"75"}, BB60)))&gt;0),
    O60,
    "")</f>
        <v/>
      </c>
      <c r="CM60" s="122" t="str" cm="1">
        <f t="array" ref="CM60">IF(SUMPRODUCT(--ISNUMBER(SEARCH({"32";"35";"36";"44";"45";"47";"50";"51";"52";"53";"54";"55";"57";"58";"59";"60"}, BB60)))&gt;0,
    B60,
    "")</f>
        <v/>
      </c>
      <c r="CN60" s="122" t="str" cm="1">
        <f t="array" ref="CN60">IF(SUMPRODUCT(--ISNUMBER(SEARCH({"61";"62"}, BB60)))&gt;0,
    B60,
    "")</f>
        <v/>
      </c>
      <c r="CO60" s="122" t="str" cm="1">
        <f t="array" ref="CO60">IF(SUMPRODUCT(--ISNUMBER(SEARCH({"68";"69";"70";"71"}, BB60)))&gt;0,
    B60,
    "")</f>
        <v/>
      </c>
      <c r="CP60" s="122" t="str" cm="1">
        <f t="array" ref="CP60">IF(SUMPRODUCT(--ISNUMBER(SEARCH({"72";"73";"74";"75"}, BB60)))&gt;0,
    B60,
    "")</f>
        <v/>
      </c>
      <c r="CQ60" s="122" t="str">
        <f t="shared" si="40"/>
        <v/>
      </c>
      <c r="CR60" s="218" t="str">
        <f t="shared" si="41"/>
        <v>NO</v>
      </c>
      <c r="CS60" s="120" t="str">
        <f t="shared" si="88"/>
        <v/>
      </c>
      <c r="CT60" s="121" t="str">
        <f t="shared" si="89"/>
        <v/>
      </c>
      <c r="CU60" s="121" t="str">
        <f t="shared" si="90"/>
        <v/>
      </c>
      <c r="CV60" s="121" t="str">
        <f t="shared" si="91"/>
        <v/>
      </c>
      <c r="CW60" s="121" t="str">
        <f t="shared" si="92"/>
        <v/>
      </c>
      <c r="CX60" s="121" t="str">
        <f t="shared" si="93"/>
        <v/>
      </c>
      <c r="CY60" s="121" t="str">
        <f t="shared" si="94"/>
        <v/>
      </c>
      <c r="CZ60" s="121" t="str">
        <f t="shared" si="95"/>
        <v/>
      </c>
      <c r="DA60" s="121" t="str">
        <f t="shared" si="96"/>
        <v/>
      </c>
      <c r="DB60" s="122" t="str">
        <f t="shared" si="97"/>
        <v/>
      </c>
      <c r="DC60" s="120" t="str">
        <f t="shared" si="98"/>
        <v/>
      </c>
      <c r="DD60" s="121" t="str">
        <f t="shared" si="99"/>
        <v/>
      </c>
      <c r="DE60" s="121" t="str">
        <f t="shared" si="100"/>
        <v/>
      </c>
      <c r="DF60" s="122" t="str">
        <f t="shared" si="101"/>
        <v/>
      </c>
      <c r="DG60" s="110"/>
    </row>
    <row r="61" spans="2:111" ht="16.2" hidden="1" outlineLevel="1" x14ac:dyDescent="0.4">
      <c r="B61" s="7">
        <v>56</v>
      </c>
      <c r="C61" s="12"/>
      <c r="D61" s="13"/>
      <c r="E61" s="14"/>
      <c r="F61" s="14"/>
      <c r="G61" s="14"/>
      <c r="H61" s="14"/>
      <c r="I61" s="14"/>
      <c r="J61" s="14"/>
      <c r="K61" s="14"/>
      <c r="L61" s="15"/>
      <c r="M61" s="12"/>
      <c r="N61" s="12"/>
      <c r="O61" s="12"/>
      <c r="P61" s="98" t="str">
        <f xml:space="preserve"> IF(ISBLANK(M61),"",VLOOKUP(M61,ComboValue!$E$2:$I$18,5,FALSE))</f>
        <v/>
      </c>
      <c r="Q61" s="12"/>
      <c r="R61" s="234" t="str" cm="1">
        <f t="array" ref="R61">IF(OR(ISNUMBER(SEARCH("GHS05",$D61:$L61)),ISNUMBER(SEARCH("GHS06",$D61:$L61)),ISNUMBER(SEARCH("GHS07",$D61:$L61)),ISNUMBER(SEARCH("GHS08",$D61:$L61)),ISNUMBER(SEARCH("geen pictogram",$D61:$L61)),ISNUMBER(SEARCH("GHS09",$D61:$L61)),ISNUMBER(SEARCH("GHS03",$D61:$L61))),"JA","NEE")</f>
        <v>NEE</v>
      </c>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X61" s="121" t="str" cm="1">
        <f t="array" ref="AX61">_xlfn.TEXTJOIN(",", TRUE, IF(D61:L61="","",VLOOKUP(D61:L61, ComboValue!$B$2:$C$11, 2, FALSE)))</f>
        <v/>
      </c>
      <c r="AY61" s="121" t="str">
        <f t="shared" si="64"/>
        <v>Tous_NL</v>
      </c>
      <c r="AZ61" s="121" t="str">
        <f>IF(ISBLANK(M61),"",VLOOKUP(M61,ComboValue!$E$2:$G$18,3,FALSE))</f>
        <v/>
      </c>
      <c r="BA61" s="121" t="str">
        <f>IF(ISBLANK(N61),"",VLOOKUP(N61,ComboValue!$K$2:$L$5,2,FALSE))</f>
        <v/>
      </c>
      <c r="BB61" s="128" t="str" cm="1">
        <f t="array" ref="BB61">_xlfn.TEXTJOIN(",", TRUE, IF(S61:AV61="","",VLOOKUP(S61:AV61, ComboValue!$N$2:$O$100, 2, FALSE)))</f>
        <v/>
      </c>
      <c r="BC61" s="122" t="str">
        <f t="shared" si="65"/>
        <v/>
      </c>
      <c r="BD61" s="110"/>
      <c r="BE61" s="120" t="str">
        <f t="shared" si="28"/>
        <v/>
      </c>
      <c r="BF61" s="121" t="str">
        <f t="shared" si="29"/>
        <v/>
      </c>
      <c r="BG61" s="121" t="str">
        <f t="shared" si="30"/>
        <v/>
      </c>
      <c r="BH61" s="121" t="str">
        <f t="shared" si="31"/>
        <v/>
      </c>
      <c r="BI61" s="121" t="str">
        <f t="shared" si="32"/>
        <v/>
      </c>
      <c r="BJ61" s="121" t="str">
        <f t="shared" si="33"/>
        <v/>
      </c>
      <c r="BK61" s="121" t="str">
        <f t="shared" si="34"/>
        <v/>
      </c>
      <c r="BL61" s="121" t="str">
        <f t="shared" si="35"/>
        <v/>
      </c>
      <c r="BM61" s="121" t="str">
        <f t="shared" si="36"/>
        <v/>
      </c>
      <c r="BN61" s="121" t="str">
        <f t="shared" si="37"/>
        <v/>
      </c>
      <c r="BO61" s="121">
        <f t="shared" si="66"/>
        <v>0</v>
      </c>
      <c r="BP61" s="121">
        <f t="shared" si="67"/>
        <v>0</v>
      </c>
      <c r="BQ61" s="121">
        <f t="shared" si="68"/>
        <v>0</v>
      </c>
      <c r="BR61" s="121">
        <f t="shared" si="69"/>
        <v>0</v>
      </c>
      <c r="BS61" s="121">
        <f t="shared" si="70"/>
        <v>0</v>
      </c>
      <c r="BT61" s="121">
        <f t="shared" si="71"/>
        <v>0</v>
      </c>
      <c r="BU61" s="121" t="str">
        <f t="shared" si="72"/>
        <v/>
      </c>
      <c r="BV61" s="121" t="str">
        <f t="shared" si="73"/>
        <v/>
      </c>
      <c r="BW61" s="121" t="str">
        <f t="shared" si="74"/>
        <v/>
      </c>
      <c r="BX61" s="121" t="str">
        <f t="shared" si="75"/>
        <v/>
      </c>
      <c r="BY61" s="121" t="str">
        <f t="shared" si="76"/>
        <v/>
      </c>
      <c r="BZ61" s="121" t="str">
        <f t="shared" si="77"/>
        <v/>
      </c>
      <c r="CA61" s="121" t="str">
        <f t="shared" si="78"/>
        <v/>
      </c>
      <c r="CB61" s="121" t="str">
        <f t="shared" si="79"/>
        <v/>
      </c>
      <c r="CC61" s="121" t="str">
        <f t="shared" si="80"/>
        <v/>
      </c>
      <c r="CD61" s="121" t="str">
        <f t="shared" si="81"/>
        <v/>
      </c>
      <c r="CE61" s="121" t="str">
        <f t="shared" si="82"/>
        <v/>
      </c>
      <c r="CF61" s="121" t="str">
        <f t="shared" si="83"/>
        <v/>
      </c>
      <c r="CG61" s="121" t="str">
        <f t="shared" si="84"/>
        <v/>
      </c>
      <c r="CH61" s="121" t="str">
        <f t="shared" si="85"/>
        <v/>
      </c>
      <c r="CI61" s="121" t="str">
        <f t="shared" si="86"/>
        <v/>
      </c>
      <c r="CJ61" s="129" t="str">
        <f t="shared" si="87"/>
        <v/>
      </c>
      <c r="CK61" s="121" t="str" cm="1">
        <f t="array" ref="CK61">IF(AND(AZ61="D_16",
        SUMPRODUCT(--ISNUMBER(SEARCH({"14","34","38","40","41","42","43","46","48","56","64","65"},BB61)))&gt;0),
    O61-IF(ISNUMBER(CL61),CL61,0),
    "")</f>
        <v/>
      </c>
      <c r="CL61" s="121" t="str" cm="1">
        <f t="array" ref="CL61">IF(AND(AZ61="D_16",
        SUMPRODUCT(--ISNUMBER(SEARCH({"01";"02";"03";"04";"05";"06";"07";"08";"09";"10";"11";"12";"13";"15";"16";"17";"19";"20";"21";"22";"23";"24";"25";"26";"27";"28";"29";"30";"31";"32";"33";"35";"36";"37";"39";"44";"45";"47";"49";"50";"51";"52";"53";"54";"55";"57";"58";"59";"60";"61";"62";"63";"66";"67";"68";"69";"70";"71";"72";"73";"74";"75"}, BB61)))&gt;0),
    O61,
    "")</f>
        <v/>
      </c>
      <c r="CM61" s="122" t="str" cm="1">
        <f t="array" ref="CM61">IF(SUMPRODUCT(--ISNUMBER(SEARCH({"32";"35";"36";"44";"45";"47";"50";"51";"52";"53";"54";"55";"57";"58";"59";"60"}, BB61)))&gt;0,
    B61,
    "")</f>
        <v/>
      </c>
      <c r="CN61" s="122" t="str" cm="1">
        <f t="array" ref="CN61">IF(SUMPRODUCT(--ISNUMBER(SEARCH({"61";"62"}, BB61)))&gt;0,
    B61,
    "")</f>
        <v/>
      </c>
      <c r="CO61" s="122" t="str" cm="1">
        <f t="array" ref="CO61">IF(SUMPRODUCT(--ISNUMBER(SEARCH({"68";"69";"70";"71"}, BB61)))&gt;0,
    B61,
    "")</f>
        <v/>
      </c>
      <c r="CP61" s="122" t="str" cm="1">
        <f t="array" ref="CP61">IF(SUMPRODUCT(--ISNUMBER(SEARCH({"72";"73";"74";"75"}, BB61)))&gt;0,
    B61,
    "")</f>
        <v/>
      </c>
      <c r="CQ61" s="122" t="str">
        <f t="shared" si="40"/>
        <v/>
      </c>
      <c r="CR61" s="218" t="str">
        <f t="shared" si="41"/>
        <v>NO</v>
      </c>
      <c r="CS61" s="120" t="str">
        <f t="shared" si="88"/>
        <v/>
      </c>
      <c r="CT61" s="121" t="str">
        <f t="shared" si="89"/>
        <v/>
      </c>
      <c r="CU61" s="121" t="str">
        <f t="shared" si="90"/>
        <v/>
      </c>
      <c r="CV61" s="121" t="str">
        <f t="shared" si="91"/>
        <v/>
      </c>
      <c r="CW61" s="121" t="str">
        <f t="shared" si="92"/>
        <v/>
      </c>
      <c r="CX61" s="121" t="str">
        <f t="shared" si="93"/>
        <v/>
      </c>
      <c r="CY61" s="121" t="str">
        <f t="shared" si="94"/>
        <v/>
      </c>
      <c r="CZ61" s="121" t="str">
        <f t="shared" si="95"/>
        <v/>
      </c>
      <c r="DA61" s="121" t="str">
        <f t="shared" si="96"/>
        <v/>
      </c>
      <c r="DB61" s="122" t="str">
        <f t="shared" si="97"/>
        <v/>
      </c>
      <c r="DC61" s="120" t="str">
        <f t="shared" si="98"/>
        <v/>
      </c>
      <c r="DD61" s="121" t="str">
        <f t="shared" si="99"/>
        <v/>
      </c>
      <c r="DE61" s="121" t="str">
        <f t="shared" si="100"/>
        <v/>
      </c>
      <c r="DF61" s="122" t="str">
        <f t="shared" si="101"/>
        <v/>
      </c>
      <c r="DG61" s="110"/>
    </row>
    <row r="62" spans="2:111" ht="16.2" hidden="1" outlineLevel="1" x14ac:dyDescent="0.4">
      <c r="B62" s="7">
        <v>57</v>
      </c>
      <c r="C62" s="12"/>
      <c r="D62" s="13"/>
      <c r="E62" s="14"/>
      <c r="F62" s="14"/>
      <c r="G62" s="14"/>
      <c r="H62" s="14"/>
      <c r="I62" s="14"/>
      <c r="J62" s="14"/>
      <c r="K62" s="14"/>
      <c r="L62" s="15"/>
      <c r="M62" s="12"/>
      <c r="N62" s="12"/>
      <c r="O62" s="12"/>
      <c r="P62" s="98" t="str">
        <f xml:space="preserve"> IF(ISBLANK(M62),"",VLOOKUP(M62,ComboValue!$E$2:$I$18,5,FALSE))</f>
        <v/>
      </c>
      <c r="Q62" s="12"/>
      <c r="R62" s="234" t="str" cm="1">
        <f t="array" ref="R62">IF(OR(ISNUMBER(SEARCH("GHS05",$D62:$L62)),ISNUMBER(SEARCH("GHS06",$D62:$L62)),ISNUMBER(SEARCH("GHS07",$D62:$L62)),ISNUMBER(SEARCH("GHS08",$D62:$L62)),ISNUMBER(SEARCH("geen pictogram",$D62:$L62)),ISNUMBER(SEARCH("GHS09",$D62:$L62)),ISNUMBER(SEARCH("GHS03",$D62:$L62))),"JA","NEE")</f>
        <v>NEE</v>
      </c>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X62" s="121" t="str" cm="1">
        <f t="array" ref="AX62">_xlfn.TEXTJOIN(",", TRUE, IF(D62:L62="","",VLOOKUP(D62:L62, ComboValue!$B$2:$C$11, 2, FALSE)))</f>
        <v/>
      </c>
      <c r="AY62" s="121" t="str">
        <f t="shared" si="64"/>
        <v>Tous_NL</v>
      </c>
      <c r="AZ62" s="121" t="str">
        <f>IF(ISBLANK(M62),"",VLOOKUP(M62,ComboValue!$E$2:$G$18,3,FALSE))</f>
        <v/>
      </c>
      <c r="BA62" s="121" t="str">
        <f>IF(ISBLANK(N62),"",VLOOKUP(N62,ComboValue!$K$2:$L$5,2,FALSE))</f>
        <v/>
      </c>
      <c r="BB62" s="128" t="str" cm="1">
        <f t="array" ref="BB62">_xlfn.TEXTJOIN(",", TRUE, IF(S62:AV62="","",VLOOKUP(S62:AV62, ComboValue!$N$2:$O$100, 2, FALSE)))</f>
        <v/>
      </c>
      <c r="BC62" s="122" t="str">
        <f t="shared" si="65"/>
        <v/>
      </c>
      <c r="BD62" s="110"/>
      <c r="BE62" s="120" t="str">
        <f t="shared" si="28"/>
        <v/>
      </c>
      <c r="BF62" s="121" t="str">
        <f t="shared" si="29"/>
        <v/>
      </c>
      <c r="BG62" s="121" t="str">
        <f t="shared" si="30"/>
        <v/>
      </c>
      <c r="BH62" s="121" t="str">
        <f t="shared" si="31"/>
        <v/>
      </c>
      <c r="BI62" s="121" t="str">
        <f t="shared" si="32"/>
        <v/>
      </c>
      <c r="BJ62" s="121" t="str">
        <f t="shared" si="33"/>
        <v/>
      </c>
      <c r="BK62" s="121" t="str">
        <f t="shared" si="34"/>
        <v/>
      </c>
      <c r="BL62" s="121" t="str">
        <f t="shared" si="35"/>
        <v/>
      </c>
      <c r="BM62" s="121" t="str">
        <f t="shared" si="36"/>
        <v/>
      </c>
      <c r="BN62" s="121" t="str">
        <f t="shared" si="37"/>
        <v/>
      </c>
      <c r="BO62" s="121">
        <f t="shared" si="66"/>
        <v>0</v>
      </c>
      <c r="BP62" s="121">
        <f t="shared" si="67"/>
        <v>0</v>
      </c>
      <c r="BQ62" s="121">
        <f t="shared" si="68"/>
        <v>0</v>
      </c>
      <c r="BR62" s="121">
        <f t="shared" si="69"/>
        <v>0</v>
      </c>
      <c r="BS62" s="121">
        <f t="shared" si="70"/>
        <v>0</v>
      </c>
      <c r="BT62" s="121">
        <f t="shared" si="71"/>
        <v>0</v>
      </c>
      <c r="BU62" s="121" t="str">
        <f t="shared" si="72"/>
        <v/>
      </c>
      <c r="BV62" s="121" t="str">
        <f t="shared" si="73"/>
        <v/>
      </c>
      <c r="BW62" s="121" t="str">
        <f t="shared" si="74"/>
        <v/>
      </c>
      <c r="BX62" s="121" t="str">
        <f t="shared" si="75"/>
        <v/>
      </c>
      <c r="BY62" s="121" t="str">
        <f t="shared" si="76"/>
        <v/>
      </c>
      <c r="BZ62" s="121" t="str">
        <f t="shared" si="77"/>
        <v/>
      </c>
      <c r="CA62" s="121" t="str">
        <f t="shared" si="78"/>
        <v/>
      </c>
      <c r="CB62" s="121" t="str">
        <f t="shared" si="79"/>
        <v/>
      </c>
      <c r="CC62" s="121" t="str">
        <f t="shared" si="80"/>
        <v/>
      </c>
      <c r="CD62" s="121" t="str">
        <f t="shared" si="81"/>
        <v/>
      </c>
      <c r="CE62" s="121" t="str">
        <f t="shared" si="82"/>
        <v/>
      </c>
      <c r="CF62" s="121" t="str">
        <f t="shared" si="83"/>
        <v/>
      </c>
      <c r="CG62" s="121" t="str">
        <f t="shared" si="84"/>
        <v/>
      </c>
      <c r="CH62" s="121" t="str">
        <f t="shared" si="85"/>
        <v/>
      </c>
      <c r="CI62" s="121" t="str">
        <f t="shared" si="86"/>
        <v/>
      </c>
      <c r="CJ62" s="129" t="str">
        <f t="shared" si="87"/>
        <v/>
      </c>
      <c r="CK62" s="121" t="str" cm="1">
        <f t="array" ref="CK62">IF(AND(AZ62="D_16",
        SUMPRODUCT(--ISNUMBER(SEARCH({"14","34","38","40","41","42","43","46","48","56","64","65"},BB62)))&gt;0),
    O62-IF(ISNUMBER(CL62),CL62,0),
    "")</f>
        <v/>
      </c>
      <c r="CL62" s="121" t="str" cm="1">
        <f t="array" ref="CL62">IF(AND(AZ62="D_16",
        SUMPRODUCT(--ISNUMBER(SEARCH({"01";"02";"03";"04";"05";"06";"07";"08";"09";"10";"11";"12";"13";"15";"16";"17";"19";"20";"21";"22";"23";"24";"25";"26";"27";"28";"29";"30";"31";"32";"33";"35";"36";"37";"39";"44";"45";"47";"49";"50";"51";"52";"53";"54";"55";"57";"58";"59";"60";"61";"62";"63";"66";"67";"68";"69";"70";"71";"72";"73";"74";"75"}, BB62)))&gt;0),
    O62,
    "")</f>
        <v/>
      </c>
      <c r="CM62" s="122" t="str" cm="1">
        <f t="array" ref="CM62">IF(SUMPRODUCT(--ISNUMBER(SEARCH({"32";"35";"36";"44";"45";"47";"50";"51";"52";"53";"54";"55";"57";"58";"59";"60"}, BB62)))&gt;0,
    B62,
    "")</f>
        <v/>
      </c>
      <c r="CN62" s="122" t="str" cm="1">
        <f t="array" ref="CN62">IF(SUMPRODUCT(--ISNUMBER(SEARCH({"61";"62"}, BB62)))&gt;0,
    B62,
    "")</f>
        <v/>
      </c>
      <c r="CO62" s="122" t="str" cm="1">
        <f t="array" ref="CO62">IF(SUMPRODUCT(--ISNUMBER(SEARCH({"68";"69";"70";"71"}, BB62)))&gt;0,
    B62,
    "")</f>
        <v/>
      </c>
      <c r="CP62" s="122" t="str" cm="1">
        <f t="array" ref="CP62">IF(SUMPRODUCT(--ISNUMBER(SEARCH({"72";"73";"74";"75"}, BB62)))&gt;0,
    B62,
    "")</f>
        <v/>
      </c>
      <c r="CQ62" s="122" t="str">
        <f t="shared" si="40"/>
        <v/>
      </c>
      <c r="CR62" s="218" t="str">
        <f t="shared" si="41"/>
        <v>NO</v>
      </c>
      <c r="CS62" s="120" t="str">
        <f t="shared" si="88"/>
        <v/>
      </c>
      <c r="CT62" s="121" t="str">
        <f t="shared" si="89"/>
        <v/>
      </c>
      <c r="CU62" s="121" t="str">
        <f t="shared" si="90"/>
        <v/>
      </c>
      <c r="CV62" s="121" t="str">
        <f t="shared" si="91"/>
        <v/>
      </c>
      <c r="CW62" s="121" t="str">
        <f t="shared" si="92"/>
        <v/>
      </c>
      <c r="CX62" s="121" t="str">
        <f t="shared" si="93"/>
        <v/>
      </c>
      <c r="CY62" s="121" t="str">
        <f t="shared" si="94"/>
        <v/>
      </c>
      <c r="CZ62" s="121" t="str">
        <f t="shared" si="95"/>
        <v/>
      </c>
      <c r="DA62" s="121" t="str">
        <f t="shared" si="96"/>
        <v/>
      </c>
      <c r="DB62" s="122" t="str">
        <f t="shared" si="97"/>
        <v/>
      </c>
      <c r="DC62" s="120" t="str">
        <f t="shared" si="98"/>
        <v/>
      </c>
      <c r="DD62" s="121" t="str">
        <f t="shared" si="99"/>
        <v/>
      </c>
      <c r="DE62" s="121" t="str">
        <f t="shared" si="100"/>
        <v/>
      </c>
      <c r="DF62" s="122" t="str">
        <f t="shared" si="101"/>
        <v/>
      </c>
      <c r="DG62" s="110"/>
    </row>
    <row r="63" spans="2:111" ht="16.2" hidden="1" outlineLevel="1" x14ac:dyDescent="0.4">
      <c r="B63" s="7">
        <v>58</v>
      </c>
      <c r="C63" s="12"/>
      <c r="D63" s="13"/>
      <c r="E63" s="14"/>
      <c r="F63" s="14"/>
      <c r="G63" s="14"/>
      <c r="H63" s="14"/>
      <c r="I63" s="14"/>
      <c r="J63" s="14"/>
      <c r="K63" s="14"/>
      <c r="L63" s="15"/>
      <c r="M63" s="12"/>
      <c r="N63" s="12"/>
      <c r="O63" s="12"/>
      <c r="P63" s="98" t="str">
        <f xml:space="preserve"> IF(ISBLANK(M63),"",VLOOKUP(M63,ComboValue!$E$2:$I$18,5,FALSE))</f>
        <v/>
      </c>
      <c r="Q63" s="12"/>
      <c r="R63" s="234" t="str" cm="1">
        <f t="array" ref="R63">IF(OR(ISNUMBER(SEARCH("GHS05",$D63:$L63)),ISNUMBER(SEARCH("GHS06",$D63:$L63)),ISNUMBER(SEARCH("GHS07",$D63:$L63)),ISNUMBER(SEARCH("GHS08",$D63:$L63)),ISNUMBER(SEARCH("geen pictogram",$D63:$L63)),ISNUMBER(SEARCH("GHS09",$D63:$L63)),ISNUMBER(SEARCH("GHS03",$D63:$L63))),"JA","NEE")</f>
        <v>NEE</v>
      </c>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X63" s="121" t="str" cm="1">
        <f t="array" ref="AX63">_xlfn.TEXTJOIN(",", TRUE, IF(D63:L63="","",VLOOKUP(D63:L63, ComboValue!$B$2:$C$11, 2, FALSE)))</f>
        <v/>
      </c>
      <c r="AY63" s="121" t="str">
        <f t="shared" si="64"/>
        <v>Tous_NL</v>
      </c>
      <c r="AZ63" s="121" t="str">
        <f>IF(ISBLANK(M63),"",VLOOKUP(M63,ComboValue!$E$2:$G$18,3,FALSE))</f>
        <v/>
      </c>
      <c r="BA63" s="121" t="str">
        <f>IF(ISBLANK(N63),"",VLOOKUP(N63,ComboValue!$K$2:$L$5,2,FALSE))</f>
        <v/>
      </c>
      <c r="BB63" s="128" t="str" cm="1">
        <f t="array" ref="BB63">_xlfn.TEXTJOIN(",", TRUE, IF(S63:AV63="","",VLOOKUP(S63:AV63, ComboValue!$N$2:$O$100, 2, FALSE)))</f>
        <v/>
      </c>
      <c r="BC63" s="122" t="str">
        <f t="shared" si="65"/>
        <v/>
      </c>
      <c r="BD63" s="110"/>
      <c r="BE63" s="120" t="str">
        <f t="shared" si="28"/>
        <v/>
      </c>
      <c r="BF63" s="121" t="str">
        <f t="shared" si="29"/>
        <v/>
      </c>
      <c r="BG63" s="121" t="str">
        <f t="shared" si="30"/>
        <v/>
      </c>
      <c r="BH63" s="121" t="str">
        <f t="shared" si="31"/>
        <v/>
      </c>
      <c r="BI63" s="121" t="str">
        <f t="shared" si="32"/>
        <v/>
      </c>
      <c r="BJ63" s="121" t="str">
        <f t="shared" si="33"/>
        <v/>
      </c>
      <c r="BK63" s="121" t="str">
        <f t="shared" si="34"/>
        <v/>
      </c>
      <c r="BL63" s="121" t="str">
        <f t="shared" si="35"/>
        <v/>
      </c>
      <c r="BM63" s="121" t="str">
        <f t="shared" si="36"/>
        <v/>
      </c>
      <c r="BN63" s="121" t="str">
        <f t="shared" si="37"/>
        <v/>
      </c>
      <c r="BO63" s="121">
        <f t="shared" si="66"/>
        <v>0</v>
      </c>
      <c r="BP63" s="121">
        <f t="shared" si="67"/>
        <v>0</v>
      </c>
      <c r="BQ63" s="121">
        <f t="shared" si="68"/>
        <v>0</v>
      </c>
      <c r="BR63" s="121">
        <f t="shared" si="69"/>
        <v>0</v>
      </c>
      <c r="BS63" s="121">
        <f t="shared" si="70"/>
        <v>0</v>
      </c>
      <c r="BT63" s="121">
        <f t="shared" si="71"/>
        <v>0</v>
      </c>
      <c r="BU63" s="121" t="str">
        <f t="shared" si="72"/>
        <v/>
      </c>
      <c r="BV63" s="121" t="str">
        <f t="shared" si="73"/>
        <v/>
      </c>
      <c r="BW63" s="121" t="str">
        <f t="shared" si="74"/>
        <v/>
      </c>
      <c r="BX63" s="121" t="str">
        <f t="shared" si="75"/>
        <v/>
      </c>
      <c r="BY63" s="121" t="str">
        <f t="shared" si="76"/>
        <v/>
      </c>
      <c r="BZ63" s="121" t="str">
        <f t="shared" si="77"/>
        <v/>
      </c>
      <c r="CA63" s="121" t="str">
        <f t="shared" si="78"/>
        <v/>
      </c>
      <c r="CB63" s="121" t="str">
        <f t="shared" si="79"/>
        <v/>
      </c>
      <c r="CC63" s="121" t="str">
        <f t="shared" si="80"/>
        <v/>
      </c>
      <c r="CD63" s="121" t="str">
        <f t="shared" si="81"/>
        <v/>
      </c>
      <c r="CE63" s="121" t="str">
        <f t="shared" si="82"/>
        <v/>
      </c>
      <c r="CF63" s="121" t="str">
        <f t="shared" si="83"/>
        <v/>
      </c>
      <c r="CG63" s="121" t="str">
        <f t="shared" si="84"/>
        <v/>
      </c>
      <c r="CH63" s="121" t="str">
        <f t="shared" si="85"/>
        <v/>
      </c>
      <c r="CI63" s="121" t="str">
        <f t="shared" si="86"/>
        <v/>
      </c>
      <c r="CJ63" s="129" t="str">
        <f t="shared" si="87"/>
        <v/>
      </c>
      <c r="CK63" s="121" t="str" cm="1">
        <f t="array" ref="CK63">IF(AND(AZ63="D_16",
        SUMPRODUCT(--ISNUMBER(SEARCH({"14","34","38","40","41","42","43","46","48","56","64","65"},BB63)))&gt;0),
    O63-IF(ISNUMBER(CL63),CL63,0),
    "")</f>
        <v/>
      </c>
      <c r="CL63" s="121" t="str" cm="1">
        <f t="array" ref="CL63">IF(AND(AZ63="D_16",
        SUMPRODUCT(--ISNUMBER(SEARCH({"01";"02";"03";"04";"05";"06";"07";"08";"09";"10";"11";"12";"13";"15";"16";"17";"19";"20";"21";"22";"23";"24";"25";"26";"27";"28";"29";"30";"31";"32";"33";"35";"36";"37";"39";"44";"45";"47";"49";"50";"51";"52";"53";"54";"55";"57";"58";"59";"60";"61";"62";"63";"66";"67";"68";"69";"70";"71";"72";"73";"74";"75"}, BB63)))&gt;0),
    O63,
    "")</f>
        <v/>
      </c>
      <c r="CM63" s="122" t="str" cm="1">
        <f t="array" ref="CM63">IF(SUMPRODUCT(--ISNUMBER(SEARCH({"32";"35";"36";"44";"45";"47";"50";"51";"52";"53";"54";"55";"57";"58";"59";"60"}, BB63)))&gt;0,
    B63,
    "")</f>
        <v/>
      </c>
      <c r="CN63" s="122" t="str" cm="1">
        <f t="array" ref="CN63">IF(SUMPRODUCT(--ISNUMBER(SEARCH({"61";"62"}, BB63)))&gt;0,
    B63,
    "")</f>
        <v/>
      </c>
      <c r="CO63" s="122" t="str" cm="1">
        <f t="array" ref="CO63">IF(SUMPRODUCT(--ISNUMBER(SEARCH({"68";"69";"70";"71"}, BB63)))&gt;0,
    B63,
    "")</f>
        <v/>
      </c>
      <c r="CP63" s="122" t="str" cm="1">
        <f t="array" ref="CP63">IF(SUMPRODUCT(--ISNUMBER(SEARCH({"72";"73";"74";"75"}, BB63)))&gt;0,
    B63,
    "")</f>
        <v/>
      </c>
      <c r="CQ63" s="122" t="str">
        <f t="shared" si="40"/>
        <v/>
      </c>
      <c r="CR63" s="218" t="str">
        <f t="shared" si="41"/>
        <v>NO</v>
      </c>
      <c r="CS63" s="120" t="str">
        <f t="shared" si="88"/>
        <v/>
      </c>
      <c r="CT63" s="121" t="str">
        <f t="shared" si="89"/>
        <v/>
      </c>
      <c r="CU63" s="121" t="str">
        <f t="shared" si="90"/>
        <v/>
      </c>
      <c r="CV63" s="121" t="str">
        <f t="shared" si="91"/>
        <v/>
      </c>
      <c r="CW63" s="121" t="str">
        <f t="shared" si="92"/>
        <v/>
      </c>
      <c r="CX63" s="121" t="str">
        <f t="shared" si="93"/>
        <v/>
      </c>
      <c r="CY63" s="121" t="str">
        <f t="shared" si="94"/>
        <v/>
      </c>
      <c r="CZ63" s="121" t="str">
        <f t="shared" si="95"/>
        <v/>
      </c>
      <c r="DA63" s="121" t="str">
        <f t="shared" si="96"/>
        <v/>
      </c>
      <c r="DB63" s="122" t="str">
        <f t="shared" si="97"/>
        <v/>
      </c>
      <c r="DC63" s="120" t="str">
        <f t="shared" si="98"/>
        <v/>
      </c>
      <c r="DD63" s="121" t="str">
        <f t="shared" si="99"/>
        <v/>
      </c>
      <c r="DE63" s="121" t="str">
        <f t="shared" si="100"/>
        <v/>
      </c>
      <c r="DF63" s="122" t="str">
        <f t="shared" si="101"/>
        <v/>
      </c>
      <c r="DG63" s="110"/>
    </row>
    <row r="64" spans="2:111" ht="16.2" hidden="1" outlineLevel="1" x14ac:dyDescent="0.4">
      <c r="B64" s="7">
        <v>59</v>
      </c>
      <c r="C64" s="12"/>
      <c r="D64" s="13"/>
      <c r="E64" s="14"/>
      <c r="F64" s="14"/>
      <c r="G64" s="14"/>
      <c r="H64" s="14"/>
      <c r="I64" s="14"/>
      <c r="J64" s="14"/>
      <c r="K64" s="14"/>
      <c r="L64" s="15"/>
      <c r="M64" s="12"/>
      <c r="N64" s="12"/>
      <c r="O64" s="12"/>
      <c r="P64" s="98" t="str">
        <f xml:space="preserve"> IF(ISBLANK(M64),"",VLOOKUP(M64,ComboValue!$E$2:$I$18,5,FALSE))</f>
        <v/>
      </c>
      <c r="Q64" s="12"/>
      <c r="R64" s="234" t="str" cm="1">
        <f t="array" ref="R64">IF(OR(ISNUMBER(SEARCH("GHS05",$D64:$L64)),ISNUMBER(SEARCH("GHS06",$D64:$L64)),ISNUMBER(SEARCH("GHS07",$D64:$L64)),ISNUMBER(SEARCH("GHS08",$D64:$L64)),ISNUMBER(SEARCH("geen pictogram",$D64:$L64)),ISNUMBER(SEARCH("GHS09",$D64:$L64)),ISNUMBER(SEARCH("GHS03",$D64:$L64))),"JA","NEE")</f>
        <v>NEE</v>
      </c>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X64" s="121" t="str" cm="1">
        <f t="array" ref="AX64">_xlfn.TEXTJOIN(",", TRUE, IF(D64:L64="","",VLOOKUP(D64:L64, ComboValue!$B$2:$C$11, 2, FALSE)))</f>
        <v/>
      </c>
      <c r="AY64" s="121" t="str">
        <f t="shared" si="64"/>
        <v>Tous_NL</v>
      </c>
      <c r="AZ64" s="121" t="str">
        <f>IF(ISBLANK(M64),"",VLOOKUP(M64,ComboValue!$E$2:$G$18,3,FALSE))</f>
        <v/>
      </c>
      <c r="BA64" s="121" t="str">
        <f>IF(ISBLANK(N64),"",VLOOKUP(N64,ComboValue!$K$2:$L$5,2,FALSE))</f>
        <v/>
      </c>
      <c r="BB64" s="128" t="str" cm="1">
        <f t="array" ref="BB64">_xlfn.TEXTJOIN(",", TRUE, IF(S64:AV64="","",VLOOKUP(S64:AV64, ComboValue!$N$2:$O$100, 2, FALSE)))</f>
        <v/>
      </c>
      <c r="BC64" s="122" t="str">
        <f t="shared" si="65"/>
        <v/>
      </c>
      <c r="BD64" s="110"/>
      <c r="BE64" s="120" t="str">
        <f t="shared" si="28"/>
        <v/>
      </c>
      <c r="BF64" s="121" t="str">
        <f t="shared" si="29"/>
        <v/>
      </c>
      <c r="BG64" s="121" t="str">
        <f t="shared" si="30"/>
        <v/>
      </c>
      <c r="BH64" s="121" t="str">
        <f t="shared" si="31"/>
        <v/>
      </c>
      <c r="BI64" s="121" t="str">
        <f t="shared" si="32"/>
        <v/>
      </c>
      <c r="BJ64" s="121" t="str">
        <f t="shared" si="33"/>
        <v/>
      </c>
      <c r="BK64" s="121" t="str">
        <f t="shared" si="34"/>
        <v/>
      </c>
      <c r="BL64" s="121" t="str">
        <f t="shared" si="35"/>
        <v/>
      </c>
      <c r="BM64" s="121" t="str">
        <f t="shared" si="36"/>
        <v/>
      </c>
      <c r="BN64" s="121" t="str">
        <f t="shared" si="37"/>
        <v/>
      </c>
      <c r="BO64" s="121">
        <f t="shared" si="66"/>
        <v>0</v>
      </c>
      <c r="BP64" s="121">
        <f t="shared" si="67"/>
        <v>0</v>
      </c>
      <c r="BQ64" s="121">
        <f t="shared" si="68"/>
        <v>0</v>
      </c>
      <c r="BR64" s="121">
        <f t="shared" si="69"/>
        <v>0</v>
      </c>
      <c r="BS64" s="121">
        <f t="shared" si="70"/>
        <v>0</v>
      </c>
      <c r="BT64" s="121">
        <f t="shared" si="71"/>
        <v>0</v>
      </c>
      <c r="BU64" s="121" t="str">
        <f t="shared" si="72"/>
        <v/>
      </c>
      <c r="BV64" s="121" t="str">
        <f t="shared" si="73"/>
        <v/>
      </c>
      <c r="BW64" s="121" t="str">
        <f t="shared" si="74"/>
        <v/>
      </c>
      <c r="BX64" s="121" t="str">
        <f t="shared" si="75"/>
        <v/>
      </c>
      <c r="BY64" s="121" t="str">
        <f t="shared" si="76"/>
        <v/>
      </c>
      <c r="BZ64" s="121" t="str">
        <f t="shared" si="77"/>
        <v/>
      </c>
      <c r="CA64" s="121" t="str">
        <f t="shared" si="78"/>
        <v/>
      </c>
      <c r="CB64" s="121" t="str">
        <f t="shared" si="79"/>
        <v/>
      </c>
      <c r="CC64" s="121" t="str">
        <f t="shared" si="80"/>
        <v/>
      </c>
      <c r="CD64" s="121" t="str">
        <f t="shared" si="81"/>
        <v/>
      </c>
      <c r="CE64" s="121" t="str">
        <f t="shared" si="82"/>
        <v/>
      </c>
      <c r="CF64" s="121" t="str">
        <f t="shared" si="83"/>
        <v/>
      </c>
      <c r="CG64" s="121" t="str">
        <f t="shared" si="84"/>
        <v/>
      </c>
      <c r="CH64" s="121" t="str">
        <f t="shared" si="85"/>
        <v/>
      </c>
      <c r="CI64" s="121" t="str">
        <f t="shared" si="86"/>
        <v/>
      </c>
      <c r="CJ64" s="129" t="str">
        <f t="shared" si="87"/>
        <v/>
      </c>
      <c r="CK64" s="121" t="str" cm="1">
        <f t="array" ref="CK64">IF(AND(AZ64="D_16",
        SUMPRODUCT(--ISNUMBER(SEARCH({"14","34","38","40","41","42","43","46","48","56","64","65"},BB64)))&gt;0),
    O64-IF(ISNUMBER(CL64),CL64,0),
    "")</f>
        <v/>
      </c>
      <c r="CL64" s="121" t="str" cm="1">
        <f t="array" ref="CL64">IF(AND(AZ64="D_16",
        SUMPRODUCT(--ISNUMBER(SEARCH({"01";"02";"03";"04";"05";"06";"07";"08";"09";"10";"11";"12";"13";"15";"16";"17";"19";"20";"21";"22";"23";"24";"25";"26";"27";"28";"29";"30";"31";"32";"33";"35";"36";"37";"39";"44";"45";"47";"49";"50";"51";"52";"53";"54";"55";"57";"58";"59";"60";"61";"62";"63";"66";"67";"68";"69";"70";"71";"72";"73";"74";"75"}, BB64)))&gt;0),
    O64,
    "")</f>
        <v/>
      </c>
      <c r="CM64" s="122" t="str" cm="1">
        <f t="array" ref="CM64">IF(SUMPRODUCT(--ISNUMBER(SEARCH({"32";"35";"36";"44";"45";"47";"50";"51";"52";"53";"54";"55";"57";"58";"59";"60"}, BB64)))&gt;0,
    B64,
    "")</f>
        <v/>
      </c>
      <c r="CN64" s="122" t="str" cm="1">
        <f t="array" ref="CN64">IF(SUMPRODUCT(--ISNUMBER(SEARCH({"61";"62"}, BB64)))&gt;0,
    B64,
    "")</f>
        <v/>
      </c>
      <c r="CO64" s="122" t="str" cm="1">
        <f t="array" ref="CO64">IF(SUMPRODUCT(--ISNUMBER(SEARCH({"68";"69";"70";"71"}, BB64)))&gt;0,
    B64,
    "")</f>
        <v/>
      </c>
      <c r="CP64" s="122" t="str" cm="1">
        <f t="array" ref="CP64">IF(SUMPRODUCT(--ISNUMBER(SEARCH({"72";"73";"74";"75"}, BB64)))&gt;0,
    B64,
    "")</f>
        <v/>
      </c>
      <c r="CQ64" s="122" t="str">
        <f t="shared" si="40"/>
        <v/>
      </c>
      <c r="CR64" s="218" t="str">
        <f t="shared" si="41"/>
        <v>NO</v>
      </c>
      <c r="CS64" s="120" t="str">
        <f t="shared" si="88"/>
        <v/>
      </c>
      <c r="CT64" s="121" t="str">
        <f t="shared" si="89"/>
        <v/>
      </c>
      <c r="CU64" s="121" t="str">
        <f t="shared" si="90"/>
        <v/>
      </c>
      <c r="CV64" s="121" t="str">
        <f t="shared" si="91"/>
        <v/>
      </c>
      <c r="CW64" s="121" t="str">
        <f t="shared" si="92"/>
        <v/>
      </c>
      <c r="CX64" s="121" t="str">
        <f t="shared" si="93"/>
        <v/>
      </c>
      <c r="CY64" s="121" t="str">
        <f t="shared" si="94"/>
        <v/>
      </c>
      <c r="CZ64" s="121" t="str">
        <f t="shared" si="95"/>
        <v/>
      </c>
      <c r="DA64" s="121" t="str">
        <f t="shared" si="96"/>
        <v/>
      </c>
      <c r="DB64" s="122" t="str">
        <f t="shared" si="97"/>
        <v/>
      </c>
      <c r="DC64" s="120" t="str">
        <f t="shared" si="98"/>
        <v/>
      </c>
      <c r="DD64" s="121" t="str">
        <f t="shared" si="99"/>
        <v/>
      </c>
      <c r="DE64" s="121" t="str">
        <f t="shared" si="100"/>
        <v/>
      </c>
      <c r="DF64" s="122" t="str">
        <f t="shared" si="101"/>
        <v/>
      </c>
      <c r="DG64" s="110"/>
    </row>
    <row r="65" spans="2:111" ht="16.2" hidden="1" outlineLevel="1" x14ac:dyDescent="0.4">
      <c r="B65" s="7">
        <v>60</v>
      </c>
      <c r="C65" s="12"/>
      <c r="D65" s="13"/>
      <c r="E65" s="14"/>
      <c r="F65" s="14"/>
      <c r="G65" s="14"/>
      <c r="H65" s="14"/>
      <c r="I65" s="14"/>
      <c r="J65" s="14"/>
      <c r="K65" s="14"/>
      <c r="L65" s="15"/>
      <c r="M65" s="12"/>
      <c r="N65" s="12"/>
      <c r="O65" s="12"/>
      <c r="P65" s="98" t="str">
        <f xml:space="preserve"> IF(ISBLANK(M65),"",VLOOKUP(M65,ComboValue!$E$2:$I$18,5,FALSE))</f>
        <v/>
      </c>
      <c r="Q65" s="12"/>
      <c r="R65" s="234" t="str" cm="1">
        <f t="array" ref="R65">IF(OR(ISNUMBER(SEARCH("GHS05",$D65:$L65)),ISNUMBER(SEARCH("GHS06",$D65:$L65)),ISNUMBER(SEARCH("GHS07",$D65:$L65)),ISNUMBER(SEARCH("GHS08",$D65:$L65)),ISNUMBER(SEARCH("geen pictogram",$D65:$L65)),ISNUMBER(SEARCH("GHS09",$D65:$L65)),ISNUMBER(SEARCH("GHS03",$D65:$L65))),"JA","NEE")</f>
        <v>NEE</v>
      </c>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X65" s="121" t="str" cm="1">
        <f t="array" ref="AX65">_xlfn.TEXTJOIN(",", TRUE, IF(D65:L65="","",VLOOKUP(D65:L65, ComboValue!$B$2:$C$11, 2, FALSE)))</f>
        <v/>
      </c>
      <c r="AY65" s="121" t="str">
        <f t="shared" si="64"/>
        <v>Tous_NL</v>
      </c>
      <c r="AZ65" s="121" t="str">
        <f>IF(ISBLANK(M65),"",VLOOKUP(M65,ComboValue!$E$2:$G$18,3,FALSE))</f>
        <v/>
      </c>
      <c r="BA65" s="121" t="str">
        <f>IF(ISBLANK(N65),"",VLOOKUP(N65,ComboValue!$K$2:$L$5,2,FALSE))</f>
        <v/>
      </c>
      <c r="BB65" s="128" t="str" cm="1">
        <f t="array" ref="BB65">_xlfn.TEXTJOIN(",", TRUE, IF(S65:AV65="","",VLOOKUP(S65:AV65, ComboValue!$N$2:$O$100, 2, FALSE)))</f>
        <v/>
      </c>
      <c r="BC65" s="122" t="str">
        <f t="shared" si="65"/>
        <v/>
      </c>
      <c r="BD65" s="110"/>
      <c r="BE65" s="120" t="str">
        <f t="shared" si="28"/>
        <v/>
      </c>
      <c r="BF65" s="121" t="str">
        <f t="shared" si="29"/>
        <v/>
      </c>
      <c r="BG65" s="121" t="str">
        <f t="shared" si="30"/>
        <v/>
      </c>
      <c r="BH65" s="121" t="str">
        <f t="shared" si="31"/>
        <v/>
      </c>
      <c r="BI65" s="121" t="str">
        <f t="shared" si="32"/>
        <v/>
      </c>
      <c r="BJ65" s="121" t="str">
        <f t="shared" si="33"/>
        <v/>
      </c>
      <c r="BK65" s="121" t="str">
        <f t="shared" si="34"/>
        <v/>
      </c>
      <c r="BL65" s="121" t="str">
        <f t="shared" si="35"/>
        <v/>
      </c>
      <c r="BM65" s="121" t="str">
        <f t="shared" si="36"/>
        <v/>
      </c>
      <c r="BN65" s="121" t="str">
        <f t="shared" si="37"/>
        <v/>
      </c>
      <c r="BO65" s="121">
        <f t="shared" si="66"/>
        <v>0</v>
      </c>
      <c r="BP65" s="121">
        <f t="shared" si="67"/>
        <v>0</v>
      </c>
      <c r="BQ65" s="121">
        <f t="shared" si="68"/>
        <v>0</v>
      </c>
      <c r="BR65" s="121">
        <f t="shared" si="69"/>
        <v>0</v>
      </c>
      <c r="BS65" s="121">
        <f t="shared" si="70"/>
        <v>0</v>
      </c>
      <c r="BT65" s="121">
        <f t="shared" si="71"/>
        <v>0</v>
      </c>
      <c r="BU65" s="121" t="str">
        <f t="shared" si="72"/>
        <v/>
      </c>
      <c r="BV65" s="121" t="str">
        <f t="shared" si="73"/>
        <v/>
      </c>
      <c r="BW65" s="121" t="str">
        <f t="shared" si="74"/>
        <v/>
      </c>
      <c r="BX65" s="121" t="str">
        <f t="shared" si="75"/>
        <v/>
      </c>
      <c r="BY65" s="121" t="str">
        <f t="shared" si="76"/>
        <v/>
      </c>
      <c r="BZ65" s="121" t="str">
        <f t="shared" si="77"/>
        <v/>
      </c>
      <c r="CA65" s="121" t="str">
        <f t="shared" si="78"/>
        <v/>
      </c>
      <c r="CB65" s="121" t="str">
        <f t="shared" si="79"/>
        <v/>
      </c>
      <c r="CC65" s="121" t="str">
        <f t="shared" si="80"/>
        <v/>
      </c>
      <c r="CD65" s="121" t="str">
        <f t="shared" si="81"/>
        <v/>
      </c>
      <c r="CE65" s="121" t="str">
        <f t="shared" si="82"/>
        <v/>
      </c>
      <c r="CF65" s="121" t="str">
        <f t="shared" si="83"/>
        <v/>
      </c>
      <c r="CG65" s="121" t="str">
        <f t="shared" si="84"/>
        <v/>
      </c>
      <c r="CH65" s="121" t="str">
        <f t="shared" si="85"/>
        <v/>
      </c>
      <c r="CI65" s="121" t="str">
        <f t="shared" si="86"/>
        <v/>
      </c>
      <c r="CJ65" s="129" t="str">
        <f t="shared" si="87"/>
        <v/>
      </c>
      <c r="CK65" s="121" t="str" cm="1">
        <f t="array" ref="CK65">IF(AND(AZ65="D_16",
        SUMPRODUCT(--ISNUMBER(SEARCH({"14","34","38","40","41","42","43","46","48","56","64","65"},BB65)))&gt;0),
    O65-IF(ISNUMBER(CL65),CL65,0),
    "")</f>
        <v/>
      </c>
      <c r="CL65" s="121" t="str" cm="1">
        <f t="array" ref="CL65">IF(AND(AZ65="D_16",
        SUMPRODUCT(--ISNUMBER(SEARCH({"01";"02";"03";"04";"05";"06";"07";"08";"09";"10";"11";"12";"13";"15";"16";"17";"19";"20";"21";"22";"23";"24";"25";"26";"27";"28";"29";"30";"31";"32";"33";"35";"36";"37";"39";"44";"45";"47";"49";"50";"51";"52";"53";"54";"55";"57";"58";"59";"60";"61";"62";"63";"66";"67";"68";"69";"70";"71";"72";"73";"74";"75"}, BB65)))&gt;0),
    O65,
    "")</f>
        <v/>
      </c>
      <c r="CM65" s="122" t="str" cm="1">
        <f t="array" ref="CM65">IF(SUMPRODUCT(--ISNUMBER(SEARCH({"32";"35";"36";"44";"45";"47";"50";"51";"52";"53";"54";"55";"57";"58";"59";"60"}, BB65)))&gt;0,
    B65,
    "")</f>
        <v/>
      </c>
      <c r="CN65" s="122" t="str" cm="1">
        <f t="array" ref="CN65">IF(SUMPRODUCT(--ISNUMBER(SEARCH({"61";"62"}, BB65)))&gt;0,
    B65,
    "")</f>
        <v/>
      </c>
      <c r="CO65" s="122" t="str" cm="1">
        <f t="array" ref="CO65">IF(SUMPRODUCT(--ISNUMBER(SEARCH({"68";"69";"70";"71"}, BB65)))&gt;0,
    B65,
    "")</f>
        <v/>
      </c>
      <c r="CP65" s="122" t="str" cm="1">
        <f t="array" ref="CP65">IF(SUMPRODUCT(--ISNUMBER(SEARCH({"72";"73";"74";"75"}, BB65)))&gt;0,
    B65,
    "")</f>
        <v/>
      </c>
      <c r="CQ65" s="122" t="str">
        <f t="shared" si="40"/>
        <v/>
      </c>
      <c r="CR65" s="218" t="str">
        <f t="shared" si="41"/>
        <v>NO</v>
      </c>
      <c r="CS65" s="120" t="str">
        <f t="shared" si="88"/>
        <v/>
      </c>
      <c r="CT65" s="121" t="str">
        <f t="shared" si="89"/>
        <v/>
      </c>
      <c r="CU65" s="121" t="str">
        <f t="shared" si="90"/>
        <v/>
      </c>
      <c r="CV65" s="121" t="str">
        <f t="shared" si="91"/>
        <v/>
      </c>
      <c r="CW65" s="121" t="str">
        <f t="shared" si="92"/>
        <v/>
      </c>
      <c r="CX65" s="121" t="str">
        <f t="shared" si="93"/>
        <v/>
      </c>
      <c r="CY65" s="121" t="str">
        <f t="shared" si="94"/>
        <v/>
      </c>
      <c r="CZ65" s="121" t="str">
        <f t="shared" si="95"/>
        <v/>
      </c>
      <c r="DA65" s="121" t="str">
        <f t="shared" si="96"/>
        <v/>
      </c>
      <c r="DB65" s="122" t="str">
        <f t="shared" si="97"/>
        <v/>
      </c>
      <c r="DC65" s="120" t="str">
        <f t="shared" si="98"/>
        <v/>
      </c>
      <c r="DD65" s="121" t="str">
        <f t="shared" si="99"/>
        <v/>
      </c>
      <c r="DE65" s="121" t="str">
        <f t="shared" si="100"/>
        <v/>
      </c>
      <c r="DF65" s="122" t="str">
        <f t="shared" si="101"/>
        <v/>
      </c>
      <c r="DG65" s="110"/>
    </row>
    <row r="66" spans="2:111" ht="16.2" hidden="1" outlineLevel="1" x14ac:dyDescent="0.4">
      <c r="B66" s="7">
        <v>61</v>
      </c>
      <c r="C66" s="12"/>
      <c r="D66" s="13"/>
      <c r="E66" s="14"/>
      <c r="F66" s="14"/>
      <c r="G66" s="14"/>
      <c r="H66" s="14"/>
      <c r="I66" s="14"/>
      <c r="J66" s="14"/>
      <c r="K66" s="14"/>
      <c r="L66" s="15"/>
      <c r="M66" s="12"/>
      <c r="N66" s="12"/>
      <c r="O66" s="12"/>
      <c r="P66" s="98" t="str">
        <f xml:space="preserve"> IF(ISBLANK(M66),"",VLOOKUP(M66,ComboValue!$E$2:$I$18,5,FALSE))</f>
        <v/>
      </c>
      <c r="Q66" s="12"/>
      <c r="R66" s="234" t="str" cm="1">
        <f t="array" ref="R66">IF(OR(ISNUMBER(SEARCH("GHS05",$D66:$L66)),ISNUMBER(SEARCH("GHS06",$D66:$L66)),ISNUMBER(SEARCH("GHS07",$D66:$L66)),ISNUMBER(SEARCH("GHS08",$D66:$L66)),ISNUMBER(SEARCH("geen pictogram",$D66:$L66)),ISNUMBER(SEARCH("GHS09",$D66:$L66)),ISNUMBER(SEARCH("GHS03",$D66:$L66))),"JA","NEE")</f>
        <v>NEE</v>
      </c>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X66" s="121" t="str" cm="1">
        <f t="array" ref="AX66">_xlfn.TEXTJOIN(",", TRUE, IF(D66:L66="","",VLOOKUP(D66:L66, ComboValue!$B$2:$C$11, 2, FALSE)))</f>
        <v/>
      </c>
      <c r="AY66" s="121" t="str">
        <f t="shared" si="64"/>
        <v>Tous_NL</v>
      </c>
      <c r="AZ66" s="121" t="str">
        <f>IF(ISBLANK(M66),"",VLOOKUP(M66,ComboValue!$E$2:$G$18,3,FALSE))</f>
        <v/>
      </c>
      <c r="BA66" s="121" t="str">
        <f>IF(ISBLANK(N66),"",VLOOKUP(N66,ComboValue!$K$2:$L$5,2,FALSE))</f>
        <v/>
      </c>
      <c r="BB66" s="128" t="str" cm="1">
        <f t="array" ref="BB66">_xlfn.TEXTJOIN(",", TRUE, IF(S66:AV66="","",VLOOKUP(S66:AV66, ComboValue!$N$2:$O$100, 2, FALSE)))</f>
        <v/>
      </c>
      <c r="BC66" s="122" t="str">
        <f t="shared" si="65"/>
        <v/>
      </c>
      <c r="BD66" s="110"/>
      <c r="BE66" s="120" t="str">
        <f t="shared" si="28"/>
        <v/>
      </c>
      <c r="BF66" s="121" t="str">
        <f t="shared" si="29"/>
        <v/>
      </c>
      <c r="BG66" s="121" t="str">
        <f t="shared" si="30"/>
        <v/>
      </c>
      <c r="BH66" s="121" t="str">
        <f t="shared" si="31"/>
        <v/>
      </c>
      <c r="BI66" s="121" t="str">
        <f t="shared" si="32"/>
        <v/>
      </c>
      <c r="BJ66" s="121" t="str">
        <f t="shared" si="33"/>
        <v/>
      </c>
      <c r="BK66" s="121" t="str">
        <f t="shared" si="34"/>
        <v/>
      </c>
      <c r="BL66" s="121" t="str">
        <f t="shared" si="35"/>
        <v/>
      </c>
      <c r="BM66" s="121" t="str">
        <f t="shared" si="36"/>
        <v/>
      </c>
      <c r="BN66" s="121" t="str">
        <f t="shared" si="37"/>
        <v/>
      </c>
      <c r="BO66" s="121">
        <f t="shared" si="66"/>
        <v>0</v>
      </c>
      <c r="BP66" s="121">
        <f t="shared" si="67"/>
        <v>0</v>
      </c>
      <c r="BQ66" s="121">
        <f t="shared" si="68"/>
        <v>0</v>
      </c>
      <c r="BR66" s="121">
        <f t="shared" si="69"/>
        <v>0</v>
      </c>
      <c r="BS66" s="121">
        <f t="shared" si="70"/>
        <v>0</v>
      </c>
      <c r="BT66" s="121">
        <f t="shared" si="71"/>
        <v>0</v>
      </c>
      <c r="BU66" s="121" t="str">
        <f t="shared" si="72"/>
        <v/>
      </c>
      <c r="BV66" s="121" t="str">
        <f t="shared" si="73"/>
        <v/>
      </c>
      <c r="BW66" s="121" t="str">
        <f t="shared" si="74"/>
        <v/>
      </c>
      <c r="BX66" s="121" t="str">
        <f t="shared" si="75"/>
        <v/>
      </c>
      <c r="BY66" s="121" t="str">
        <f t="shared" si="76"/>
        <v/>
      </c>
      <c r="BZ66" s="121" t="str">
        <f t="shared" si="77"/>
        <v/>
      </c>
      <c r="CA66" s="121" t="str">
        <f t="shared" si="78"/>
        <v/>
      </c>
      <c r="CB66" s="121" t="str">
        <f t="shared" si="79"/>
        <v/>
      </c>
      <c r="CC66" s="121" t="str">
        <f t="shared" si="80"/>
        <v/>
      </c>
      <c r="CD66" s="121" t="str">
        <f t="shared" si="81"/>
        <v/>
      </c>
      <c r="CE66" s="121" t="str">
        <f t="shared" si="82"/>
        <v/>
      </c>
      <c r="CF66" s="121" t="str">
        <f t="shared" si="83"/>
        <v/>
      </c>
      <c r="CG66" s="121" t="str">
        <f t="shared" si="84"/>
        <v/>
      </c>
      <c r="CH66" s="121" t="str">
        <f t="shared" si="85"/>
        <v/>
      </c>
      <c r="CI66" s="121" t="str">
        <f t="shared" si="86"/>
        <v/>
      </c>
      <c r="CJ66" s="129" t="str">
        <f t="shared" si="87"/>
        <v/>
      </c>
      <c r="CK66" s="121" t="str" cm="1">
        <f t="array" ref="CK66">IF(AND(AZ66="D_16",
        SUMPRODUCT(--ISNUMBER(SEARCH({"14","34","38","40","41","42","43","46","48","56","64","65"},BB66)))&gt;0),
    O66-IF(ISNUMBER(CL66),CL66,0),
    "")</f>
        <v/>
      </c>
      <c r="CL66" s="121" t="str" cm="1">
        <f t="array" ref="CL66">IF(AND(AZ66="D_16",
        SUMPRODUCT(--ISNUMBER(SEARCH({"01";"02";"03";"04";"05";"06";"07";"08";"09";"10";"11";"12";"13";"15";"16";"17";"19";"20";"21";"22";"23";"24";"25";"26";"27";"28";"29";"30";"31";"32";"33";"35";"36";"37";"39";"44";"45";"47";"49";"50";"51";"52";"53";"54";"55";"57";"58";"59";"60";"61";"62";"63";"66";"67";"68";"69";"70";"71";"72";"73";"74";"75"}, BB66)))&gt;0),
    O66,
    "")</f>
        <v/>
      </c>
      <c r="CM66" s="122" t="str" cm="1">
        <f t="array" ref="CM66">IF(SUMPRODUCT(--ISNUMBER(SEARCH({"32";"35";"36";"44";"45";"47";"50";"51";"52";"53";"54";"55";"57";"58";"59";"60"}, BB66)))&gt;0,
    B66,
    "")</f>
        <v/>
      </c>
      <c r="CN66" s="122" t="str" cm="1">
        <f t="array" ref="CN66">IF(SUMPRODUCT(--ISNUMBER(SEARCH({"61";"62"}, BB66)))&gt;0,
    B66,
    "")</f>
        <v/>
      </c>
      <c r="CO66" s="122" t="str" cm="1">
        <f t="array" ref="CO66">IF(SUMPRODUCT(--ISNUMBER(SEARCH({"68";"69";"70";"71"}, BB66)))&gt;0,
    B66,
    "")</f>
        <v/>
      </c>
      <c r="CP66" s="122" t="str" cm="1">
        <f t="array" ref="CP66">IF(SUMPRODUCT(--ISNUMBER(SEARCH({"72";"73";"74";"75"}, BB66)))&gt;0,
    B66,
    "")</f>
        <v/>
      </c>
      <c r="CQ66" s="122" t="str">
        <f t="shared" si="40"/>
        <v/>
      </c>
      <c r="CR66" s="218" t="str">
        <f t="shared" si="41"/>
        <v>NO</v>
      </c>
      <c r="CS66" s="120" t="str">
        <f t="shared" si="88"/>
        <v/>
      </c>
      <c r="CT66" s="121" t="str">
        <f t="shared" si="89"/>
        <v/>
      </c>
      <c r="CU66" s="121" t="str">
        <f t="shared" si="90"/>
        <v/>
      </c>
      <c r="CV66" s="121" t="str">
        <f t="shared" si="91"/>
        <v/>
      </c>
      <c r="CW66" s="121" t="str">
        <f t="shared" si="92"/>
        <v/>
      </c>
      <c r="CX66" s="121" t="str">
        <f t="shared" si="93"/>
        <v/>
      </c>
      <c r="CY66" s="121" t="str">
        <f t="shared" si="94"/>
        <v/>
      </c>
      <c r="CZ66" s="121" t="str">
        <f t="shared" si="95"/>
        <v/>
      </c>
      <c r="DA66" s="121" t="str">
        <f t="shared" si="96"/>
        <v/>
      </c>
      <c r="DB66" s="122" t="str">
        <f t="shared" si="97"/>
        <v/>
      </c>
      <c r="DC66" s="120" t="str">
        <f t="shared" si="98"/>
        <v/>
      </c>
      <c r="DD66" s="121" t="str">
        <f t="shared" si="99"/>
        <v/>
      </c>
      <c r="DE66" s="121" t="str">
        <f t="shared" si="100"/>
        <v/>
      </c>
      <c r="DF66" s="122" t="str">
        <f t="shared" si="101"/>
        <v/>
      </c>
      <c r="DG66" s="110"/>
    </row>
    <row r="67" spans="2:111" ht="16.2" hidden="1" outlineLevel="1" x14ac:dyDescent="0.4">
      <c r="B67" s="7">
        <v>62</v>
      </c>
      <c r="C67" s="12"/>
      <c r="D67" s="13"/>
      <c r="E67" s="14"/>
      <c r="F67" s="14"/>
      <c r="G67" s="14"/>
      <c r="H67" s="14"/>
      <c r="I67" s="14"/>
      <c r="J67" s="14"/>
      <c r="K67" s="14"/>
      <c r="L67" s="15"/>
      <c r="M67" s="12"/>
      <c r="N67" s="12"/>
      <c r="O67" s="12"/>
      <c r="P67" s="98" t="str">
        <f xml:space="preserve"> IF(ISBLANK(M67),"",VLOOKUP(M67,ComboValue!$E$2:$I$18,5,FALSE))</f>
        <v/>
      </c>
      <c r="Q67" s="12"/>
      <c r="R67" s="234" t="str" cm="1">
        <f t="array" ref="R67">IF(OR(ISNUMBER(SEARCH("GHS05",$D67:$L67)),ISNUMBER(SEARCH("GHS06",$D67:$L67)),ISNUMBER(SEARCH("GHS07",$D67:$L67)),ISNUMBER(SEARCH("GHS08",$D67:$L67)),ISNUMBER(SEARCH("geen pictogram",$D67:$L67)),ISNUMBER(SEARCH("GHS09",$D67:$L67)),ISNUMBER(SEARCH("GHS03",$D67:$L67))),"JA","NEE")</f>
        <v>NEE</v>
      </c>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X67" s="121" t="str" cm="1">
        <f t="array" ref="AX67">_xlfn.TEXTJOIN(",", TRUE, IF(D67:L67="","",VLOOKUP(D67:L67, ComboValue!$B$2:$C$11, 2, FALSE)))</f>
        <v/>
      </c>
      <c r="AY67" s="121" t="str">
        <f t="shared" si="64"/>
        <v>Tous_NL</v>
      </c>
      <c r="AZ67" s="121" t="str">
        <f>IF(ISBLANK(M67),"",VLOOKUP(M67,ComboValue!$E$2:$G$18,3,FALSE))</f>
        <v/>
      </c>
      <c r="BA67" s="121" t="str">
        <f>IF(ISBLANK(N67),"",VLOOKUP(N67,ComboValue!$K$2:$L$5,2,FALSE))</f>
        <v/>
      </c>
      <c r="BB67" s="128" t="str" cm="1">
        <f t="array" ref="BB67">_xlfn.TEXTJOIN(",", TRUE, IF(S67:AV67="","",VLOOKUP(S67:AV67, ComboValue!$N$2:$O$100, 2, FALSE)))</f>
        <v/>
      </c>
      <c r="BC67" s="122" t="str">
        <f t="shared" si="65"/>
        <v/>
      </c>
      <c r="BD67" s="110"/>
      <c r="BE67" s="120" t="str">
        <f t="shared" si="28"/>
        <v/>
      </c>
      <c r="BF67" s="121" t="str">
        <f t="shared" si="29"/>
        <v/>
      </c>
      <c r="BG67" s="121" t="str">
        <f t="shared" si="30"/>
        <v/>
      </c>
      <c r="BH67" s="121" t="str">
        <f t="shared" si="31"/>
        <v/>
      </c>
      <c r="BI67" s="121" t="str">
        <f t="shared" si="32"/>
        <v/>
      </c>
      <c r="BJ67" s="121" t="str">
        <f t="shared" si="33"/>
        <v/>
      </c>
      <c r="BK67" s="121" t="str">
        <f t="shared" si="34"/>
        <v/>
      </c>
      <c r="BL67" s="121" t="str">
        <f t="shared" si="35"/>
        <v/>
      </c>
      <c r="BM67" s="121" t="str">
        <f t="shared" si="36"/>
        <v/>
      </c>
      <c r="BN67" s="121" t="str">
        <f t="shared" si="37"/>
        <v/>
      </c>
      <c r="BO67" s="121">
        <f t="shared" si="66"/>
        <v>0</v>
      </c>
      <c r="BP67" s="121">
        <f t="shared" si="67"/>
        <v>0</v>
      </c>
      <c r="BQ67" s="121">
        <f t="shared" si="68"/>
        <v>0</v>
      </c>
      <c r="BR67" s="121">
        <f t="shared" si="69"/>
        <v>0</v>
      </c>
      <c r="BS67" s="121">
        <f t="shared" si="70"/>
        <v>0</v>
      </c>
      <c r="BT67" s="121">
        <f t="shared" si="71"/>
        <v>0</v>
      </c>
      <c r="BU67" s="121" t="str">
        <f t="shared" si="72"/>
        <v/>
      </c>
      <c r="BV67" s="121" t="str">
        <f t="shared" si="73"/>
        <v/>
      </c>
      <c r="BW67" s="121" t="str">
        <f t="shared" si="74"/>
        <v/>
      </c>
      <c r="BX67" s="121" t="str">
        <f t="shared" si="75"/>
        <v/>
      </c>
      <c r="BY67" s="121" t="str">
        <f t="shared" si="76"/>
        <v/>
      </c>
      <c r="BZ67" s="121" t="str">
        <f t="shared" si="77"/>
        <v/>
      </c>
      <c r="CA67" s="121" t="str">
        <f t="shared" si="78"/>
        <v/>
      </c>
      <c r="CB67" s="121" t="str">
        <f t="shared" si="79"/>
        <v/>
      </c>
      <c r="CC67" s="121" t="str">
        <f t="shared" si="80"/>
        <v/>
      </c>
      <c r="CD67" s="121" t="str">
        <f t="shared" si="81"/>
        <v/>
      </c>
      <c r="CE67" s="121" t="str">
        <f t="shared" si="82"/>
        <v/>
      </c>
      <c r="CF67" s="121" t="str">
        <f t="shared" si="83"/>
        <v/>
      </c>
      <c r="CG67" s="121" t="str">
        <f t="shared" si="84"/>
        <v/>
      </c>
      <c r="CH67" s="121" t="str">
        <f t="shared" si="85"/>
        <v/>
      </c>
      <c r="CI67" s="121" t="str">
        <f t="shared" si="86"/>
        <v/>
      </c>
      <c r="CJ67" s="129" t="str">
        <f t="shared" si="87"/>
        <v/>
      </c>
      <c r="CK67" s="121" t="str" cm="1">
        <f t="array" ref="CK67">IF(AND(AZ67="D_16",
        SUMPRODUCT(--ISNUMBER(SEARCH({"14","34","38","40","41","42","43","46","48","56","64","65"},BB67)))&gt;0),
    O67-IF(ISNUMBER(CL67),CL67,0),
    "")</f>
        <v/>
      </c>
      <c r="CL67" s="121" t="str" cm="1">
        <f t="array" ref="CL67">IF(AND(AZ67="D_16",
        SUMPRODUCT(--ISNUMBER(SEARCH({"01";"02";"03";"04";"05";"06";"07";"08";"09";"10";"11";"12";"13";"15";"16";"17";"19";"20";"21";"22";"23";"24";"25";"26";"27";"28";"29";"30";"31";"32";"33";"35";"36";"37";"39";"44";"45";"47";"49";"50";"51";"52";"53";"54";"55";"57";"58";"59";"60";"61";"62";"63";"66";"67";"68";"69";"70";"71";"72";"73";"74";"75"}, BB67)))&gt;0),
    O67,
    "")</f>
        <v/>
      </c>
      <c r="CM67" s="122" t="str" cm="1">
        <f t="array" ref="CM67">IF(SUMPRODUCT(--ISNUMBER(SEARCH({"32";"35";"36";"44";"45";"47";"50";"51";"52";"53";"54";"55";"57";"58";"59";"60"}, BB67)))&gt;0,
    B67,
    "")</f>
        <v/>
      </c>
      <c r="CN67" s="122" t="str" cm="1">
        <f t="array" ref="CN67">IF(SUMPRODUCT(--ISNUMBER(SEARCH({"61";"62"}, BB67)))&gt;0,
    B67,
    "")</f>
        <v/>
      </c>
      <c r="CO67" s="122" t="str" cm="1">
        <f t="array" ref="CO67">IF(SUMPRODUCT(--ISNUMBER(SEARCH({"68";"69";"70";"71"}, BB67)))&gt;0,
    B67,
    "")</f>
        <v/>
      </c>
      <c r="CP67" s="122" t="str" cm="1">
        <f t="array" ref="CP67">IF(SUMPRODUCT(--ISNUMBER(SEARCH({"72";"73";"74";"75"}, BB67)))&gt;0,
    B67,
    "")</f>
        <v/>
      </c>
      <c r="CQ67" s="122" t="str">
        <f t="shared" si="40"/>
        <v/>
      </c>
      <c r="CR67" s="218" t="str">
        <f t="shared" si="41"/>
        <v>NO</v>
      </c>
      <c r="CS67" s="120" t="str">
        <f t="shared" si="88"/>
        <v/>
      </c>
      <c r="CT67" s="121" t="str">
        <f t="shared" si="89"/>
        <v/>
      </c>
      <c r="CU67" s="121" t="str">
        <f t="shared" si="90"/>
        <v/>
      </c>
      <c r="CV67" s="121" t="str">
        <f t="shared" si="91"/>
        <v/>
      </c>
      <c r="CW67" s="121" t="str">
        <f t="shared" si="92"/>
        <v/>
      </c>
      <c r="CX67" s="121" t="str">
        <f t="shared" si="93"/>
        <v/>
      </c>
      <c r="CY67" s="121" t="str">
        <f t="shared" si="94"/>
        <v/>
      </c>
      <c r="CZ67" s="121" t="str">
        <f t="shared" si="95"/>
        <v/>
      </c>
      <c r="DA67" s="121" t="str">
        <f t="shared" si="96"/>
        <v/>
      </c>
      <c r="DB67" s="122" t="str">
        <f t="shared" si="97"/>
        <v/>
      </c>
      <c r="DC67" s="120" t="str">
        <f t="shared" si="98"/>
        <v/>
      </c>
      <c r="DD67" s="121" t="str">
        <f t="shared" si="99"/>
        <v/>
      </c>
      <c r="DE67" s="121" t="str">
        <f t="shared" si="100"/>
        <v/>
      </c>
      <c r="DF67" s="122" t="str">
        <f t="shared" si="101"/>
        <v/>
      </c>
      <c r="DG67" s="110"/>
    </row>
    <row r="68" spans="2:111" ht="16.2" hidden="1" outlineLevel="1" x14ac:dyDescent="0.4">
      <c r="B68" s="7">
        <v>63</v>
      </c>
      <c r="C68" s="12"/>
      <c r="D68" s="13"/>
      <c r="E68" s="14"/>
      <c r="F68" s="14"/>
      <c r="G68" s="14"/>
      <c r="H68" s="14"/>
      <c r="I68" s="14"/>
      <c r="J68" s="14"/>
      <c r="K68" s="14"/>
      <c r="L68" s="15"/>
      <c r="M68" s="12"/>
      <c r="N68" s="12"/>
      <c r="O68" s="12"/>
      <c r="P68" s="98" t="str">
        <f xml:space="preserve"> IF(ISBLANK(M68),"",VLOOKUP(M68,ComboValue!$E$2:$I$18,5,FALSE))</f>
        <v/>
      </c>
      <c r="Q68" s="12"/>
      <c r="R68" s="234" t="str" cm="1">
        <f t="array" ref="R68">IF(OR(ISNUMBER(SEARCH("GHS05",$D68:$L68)),ISNUMBER(SEARCH("GHS06",$D68:$L68)),ISNUMBER(SEARCH("GHS07",$D68:$L68)),ISNUMBER(SEARCH("GHS08",$D68:$L68)),ISNUMBER(SEARCH("geen pictogram",$D68:$L68)),ISNUMBER(SEARCH("GHS09",$D68:$L68)),ISNUMBER(SEARCH("GHS03",$D68:$L68))),"JA","NEE")</f>
        <v>NEE</v>
      </c>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X68" s="121" t="str" cm="1">
        <f t="array" ref="AX68">_xlfn.TEXTJOIN(",", TRUE, IF(D68:L68="","",VLOOKUP(D68:L68, ComboValue!$B$2:$C$11, 2, FALSE)))</f>
        <v/>
      </c>
      <c r="AY68" s="121" t="str">
        <f t="shared" si="64"/>
        <v>Tous_NL</v>
      </c>
      <c r="AZ68" s="121" t="str">
        <f>IF(ISBLANK(M68),"",VLOOKUP(M68,ComboValue!$E$2:$G$18,3,FALSE))</f>
        <v/>
      </c>
      <c r="BA68" s="121" t="str">
        <f>IF(ISBLANK(N68),"",VLOOKUP(N68,ComboValue!$K$2:$L$5,2,FALSE))</f>
        <v/>
      </c>
      <c r="BB68" s="128" t="str" cm="1">
        <f t="array" ref="BB68">_xlfn.TEXTJOIN(",", TRUE, IF(S68:AV68="","",VLOOKUP(S68:AV68, ComboValue!$N$2:$O$100, 2, FALSE)))</f>
        <v/>
      </c>
      <c r="BC68" s="122" t="str">
        <f t="shared" si="65"/>
        <v/>
      </c>
      <c r="BD68" s="110"/>
      <c r="BE68" s="120" t="str">
        <f t="shared" si="28"/>
        <v/>
      </c>
      <c r="BF68" s="121" t="str">
        <f t="shared" si="29"/>
        <v/>
      </c>
      <c r="BG68" s="121" t="str">
        <f t="shared" si="30"/>
        <v/>
      </c>
      <c r="BH68" s="121" t="str">
        <f t="shared" si="31"/>
        <v/>
      </c>
      <c r="BI68" s="121" t="str">
        <f t="shared" si="32"/>
        <v/>
      </c>
      <c r="BJ68" s="121" t="str">
        <f t="shared" si="33"/>
        <v/>
      </c>
      <c r="BK68" s="121" t="str">
        <f t="shared" si="34"/>
        <v/>
      </c>
      <c r="BL68" s="121" t="str">
        <f t="shared" si="35"/>
        <v/>
      </c>
      <c r="BM68" s="121" t="str">
        <f t="shared" si="36"/>
        <v/>
      </c>
      <c r="BN68" s="121" t="str">
        <f t="shared" si="37"/>
        <v/>
      </c>
      <c r="BO68" s="121">
        <f t="shared" si="66"/>
        <v>0</v>
      </c>
      <c r="BP68" s="121">
        <f t="shared" si="67"/>
        <v>0</v>
      </c>
      <c r="BQ68" s="121">
        <f t="shared" si="68"/>
        <v>0</v>
      </c>
      <c r="BR68" s="121">
        <f t="shared" si="69"/>
        <v>0</v>
      </c>
      <c r="BS68" s="121">
        <f t="shared" si="70"/>
        <v>0</v>
      </c>
      <c r="BT68" s="121">
        <f t="shared" si="71"/>
        <v>0</v>
      </c>
      <c r="BU68" s="121" t="str">
        <f t="shared" si="72"/>
        <v/>
      </c>
      <c r="BV68" s="121" t="str">
        <f t="shared" si="73"/>
        <v/>
      </c>
      <c r="BW68" s="121" t="str">
        <f t="shared" si="74"/>
        <v/>
      </c>
      <c r="BX68" s="121" t="str">
        <f t="shared" si="75"/>
        <v/>
      </c>
      <c r="BY68" s="121" t="str">
        <f t="shared" si="76"/>
        <v/>
      </c>
      <c r="BZ68" s="121" t="str">
        <f t="shared" si="77"/>
        <v/>
      </c>
      <c r="CA68" s="121" t="str">
        <f t="shared" si="78"/>
        <v/>
      </c>
      <c r="CB68" s="121" t="str">
        <f t="shared" si="79"/>
        <v/>
      </c>
      <c r="CC68" s="121" t="str">
        <f t="shared" si="80"/>
        <v/>
      </c>
      <c r="CD68" s="121" t="str">
        <f t="shared" si="81"/>
        <v/>
      </c>
      <c r="CE68" s="121" t="str">
        <f t="shared" si="82"/>
        <v/>
      </c>
      <c r="CF68" s="121" t="str">
        <f t="shared" si="83"/>
        <v/>
      </c>
      <c r="CG68" s="121" t="str">
        <f t="shared" si="84"/>
        <v/>
      </c>
      <c r="CH68" s="121" t="str">
        <f t="shared" si="85"/>
        <v/>
      </c>
      <c r="CI68" s="121" t="str">
        <f t="shared" si="86"/>
        <v/>
      </c>
      <c r="CJ68" s="129" t="str">
        <f t="shared" si="87"/>
        <v/>
      </c>
      <c r="CK68" s="121" t="str" cm="1">
        <f t="array" ref="CK68">IF(AND(AZ68="D_16",
        SUMPRODUCT(--ISNUMBER(SEARCH({"14","34","38","40","41","42","43","46","48","56","64","65"},BB68)))&gt;0),
    O68-IF(ISNUMBER(CL68),CL68,0),
    "")</f>
        <v/>
      </c>
      <c r="CL68" s="121" t="str" cm="1">
        <f t="array" ref="CL68">IF(AND(AZ68="D_16",
        SUMPRODUCT(--ISNUMBER(SEARCH({"01";"02";"03";"04";"05";"06";"07";"08";"09";"10";"11";"12";"13";"15";"16";"17";"19";"20";"21";"22";"23";"24";"25";"26";"27";"28";"29";"30";"31";"32";"33";"35";"36";"37";"39";"44";"45";"47";"49";"50";"51";"52";"53";"54";"55";"57";"58";"59";"60";"61";"62";"63";"66";"67";"68";"69";"70";"71";"72";"73";"74";"75"}, BB68)))&gt;0),
    O68,
    "")</f>
        <v/>
      </c>
      <c r="CM68" s="122" t="str" cm="1">
        <f t="array" ref="CM68">IF(SUMPRODUCT(--ISNUMBER(SEARCH({"32";"35";"36";"44";"45";"47";"50";"51";"52";"53";"54";"55";"57";"58";"59";"60"}, BB68)))&gt;0,
    B68,
    "")</f>
        <v/>
      </c>
      <c r="CN68" s="122" t="str" cm="1">
        <f t="array" ref="CN68">IF(SUMPRODUCT(--ISNUMBER(SEARCH({"61";"62"}, BB68)))&gt;0,
    B68,
    "")</f>
        <v/>
      </c>
      <c r="CO68" s="122" t="str" cm="1">
        <f t="array" ref="CO68">IF(SUMPRODUCT(--ISNUMBER(SEARCH({"68";"69";"70";"71"}, BB68)))&gt;0,
    B68,
    "")</f>
        <v/>
      </c>
      <c r="CP68" s="122" t="str" cm="1">
        <f t="array" ref="CP68">IF(SUMPRODUCT(--ISNUMBER(SEARCH({"72";"73";"74";"75"}, BB68)))&gt;0,
    B68,
    "")</f>
        <v/>
      </c>
      <c r="CQ68" s="122" t="str">
        <f t="shared" si="40"/>
        <v/>
      </c>
      <c r="CR68" s="218" t="str">
        <f t="shared" si="41"/>
        <v>NO</v>
      </c>
      <c r="CS68" s="120" t="str">
        <f t="shared" si="88"/>
        <v/>
      </c>
      <c r="CT68" s="121" t="str">
        <f t="shared" si="89"/>
        <v/>
      </c>
      <c r="CU68" s="121" t="str">
        <f t="shared" si="90"/>
        <v/>
      </c>
      <c r="CV68" s="121" t="str">
        <f t="shared" si="91"/>
        <v/>
      </c>
      <c r="CW68" s="121" t="str">
        <f t="shared" si="92"/>
        <v/>
      </c>
      <c r="CX68" s="121" t="str">
        <f t="shared" si="93"/>
        <v/>
      </c>
      <c r="CY68" s="121" t="str">
        <f t="shared" si="94"/>
        <v/>
      </c>
      <c r="CZ68" s="121" t="str">
        <f t="shared" si="95"/>
        <v/>
      </c>
      <c r="DA68" s="121" t="str">
        <f t="shared" si="96"/>
        <v/>
      </c>
      <c r="DB68" s="122" t="str">
        <f t="shared" si="97"/>
        <v/>
      </c>
      <c r="DC68" s="120" t="str">
        <f t="shared" si="98"/>
        <v/>
      </c>
      <c r="DD68" s="121" t="str">
        <f t="shared" si="99"/>
        <v/>
      </c>
      <c r="DE68" s="121" t="str">
        <f t="shared" si="100"/>
        <v/>
      </c>
      <c r="DF68" s="122" t="str">
        <f t="shared" si="101"/>
        <v/>
      </c>
      <c r="DG68" s="110"/>
    </row>
    <row r="69" spans="2:111" ht="16.2" hidden="1" outlineLevel="1" x14ac:dyDescent="0.4">
      <c r="B69" s="7">
        <v>64</v>
      </c>
      <c r="C69" s="12"/>
      <c r="D69" s="13"/>
      <c r="E69" s="14"/>
      <c r="F69" s="14"/>
      <c r="G69" s="14"/>
      <c r="H69" s="14"/>
      <c r="I69" s="14"/>
      <c r="J69" s="14"/>
      <c r="K69" s="14"/>
      <c r="L69" s="15"/>
      <c r="M69" s="12"/>
      <c r="N69" s="12"/>
      <c r="O69" s="12"/>
      <c r="P69" s="98" t="str">
        <f xml:space="preserve"> IF(ISBLANK(M69),"",VLOOKUP(M69,ComboValue!$E$2:$I$18,5,FALSE))</f>
        <v/>
      </c>
      <c r="Q69" s="12"/>
      <c r="R69" s="234" t="str" cm="1">
        <f t="array" ref="R69">IF(OR(ISNUMBER(SEARCH("GHS05",$D69:$L69)),ISNUMBER(SEARCH("GHS06",$D69:$L69)),ISNUMBER(SEARCH("GHS07",$D69:$L69)),ISNUMBER(SEARCH("GHS08",$D69:$L69)),ISNUMBER(SEARCH("geen pictogram",$D69:$L69)),ISNUMBER(SEARCH("GHS09",$D69:$L69)),ISNUMBER(SEARCH("GHS03",$D69:$L69))),"JA","NEE")</f>
        <v>NEE</v>
      </c>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X69" s="121" t="str" cm="1">
        <f t="array" ref="AX69">_xlfn.TEXTJOIN(",", TRUE, IF(D69:L69="","",VLOOKUP(D69:L69, ComboValue!$B$2:$C$11, 2, FALSE)))</f>
        <v/>
      </c>
      <c r="AY69" s="121" t="str">
        <f t="shared" si="64"/>
        <v>Tous_NL</v>
      </c>
      <c r="AZ69" s="121" t="str">
        <f>IF(ISBLANK(M69),"",VLOOKUP(M69,ComboValue!$E$2:$G$18,3,FALSE))</f>
        <v/>
      </c>
      <c r="BA69" s="121" t="str">
        <f>IF(ISBLANK(N69),"",VLOOKUP(N69,ComboValue!$K$2:$L$5,2,FALSE))</f>
        <v/>
      </c>
      <c r="BB69" s="128" t="str" cm="1">
        <f t="array" ref="BB69">_xlfn.TEXTJOIN(",", TRUE, IF(S69:AV69="","",VLOOKUP(S69:AV69, ComboValue!$N$2:$O$100, 2, FALSE)))</f>
        <v/>
      </c>
      <c r="BC69" s="122" t="str">
        <f t="shared" si="65"/>
        <v/>
      </c>
      <c r="BD69" s="110"/>
      <c r="BE69" s="120" t="str">
        <f t="shared" si="28"/>
        <v/>
      </c>
      <c r="BF69" s="121" t="str">
        <f t="shared" si="29"/>
        <v/>
      </c>
      <c r="BG69" s="121" t="str">
        <f t="shared" si="30"/>
        <v/>
      </c>
      <c r="BH69" s="121" t="str">
        <f t="shared" si="31"/>
        <v/>
      </c>
      <c r="BI69" s="121" t="str">
        <f t="shared" si="32"/>
        <v/>
      </c>
      <c r="BJ69" s="121" t="str">
        <f t="shared" si="33"/>
        <v/>
      </c>
      <c r="BK69" s="121" t="str">
        <f t="shared" si="34"/>
        <v/>
      </c>
      <c r="BL69" s="121" t="str">
        <f t="shared" si="35"/>
        <v/>
      </c>
      <c r="BM69" s="121" t="str">
        <f t="shared" si="36"/>
        <v/>
      </c>
      <c r="BN69" s="121" t="str">
        <f t="shared" si="37"/>
        <v/>
      </c>
      <c r="BO69" s="121">
        <f t="shared" si="66"/>
        <v>0</v>
      </c>
      <c r="BP69" s="121">
        <f t="shared" si="67"/>
        <v>0</v>
      </c>
      <c r="BQ69" s="121">
        <f t="shared" si="68"/>
        <v>0</v>
      </c>
      <c r="BR69" s="121">
        <f t="shared" si="69"/>
        <v>0</v>
      </c>
      <c r="BS69" s="121">
        <f t="shared" si="70"/>
        <v>0</v>
      </c>
      <c r="BT69" s="121">
        <f t="shared" si="71"/>
        <v>0</v>
      </c>
      <c r="BU69" s="121" t="str">
        <f t="shared" si="72"/>
        <v/>
      </c>
      <c r="BV69" s="121" t="str">
        <f t="shared" si="73"/>
        <v/>
      </c>
      <c r="BW69" s="121" t="str">
        <f t="shared" si="74"/>
        <v/>
      </c>
      <c r="BX69" s="121" t="str">
        <f t="shared" si="75"/>
        <v/>
      </c>
      <c r="BY69" s="121" t="str">
        <f t="shared" si="76"/>
        <v/>
      </c>
      <c r="BZ69" s="121" t="str">
        <f t="shared" si="77"/>
        <v/>
      </c>
      <c r="CA69" s="121" t="str">
        <f t="shared" si="78"/>
        <v/>
      </c>
      <c r="CB69" s="121" t="str">
        <f t="shared" si="79"/>
        <v/>
      </c>
      <c r="CC69" s="121" t="str">
        <f t="shared" si="80"/>
        <v/>
      </c>
      <c r="CD69" s="121" t="str">
        <f t="shared" si="81"/>
        <v/>
      </c>
      <c r="CE69" s="121" t="str">
        <f t="shared" si="82"/>
        <v/>
      </c>
      <c r="CF69" s="121" t="str">
        <f t="shared" si="83"/>
        <v/>
      </c>
      <c r="CG69" s="121" t="str">
        <f t="shared" si="84"/>
        <v/>
      </c>
      <c r="CH69" s="121" t="str">
        <f t="shared" si="85"/>
        <v/>
      </c>
      <c r="CI69" s="121" t="str">
        <f t="shared" si="86"/>
        <v/>
      </c>
      <c r="CJ69" s="129" t="str">
        <f t="shared" si="87"/>
        <v/>
      </c>
      <c r="CK69" s="121" t="str" cm="1">
        <f t="array" ref="CK69">IF(AND(AZ69="D_16",
        SUMPRODUCT(--ISNUMBER(SEARCH({"14","34","38","40","41","42","43","46","48","56","64","65"},BB69)))&gt;0),
    O69-IF(ISNUMBER(CL69),CL69,0),
    "")</f>
        <v/>
      </c>
      <c r="CL69" s="121" t="str" cm="1">
        <f t="array" ref="CL69">IF(AND(AZ69="D_16",
        SUMPRODUCT(--ISNUMBER(SEARCH({"01";"02";"03";"04";"05";"06";"07";"08";"09";"10";"11";"12";"13";"15";"16";"17";"19";"20";"21";"22";"23";"24";"25";"26";"27";"28";"29";"30";"31";"32";"33";"35";"36";"37";"39";"44";"45";"47";"49";"50";"51";"52";"53";"54";"55";"57";"58";"59";"60";"61";"62";"63";"66";"67";"68";"69";"70";"71";"72";"73";"74";"75"}, BB69)))&gt;0),
    O69,
    "")</f>
        <v/>
      </c>
      <c r="CM69" s="122" t="str" cm="1">
        <f t="array" ref="CM69">IF(SUMPRODUCT(--ISNUMBER(SEARCH({"32";"35";"36";"44";"45";"47";"50";"51";"52";"53";"54";"55";"57";"58";"59";"60"}, BB69)))&gt;0,
    B69,
    "")</f>
        <v/>
      </c>
      <c r="CN69" s="122" t="str" cm="1">
        <f t="array" ref="CN69">IF(SUMPRODUCT(--ISNUMBER(SEARCH({"61";"62"}, BB69)))&gt;0,
    B69,
    "")</f>
        <v/>
      </c>
      <c r="CO69" s="122" t="str" cm="1">
        <f t="array" ref="CO69">IF(SUMPRODUCT(--ISNUMBER(SEARCH({"68";"69";"70";"71"}, BB69)))&gt;0,
    B69,
    "")</f>
        <v/>
      </c>
      <c r="CP69" s="122" t="str" cm="1">
        <f t="array" ref="CP69">IF(SUMPRODUCT(--ISNUMBER(SEARCH({"72";"73";"74";"75"}, BB69)))&gt;0,
    B69,
    "")</f>
        <v/>
      </c>
      <c r="CQ69" s="122" t="str">
        <f t="shared" si="40"/>
        <v/>
      </c>
      <c r="CR69" s="218" t="str">
        <f t="shared" si="41"/>
        <v>NO</v>
      </c>
      <c r="CS69" s="120" t="str">
        <f t="shared" si="88"/>
        <v/>
      </c>
      <c r="CT69" s="121" t="str">
        <f t="shared" si="89"/>
        <v/>
      </c>
      <c r="CU69" s="121" t="str">
        <f t="shared" si="90"/>
        <v/>
      </c>
      <c r="CV69" s="121" t="str">
        <f t="shared" si="91"/>
        <v/>
      </c>
      <c r="CW69" s="121" t="str">
        <f t="shared" si="92"/>
        <v/>
      </c>
      <c r="CX69" s="121" t="str">
        <f t="shared" si="93"/>
        <v/>
      </c>
      <c r="CY69" s="121" t="str">
        <f t="shared" si="94"/>
        <v/>
      </c>
      <c r="CZ69" s="121" t="str">
        <f t="shared" si="95"/>
        <v/>
      </c>
      <c r="DA69" s="121" t="str">
        <f t="shared" si="96"/>
        <v/>
      </c>
      <c r="DB69" s="122" t="str">
        <f t="shared" si="97"/>
        <v/>
      </c>
      <c r="DC69" s="120" t="str">
        <f t="shared" si="98"/>
        <v/>
      </c>
      <c r="DD69" s="121" t="str">
        <f t="shared" si="99"/>
        <v/>
      </c>
      <c r="DE69" s="121" t="str">
        <f t="shared" si="100"/>
        <v/>
      </c>
      <c r="DF69" s="122" t="str">
        <f t="shared" si="101"/>
        <v/>
      </c>
      <c r="DG69" s="110"/>
    </row>
    <row r="70" spans="2:111" ht="16.2" hidden="1" outlineLevel="1" x14ac:dyDescent="0.4">
      <c r="B70" s="7">
        <v>65</v>
      </c>
      <c r="C70" s="12"/>
      <c r="D70" s="13"/>
      <c r="E70" s="14"/>
      <c r="F70" s="14"/>
      <c r="G70" s="14"/>
      <c r="H70" s="14"/>
      <c r="I70" s="14"/>
      <c r="J70" s="14"/>
      <c r="K70" s="14"/>
      <c r="L70" s="15"/>
      <c r="M70" s="12"/>
      <c r="N70" s="12"/>
      <c r="O70" s="12"/>
      <c r="P70" s="98" t="str">
        <f xml:space="preserve"> IF(ISBLANK(M70),"",VLOOKUP(M70,ComboValue!$E$2:$I$18,5,FALSE))</f>
        <v/>
      </c>
      <c r="Q70" s="12"/>
      <c r="R70" s="234" t="str" cm="1">
        <f t="array" ref="R70">IF(OR(ISNUMBER(SEARCH("GHS05",$D70:$L70)),ISNUMBER(SEARCH("GHS06",$D70:$L70)),ISNUMBER(SEARCH("GHS07",$D70:$L70)),ISNUMBER(SEARCH("GHS08",$D70:$L70)),ISNUMBER(SEARCH("geen pictogram",$D70:$L70)),ISNUMBER(SEARCH("GHS09",$D70:$L70)),ISNUMBER(SEARCH("GHS03",$D70:$L70))),"JA","NEE")</f>
        <v>NEE</v>
      </c>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X70" s="121" t="str" cm="1">
        <f t="array" ref="AX70">_xlfn.TEXTJOIN(",", TRUE, IF(D70:L70="","",VLOOKUP(D70:L70, ComboValue!$B$2:$C$11, 2, FALSE)))</f>
        <v/>
      </c>
      <c r="AY70" s="121" t="str">
        <f t="shared" si="64"/>
        <v>Tous_NL</v>
      </c>
      <c r="AZ70" s="121" t="str">
        <f>IF(ISBLANK(M70),"",VLOOKUP(M70,ComboValue!$E$2:$G$18,3,FALSE))</f>
        <v/>
      </c>
      <c r="BA70" s="121" t="str">
        <f>IF(ISBLANK(N70),"",VLOOKUP(N70,ComboValue!$K$2:$L$5,2,FALSE))</f>
        <v/>
      </c>
      <c r="BB70" s="128" t="str" cm="1">
        <f t="array" ref="BB70">_xlfn.TEXTJOIN(",", TRUE, IF(S70:AV70="","",VLOOKUP(S70:AV70, ComboValue!$N$2:$O$100, 2, FALSE)))</f>
        <v/>
      </c>
      <c r="BC70" s="122" t="str">
        <f t="shared" si="65"/>
        <v/>
      </c>
      <c r="BD70" s="110"/>
      <c r="BE70" s="120" t="str">
        <f t="shared" si="28"/>
        <v/>
      </c>
      <c r="BF70" s="121" t="str">
        <f t="shared" si="29"/>
        <v/>
      </c>
      <c r="BG70" s="121" t="str">
        <f t="shared" si="30"/>
        <v/>
      </c>
      <c r="BH70" s="121" t="str">
        <f t="shared" si="31"/>
        <v/>
      </c>
      <c r="BI70" s="121" t="str">
        <f t="shared" si="32"/>
        <v/>
      </c>
      <c r="BJ70" s="121" t="str">
        <f t="shared" si="33"/>
        <v/>
      </c>
      <c r="BK70" s="121" t="str">
        <f t="shared" si="34"/>
        <v/>
      </c>
      <c r="BL70" s="121" t="str">
        <f t="shared" si="35"/>
        <v/>
      </c>
      <c r="BM70" s="121" t="str">
        <f t="shared" si="36"/>
        <v/>
      </c>
      <c r="BN70" s="121" t="str">
        <f t="shared" si="37"/>
        <v/>
      </c>
      <c r="BO70" s="121">
        <f t="shared" si="66"/>
        <v>0</v>
      </c>
      <c r="BP70" s="121">
        <f t="shared" si="67"/>
        <v>0</v>
      </c>
      <c r="BQ70" s="121">
        <f t="shared" si="68"/>
        <v>0</v>
      </c>
      <c r="BR70" s="121">
        <f t="shared" si="69"/>
        <v>0</v>
      </c>
      <c r="BS70" s="121">
        <f t="shared" si="70"/>
        <v>0</v>
      </c>
      <c r="BT70" s="121">
        <f t="shared" si="71"/>
        <v>0</v>
      </c>
      <c r="BU70" s="121" t="str">
        <f t="shared" si="72"/>
        <v/>
      </c>
      <c r="BV70" s="121" t="str">
        <f t="shared" si="73"/>
        <v/>
      </c>
      <c r="BW70" s="121" t="str">
        <f t="shared" si="74"/>
        <v/>
      </c>
      <c r="BX70" s="121" t="str">
        <f t="shared" si="75"/>
        <v/>
      </c>
      <c r="BY70" s="121" t="str">
        <f t="shared" si="76"/>
        <v/>
      </c>
      <c r="BZ70" s="121" t="str">
        <f t="shared" si="77"/>
        <v/>
      </c>
      <c r="CA70" s="121" t="str">
        <f t="shared" si="78"/>
        <v/>
      </c>
      <c r="CB70" s="121" t="str">
        <f t="shared" si="79"/>
        <v/>
      </c>
      <c r="CC70" s="121" t="str">
        <f t="shared" si="80"/>
        <v/>
      </c>
      <c r="CD70" s="121" t="str">
        <f t="shared" si="81"/>
        <v/>
      </c>
      <c r="CE70" s="121" t="str">
        <f t="shared" si="82"/>
        <v/>
      </c>
      <c r="CF70" s="121" t="str">
        <f t="shared" si="83"/>
        <v/>
      </c>
      <c r="CG70" s="121" t="str">
        <f t="shared" si="84"/>
        <v/>
      </c>
      <c r="CH70" s="121" t="str">
        <f t="shared" si="85"/>
        <v/>
      </c>
      <c r="CI70" s="121" t="str">
        <f t="shared" si="86"/>
        <v/>
      </c>
      <c r="CJ70" s="129" t="str">
        <f t="shared" si="87"/>
        <v/>
      </c>
      <c r="CK70" s="121" t="str" cm="1">
        <f t="array" ref="CK70">IF(AND(AZ70="D_16",
        SUMPRODUCT(--ISNUMBER(SEARCH({"14","34","38","40","41","42","43","46","48","56","64","65"},BB70)))&gt;0),
    O70-IF(ISNUMBER(CL70),CL70,0),
    "")</f>
        <v/>
      </c>
      <c r="CL70" s="121" t="str" cm="1">
        <f t="array" ref="CL70">IF(AND(AZ70="D_16",
        SUMPRODUCT(--ISNUMBER(SEARCH({"01";"02";"03";"04";"05";"06";"07";"08";"09";"10";"11";"12";"13";"15";"16";"17";"19";"20";"21";"22";"23";"24";"25";"26";"27";"28";"29";"30";"31";"32";"33";"35";"36";"37";"39";"44";"45";"47";"49";"50";"51";"52";"53";"54";"55";"57";"58";"59";"60";"61";"62";"63";"66";"67";"68";"69";"70";"71";"72";"73";"74";"75"}, BB70)))&gt;0),
    O70,
    "")</f>
        <v/>
      </c>
      <c r="CM70" s="122" t="str" cm="1">
        <f t="array" ref="CM70">IF(SUMPRODUCT(--ISNUMBER(SEARCH({"32";"35";"36";"44";"45";"47";"50";"51";"52";"53";"54";"55";"57";"58";"59";"60"}, BB70)))&gt;0,
    B70,
    "")</f>
        <v/>
      </c>
      <c r="CN70" s="122" t="str" cm="1">
        <f t="array" ref="CN70">IF(SUMPRODUCT(--ISNUMBER(SEARCH({"61";"62"}, BB70)))&gt;0,
    B70,
    "")</f>
        <v/>
      </c>
      <c r="CO70" s="122" t="str" cm="1">
        <f t="array" ref="CO70">IF(SUMPRODUCT(--ISNUMBER(SEARCH({"68";"69";"70";"71"}, BB70)))&gt;0,
    B70,
    "")</f>
        <v/>
      </c>
      <c r="CP70" s="122" t="str" cm="1">
        <f t="array" ref="CP70">IF(SUMPRODUCT(--ISNUMBER(SEARCH({"72";"73";"74";"75"}, BB70)))&gt;0,
    B70,
    "")</f>
        <v/>
      </c>
      <c r="CQ70" s="122" t="str">
        <f t="shared" si="40"/>
        <v/>
      </c>
      <c r="CR70" s="218" t="str">
        <f t="shared" si="41"/>
        <v>NO</v>
      </c>
      <c r="CS70" s="120" t="str">
        <f t="shared" ref="CS70:CS105" si="102">IF(ISNUMBER(SEARCH("01",AX70)),B70,"")</f>
        <v/>
      </c>
      <c r="CT70" s="121" t="str">
        <f t="shared" ref="CT70:CT105" si="103">IF(ISNUMBER(SEARCH("02",AX70)),B70,"")</f>
        <v/>
      </c>
      <c r="CU70" s="121" t="str">
        <f t="shared" ref="CU70:CU105" si="104">IF(ISNUMBER(SEARCH("03",AX70)),B70,"")</f>
        <v/>
      </c>
      <c r="CV70" s="121" t="str">
        <f t="shared" ref="CV70:CV105" si="105">IF(ISNUMBER(SEARCH("04",AX70)),B70,"")</f>
        <v/>
      </c>
      <c r="CW70" s="121" t="str">
        <f t="shared" ref="CW70:CW105" si="106">IF(ISNUMBER(SEARCH("05",AX70)),B70,"")</f>
        <v/>
      </c>
      <c r="CX70" s="121" t="str">
        <f t="shared" ref="CX70:CX105" si="107">IF(ISNUMBER(SEARCH("06",AX70)),B70,"")</f>
        <v/>
      </c>
      <c r="CY70" s="121" t="str">
        <f t="shared" ref="CY70:CY105" si="108">IF(ISNUMBER(SEARCH("07",AX70)),B70,"")</f>
        <v/>
      </c>
      <c r="CZ70" s="121" t="str">
        <f t="shared" ref="CZ70:CZ105" si="109">IF(ISNUMBER(SEARCH("08",AX70)),B70,"")</f>
        <v/>
      </c>
      <c r="DA70" s="121" t="str">
        <f t="shared" ref="DA70:DA105" si="110">IF(ISNUMBER(SEARCH("09",AX70)),B70,"")</f>
        <v/>
      </c>
      <c r="DB70" s="122" t="str">
        <f t="shared" ref="DB70:DB105" si="111">IF(ISNUMBER(SEARCH("10",AX70)),B70,"")</f>
        <v/>
      </c>
      <c r="DC70" s="120" t="str">
        <f t="shared" ref="DC70:DC105" si="112">IF(ISNUMBER(SEARCH("01",BC70)),B70,"")</f>
        <v/>
      </c>
      <c r="DD70" s="121" t="str">
        <f t="shared" ref="DD70:DD105" si="113">IF(ISNUMBER(SEARCH("02",BC70)),B70,"")</f>
        <v/>
      </c>
      <c r="DE70" s="121" t="str">
        <f t="shared" ref="DE70:DE105" si="114">IF(ISNUMBER(SEARCH("03",BC70)),B70,"")</f>
        <v/>
      </c>
      <c r="DF70" s="122" t="str">
        <f t="shared" ref="DF70:DF105" si="115">IF(ISNUMBER(SEARCH("04",BC70)),B70,"")</f>
        <v/>
      </c>
      <c r="DG70" s="110"/>
    </row>
    <row r="71" spans="2:111" ht="16.2" hidden="1" outlineLevel="1" x14ac:dyDescent="0.4">
      <c r="B71" s="7">
        <v>66</v>
      </c>
      <c r="C71" s="12"/>
      <c r="D71" s="13"/>
      <c r="E71" s="14"/>
      <c r="F71" s="14"/>
      <c r="G71" s="14"/>
      <c r="H71" s="14"/>
      <c r="I71" s="14"/>
      <c r="J71" s="14"/>
      <c r="K71" s="14"/>
      <c r="L71" s="15"/>
      <c r="M71" s="12"/>
      <c r="N71" s="12"/>
      <c r="O71" s="12"/>
      <c r="P71" s="98" t="str">
        <f xml:space="preserve"> IF(ISBLANK(M71),"",VLOOKUP(M71,ComboValue!$E$2:$I$18,5,FALSE))</f>
        <v/>
      </c>
      <c r="Q71" s="12"/>
      <c r="R71" s="234" t="str" cm="1">
        <f t="array" ref="R71">IF(OR(ISNUMBER(SEARCH("GHS05",$D71:$L71)),ISNUMBER(SEARCH("GHS06",$D71:$L71)),ISNUMBER(SEARCH("GHS07",$D71:$L71)),ISNUMBER(SEARCH("GHS08",$D71:$L71)),ISNUMBER(SEARCH("geen pictogram",$D71:$L71)),ISNUMBER(SEARCH("GHS09",$D71:$L71)),ISNUMBER(SEARCH("GHS03",$D71:$L71))),"JA","NEE")</f>
        <v>NEE</v>
      </c>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X71" s="121" t="str" cm="1">
        <f t="array" ref="AX71">_xlfn.TEXTJOIN(",", TRUE, IF(D71:L71="","",VLOOKUP(D71:L71, ComboValue!$B$2:$C$11, 2, FALSE)))</f>
        <v/>
      </c>
      <c r="AY71" s="121" t="str">
        <f t="shared" si="64"/>
        <v>Tous_NL</v>
      </c>
      <c r="AZ71" s="121" t="str">
        <f>IF(ISBLANK(M71),"",VLOOKUP(M71,ComboValue!$E$2:$G$18,3,FALSE))</f>
        <v/>
      </c>
      <c r="BA71" s="121" t="str">
        <f>IF(ISBLANK(N71),"",VLOOKUP(N71,ComboValue!$K$2:$L$5,2,FALSE))</f>
        <v/>
      </c>
      <c r="BB71" s="128" t="str" cm="1">
        <f t="array" ref="BB71">_xlfn.TEXTJOIN(",", TRUE, IF(S71:AV71="","",VLOOKUP(S71:AV71, ComboValue!$N$2:$O$100, 2, FALSE)))</f>
        <v/>
      </c>
      <c r="BC71" s="122" t="str">
        <f t="shared" si="65"/>
        <v/>
      </c>
      <c r="BD71" s="110"/>
      <c r="BE71" s="120" t="str">
        <f t="shared" ref="BE71:BE134" si="116">IF(ISNUMBER(SEARCH("01",AX71)),O71,"")</f>
        <v/>
      </c>
      <c r="BF71" s="121" t="str">
        <f t="shared" ref="BF71:BF134" si="117">IF(ISNUMBER(SEARCH("02",AX71)),O71,"")</f>
        <v/>
      </c>
      <c r="BG71" s="121" t="str">
        <f t="shared" ref="BG71:BG134" si="118">IF(ISNUMBER(SEARCH("03",AX71)),O71,"")</f>
        <v/>
      </c>
      <c r="BH71" s="121" t="str">
        <f t="shared" ref="BH71:BH134" si="119">IF(ISNUMBER(SEARCH("04",AX71)),O71,"")</f>
        <v/>
      </c>
      <c r="BI71" s="121" t="str">
        <f t="shared" ref="BI71:BI134" si="120">IF(ISNUMBER(SEARCH("05",AX71)),O71,"")</f>
        <v/>
      </c>
      <c r="BJ71" s="121" t="str">
        <f t="shared" ref="BJ71:BJ134" si="121">IF(ISNUMBER(SEARCH("06",AX71)),O71,"")</f>
        <v/>
      </c>
      <c r="BK71" s="121" t="str">
        <f t="shared" ref="BK71:BK134" si="122">IF(ISNUMBER(SEARCH("07",AX71)),O71,"")</f>
        <v/>
      </c>
      <c r="BL71" s="121" t="str">
        <f t="shared" ref="BL71:BL134" si="123">IF(ISNUMBER(SEARCH("08",AX71)),O71,"")</f>
        <v/>
      </c>
      <c r="BM71" s="121" t="str">
        <f t="shared" ref="BM71:BM134" si="124">IF(ISNUMBER(SEARCH("09",AX71)),O71,"")</f>
        <v/>
      </c>
      <c r="BN71" s="121" t="str">
        <f t="shared" ref="BN71:BN134" si="125">IF(ISNUMBER(SEARCH("10",AX71)),O71,"")</f>
        <v/>
      </c>
      <c r="BO71" s="121">
        <f t="shared" si="66"/>
        <v>0</v>
      </c>
      <c r="BP71" s="121">
        <f t="shared" si="67"/>
        <v>0</v>
      </c>
      <c r="BQ71" s="121">
        <f t="shared" si="68"/>
        <v>0</v>
      </c>
      <c r="BR71" s="121">
        <f t="shared" si="69"/>
        <v>0</v>
      </c>
      <c r="BS71" s="121">
        <f t="shared" si="70"/>
        <v>0</v>
      </c>
      <c r="BT71" s="121">
        <f t="shared" si="71"/>
        <v>0</v>
      </c>
      <c r="BU71" s="121" t="str">
        <f t="shared" si="72"/>
        <v/>
      </c>
      <c r="BV71" s="121" t="str">
        <f t="shared" si="73"/>
        <v/>
      </c>
      <c r="BW71" s="121" t="str">
        <f t="shared" si="74"/>
        <v/>
      </c>
      <c r="BX71" s="121" t="str">
        <f t="shared" si="75"/>
        <v/>
      </c>
      <c r="BY71" s="121" t="str">
        <f t="shared" si="76"/>
        <v/>
      </c>
      <c r="BZ71" s="121" t="str">
        <f t="shared" si="77"/>
        <v/>
      </c>
      <c r="CA71" s="121" t="str">
        <f t="shared" si="78"/>
        <v/>
      </c>
      <c r="CB71" s="121" t="str">
        <f t="shared" si="79"/>
        <v/>
      </c>
      <c r="CC71" s="121" t="str">
        <f t="shared" si="80"/>
        <v/>
      </c>
      <c r="CD71" s="121" t="str">
        <f t="shared" si="81"/>
        <v/>
      </c>
      <c r="CE71" s="121" t="str">
        <f t="shared" si="82"/>
        <v/>
      </c>
      <c r="CF71" s="121" t="str">
        <f t="shared" si="83"/>
        <v/>
      </c>
      <c r="CG71" s="121" t="str">
        <f t="shared" si="84"/>
        <v/>
      </c>
      <c r="CH71" s="121" t="str">
        <f t="shared" si="85"/>
        <v/>
      </c>
      <c r="CI71" s="121" t="str">
        <f t="shared" si="86"/>
        <v/>
      </c>
      <c r="CJ71" s="129" t="str">
        <f t="shared" si="87"/>
        <v/>
      </c>
      <c r="CK71" s="121" t="str" cm="1">
        <f t="array" ref="CK71">IF(AND(AZ71="D_16",
        SUMPRODUCT(--ISNUMBER(SEARCH({"14","34","38","40","41","42","43","46","48","56","64","65"},BB71)))&gt;0),
    O71-IF(ISNUMBER(CL71),CL71,0),
    "")</f>
        <v/>
      </c>
      <c r="CL71" s="121" t="str" cm="1">
        <f t="array" ref="CL71">IF(AND(AZ71="D_16",
        SUMPRODUCT(--ISNUMBER(SEARCH({"01";"02";"03";"04";"05";"06";"07";"08";"09";"10";"11";"12";"13";"15";"16";"17";"19";"20";"21";"22";"23";"24";"25";"26";"27";"28";"29";"30";"31";"32";"33";"35";"36";"37";"39";"44";"45";"47";"49";"50";"51";"52";"53";"54";"55";"57";"58";"59";"60";"61";"62";"63";"66";"67";"68";"69";"70";"71";"72";"73";"74";"75"}, BB71)))&gt;0),
    O71,
    "")</f>
        <v/>
      </c>
      <c r="CM71" s="122" t="str" cm="1">
        <f t="array" ref="CM71">IF(SUMPRODUCT(--ISNUMBER(SEARCH({"32";"35";"36";"44";"45";"47";"50";"51";"52";"53";"54";"55";"57";"58";"59";"60"}, BB71)))&gt;0,
    B71,
    "")</f>
        <v/>
      </c>
      <c r="CN71" s="122" t="str" cm="1">
        <f t="array" ref="CN71">IF(SUMPRODUCT(--ISNUMBER(SEARCH({"61";"62"}, BB71)))&gt;0,
    B71,
    "")</f>
        <v/>
      </c>
      <c r="CO71" s="122" t="str" cm="1">
        <f t="array" ref="CO71">IF(SUMPRODUCT(--ISNUMBER(SEARCH({"68";"69";"70";"71"}, BB71)))&gt;0,
    B71,
    "")</f>
        <v/>
      </c>
      <c r="CP71" s="122" t="str" cm="1">
        <f t="array" ref="CP71">IF(SUMPRODUCT(--ISNUMBER(SEARCH({"72";"73";"74";"75"}, BB71)))&gt;0,
    B71,
    "")</f>
        <v/>
      </c>
      <c r="CQ71" s="122" t="str">
        <f t="shared" ref="CQ71:CQ105" si="126">IF(ISNUMBER(SEARCH("REACH",M71)),B71,"")</f>
        <v/>
      </c>
      <c r="CR71" s="218" t="str">
        <f t="shared" ref="CR71:CR134" si="127">IF(OR(AZ71="D_15", CM71&lt;&gt;"",CN71&lt;&gt;"",CO71&lt;&gt;"",CP71&lt;&gt;""), "YES", "NO")</f>
        <v>NO</v>
      </c>
      <c r="CS71" s="120" t="str">
        <f t="shared" si="102"/>
        <v/>
      </c>
      <c r="CT71" s="121" t="str">
        <f t="shared" si="103"/>
        <v/>
      </c>
      <c r="CU71" s="121" t="str">
        <f t="shared" si="104"/>
        <v/>
      </c>
      <c r="CV71" s="121" t="str">
        <f t="shared" si="105"/>
        <v/>
      </c>
      <c r="CW71" s="121" t="str">
        <f t="shared" si="106"/>
        <v/>
      </c>
      <c r="CX71" s="121" t="str">
        <f t="shared" si="107"/>
        <v/>
      </c>
      <c r="CY71" s="121" t="str">
        <f t="shared" si="108"/>
        <v/>
      </c>
      <c r="CZ71" s="121" t="str">
        <f t="shared" si="109"/>
        <v/>
      </c>
      <c r="DA71" s="121" t="str">
        <f t="shared" si="110"/>
        <v/>
      </c>
      <c r="DB71" s="122" t="str">
        <f t="shared" si="111"/>
        <v/>
      </c>
      <c r="DC71" s="120" t="str">
        <f t="shared" si="112"/>
        <v/>
      </c>
      <c r="DD71" s="121" t="str">
        <f t="shared" si="113"/>
        <v/>
      </c>
      <c r="DE71" s="121" t="str">
        <f t="shared" si="114"/>
        <v/>
      </c>
      <c r="DF71" s="122" t="str">
        <f t="shared" si="115"/>
        <v/>
      </c>
      <c r="DG71" s="110"/>
    </row>
    <row r="72" spans="2:111" ht="16.2" hidden="1" outlineLevel="1" x14ac:dyDescent="0.4">
      <c r="B72" s="7">
        <v>67</v>
      </c>
      <c r="C72" s="12"/>
      <c r="D72" s="13"/>
      <c r="E72" s="14"/>
      <c r="F72" s="14"/>
      <c r="G72" s="14"/>
      <c r="H72" s="14"/>
      <c r="I72" s="14"/>
      <c r="J72" s="14"/>
      <c r="K72" s="14"/>
      <c r="L72" s="15"/>
      <c r="M72" s="12"/>
      <c r="N72" s="12"/>
      <c r="O72" s="12"/>
      <c r="P72" s="98" t="str">
        <f xml:space="preserve"> IF(ISBLANK(M72),"",VLOOKUP(M72,ComboValue!$E$2:$I$18,5,FALSE))</f>
        <v/>
      </c>
      <c r="Q72" s="12"/>
      <c r="R72" s="234" t="str" cm="1">
        <f t="array" ref="R72">IF(OR(ISNUMBER(SEARCH("GHS05",$D72:$L72)),ISNUMBER(SEARCH("GHS06",$D72:$L72)),ISNUMBER(SEARCH("GHS07",$D72:$L72)),ISNUMBER(SEARCH("GHS08",$D72:$L72)),ISNUMBER(SEARCH("geen pictogram",$D72:$L72)),ISNUMBER(SEARCH("GHS09",$D72:$L72)),ISNUMBER(SEARCH("GHS03",$D72:$L72))),"JA","NEE")</f>
        <v>NEE</v>
      </c>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X72" s="121" t="str" cm="1">
        <f t="array" ref="AX72">_xlfn.TEXTJOIN(",", TRUE, IF(D72:L72="","",VLOOKUP(D72:L72, ComboValue!$B$2:$C$11, 2, FALSE)))</f>
        <v/>
      </c>
      <c r="AY72" s="121" t="str">
        <f t="shared" si="64"/>
        <v>Tous_NL</v>
      </c>
      <c r="AZ72" s="121" t="str">
        <f>IF(ISBLANK(M72),"",VLOOKUP(M72,ComboValue!$E$2:$G$18,3,FALSE))</f>
        <v/>
      </c>
      <c r="BA72" s="121" t="str">
        <f>IF(ISBLANK(N72),"",VLOOKUP(N72,ComboValue!$K$2:$L$5,2,FALSE))</f>
        <v/>
      </c>
      <c r="BB72" s="128" t="str" cm="1">
        <f t="array" ref="BB72">_xlfn.TEXTJOIN(",", TRUE, IF(S72:AV72="","",VLOOKUP(S72:AV72, ComboValue!$N$2:$O$100, 2, FALSE)))</f>
        <v/>
      </c>
      <c r="BC72" s="122" t="str">
        <f t="shared" si="65"/>
        <v/>
      </c>
      <c r="BD72" s="110"/>
      <c r="BE72" s="120" t="str">
        <f t="shared" si="116"/>
        <v/>
      </c>
      <c r="BF72" s="121" t="str">
        <f t="shared" si="117"/>
        <v/>
      </c>
      <c r="BG72" s="121" t="str">
        <f t="shared" si="118"/>
        <v/>
      </c>
      <c r="BH72" s="121" t="str">
        <f t="shared" si="119"/>
        <v/>
      </c>
      <c r="BI72" s="121" t="str">
        <f t="shared" si="120"/>
        <v/>
      </c>
      <c r="BJ72" s="121" t="str">
        <f t="shared" si="121"/>
        <v/>
      </c>
      <c r="BK72" s="121" t="str">
        <f t="shared" si="122"/>
        <v/>
      </c>
      <c r="BL72" s="121" t="str">
        <f t="shared" si="123"/>
        <v/>
      </c>
      <c r="BM72" s="121" t="str">
        <f t="shared" si="124"/>
        <v/>
      </c>
      <c r="BN72" s="121" t="str">
        <f t="shared" si="125"/>
        <v/>
      </c>
      <c r="BO72" s="121">
        <f t="shared" si="66"/>
        <v>0</v>
      </c>
      <c r="BP72" s="121">
        <f t="shared" si="67"/>
        <v>0</v>
      </c>
      <c r="BQ72" s="121">
        <f t="shared" si="68"/>
        <v>0</v>
      </c>
      <c r="BR72" s="121">
        <f t="shared" si="69"/>
        <v>0</v>
      </c>
      <c r="BS72" s="121">
        <f t="shared" si="70"/>
        <v>0</v>
      </c>
      <c r="BT72" s="121">
        <f t="shared" si="71"/>
        <v>0</v>
      </c>
      <c r="BU72" s="121" t="str">
        <f t="shared" si="72"/>
        <v/>
      </c>
      <c r="BV72" s="121" t="str">
        <f t="shared" si="73"/>
        <v/>
      </c>
      <c r="BW72" s="121" t="str">
        <f t="shared" si="74"/>
        <v/>
      </c>
      <c r="BX72" s="121" t="str">
        <f t="shared" si="75"/>
        <v/>
      </c>
      <c r="BY72" s="121" t="str">
        <f t="shared" si="76"/>
        <v/>
      </c>
      <c r="BZ72" s="121" t="str">
        <f t="shared" si="77"/>
        <v/>
      </c>
      <c r="CA72" s="121" t="str">
        <f t="shared" si="78"/>
        <v/>
      </c>
      <c r="CB72" s="121" t="str">
        <f t="shared" si="79"/>
        <v/>
      </c>
      <c r="CC72" s="121" t="str">
        <f t="shared" si="80"/>
        <v/>
      </c>
      <c r="CD72" s="121" t="str">
        <f t="shared" si="81"/>
        <v/>
      </c>
      <c r="CE72" s="121" t="str">
        <f t="shared" si="82"/>
        <v/>
      </c>
      <c r="CF72" s="121" t="str">
        <f t="shared" si="83"/>
        <v/>
      </c>
      <c r="CG72" s="121" t="str">
        <f t="shared" si="84"/>
        <v/>
      </c>
      <c r="CH72" s="121" t="str">
        <f t="shared" si="85"/>
        <v/>
      </c>
      <c r="CI72" s="121" t="str">
        <f t="shared" si="86"/>
        <v/>
      </c>
      <c r="CJ72" s="129" t="str">
        <f t="shared" si="87"/>
        <v/>
      </c>
      <c r="CK72" s="121" t="str" cm="1">
        <f t="array" ref="CK72">IF(AND(AZ72="D_16",
        SUMPRODUCT(--ISNUMBER(SEARCH({"14","34","38","40","41","42","43","46","48","56","64","65"},BB72)))&gt;0),
    O72-IF(ISNUMBER(CL72),CL72,0),
    "")</f>
        <v/>
      </c>
      <c r="CL72" s="121" t="str" cm="1">
        <f t="array" ref="CL72">IF(AND(AZ72="D_16",
        SUMPRODUCT(--ISNUMBER(SEARCH({"01";"02";"03";"04";"05";"06";"07";"08";"09";"10";"11";"12";"13";"15";"16";"17";"19";"20";"21";"22";"23";"24";"25";"26";"27";"28";"29";"30";"31";"32";"33";"35";"36";"37";"39";"44";"45";"47";"49";"50";"51";"52";"53";"54";"55";"57";"58";"59";"60";"61";"62";"63";"66";"67";"68";"69";"70";"71";"72";"73";"74";"75"}, BB72)))&gt;0),
    O72,
    "")</f>
        <v/>
      </c>
      <c r="CM72" s="122" t="str" cm="1">
        <f t="array" ref="CM72">IF(SUMPRODUCT(--ISNUMBER(SEARCH({"32";"35";"36";"44";"45";"47";"50";"51";"52";"53";"54";"55";"57";"58";"59";"60"}, BB72)))&gt;0,
    B72,
    "")</f>
        <v/>
      </c>
      <c r="CN72" s="122" t="str" cm="1">
        <f t="array" ref="CN72">IF(SUMPRODUCT(--ISNUMBER(SEARCH({"61";"62"}, BB72)))&gt;0,
    B72,
    "")</f>
        <v/>
      </c>
      <c r="CO72" s="122" t="str" cm="1">
        <f t="array" ref="CO72">IF(SUMPRODUCT(--ISNUMBER(SEARCH({"68";"69";"70";"71"}, BB72)))&gt;0,
    B72,
    "")</f>
        <v/>
      </c>
      <c r="CP72" s="122" t="str" cm="1">
        <f t="array" ref="CP72">IF(SUMPRODUCT(--ISNUMBER(SEARCH({"72";"73";"74";"75"}, BB72)))&gt;0,
    B72,
    "")</f>
        <v/>
      </c>
      <c r="CQ72" s="122" t="str">
        <f t="shared" si="126"/>
        <v/>
      </c>
      <c r="CR72" s="218" t="str">
        <f t="shared" si="127"/>
        <v>NO</v>
      </c>
      <c r="CS72" s="120" t="str">
        <f t="shared" si="102"/>
        <v/>
      </c>
      <c r="CT72" s="121" t="str">
        <f t="shared" si="103"/>
        <v/>
      </c>
      <c r="CU72" s="121" t="str">
        <f t="shared" si="104"/>
        <v/>
      </c>
      <c r="CV72" s="121" t="str">
        <f t="shared" si="105"/>
        <v/>
      </c>
      <c r="CW72" s="121" t="str">
        <f t="shared" si="106"/>
        <v/>
      </c>
      <c r="CX72" s="121" t="str">
        <f t="shared" si="107"/>
        <v/>
      </c>
      <c r="CY72" s="121" t="str">
        <f t="shared" si="108"/>
        <v/>
      </c>
      <c r="CZ72" s="121" t="str">
        <f t="shared" si="109"/>
        <v/>
      </c>
      <c r="DA72" s="121" t="str">
        <f t="shared" si="110"/>
        <v/>
      </c>
      <c r="DB72" s="122" t="str">
        <f t="shared" si="111"/>
        <v/>
      </c>
      <c r="DC72" s="120" t="str">
        <f t="shared" si="112"/>
        <v/>
      </c>
      <c r="DD72" s="121" t="str">
        <f t="shared" si="113"/>
        <v/>
      </c>
      <c r="DE72" s="121" t="str">
        <f t="shared" si="114"/>
        <v/>
      </c>
      <c r="DF72" s="122" t="str">
        <f t="shared" si="115"/>
        <v/>
      </c>
      <c r="DG72" s="110"/>
    </row>
    <row r="73" spans="2:111" ht="16.2" hidden="1" outlineLevel="1" x14ac:dyDescent="0.4">
      <c r="B73" s="7">
        <v>68</v>
      </c>
      <c r="C73" s="12"/>
      <c r="D73" s="13"/>
      <c r="E73" s="14"/>
      <c r="F73" s="14"/>
      <c r="G73" s="14"/>
      <c r="H73" s="14"/>
      <c r="I73" s="14"/>
      <c r="J73" s="14"/>
      <c r="K73" s="14"/>
      <c r="L73" s="15"/>
      <c r="M73" s="12"/>
      <c r="N73" s="12"/>
      <c r="O73" s="12"/>
      <c r="P73" s="98" t="str">
        <f xml:space="preserve"> IF(ISBLANK(M73),"",VLOOKUP(M73,ComboValue!$E$2:$I$18,5,FALSE))</f>
        <v/>
      </c>
      <c r="Q73" s="12"/>
      <c r="R73" s="234" t="str" cm="1">
        <f t="array" ref="R73">IF(OR(ISNUMBER(SEARCH("GHS05",$D73:$L73)),ISNUMBER(SEARCH("GHS06",$D73:$L73)),ISNUMBER(SEARCH("GHS07",$D73:$L73)),ISNUMBER(SEARCH("GHS08",$D73:$L73)),ISNUMBER(SEARCH("geen pictogram",$D73:$L73)),ISNUMBER(SEARCH("GHS09",$D73:$L73)),ISNUMBER(SEARCH("GHS03",$D73:$L73))),"JA","NEE")</f>
        <v>NEE</v>
      </c>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X73" s="121" t="str" cm="1">
        <f t="array" ref="AX73">_xlfn.TEXTJOIN(",", TRUE, IF(D73:L73="","",VLOOKUP(D73:L73, ComboValue!$B$2:$C$11, 2, FALSE)))</f>
        <v/>
      </c>
      <c r="AY73" s="121" t="str">
        <f t="shared" si="64"/>
        <v>Tous_NL</v>
      </c>
      <c r="AZ73" s="121" t="str">
        <f>IF(ISBLANK(M73),"",VLOOKUP(M73,ComboValue!$E$2:$G$18,3,FALSE))</f>
        <v/>
      </c>
      <c r="BA73" s="121" t="str">
        <f>IF(ISBLANK(N73),"",VLOOKUP(N73,ComboValue!$K$2:$L$5,2,FALSE))</f>
        <v/>
      </c>
      <c r="BB73" s="128" t="str" cm="1">
        <f t="array" ref="BB73">_xlfn.TEXTJOIN(",", TRUE, IF(S73:AV73="","",VLOOKUP(S73:AV73, ComboValue!$N$2:$O$100, 2, FALSE)))</f>
        <v/>
      </c>
      <c r="BC73" s="122" t="str">
        <f t="shared" si="65"/>
        <v/>
      </c>
      <c r="BD73" s="110"/>
      <c r="BE73" s="120" t="str">
        <f t="shared" si="116"/>
        <v/>
      </c>
      <c r="BF73" s="121" t="str">
        <f t="shared" si="117"/>
        <v/>
      </c>
      <c r="BG73" s="121" t="str">
        <f t="shared" si="118"/>
        <v/>
      </c>
      <c r="BH73" s="121" t="str">
        <f t="shared" si="119"/>
        <v/>
      </c>
      <c r="BI73" s="121" t="str">
        <f t="shared" si="120"/>
        <v/>
      </c>
      <c r="BJ73" s="121" t="str">
        <f t="shared" si="121"/>
        <v/>
      </c>
      <c r="BK73" s="121" t="str">
        <f t="shared" si="122"/>
        <v/>
      </c>
      <c r="BL73" s="121" t="str">
        <f t="shared" si="123"/>
        <v/>
      </c>
      <c r="BM73" s="121" t="str">
        <f t="shared" si="124"/>
        <v/>
      </c>
      <c r="BN73" s="121" t="str">
        <f t="shared" si="125"/>
        <v/>
      </c>
      <c r="BO73" s="121">
        <f t="shared" si="66"/>
        <v>0</v>
      </c>
      <c r="BP73" s="121">
        <f t="shared" si="67"/>
        <v>0</v>
      </c>
      <c r="BQ73" s="121">
        <f t="shared" si="68"/>
        <v>0</v>
      </c>
      <c r="BR73" s="121">
        <f t="shared" si="69"/>
        <v>0</v>
      </c>
      <c r="BS73" s="121">
        <f t="shared" si="70"/>
        <v>0</v>
      </c>
      <c r="BT73" s="121">
        <f t="shared" si="71"/>
        <v>0</v>
      </c>
      <c r="BU73" s="121" t="str">
        <f t="shared" si="72"/>
        <v/>
      </c>
      <c r="BV73" s="121" t="str">
        <f t="shared" si="73"/>
        <v/>
      </c>
      <c r="BW73" s="121" t="str">
        <f t="shared" si="74"/>
        <v/>
      </c>
      <c r="BX73" s="121" t="str">
        <f t="shared" si="75"/>
        <v/>
      </c>
      <c r="BY73" s="121" t="str">
        <f t="shared" si="76"/>
        <v/>
      </c>
      <c r="BZ73" s="121" t="str">
        <f t="shared" si="77"/>
        <v/>
      </c>
      <c r="CA73" s="121" t="str">
        <f t="shared" si="78"/>
        <v/>
      </c>
      <c r="CB73" s="121" t="str">
        <f t="shared" si="79"/>
        <v/>
      </c>
      <c r="CC73" s="121" t="str">
        <f t="shared" si="80"/>
        <v/>
      </c>
      <c r="CD73" s="121" t="str">
        <f t="shared" si="81"/>
        <v/>
      </c>
      <c r="CE73" s="121" t="str">
        <f t="shared" si="82"/>
        <v/>
      </c>
      <c r="CF73" s="121" t="str">
        <f t="shared" si="83"/>
        <v/>
      </c>
      <c r="CG73" s="121" t="str">
        <f t="shared" si="84"/>
        <v/>
      </c>
      <c r="CH73" s="121" t="str">
        <f t="shared" si="85"/>
        <v/>
      </c>
      <c r="CI73" s="121" t="str">
        <f t="shared" si="86"/>
        <v/>
      </c>
      <c r="CJ73" s="129" t="str">
        <f t="shared" si="87"/>
        <v/>
      </c>
      <c r="CK73" s="121" t="str" cm="1">
        <f t="array" ref="CK73">IF(AND(AZ73="D_16",
        SUMPRODUCT(--ISNUMBER(SEARCH({"14","34","38","40","41","42","43","46","48","56","64","65"},BB73)))&gt;0),
    O73-IF(ISNUMBER(CL73),CL73,0),
    "")</f>
        <v/>
      </c>
      <c r="CL73" s="121" t="str" cm="1">
        <f t="array" ref="CL73">IF(AND(AZ73="D_16",
        SUMPRODUCT(--ISNUMBER(SEARCH({"01";"02";"03";"04";"05";"06";"07";"08";"09";"10";"11";"12";"13";"15";"16";"17";"19";"20";"21";"22";"23";"24";"25";"26";"27";"28";"29";"30";"31";"32";"33";"35";"36";"37";"39";"44";"45";"47";"49";"50";"51";"52";"53";"54";"55";"57";"58";"59";"60";"61";"62";"63";"66";"67";"68";"69";"70";"71";"72";"73";"74";"75"}, BB73)))&gt;0),
    O73,
    "")</f>
        <v/>
      </c>
      <c r="CM73" s="122" t="str" cm="1">
        <f t="array" ref="CM73">IF(SUMPRODUCT(--ISNUMBER(SEARCH({"32";"35";"36";"44";"45";"47";"50";"51";"52";"53";"54";"55";"57";"58";"59";"60"}, BB73)))&gt;0,
    B73,
    "")</f>
        <v/>
      </c>
      <c r="CN73" s="122" t="str" cm="1">
        <f t="array" ref="CN73">IF(SUMPRODUCT(--ISNUMBER(SEARCH({"61";"62"}, BB73)))&gt;0,
    B73,
    "")</f>
        <v/>
      </c>
      <c r="CO73" s="122" t="str" cm="1">
        <f t="array" ref="CO73">IF(SUMPRODUCT(--ISNUMBER(SEARCH({"68";"69";"70";"71"}, BB73)))&gt;0,
    B73,
    "")</f>
        <v/>
      </c>
      <c r="CP73" s="122" t="str" cm="1">
        <f t="array" ref="CP73">IF(SUMPRODUCT(--ISNUMBER(SEARCH({"72";"73";"74";"75"}, BB73)))&gt;0,
    B73,
    "")</f>
        <v/>
      </c>
      <c r="CQ73" s="122" t="str">
        <f t="shared" si="126"/>
        <v/>
      </c>
      <c r="CR73" s="218" t="str">
        <f t="shared" si="127"/>
        <v>NO</v>
      </c>
      <c r="CS73" s="120" t="str">
        <f t="shared" si="102"/>
        <v/>
      </c>
      <c r="CT73" s="121" t="str">
        <f t="shared" si="103"/>
        <v/>
      </c>
      <c r="CU73" s="121" t="str">
        <f t="shared" si="104"/>
        <v/>
      </c>
      <c r="CV73" s="121" t="str">
        <f t="shared" si="105"/>
        <v/>
      </c>
      <c r="CW73" s="121" t="str">
        <f t="shared" si="106"/>
        <v/>
      </c>
      <c r="CX73" s="121" t="str">
        <f t="shared" si="107"/>
        <v/>
      </c>
      <c r="CY73" s="121" t="str">
        <f t="shared" si="108"/>
        <v/>
      </c>
      <c r="CZ73" s="121" t="str">
        <f t="shared" si="109"/>
        <v/>
      </c>
      <c r="DA73" s="121" t="str">
        <f t="shared" si="110"/>
        <v/>
      </c>
      <c r="DB73" s="122" t="str">
        <f t="shared" si="111"/>
        <v/>
      </c>
      <c r="DC73" s="120" t="str">
        <f t="shared" si="112"/>
        <v/>
      </c>
      <c r="DD73" s="121" t="str">
        <f t="shared" si="113"/>
        <v/>
      </c>
      <c r="DE73" s="121" t="str">
        <f t="shared" si="114"/>
        <v/>
      </c>
      <c r="DF73" s="122" t="str">
        <f t="shared" si="115"/>
        <v/>
      </c>
      <c r="DG73" s="110"/>
    </row>
    <row r="74" spans="2:111" ht="16.2" hidden="1" outlineLevel="1" x14ac:dyDescent="0.4">
      <c r="B74" s="7">
        <v>69</v>
      </c>
      <c r="C74" s="12"/>
      <c r="D74" s="13"/>
      <c r="E74" s="14"/>
      <c r="F74" s="14"/>
      <c r="G74" s="14"/>
      <c r="H74" s="14"/>
      <c r="I74" s="14"/>
      <c r="J74" s="14"/>
      <c r="K74" s="14"/>
      <c r="L74" s="15"/>
      <c r="M74" s="12"/>
      <c r="N74" s="12"/>
      <c r="O74" s="12"/>
      <c r="P74" s="98" t="str">
        <f xml:space="preserve"> IF(ISBLANK(M74),"",VLOOKUP(M74,ComboValue!$E$2:$I$18,5,FALSE))</f>
        <v/>
      </c>
      <c r="Q74" s="12"/>
      <c r="R74" s="234" t="str" cm="1">
        <f t="array" ref="R74">IF(OR(ISNUMBER(SEARCH("GHS05",$D74:$L74)),ISNUMBER(SEARCH("GHS06",$D74:$L74)),ISNUMBER(SEARCH("GHS07",$D74:$L74)),ISNUMBER(SEARCH("GHS08",$D74:$L74)),ISNUMBER(SEARCH("geen pictogram",$D74:$L74)),ISNUMBER(SEARCH("GHS09",$D74:$L74)),ISNUMBER(SEARCH("GHS03",$D74:$L74))),"JA","NEE")</f>
        <v>NEE</v>
      </c>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X74" s="121" t="str" cm="1">
        <f t="array" ref="AX74">_xlfn.TEXTJOIN(",", TRUE, IF(D74:L74="","",VLOOKUP(D74:L74, ComboValue!$B$2:$C$11, 2, FALSE)))</f>
        <v/>
      </c>
      <c r="AY74" s="121" t="str">
        <f t="shared" si="64"/>
        <v>Tous_NL</v>
      </c>
      <c r="AZ74" s="121" t="str">
        <f>IF(ISBLANK(M74),"",VLOOKUP(M74,ComboValue!$E$2:$G$18,3,FALSE))</f>
        <v/>
      </c>
      <c r="BA74" s="121" t="str">
        <f>IF(ISBLANK(N74),"",VLOOKUP(N74,ComboValue!$K$2:$L$5,2,FALSE))</f>
        <v/>
      </c>
      <c r="BB74" s="128" t="str" cm="1">
        <f t="array" ref="BB74">_xlfn.TEXTJOIN(",", TRUE, IF(S74:AV74="","",VLOOKUP(S74:AV74, ComboValue!$N$2:$O$100, 2, FALSE)))</f>
        <v/>
      </c>
      <c r="BC74" s="122" t="str">
        <f t="shared" si="65"/>
        <v/>
      </c>
      <c r="BD74" s="110"/>
      <c r="BE74" s="120" t="str">
        <f t="shared" si="116"/>
        <v/>
      </c>
      <c r="BF74" s="121" t="str">
        <f t="shared" si="117"/>
        <v/>
      </c>
      <c r="BG74" s="121" t="str">
        <f t="shared" si="118"/>
        <v/>
      </c>
      <c r="BH74" s="121" t="str">
        <f t="shared" si="119"/>
        <v/>
      </c>
      <c r="BI74" s="121" t="str">
        <f t="shared" si="120"/>
        <v/>
      </c>
      <c r="BJ74" s="121" t="str">
        <f t="shared" si="121"/>
        <v/>
      </c>
      <c r="BK74" s="121" t="str">
        <f t="shared" si="122"/>
        <v/>
      </c>
      <c r="BL74" s="121" t="str">
        <f t="shared" si="123"/>
        <v/>
      </c>
      <c r="BM74" s="121" t="str">
        <f t="shared" si="124"/>
        <v/>
      </c>
      <c r="BN74" s="121" t="str">
        <f t="shared" si="125"/>
        <v/>
      </c>
      <c r="BO74" s="121">
        <f t="shared" si="66"/>
        <v>0</v>
      </c>
      <c r="BP74" s="121">
        <f t="shared" si="67"/>
        <v>0</v>
      </c>
      <c r="BQ74" s="121">
        <f t="shared" si="68"/>
        <v>0</v>
      </c>
      <c r="BR74" s="121">
        <f t="shared" si="69"/>
        <v>0</v>
      </c>
      <c r="BS74" s="121">
        <f t="shared" si="70"/>
        <v>0</v>
      </c>
      <c r="BT74" s="121">
        <f t="shared" si="71"/>
        <v>0</v>
      </c>
      <c r="BU74" s="121" t="str">
        <f t="shared" si="72"/>
        <v/>
      </c>
      <c r="BV74" s="121" t="str">
        <f t="shared" si="73"/>
        <v/>
      </c>
      <c r="BW74" s="121" t="str">
        <f t="shared" si="74"/>
        <v/>
      </c>
      <c r="BX74" s="121" t="str">
        <f t="shared" si="75"/>
        <v/>
      </c>
      <c r="BY74" s="121" t="str">
        <f t="shared" si="76"/>
        <v/>
      </c>
      <c r="BZ74" s="121" t="str">
        <f t="shared" si="77"/>
        <v/>
      </c>
      <c r="CA74" s="121" t="str">
        <f t="shared" si="78"/>
        <v/>
      </c>
      <c r="CB74" s="121" t="str">
        <f t="shared" si="79"/>
        <v/>
      </c>
      <c r="CC74" s="121" t="str">
        <f t="shared" si="80"/>
        <v/>
      </c>
      <c r="CD74" s="121" t="str">
        <f t="shared" si="81"/>
        <v/>
      </c>
      <c r="CE74" s="121" t="str">
        <f t="shared" si="82"/>
        <v/>
      </c>
      <c r="CF74" s="121" t="str">
        <f t="shared" si="83"/>
        <v/>
      </c>
      <c r="CG74" s="121" t="str">
        <f t="shared" si="84"/>
        <v/>
      </c>
      <c r="CH74" s="121" t="str">
        <f t="shared" si="85"/>
        <v/>
      </c>
      <c r="CI74" s="121" t="str">
        <f t="shared" si="86"/>
        <v/>
      </c>
      <c r="CJ74" s="129" t="str">
        <f t="shared" si="87"/>
        <v/>
      </c>
      <c r="CK74" s="121" t="str" cm="1">
        <f t="array" ref="CK74">IF(AND(AZ74="D_16",
        SUMPRODUCT(--ISNUMBER(SEARCH({"14","34","38","40","41","42","43","46","48","56","64","65"},BB74)))&gt;0),
    O74-IF(ISNUMBER(CL74),CL74,0),
    "")</f>
        <v/>
      </c>
      <c r="CL74" s="121" t="str" cm="1">
        <f t="array" ref="CL74">IF(AND(AZ74="D_16",
        SUMPRODUCT(--ISNUMBER(SEARCH({"01";"02";"03";"04";"05";"06";"07";"08";"09";"10";"11";"12";"13";"15";"16";"17";"19";"20";"21";"22";"23";"24";"25";"26";"27";"28";"29";"30";"31";"32";"33";"35";"36";"37";"39";"44";"45";"47";"49";"50";"51";"52";"53";"54";"55";"57";"58";"59";"60";"61";"62";"63";"66";"67";"68";"69";"70";"71";"72";"73";"74";"75"}, BB74)))&gt;0),
    O74,
    "")</f>
        <v/>
      </c>
      <c r="CM74" s="122" t="str" cm="1">
        <f t="array" ref="CM74">IF(SUMPRODUCT(--ISNUMBER(SEARCH({"32";"35";"36";"44";"45";"47";"50";"51";"52";"53";"54";"55";"57";"58";"59";"60"}, BB74)))&gt;0,
    B74,
    "")</f>
        <v/>
      </c>
      <c r="CN74" s="122" t="str" cm="1">
        <f t="array" ref="CN74">IF(SUMPRODUCT(--ISNUMBER(SEARCH({"61";"62"}, BB74)))&gt;0,
    B74,
    "")</f>
        <v/>
      </c>
      <c r="CO74" s="122" t="str" cm="1">
        <f t="array" ref="CO74">IF(SUMPRODUCT(--ISNUMBER(SEARCH({"68";"69";"70";"71"}, BB74)))&gt;0,
    B74,
    "")</f>
        <v/>
      </c>
      <c r="CP74" s="122" t="str" cm="1">
        <f t="array" ref="CP74">IF(SUMPRODUCT(--ISNUMBER(SEARCH({"72";"73";"74";"75"}, BB74)))&gt;0,
    B74,
    "")</f>
        <v/>
      </c>
      <c r="CQ74" s="122" t="str">
        <f t="shared" si="126"/>
        <v/>
      </c>
      <c r="CR74" s="218" t="str">
        <f t="shared" si="127"/>
        <v>NO</v>
      </c>
      <c r="CS74" s="120" t="str">
        <f t="shared" si="102"/>
        <v/>
      </c>
      <c r="CT74" s="121" t="str">
        <f t="shared" si="103"/>
        <v/>
      </c>
      <c r="CU74" s="121" t="str">
        <f t="shared" si="104"/>
        <v/>
      </c>
      <c r="CV74" s="121" t="str">
        <f t="shared" si="105"/>
        <v/>
      </c>
      <c r="CW74" s="121" t="str">
        <f t="shared" si="106"/>
        <v/>
      </c>
      <c r="CX74" s="121" t="str">
        <f t="shared" si="107"/>
        <v/>
      </c>
      <c r="CY74" s="121" t="str">
        <f t="shared" si="108"/>
        <v/>
      </c>
      <c r="CZ74" s="121" t="str">
        <f t="shared" si="109"/>
        <v/>
      </c>
      <c r="DA74" s="121" t="str">
        <f t="shared" si="110"/>
        <v/>
      </c>
      <c r="DB74" s="122" t="str">
        <f t="shared" si="111"/>
        <v/>
      </c>
      <c r="DC74" s="120" t="str">
        <f t="shared" si="112"/>
        <v/>
      </c>
      <c r="DD74" s="121" t="str">
        <f t="shared" si="113"/>
        <v/>
      </c>
      <c r="DE74" s="121" t="str">
        <f t="shared" si="114"/>
        <v/>
      </c>
      <c r="DF74" s="122" t="str">
        <f t="shared" si="115"/>
        <v/>
      </c>
      <c r="DG74" s="110"/>
    </row>
    <row r="75" spans="2:111" ht="16.2" hidden="1" outlineLevel="1" x14ac:dyDescent="0.4">
      <c r="B75" s="7">
        <v>70</v>
      </c>
      <c r="C75" s="12"/>
      <c r="D75" s="13"/>
      <c r="E75" s="14"/>
      <c r="F75" s="14"/>
      <c r="G75" s="14"/>
      <c r="H75" s="14"/>
      <c r="I75" s="14"/>
      <c r="J75" s="14"/>
      <c r="K75" s="14"/>
      <c r="L75" s="15"/>
      <c r="M75" s="12"/>
      <c r="N75" s="12"/>
      <c r="O75" s="12"/>
      <c r="P75" s="98" t="str">
        <f xml:space="preserve"> IF(ISBLANK(M75),"",VLOOKUP(M75,ComboValue!$E$2:$I$18,5,FALSE))</f>
        <v/>
      </c>
      <c r="Q75" s="12"/>
      <c r="R75" s="234" t="str" cm="1">
        <f t="array" ref="R75">IF(OR(ISNUMBER(SEARCH("GHS05",$D75:$L75)),ISNUMBER(SEARCH("GHS06",$D75:$L75)),ISNUMBER(SEARCH("GHS07",$D75:$L75)),ISNUMBER(SEARCH("GHS08",$D75:$L75)),ISNUMBER(SEARCH("geen pictogram",$D75:$L75)),ISNUMBER(SEARCH("GHS09",$D75:$L75)),ISNUMBER(SEARCH("GHS03",$D75:$L75))),"JA","NEE")</f>
        <v>NEE</v>
      </c>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X75" s="121" t="str" cm="1">
        <f t="array" ref="AX75">_xlfn.TEXTJOIN(",", TRUE, IF(D75:L75="","",VLOOKUP(D75:L75, ComboValue!$B$2:$C$11, 2, FALSE)))</f>
        <v/>
      </c>
      <c r="AY75" s="121" t="str">
        <f t="shared" si="64"/>
        <v>Tous_NL</v>
      </c>
      <c r="AZ75" s="121" t="str">
        <f>IF(ISBLANK(M75),"",VLOOKUP(M75,ComboValue!$E$2:$G$18,3,FALSE))</f>
        <v/>
      </c>
      <c r="BA75" s="121" t="str">
        <f>IF(ISBLANK(N75),"",VLOOKUP(N75,ComboValue!$K$2:$L$5,2,FALSE))</f>
        <v/>
      </c>
      <c r="BB75" s="128" t="str" cm="1">
        <f t="array" ref="BB75">_xlfn.TEXTJOIN(",", TRUE, IF(S75:AV75="","",VLOOKUP(S75:AV75, ComboValue!$N$2:$O$100, 2, FALSE)))</f>
        <v/>
      </c>
      <c r="BC75" s="122" t="str">
        <f t="shared" si="65"/>
        <v/>
      </c>
      <c r="BD75" s="110"/>
      <c r="BE75" s="120" t="str">
        <f t="shared" si="116"/>
        <v/>
      </c>
      <c r="BF75" s="121" t="str">
        <f t="shared" si="117"/>
        <v/>
      </c>
      <c r="BG75" s="121" t="str">
        <f t="shared" si="118"/>
        <v/>
      </c>
      <c r="BH75" s="121" t="str">
        <f t="shared" si="119"/>
        <v/>
      </c>
      <c r="BI75" s="121" t="str">
        <f t="shared" si="120"/>
        <v/>
      </c>
      <c r="BJ75" s="121" t="str">
        <f t="shared" si="121"/>
        <v/>
      </c>
      <c r="BK75" s="121" t="str">
        <f t="shared" si="122"/>
        <v/>
      </c>
      <c r="BL75" s="121" t="str">
        <f t="shared" si="123"/>
        <v/>
      </c>
      <c r="BM75" s="121" t="str">
        <f t="shared" si="124"/>
        <v/>
      </c>
      <c r="BN75" s="121" t="str">
        <f t="shared" si="125"/>
        <v/>
      </c>
      <c r="BO75" s="121">
        <f t="shared" si="66"/>
        <v>0</v>
      </c>
      <c r="BP75" s="121">
        <f t="shared" si="67"/>
        <v>0</v>
      </c>
      <c r="BQ75" s="121">
        <f t="shared" si="68"/>
        <v>0</v>
      </c>
      <c r="BR75" s="121">
        <f t="shared" si="69"/>
        <v>0</v>
      </c>
      <c r="BS75" s="121">
        <f t="shared" si="70"/>
        <v>0</v>
      </c>
      <c r="BT75" s="121">
        <f t="shared" si="71"/>
        <v>0</v>
      </c>
      <c r="BU75" s="121" t="str">
        <f t="shared" si="72"/>
        <v/>
      </c>
      <c r="BV75" s="121" t="str">
        <f t="shared" si="73"/>
        <v/>
      </c>
      <c r="BW75" s="121" t="str">
        <f t="shared" si="74"/>
        <v/>
      </c>
      <c r="BX75" s="121" t="str">
        <f t="shared" si="75"/>
        <v/>
      </c>
      <c r="BY75" s="121" t="str">
        <f t="shared" si="76"/>
        <v/>
      </c>
      <c r="BZ75" s="121" t="str">
        <f t="shared" si="77"/>
        <v/>
      </c>
      <c r="CA75" s="121" t="str">
        <f t="shared" si="78"/>
        <v/>
      </c>
      <c r="CB75" s="121" t="str">
        <f t="shared" si="79"/>
        <v/>
      </c>
      <c r="CC75" s="121" t="str">
        <f t="shared" si="80"/>
        <v/>
      </c>
      <c r="CD75" s="121" t="str">
        <f t="shared" si="81"/>
        <v/>
      </c>
      <c r="CE75" s="121" t="str">
        <f t="shared" si="82"/>
        <v/>
      </c>
      <c r="CF75" s="121" t="str">
        <f t="shared" si="83"/>
        <v/>
      </c>
      <c r="CG75" s="121" t="str">
        <f t="shared" si="84"/>
        <v/>
      </c>
      <c r="CH75" s="121" t="str">
        <f t="shared" si="85"/>
        <v/>
      </c>
      <c r="CI75" s="121" t="str">
        <f t="shared" si="86"/>
        <v/>
      </c>
      <c r="CJ75" s="129" t="str">
        <f t="shared" si="87"/>
        <v/>
      </c>
      <c r="CK75" s="121" t="str" cm="1">
        <f t="array" ref="CK75">IF(AND(AZ75="D_16",
        SUMPRODUCT(--ISNUMBER(SEARCH({"14","34","38","40","41","42","43","46","48","56","64","65"},BB75)))&gt;0),
    O75-IF(ISNUMBER(CL75),CL75,0),
    "")</f>
        <v/>
      </c>
      <c r="CL75" s="121" t="str" cm="1">
        <f t="array" ref="CL75">IF(AND(AZ75="D_16",
        SUMPRODUCT(--ISNUMBER(SEARCH({"01";"02";"03";"04";"05";"06";"07";"08";"09";"10";"11";"12";"13";"15";"16";"17";"19";"20";"21";"22";"23";"24";"25";"26";"27";"28";"29";"30";"31";"32";"33";"35";"36";"37";"39";"44";"45";"47";"49";"50";"51";"52";"53";"54";"55";"57";"58";"59";"60";"61";"62";"63";"66";"67";"68";"69";"70";"71";"72";"73";"74";"75"}, BB75)))&gt;0),
    O75,
    "")</f>
        <v/>
      </c>
      <c r="CM75" s="122" t="str" cm="1">
        <f t="array" ref="CM75">IF(SUMPRODUCT(--ISNUMBER(SEARCH({"32";"35";"36";"44";"45";"47";"50";"51";"52";"53";"54";"55";"57";"58";"59";"60"}, BB75)))&gt;0,
    B75,
    "")</f>
        <v/>
      </c>
      <c r="CN75" s="122" t="str" cm="1">
        <f t="array" ref="CN75">IF(SUMPRODUCT(--ISNUMBER(SEARCH({"61";"62"}, BB75)))&gt;0,
    B75,
    "")</f>
        <v/>
      </c>
      <c r="CO75" s="122" t="str" cm="1">
        <f t="array" ref="CO75">IF(SUMPRODUCT(--ISNUMBER(SEARCH({"68";"69";"70";"71"}, BB75)))&gt;0,
    B75,
    "")</f>
        <v/>
      </c>
      <c r="CP75" s="122" t="str" cm="1">
        <f t="array" ref="CP75">IF(SUMPRODUCT(--ISNUMBER(SEARCH({"72";"73";"74";"75"}, BB75)))&gt;0,
    B75,
    "")</f>
        <v/>
      </c>
      <c r="CQ75" s="122" t="str">
        <f t="shared" si="126"/>
        <v/>
      </c>
      <c r="CR75" s="218" t="str">
        <f t="shared" si="127"/>
        <v>NO</v>
      </c>
      <c r="CS75" s="120" t="str">
        <f t="shared" si="102"/>
        <v/>
      </c>
      <c r="CT75" s="121" t="str">
        <f t="shared" si="103"/>
        <v/>
      </c>
      <c r="CU75" s="121" t="str">
        <f t="shared" si="104"/>
        <v/>
      </c>
      <c r="CV75" s="121" t="str">
        <f t="shared" si="105"/>
        <v/>
      </c>
      <c r="CW75" s="121" t="str">
        <f t="shared" si="106"/>
        <v/>
      </c>
      <c r="CX75" s="121" t="str">
        <f t="shared" si="107"/>
        <v/>
      </c>
      <c r="CY75" s="121" t="str">
        <f t="shared" si="108"/>
        <v/>
      </c>
      <c r="CZ75" s="121" t="str">
        <f t="shared" si="109"/>
        <v/>
      </c>
      <c r="DA75" s="121" t="str">
        <f t="shared" si="110"/>
        <v/>
      </c>
      <c r="DB75" s="122" t="str">
        <f t="shared" si="111"/>
        <v/>
      </c>
      <c r="DC75" s="120" t="str">
        <f t="shared" si="112"/>
        <v/>
      </c>
      <c r="DD75" s="121" t="str">
        <f t="shared" si="113"/>
        <v/>
      </c>
      <c r="DE75" s="121" t="str">
        <f t="shared" si="114"/>
        <v/>
      </c>
      <c r="DF75" s="122" t="str">
        <f t="shared" si="115"/>
        <v/>
      </c>
      <c r="DG75" s="110"/>
    </row>
    <row r="76" spans="2:111" ht="16.2" hidden="1" outlineLevel="1" x14ac:dyDescent="0.4">
      <c r="B76" s="7">
        <v>71</v>
      </c>
      <c r="C76" s="12"/>
      <c r="D76" s="13"/>
      <c r="E76" s="14"/>
      <c r="F76" s="14"/>
      <c r="G76" s="14"/>
      <c r="H76" s="14"/>
      <c r="I76" s="14"/>
      <c r="J76" s="14"/>
      <c r="K76" s="14"/>
      <c r="L76" s="15"/>
      <c r="M76" s="12"/>
      <c r="N76" s="12"/>
      <c r="O76" s="12"/>
      <c r="P76" s="98" t="str">
        <f xml:space="preserve"> IF(ISBLANK(M76),"",VLOOKUP(M76,ComboValue!$E$2:$I$18,5,FALSE))</f>
        <v/>
      </c>
      <c r="Q76" s="12"/>
      <c r="R76" s="234" t="str" cm="1">
        <f t="array" ref="R76">IF(OR(ISNUMBER(SEARCH("GHS05",$D76:$L76)),ISNUMBER(SEARCH("GHS06",$D76:$L76)),ISNUMBER(SEARCH("GHS07",$D76:$L76)),ISNUMBER(SEARCH("GHS08",$D76:$L76)),ISNUMBER(SEARCH("geen pictogram",$D76:$L76)),ISNUMBER(SEARCH("GHS09",$D76:$L76)),ISNUMBER(SEARCH("GHS03",$D76:$L76))),"JA","NEE")</f>
        <v>NEE</v>
      </c>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X76" s="121" t="str" cm="1">
        <f t="array" ref="AX76">_xlfn.TEXTJOIN(",", TRUE, IF(D76:L76="","",VLOOKUP(D76:L76, ComboValue!$B$2:$C$11, 2, FALSE)))</f>
        <v/>
      </c>
      <c r="AY76" s="121" t="str">
        <f t="shared" si="64"/>
        <v>Tous_NL</v>
      </c>
      <c r="AZ76" s="121" t="str">
        <f>IF(ISBLANK(M76),"",VLOOKUP(M76,ComboValue!$E$2:$G$18,3,FALSE))</f>
        <v/>
      </c>
      <c r="BA76" s="121" t="str">
        <f>IF(ISBLANK(N76),"",VLOOKUP(N76,ComboValue!$K$2:$L$5,2,FALSE))</f>
        <v/>
      </c>
      <c r="BB76" s="128" t="str" cm="1">
        <f t="array" ref="BB76">_xlfn.TEXTJOIN(",", TRUE, IF(S76:AV76="","",VLOOKUP(S76:AV76, ComboValue!$N$2:$O$100, 2, FALSE)))</f>
        <v/>
      </c>
      <c r="BC76" s="122" t="str">
        <f t="shared" si="65"/>
        <v/>
      </c>
      <c r="BD76" s="110"/>
      <c r="BE76" s="120" t="str">
        <f t="shared" si="116"/>
        <v/>
      </c>
      <c r="BF76" s="121" t="str">
        <f t="shared" si="117"/>
        <v/>
      </c>
      <c r="BG76" s="121" t="str">
        <f t="shared" si="118"/>
        <v/>
      </c>
      <c r="BH76" s="121" t="str">
        <f t="shared" si="119"/>
        <v/>
      </c>
      <c r="BI76" s="121" t="str">
        <f t="shared" si="120"/>
        <v/>
      </c>
      <c r="BJ76" s="121" t="str">
        <f t="shared" si="121"/>
        <v/>
      </c>
      <c r="BK76" s="121" t="str">
        <f t="shared" si="122"/>
        <v/>
      </c>
      <c r="BL76" s="121" t="str">
        <f t="shared" si="123"/>
        <v/>
      </c>
      <c r="BM76" s="121" t="str">
        <f t="shared" si="124"/>
        <v/>
      </c>
      <c r="BN76" s="121" t="str">
        <f t="shared" si="125"/>
        <v/>
      </c>
      <c r="BO76" s="121">
        <f t="shared" si="66"/>
        <v>0</v>
      </c>
      <c r="BP76" s="121">
        <f t="shared" si="67"/>
        <v>0</v>
      </c>
      <c r="BQ76" s="121">
        <f t="shared" si="68"/>
        <v>0</v>
      </c>
      <c r="BR76" s="121">
        <f t="shared" si="69"/>
        <v>0</v>
      </c>
      <c r="BS76" s="121">
        <f t="shared" si="70"/>
        <v>0</v>
      </c>
      <c r="BT76" s="121">
        <f t="shared" si="71"/>
        <v>0</v>
      </c>
      <c r="BU76" s="121" t="str">
        <f t="shared" si="72"/>
        <v/>
      </c>
      <c r="BV76" s="121" t="str">
        <f t="shared" si="73"/>
        <v/>
      </c>
      <c r="BW76" s="121" t="str">
        <f t="shared" si="74"/>
        <v/>
      </c>
      <c r="BX76" s="121" t="str">
        <f t="shared" si="75"/>
        <v/>
      </c>
      <c r="BY76" s="121" t="str">
        <f t="shared" si="76"/>
        <v/>
      </c>
      <c r="BZ76" s="121" t="str">
        <f t="shared" si="77"/>
        <v/>
      </c>
      <c r="CA76" s="121" t="str">
        <f t="shared" si="78"/>
        <v/>
      </c>
      <c r="CB76" s="121" t="str">
        <f t="shared" si="79"/>
        <v/>
      </c>
      <c r="CC76" s="121" t="str">
        <f t="shared" si="80"/>
        <v/>
      </c>
      <c r="CD76" s="121" t="str">
        <f t="shared" si="81"/>
        <v/>
      </c>
      <c r="CE76" s="121" t="str">
        <f t="shared" si="82"/>
        <v/>
      </c>
      <c r="CF76" s="121" t="str">
        <f t="shared" si="83"/>
        <v/>
      </c>
      <c r="CG76" s="121" t="str">
        <f t="shared" si="84"/>
        <v/>
      </c>
      <c r="CH76" s="121" t="str">
        <f t="shared" si="85"/>
        <v/>
      </c>
      <c r="CI76" s="121" t="str">
        <f t="shared" si="86"/>
        <v/>
      </c>
      <c r="CJ76" s="129" t="str">
        <f t="shared" si="87"/>
        <v/>
      </c>
      <c r="CK76" s="121" t="str" cm="1">
        <f t="array" ref="CK76">IF(AND(AZ76="D_16",
        SUMPRODUCT(--ISNUMBER(SEARCH({"14","34","38","40","41","42","43","46","48","56","64","65"},BB76)))&gt;0),
    O76-IF(ISNUMBER(CL76),CL76,0),
    "")</f>
        <v/>
      </c>
      <c r="CL76" s="121" t="str" cm="1">
        <f t="array" ref="CL76">IF(AND(AZ76="D_16",
        SUMPRODUCT(--ISNUMBER(SEARCH({"01";"02";"03";"04";"05";"06";"07";"08";"09";"10";"11";"12";"13";"15";"16";"17";"19";"20";"21";"22";"23";"24";"25";"26";"27";"28";"29";"30";"31";"32";"33";"35";"36";"37";"39";"44";"45";"47";"49";"50";"51";"52";"53";"54";"55";"57";"58";"59";"60";"61";"62";"63";"66";"67";"68";"69";"70";"71";"72";"73";"74";"75"}, BB76)))&gt;0),
    O76,
    "")</f>
        <v/>
      </c>
      <c r="CM76" s="122" t="str" cm="1">
        <f t="array" ref="CM76">IF(SUMPRODUCT(--ISNUMBER(SEARCH({"32";"35";"36";"44";"45";"47";"50";"51";"52";"53";"54";"55";"57";"58";"59";"60"}, BB76)))&gt;0,
    B76,
    "")</f>
        <v/>
      </c>
      <c r="CN76" s="122" t="str" cm="1">
        <f t="array" ref="CN76">IF(SUMPRODUCT(--ISNUMBER(SEARCH({"61";"62"}, BB76)))&gt;0,
    B76,
    "")</f>
        <v/>
      </c>
      <c r="CO76" s="122" t="str" cm="1">
        <f t="array" ref="CO76">IF(SUMPRODUCT(--ISNUMBER(SEARCH({"68";"69";"70";"71"}, BB76)))&gt;0,
    B76,
    "")</f>
        <v/>
      </c>
      <c r="CP76" s="122" t="str" cm="1">
        <f t="array" ref="CP76">IF(SUMPRODUCT(--ISNUMBER(SEARCH({"72";"73";"74";"75"}, BB76)))&gt;0,
    B76,
    "")</f>
        <v/>
      </c>
      <c r="CQ76" s="122" t="str">
        <f t="shared" si="126"/>
        <v/>
      </c>
      <c r="CR76" s="218" t="str">
        <f t="shared" si="127"/>
        <v>NO</v>
      </c>
      <c r="CS76" s="120" t="str">
        <f t="shared" si="102"/>
        <v/>
      </c>
      <c r="CT76" s="121" t="str">
        <f t="shared" si="103"/>
        <v/>
      </c>
      <c r="CU76" s="121" t="str">
        <f t="shared" si="104"/>
        <v/>
      </c>
      <c r="CV76" s="121" t="str">
        <f t="shared" si="105"/>
        <v/>
      </c>
      <c r="CW76" s="121" t="str">
        <f t="shared" si="106"/>
        <v/>
      </c>
      <c r="CX76" s="121" t="str">
        <f t="shared" si="107"/>
        <v/>
      </c>
      <c r="CY76" s="121" t="str">
        <f t="shared" si="108"/>
        <v/>
      </c>
      <c r="CZ76" s="121" t="str">
        <f t="shared" si="109"/>
        <v/>
      </c>
      <c r="DA76" s="121" t="str">
        <f t="shared" si="110"/>
        <v/>
      </c>
      <c r="DB76" s="122" t="str">
        <f t="shared" si="111"/>
        <v/>
      </c>
      <c r="DC76" s="120" t="str">
        <f t="shared" si="112"/>
        <v/>
      </c>
      <c r="DD76" s="121" t="str">
        <f t="shared" si="113"/>
        <v/>
      </c>
      <c r="DE76" s="121" t="str">
        <f t="shared" si="114"/>
        <v/>
      </c>
      <c r="DF76" s="122" t="str">
        <f t="shared" si="115"/>
        <v/>
      </c>
      <c r="DG76" s="110"/>
    </row>
    <row r="77" spans="2:111" ht="16.2" hidden="1" outlineLevel="1" x14ac:dyDescent="0.4">
      <c r="B77" s="7">
        <v>72</v>
      </c>
      <c r="C77" s="12"/>
      <c r="D77" s="13"/>
      <c r="E77" s="14"/>
      <c r="F77" s="14"/>
      <c r="G77" s="14"/>
      <c r="H77" s="14"/>
      <c r="I77" s="14"/>
      <c r="J77" s="14"/>
      <c r="K77" s="14"/>
      <c r="L77" s="15"/>
      <c r="M77" s="12"/>
      <c r="N77" s="12"/>
      <c r="O77" s="12"/>
      <c r="P77" s="98" t="str">
        <f xml:space="preserve"> IF(ISBLANK(M77),"",VLOOKUP(M77,ComboValue!$E$2:$I$18,5,FALSE))</f>
        <v/>
      </c>
      <c r="Q77" s="12"/>
      <c r="R77" s="234" t="str" cm="1">
        <f t="array" ref="R77">IF(OR(ISNUMBER(SEARCH("GHS05",$D77:$L77)),ISNUMBER(SEARCH("GHS06",$D77:$L77)),ISNUMBER(SEARCH("GHS07",$D77:$L77)),ISNUMBER(SEARCH("GHS08",$D77:$L77)),ISNUMBER(SEARCH("geen pictogram",$D77:$L77)),ISNUMBER(SEARCH("GHS09",$D77:$L77)),ISNUMBER(SEARCH("GHS03",$D77:$L77))),"JA","NEE")</f>
        <v>NEE</v>
      </c>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X77" s="121" t="str" cm="1">
        <f t="array" ref="AX77">_xlfn.TEXTJOIN(",", TRUE, IF(D77:L77="","",VLOOKUP(D77:L77, ComboValue!$B$2:$C$11, 2, FALSE)))</f>
        <v/>
      </c>
      <c r="AY77" s="121" t="str">
        <f t="shared" si="64"/>
        <v>Tous_NL</v>
      </c>
      <c r="AZ77" s="121" t="str">
        <f>IF(ISBLANK(M77),"",VLOOKUP(M77,ComboValue!$E$2:$G$18,3,FALSE))</f>
        <v/>
      </c>
      <c r="BA77" s="121" t="str">
        <f>IF(ISBLANK(N77),"",VLOOKUP(N77,ComboValue!$K$2:$L$5,2,FALSE))</f>
        <v/>
      </c>
      <c r="BB77" s="128" t="str" cm="1">
        <f t="array" ref="BB77">_xlfn.TEXTJOIN(",", TRUE, IF(S77:AV77="","",VLOOKUP(S77:AV77, ComboValue!$N$2:$O$100, 2, FALSE)))</f>
        <v/>
      </c>
      <c r="BC77" s="122" t="str">
        <f t="shared" si="65"/>
        <v/>
      </c>
      <c r="BD77" s="110"/>
      <c r="BE77" s="120" t="str">
        <f t="shared" si="116"/>
        <v/>
      </c>
      <c r="BF77" s="121" t="str">
        <f t="shared" si="117"/>
        <v/>
      </c>
      <c r="BG77" s="121" t="str">
        <f t="shared" si="118"/>
        <v/>
      </c>
      <c r="BH77" s="121" t="str">
        <f t="shared" si="119"/>
        <v/>
      </c>
      <c r="BI77" s="121" t="str">
        <f t="shared" si="120"/>
        <v/>
      </c>
      <c r="BJ77" s="121" t="str">
        <f t="shared" si="121"/>
        <v/>
      </c>
      <c r="BK77" s="121" t="str">
        <f t="shared" si="122"/>
        <v/>
      </c>
      <c r="BL77" s="121" t="str">
        <f t="shared" si="123"/>
        <v/>
      </c>
      <c r="BM77" s="121" t="str">
        <f t="shared" si="124"/>
        <v/>
      </c>
      <c r="BN77" s="121" t="str">
        <f t="shared" si="125"/>
        <v/>
      </c>
      <c r="BO77" s="121">
        <f t="shared" si="66"/>
        <v>0</v>
      </c>
      <c r="BP77" s="121">
        <f t="shared" si="67"/>
        <v>0</v>
      </c>
      <c r="BQ77" s="121">
        <f t="shared" si="68"/>
        <v>0</v>
      </c>
      <c r="BR77" s="121">
        <f t="shared" si="69"/>
        <v>0</v>
      </c>
      <c r="BS77" s="121">
        <f t="shared" si="70"/>
        <v>0</v>
      </c>
      <c r="BT77" s="121">
        <f t="shared" si="71"/>
        <v>0</v>
      </c>
      <c r="BU77" s="121" t="str">
        <f t="shared" si="72"/>
        <v/>
      </c>
      <c r="BV77" s="121" t="str">
        <f t="shared" si="73"/>
        <v/>
      </c>
      <c r="BW77" s="121" t="str">
        <f t="shared" si="74"/>
        <v/>
      </c>
      <c r="BX77" s="121" t="str">
        <f t="shared" si="75"/>
        <v/>
      </c>
      <c r="BY77" s="121" t="str">
        <f t="shared" si="76"/>
        <v/>
      </c>
      <c r="BZ77" s="121" t="str">
        <f t="shared" si="77"/>
        <v/>
      </c>
      <c r="CA77" s="121" t="str">
        <f t="shared" si="78"/>
        <v/>
      </c>
      <c r="CB77" s="121" t="str">
        <f t="shared" si="79"/>
        <v/>
      </c>
      <c r="CC77" s="121" t="str">
        <f t="shared" si="80"/>
        <v/>
      </c>
      <c r="CD77" s="121" t="str">
        <f t="shared" si="81"/>
        <v/>
      </c>
      <c r="CE77" s="121" t="str">
        <f t="shared" si="82"/>
        <v/>
      </c>
      <c r="CF77" s="121" t="str">
        <f t="shared" si="83"/>
        <v/>
      </c>
      <c r="CG77" s="121" t="str">
        <f t="shared" si="84"/>
        <v/>
      </c>
      <c r="CH77" s="121" t="str">
        <f t="shared" si="85"/>
        <v/>
      </c>
      <c r="CI77" s="121" t="str">
        <f t="shared" si="86"/>
        <v/>
      </c>
      <c r="CJ77" s="129" t="str">
        <f t="shared" si="87"/>
        <v/>
      </c>
      <c r="CK77" s="121" t="str" cm="1">
        <f t="array" ref="CK77">IF(AND(AZ77="D_16",
        SUMPRODUCT(--ISNUMBER(SEARCH({"14","34","38","40","41","42","43","46","48","56","64","65"},BB77)))&gt;0),
    O77-IF(ISNUMBER(CL77),CL77,0),
    "")</f>
        <v/>
      </c>
      <c r="CL77" s="121" t="str" cm="1">
        <f t="array" ref="CL77">IF(AND(AZ77="D_16",
        SUMPRODUCT(--ISNUMBER(SEARCH({"01";"02";"03";"04";"05";"06";"07";"08";"09";"10";"11";"12";"13";"15";"16";"17";"19";"20";"21";"22";"23";"24";"25";"26";"27";"28";"29";"30";"31";"32";"33";"35";"36";"37";"39";"44";"45";"47";"49";"50";"51";"52";"53";"54";"55";"57";"58";"59";"60";"61";"62";"63";"66";"67";"68";"69";"70";"71";"72";"73";"74";"75"}, BB77)))&gt;0),
    O77,
    "")</f>
        <v/>
      </c>
      <c r="CM77" s="122" t="str" cm="1">
        <f t="array" ref="CM77">IF(SUMPRODUCT(--ISNUMBER(SEARCH({"32";"35";"36";"44";"45";"47";"50";"51";"52";"53";"54";"55";"57";"58";"59";"60"}, BB77)))&gt;0,
    B77,
    "")</f>
        <v/>
      </c>
      <c r="CN77" s="122" t="str" cm="1">
        <f t="array" ref="CN77">IF(SUMPRODUCT(--ISNUMBER(SEARCH({"61";"62"}, BB77)))&gt;0,
    B77,
    "")</f>
        <v/>
      </c>
      <c r="CO77" s="122" t="str" cm="1">
        <f t="array" ref="CO77">IF(SUMPRODUCT(--ISNUMBER(SEARCH({"68";"69";"70";"71"}, BB77)))&gt;0,
    B77,
    "")</f>
        <v/>
      </c>
      <c r="CP77" s="122" t="str" cm="1">
        <f t="array" ref="CP77">IF(SUMPRODUCT(--ISNUMBER(SEARCH({"72";"73";"74";"75"}, BB77)))&gt;0,
    B77,
    "")</f>
        <v/>
      </c>
      <c r="CQ77" s="122" t="str">
        <f t="shared" si="126"/>
        <v/>
      </c>
      <c r="CR77" s="218" t="str">
        <f t="shared" si="127"/>
        <v>NO</v>
      </c>
      <c r="CS77" s="120" t="str">
        <f t="shared" si="102"/>
        <v/>
      </c>
      <c r="CT77" s="121" t="str">
        <f t="shared" si="103"/>
        <v/>
      </c>
      <c r="CU77" s="121" t="str">
        <f t="shared" si="104"/>
        <v/>
      </c>
      <c r="CV77" s="121" t="str">
        <f t="shared" si="105"/>
        <v/>
      </c>
      <c r="CW77" s="121" t="str">
        <f t="shared" si="106"/>
        <v/>
      </c>
      <c r="CX77" s="121" t="str">
        <f t="shared" si="107"/>
        <v/>
      </c>
      <c r="CY77" s="121" t="str">
        <f t="shared" si="108"/>
        <v/>
      </c>
      <c r="CZ77" s="121" t="str">
        <f t="shared" si="109"/>
        <v/>
      </c>
      <c r="DA77" s="121" t="str">
        <f t="shared" si="110"/>
        <v/>
      </c>
      <c r="DB77" s="122" t="str">
        <f t="shared" si="111"/>
        <v/>
      </c>
      <c r="DC77" s="120" t="str">
        <f t="shared" si="112"/>
        <v/>
      </c>
      <c r="DD77" s="121" t="str">
        <f t="shared" si="113"/>
        <v/>
      </c>
      <c r="DE77" s="121" t="str">
        <f t="shared" si="114"/>
        <v/>
      </c>
      <c r="DF77" s="122" t="str">
        <f t="shared" si="115"/>
        <v/>
      </c>
      <c r="DG77" s="110"/>
    </row>
    <row r="78" spans="2:111" ht="16.2" hidden="1" outlineLevel="1" x14ac:dyDescent="0.4">
      <c r="B78" s="7">
        <v>73</v>
      </c>
      <c r="C78" s="12"/>
      <c r="D78" s="13"/>
      <c r="E78" s="14"/>
      <c r="F78" s="14"/>
      <c r="G78" s="14"/>
      <c r="H78" s="14"/>
      <c r="I78" s="14"/>
      <c r="J78" s="14"/>
      <c r="K78" s="14"/>
      <c r="L78" s="15"/>
      <c r="M78" s="12"/>
      <c r="N78" s="12"/>
      <c r="O78" s="12"/>
      <c r="P78" s="98" t="str">
        <f xml:space="preserve"> IF(ISBLANK(M78),"",VLOOKUP(M78,ComboValue!$E$2:$I$18,5,FALSE))</f>
        <v/>
      </c>
      <c r="Q78" s="12"/>
      <c r="R78" s="234" t="str" cm="1">
        <f t="array" ref="R78">IF(OR(ISNUMBER(SEARCH("GHS05",$D78:$L78)),ISNUMBER(SEARCH("GHS06",$D78:$L78)),ISNUMBER(SEARCH("GHS07",$D78:$L78)),ISNUMBER(SEARCH("GHS08",$D78:$L78)),ISNUMBER(SEARCH("geen pictogram",$D78:$L78)),ISNUMBER(SEARCH("GHS09",$D78:$L78)),ISNUMBER(SEARCH("GHS03",$D78:$L78))),"JA","NEE")</f>
        <v>NEE</v>
      </c>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X78" s="121" t="str" cm="1">
        <f t="array" ref="AX78">_xlfn.TEXTJOIN(",", TRUE, IF(D78:L78="","",VLOOKUP(D78:L78, ComboValue!$B$2:$C$11, 2, FALSE)))</f>
        <v/>
      </c>
      <c r="AY78" s="121" t="str">
        <f t="shared" si="64"/>
        <v>Tous_NL</v>
      </c>
      <c r="AZ78" s="121" t="str">
        <f>IF(ISBLANK(M78),"",VLOOKUP(M78,ComboValue!$E$2:$G$18,3,FALSE))</f>
        <v/>
      </c>
      <c r="BA78" s="121" t="str">
        <f>IF(ISBLANK(N78),"",VLOOKUP(N78,ComboValue!$K$2:$L$5,2,FALSE))</f>
        <v/>
      </c>
      <c r="BB78" s="128" t="str" cm="1">
        <f t="array" ref="BB78">_xlfn.TEXTJOIN(",", TRUE, IF(S78:AV78="","",VLOOKUP(S78:AV78, ComboValue!$N$2:$O$100, 2, FALSE)))</f>
        <v/>
      </c>
      <c r="BC78" s="122" t="str">
        <f t="shared" si="65"/>
        <v/>
      </c>
      <c r="BD78" s="110"/>
      <c r="BE78" s="120" t="str">
        <f t="shared" si="116"/>
        <v/>
      </c>
      <c r="BF78" s="121" t="str">
        <f t="shared" si="117"/>
        <v/>
      </c>
      <c r="BG78" s="121" t="str">
        <f t="shared" si="118"/>
        <v/>
      </c>
      <c r="BH78" s="121" t="str">
        <f t="shared" si="119"/>
        <v/>
      </c>
      <c r="BI78" s="121" t="str">
        <f t="shared" si="120"/>
        <v/>
      </c>
      <c r="BJ78" s="121" t="str">
        <f t="shared" si="121"/>
        <v/>
      </c>
      <c r="BK78" s="121" t="str">
        <f t="shared" si="122"/>
        <v/>
      </c>
      <c r="BL78" s="121" t="str">
        <f t="shared" si="123"/>
        <v/>
      </c>
      <c r="BM78" s="121" t="str">
        <f t="shared" si="124"/>
        <v/>
      </c>
      <c r="BN78" s="121" t="str">
        <f t="shared" si="125"/>
        <v/>
      </c>
      <c r="BO78" s="121">
        <f t="shared" si="66"/>
        <v>0</v>
      </c>
      <c r="BP78" s="121">
        <f t="shared" si="67"/>
        <v>0</v>
      </c>
      <c r="BQ78" s="121">
        <f t="shared" si="68"/>
        <v>0</v>
      </c>
      <c r="BR78" s="121">
        <f t="shared" si="69"/>
        <v>0</v>
      </c>
      <c r="BS78" s="121">
        <f t="shared" si="70"/>
        <v>0</v>
      </c>
      <c r="BT78" s="121">
        <f t="shared" si="71"/>
        <v>0</v>
      </c>
      <c r="BU78" s="121" t="str">
        <f t="shared" si="72"/>
        <v/>
      </c>
      <c r="BV78" s="121" t="str">
        <f t="shared" si="73"/>
        <v/>
      </c>
      <c r="BW78" s="121" t="str">
        <f t="shared" si="74"/>
        <v/>
      </c>
      <c r="BX78" s="121" t="str">
        <f t="shared" si="75"/>
        <v/>
      </c>
      <c r="BY78" s="121" t="str">
        <f t="shared" si="76"/>
        <v/>
      </c>
      <c r="BZ78" s="121" t="str">
        <f t="shared" si="77"/>
        <v/>
      </c>
      <c r="CA78" s="121" t="str">
        <f t="shared" si="78"/>
        <v/>
      </c>
      <c r="CB78" s="121" t="str">
        <f t="shared" si="79"/>
        <v/>
      </c>
      <c r="CC78" s="121" t="str">
        <f t="shared" si="80"/>
        <v/>
      </c>
      <c r="CD78" s="121" t="str">
        <f t="shared" si="81"/>
        <v/>
      </c>
      <c r="CE78" s="121" t="str">
        <f t="shared" si="82"/>
        <v/>
      </c>
      <c r="CF78" s="121" t="str">
        <f t="shared" si="83"/>
        <v/>
      </c>
      <c r="CG78" s="121" t="str">
        <f t="shared" si="84"/>
        <v/>
      </c>
      <c r="CH78" s="121" t="str">
        <f t="shared" si="85"/>
        <v/>
      </c>
      <c r="CI78" s="121" t="str">
        <f t="shared" si="86"/>
        <v/>
      </c>
      <c r="CJ78" s="129" t="str">
        <f t="shared" si="87"/>
        <v/>
      </c>
      <c r="CK78" s="121" t="str" cm="1">
        <f t="array" ref="CK78">IF(AND(AZ78="D_16",
        SUMPRODUCT(--ISNUMBER(SEARCH({"14","34","38","40","41","42","43","46","48","56","64","65"},BB78)))&gt;0),
    O78-IF(ISNUMBER(CL78),CL78,0),
    "")</f>
        <v/>
      </c>
      <c r="CL78" s="121" t="str" cm="1">
        <f t="array" ref="CL78">IF(AND(AZ78="D_16",
        SUMPRODUCT(--ISNUMBER(SEARCH({"01";"02";"03";"04";"05";"06";"07";"08";"09";"10";"11";"12";"13";"15";"16";"17";"19";"20";"21";"22";"23";"24";"25";"26";"27";"28";"29";"30";"31";"32";"33";"35";"36";"37";"39";"44";"45";"47";"49";"50";"51";"52";"53";"54";"55";"57";"58";"59";"60";"61";"62";"63";"66";"67";"68";"69";"70";"71";"72";"73";"74";"75"}, BB78)))&gt;0),
    O78,
    "")</f>
        <v/>
      </c>
      <c r="CM78" s="122" t="str" cm="1">
        <f t="array" ref="CM78">IF(SUMPRODUCT(--ISNUMBER(SEARCH({"32";"35";"36";"44";"45";"47";"50";"51";"52";"53";"54";"55";"57";"58";"59";"60"}, BB78)))&gt;0,
    B78,
    "")</f>
        <v/>
      </c>
      <c r="CN78" s="122" t="str" cm="1">
        <f t="array" ref="CN78">IF(SUMPRODUCT(--ISNUMBER(SEARCH({"61";"62"}, BB78)))&gt;0,
    B78,
    "")</f>
        <v/>
      </c>
      <c r="CO78" s="122" t="str" cm="1">
        <f t="array" ref="CO78">IF(SUMPRODUCT(--ISNUMBER(SEARCH({"68";"69";"70";"71"}, BB78)))&gt;0,
    B78,
    "")</f>
        <v/>
      </c>
      <c r="CP78" s="122" t="str" cm="1">
        <f t="array" ref="CP78">IF(SUMPRODUCT(--ISNUMBER(SEARCH({"72";"73";"74";"75"}, BB78)))&gt;0,
    B78,
    "")</f>
        <v/>
      </c>
      <c r="CQ78" s="122" t="str">
        <f t="shared" si="126"/>
        <v/>
      </c>
      <c r="CR78" s="218" t="str">
        <f t="shared" si="127"/>
        <v>NO</v>
      </c>
      <c r="CS78" s="120" t="str">
        <f t="shared" si="102"/>
        <v/>
      </c>
      <c r="CT78" s="121" t="str">
        <f t="shared" si="103"/>
        <v/>
      </c>
      <c r="CU78" s="121" t="str">
        <f t="shared" si="104"/>
        <v/>
      </c>
      <c r="CV78" s="121" t="str">
        <f t="shared" si="105"/>
        <v/>
      </c>
      <c r="CW78" s="121" t="str">
        <f t="shared" si="106"/>
        <v/>
      </c>
      <c r="CX78" s="121" t="str">
        <f t="shared" si="107"/>
        <v/>
      </c>
      <c r="CY78" s="121" t="str">
        <f t="shared" si="108"/>
        <v/>
      </c>
      <c r="CZ78" s="121" t="str">
        <f t="shared" si="109"/>
        <v/>
      </c>
      <c r="DA78" s="121" t="str">
        <f t="shared" si="110"/>
        <v/>
      </c>
      <c r="DB78" s="122" t="str">
        <f t="shared" si="111"/>
        <v/>
      </c>
      <c r="DC78" s="120" t="str">
        <f t="shared" si="112"/>
        <v/>
      </c>
      <c r="DD78" s="121" t="str">
        <f t="shared" si="113"/>
        <v/>
      </c>
      <c r="DE78" s="121" t="str">
        <f t="shared" si="114"/>
        <v/>
      </c>
      <c r="DF78" s="122" t="str">
        <f t="shared" si="115"/>
        <v/>
      </c>
      <c r="DG78" s="110"/>
    </row>
    <row r="79" spans="2:111" ht="16.2" hidden="1" outlineLevel="1" x14ac:dyDescent="0.4">
      <c r="B79" s="7">
        <v>74</v>
      </c>
      <c r="C79" s="12"/>
      <c r="D79" s="13"/>
      <c r="E79" s="14"/>
      <c r="F79" s="14"/>
      <c r="G79" s="14"/>
      <c r="H79" s="14"/>
      <c r="I79" s="14"/>
      <c r="J79" s="14"/>
      <c r="K79" s="14"/>
      <c r="L79" s="15"/>
      <c r="M79" s="12"/>
      <c r="N79" s="12"/>
      <c r="O79" s="12"/>
      <c r="P79" s="98" t="str">
        <f xml:space="preserve"> IF(ISBLANK(M79),"",VLOOKUP(M79,ComboValue!$E$2:$I$18,5,FALSE))</f>
        <v/>
      </c>
      <c r="Q79" s="12"/>
      <c r="R79" s="234" t="str" cm="1">
        <f t="array" ref="R79">IF(OR(ISNUMBER(SEARCH("GHS05",$D79:$L79)),ISNUMBER(SEARCH("GHS06",$D79:$L79)),ISNUMBER(SEARCH("GHS07",$D79:$L79)),ISNUMBER(SEARCH("GHS08",$D79:$L79)),ISNUMBER(SEARCH("geen pictogram",$D79:$L79)),ISNUMBER(SEARCH("GHS09",$D79:$L79)),ISNUMBER(SEARCH("GHS03",$D79:$L79))),"JA","NEE")</f>
        <v>NEE</v>
      </c>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X79" s="121" t="str" cm="1">
        <f t="array" ref="AX79">_xlfn.TEXTJOIN(",", TRUE, IF(D79:L79="","",VLOOKUP(D79:L79, ComboValue!$B$2:$C$11, 2, FALSE)))</f>
        <v/>
      </c>
      <c r="AY79" s="121" t="str">
        <f t="shared" si="64"/>
        <v>Tous_NL</v>
      </c>
      <c r="AZ79" s="121" t="str">
        <f>IF(ISBLANK(M79),"",VLOOKUP(M79,ComboValue!$E$2:$G$18,3,FALSE))</f>
        <v/>
      </c>
      <c r="BA79" s="121" t="str">
        <f>IF(ISBLANK(N79),"",VLOOKUP(N79,ComboValue!$K$2:$L$5,2,FALSE))</f>
        <v/>
      </c>
      <c r="BB79" s="128" t="str" cm="1">
        <f t="array" ref="BB79">_xlfn.TEXTJOIN(",", TRUE, IF(S79:AV79="","",VLOOKUP(S79:AV79, ComboValue!$N$2:$O$100, 2, FALSE)))</f>
        <v/>
      </c>
      <c r="BC79" s="122" t="str">
        <f t="shared" si="65"/>
        <v/>
      </c>
      <c r="BD79" s="110"/>
      <c r="BE79" s="120" t="str">
        <f t="shared" si="116"/>
        <v/>
      </c>
      <c r="BF79" s="121" t="str">
        <f t="shared" si="117"/>
        <v/>
      </c>
      <c r="BG79" s="121" t="str">
        <f t="shared" si="118"/>
        <v/>
      </c>
      <c r="BH79" s="121" t="str">
        <f t="shared" si="119"/>
        <v/>
      </c>
      <c r="BI79" s="121" t="str">
        <f t="shared" si="120"/>
        <v/>
      </c>
      <c r="BJ79" s="121" t="str">
        <f t="shared" si="121"/>
        <v/>
      </c>
      <c r="BK79" s="121" t="str">
        <f t="shared" si="122"/>
        <v/>
      </c>
      <c r="BL79" s="121" t="str">
        <f t="shared" si="123"/>
        <v/>
      </c>
      <c r="BM79" s="121" t="str">
        <f t="shared" si="124"/>
        <v/>
      </c>
      <c r="BN79" s="121" t="str">
        <f t="shared" si="125"/>
        <v/>
      </c>
      <c r="BO79" s="121">
        <f t="shared" si="66"/>
        <v>0</v>
      </c>
      <c r="BP79" s="121">
        <f t="shared" si="67"/>
        <v>0</v>
      </c>
      <c r="BQ79" s="121">
        <f t="shared" si="68"/>
        <v>0</v>
      </c>
      <c r="BR79" s="121">
        <f t="shared" si="69"/>
        <v>0</v>
      </c>
      <c r="BS79" s="121">
        <f t="shared" si="70"/>
        <v>0</v>
      </c>
      <c r="BT79" s="121">
        <f t="shared" si="71"/>
        <v>0</v>
      </c>
      <c r="BU79" s="121" t="str">
        <f t="shared" si="72"/>
        <v/>
      </c>
      <c r="BV79" s="121" t="str">
        <f t="shared" si="73"/>
        <v/>
      </c>
      <c r="BW79" s="121" t="str">
        <f t="shared" si="74"/>
        <v/>
      </c>
      <c r="BX79" s="121" t="str">
        <f t="shared" si="75"/>
        <v/>
      </c>
      <c r="BY79" s="121" t="str">
        <f t="shared" si="76"/>
        <v/>
      </c>
      <c r="BZ79" s="121" t="str">
        <f t="shared" si="77"/>
        <v/>
      </c>
      <c r="CA79" s="121" t="str">
        <f t="shared" si="78"/>
        <v/>
      </c>
      <c r="CB79" s="121" t="str">
        <f t="shared" si="79"/>
        <v/>
      </c>
      <c r="CC79" s="121" t="str">
        <f t="shared" si="80"/>
        <v/>
      </c>
      <c r="CD79" s="121" t="str">
        <f t="shared" si="81"/>
        <v/>
      </c>
      <c r="CE79" s="121" t="str">
        <f t="shared" si="82"/>
        <v/>
      </c>
      <c r="CF79" s="121" t="str">
        <f t="shared" si="83"/>
        <v/>
      </c>
      <c r="CG79" s="121" t="str">
        <f t="shared" si="84"/>
        <v/>
      </c>
      <c r="CH79" s="121" t="str">
        <f t="shared" si="85"/>
        <v/>
      </c>
      <c r="CI79" s="121" t="str">
        <f t="shared" si="86"/>
        <v/>
      </c>
      <c r="CJ79" s="129" t="str">
        <f t="shared" si="87"/>
        <v/>
      </c>
      <c r="CK79" s="121" t="str" cm="1">
        <f t="array" ref="CK79">IF(AND(AZ79="D_16",
        SUMPRODUCT(--ISNUMBER(SEARCH({"14","34","38","40","41","42","43","46","48","56","64","65"},BB79)))&gt;0),
    O79-IF(ISNUMBER(CL79),CL79,0),
    "")</f>
        <v/>
      </c>
      <c r="CL79" s="121" t="str" cm="1">
        <f t="array" ref="CL79">IF(AND(AZ79="D_16",
        SUMPRODUCT(--ISNUMBER(SEARCH({"01";"02";"03";"04";"05";"06";"07";"08";"09";"10";"11";"12";"13";"15";"16";"17";"19";"20";"21";"22";"23";"24";"25";"26";"27";"28";"29";"30";"31";"32";"33";"35";"36";"37";"39";"44";"45";"47";"49";"50";"51";"52";"53";"54";"55";"57";"58";"59";"60";"61";"62";"63";"66";"67";"68";"69";"70";"71";"72";"73";"74";"75"}, BB79)))&gt;0),
    O79,
    "")</f>
        <v/>
      </c>
      <c r="CM79" s="122" t="str" cm="1">
        <f t="array" ref="CM79">IF(SUMPRODUCT(--ISNUMBER(SEARCH({"32";"35";"36";"44";"45";"47";"50";"51";"52";"53";"54";"55";"57";"58";"59";"60"}, BB79)))&gt;0,
    B79,
    "")</f>
        <v/>
      </c>
      <c r="CN79" s="122" t="str" cm="1">
        <f t="array" ref="CN79">IF(SUMPRODUCT(--ISNUMBER(SEARCH({"61";"62"}, BB79)))&gt;0,
    B79,
    "")</f>
        <v/>
      </c>
      <c r="CO79" s="122" t="str" cm="1">
        <f t="array" ref="CO79">IF(SUMPRODUCT(--ISNUMBER(SEARCH({"68";"69";"70";"71"}, BB79)))&gt;0,
    B79,
    "")</f>
        <v/>
      </c>
      <c r="CP79" s="122" t="str" cm="1">
        <f t="array" ref="CP79">IF(SUMPRODUCT(--ISNUMBER(SEARCH({"72";"73";"74";"75"}, BB79)))&gt;0,
    B79,
    "")</f>
        <v/>
      </c>
      <c r="CQ79" s="122" t="str">
        <f t="shared" si="126"/>
        <v/>
      </c>
      <c r="CR79" s="218" t="str">
        <f t="shared" si="127"/>
        <v>NO</v>
      </c>
      <c r="CS79" s="120" t="str">
        <f t="shared" si="102"/>
        <v/>
      </c>
      <c r="CT79" s="121" t="str">
        <f t="shared" si="103"/>
        <v/>
      </c>
      <c r="CU79" s="121" t="str">
        <f t="shared" si="104"/>
        <v/>
      </c>
      <c r="CV79" s="121" t="str">
        <f t="shared" si="105"/>
        <v/>
      </c>
      <c r="CW79" s="121" t="str">
        <f t="shared" si="106"/>
        <v/>
      </c>
      <c r="CX79" s="121" t="str">
        <f t="shared" si="107"/>
        <v/>
      </c>
      <c r="CY79" s="121" t="str">
        <f t="shared" si="108"/>
        <v/>
      </c>
      <c r="CZ79" s="121" t="str">
        <f t="shared" si="109"/>
        <v/>
      </c>
      <c r="DA79" s="121" t="str">
        <f t="shared" si="110"/>
        <v/>
      </c>
      <c r="DB79" s="122" t="str">
        <f t="shared" si="111"/>
        <v/>
      </c>
      <c r="DC79" s="120" t="str">
        <f t="shared" si="112"/>
        <v/>
      </c>
      <c r="DD79" s="121" t="str">
        <f t="shared" si="113"/>
        <v/>
      </c>
      <c r="DE79" s="121" t="str">
        <f t="shared" si="114"/>
        <v/>
      </c>
      <c r="DF79" s="122" t="str">
        <f t="shared" si="115"/>
        <v/>
      </c>
      <c r="DG79" s="110"/>
    </row>
    <row r="80" spans="2:111" ht="16.2" hidden="1" outlineLevel="1" x14ac:dyDescent="0.4">
      <c r="B80" s="7">
        <v>75</v>
      </c>
      <c r="C80" s="12"/>
      <c r="D80" s="13"/>
      <c r="E80" s="14"/>
      <c r="F80" s="14"/>
      <c r="G80" s="14"/>
      <c r="H80" s="14"/>
      <c r="I80" s="14"/>
      <c r="J80" s="14"/>
      <c r="K80" s="14"/>
      <c r="L80" s="15"/>
      <c r="M80" s="12"/>
      <c r="N80" s="12"/>
      <c r="O80" s="12"/>
      <c r="P80" s="98" t="str">
        <f xml:space="preserve"> IF(ISBLANK(M80),"",VLOOKUP(M80,ComboValue!$E$2:$I$18,5,FALSE))</f>
        <v/>
      </c>
      <c r="Q80" s="12"/>
      <c r="R80" s="234" t="str" cm="1">
        <f t="array" ref="R80">IF(OR(ISNUMBER(SEARCH("GHS05",$D80:$L80)),ISNUMBER(SEARCH("GHS06",$D80:$L80)),ISNUMBER(SEARCH("GHS07",$D80:$L80)),ISNUMBER(SEARCH("GHS08",$D80:$L80)),ISNUMBER(SEARCH("geen pictogram",$D80:$L80)),ISNUMBER(SEARCH("GHS09",$D80:$L80)),ISNUMBER(SEARCH("GHS03",$D80:$L80))),"JA","NEE")</f>
        <v>NEE</v>
      </c>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X80" s="121" t="str" cm="1">
        <f t="array" ref="AX80">_xlfn.TEXTJOIN(",", TRUE, IF(D80:L80="","",VLOOKUP(D80:L80, ComboValue!$B$2:$C$11, 2, FALSE)))</f>
        <v/>
      </c>
      <c r="AY80" s="121" t="str">
        <f t="shared" si="64"/>
        <v>Tous_NL</v>
      </c>
      <c r="AZ80" s="121" t="str">
        <f>IF(ISBLANK(M80),"",VLOOKUP(M80,ComboValue!$E$2:$G$18,3,FALSE))</f>
        <v/>
      </c>
      <c r="BA80" s="121" t="str">
        <f>IF(ISBLANK(N80),"",VLOOKUP(N80,ComboValue!$K$2:$L$5,2,FALSE))</f>
        <v/>
      </c>
      <c r="BB80" s="128" t="str" cm="1">
        <f t="array" ref="BB80">_xlfn.TEXTJOIN(",", TRUE, IF(S80:AV80="","",VLOOKUP(S80:AV80, ComboValue!$N$2:$O$100, 2, FALSE)))</f>
        <v/>
      </c>
      <c r="BC80" s="122" t="str">
        <f t="shared" si="65"/>
        <v/>
      </c>
      <c r="BD80" s="110"/>
      <c r="BE80" s="120" t="str">
        <f t="shared" si="116"/>
        <v/>
      </c>
      <c r="BF80" s="121" t="str">
        <f t="shared" si="117"/>
        <v/>
      </c>
      <c r="BG80" s="121" t="str">
        <f t="shared" si="118"/>
        <v/>
      </c>
      <c r="BH80" s="121" t="str">
        <f t="shared" si="119"/>
        <v/>
      </c>
      <c r="BI80" s="121" t="str">
        <f t="shared" si="120"/>
        <v/>
      </c>
      <c r="BJ80" s="121" t="str">
        <f t="shared" si="121"/>
        <v/>
      </c>
      <c r="BK80" s="121" t="str">
        <f t="shared" si="122"/>
        <v/>
      </c>
      <c r="BL80" s="121" t="str">
        <f t="shared" si="123"/>
        <v/>
      </c>
      <c r="BM80" s="121" t="str">
        <f t="shared" si="124"/>
        <v/>
      </c>
      <c r="BN80" s="121" t="str">
        <f t="shared" si="125"/>
        <v/>
      </c>
      <c r="BO80" s="121">
        <f t="shared" si="66"/>
        <v>0</v>
      </c>
      <c r="BP80" s="121">
        <f t="shared" si="67"/>
        <v>0</v>
      </c>
      <c r="BQ80" s="121">
        <f t="shared" si="68"/>
        <v>0</v>
      </c>
      <c r="BR80" s="121">
        <f t="shared" si="69"/>
        <v>0</v>
      </c>
      <c r="BS80" s="121">
        <f t="shared" si="70"/>
        <v>0</v>
      </c>
      <c r="BT80" s="121">
        <f t="shared" si="71"/>
        <v>0</v>
      </c>
      <c r="BU80" s="121" t="str">
        <f t="shared" si="72"/>
        <v/>
      </c>
      <c r="BV80" s="121" t="str">
        <f t="shared" si="73"/>
        <v/>
      </c>
      <c r="BW80" s="121" t="str">
        <f t="shared" si="74"/>
        <v/>
      </c>
      <c r="BX80" s="121" t="str">
        <f t="shared" si="75"/>
        <v/>
      </c>
      <c r="BY80" s="121" t="str">
        <f t="shared" si="76"/>
        <v/>
      </c>
      <c r="BZ80" s="121" t="str">
        <f t="shared" si="77"/>
        <v/>
      </c>
      <c r="CA80" s="121" t="str">
        <f t="shared" si="78"/>
        <v/>
      </c>
      <c r="CB80" s="121" t="str">
        <f t="shared" si="79"/>
        <v/>
      </c>
      <c r="CC80" s="121" t="str">
        <f t="shared" si="80"/>
        <v/>
      </c>
      <c r="CD80" s="121" t="str">
        <f t="shared" si="81"/>
        <v/>
      </c>
      <c r="CE80" s="121" t="str">
        <f t="shared" si="82"/>
        <v/>
      </c>
      <c r="CF80" s="121" t="str">
        <f t="shared" si="83"/>
        <v/>
      </c>
      <c r="CG80" s="121" t="str">
        <f t="shared" si="84"/>
        <v/>
      </c>
      <c r="CH80" s="121" t="str">
        <f t="shared" si="85"/>
        <v/>
      </c>
      <c r="CI80" s="121" t="str">
        <f t="shared" si="86"/>
        <v/>
      </c>
      <c r="CJ80" s="129" t="str">
        <f t="shared" si="87"/>
        <v/>
      </c>
      <c r="CK80" s="121" t="str" cm="1">
        <f t="array" ref="CK80">IF(AND(AZ80="D_16",
        SUMPRODUCT(--ISNUMBER(SEARCH({"14","34","38","40","41","42","43","46","48","56","64","65"},BB80)))&gt;0),
    O80-IF(ISNUMBER(CL80),CL80,0),
    "")</f>
        <v/>
      </c>
      <c r="CL80" s="121" t="str" cm="1">
        <f t="array" ref="CL80">IF(AND(AZ80="D_16",
        SUMPRODUCT(--ISNUMBER(SEARCH({"01";"02";"03";"04";"05";"06";"07";"08";"09";"10";"11";"12";"13";"15";"16";"17";"19";"20";"21";"22";"23";"24";"25";"26";"27";"28";"29";"30";"31";"32";"33";"35";"36";"37";"39";"44";"45";"47";"49";"50";"51";"52";"53";"54";"55";"57";"58";"59";"60";"61";"62";"63";"66";"67";"68";"69";"70";"71";"72";"73";"74";"75"}, BB80)))&gt;0),
    O80,
    "")</f>
        <v/>
      </c>
      <c r="CM80" s="122" t="str" cm="1">
        <f t="array" ref="CM80">IF(SUMPRODUCT(--ISNUMBER(SEARCH({"32";"35";"36";"44";"45";"47";"50";"51";"52";"53";"54";"55";"57";"58";"59";"60"}, BB80)))&gt;0,
    B80,
    "")</f>
        <v/>
      </c>
      <c r="CN80" s="122" t="str" cm="1">
        <f t="array" ref="CN80">IF(SUMPRODUCT(--ISNUMBER(SEARCH({"61";"62"}, BB80)))&gt;0,
    B80,
    "")</f>
        <v/>
      </c>
      <c r="CO80" s="122" t="str" cm="1">
        <f t="array" ref="CO80">IF(SUMPRODUCT(--ISNUMBER(SEARCH({"68";"69";"70";"71"}, BB80)))&gt;0,
    B80,
    "")</f>
        <v/>
      </c>
      <c r="CP80" s="122" t="str" cm="1">
        <f t="array" ref="CP80">IF(SUMPRODUCT(--ISNUMBER(SEARCH({"72";"73";"74";"75"}, BB80)))&gt;0,
    B80,
    "")</f>
        <v/>
      </c>
      <c r="CQ80" s="122" t="str">
        <f t="shared" si="126"/>
        <v/>
      </c>
      <c r="CR80" s="218" t="str">
        <f t="shared" si="127"/>
        <v>NO</v>
      </c>
      <c r="CS80" s="120" t="str">
        <f t="shared" si="102"/>
        <v/>
      </c>
      <c r="CT80" s="121" t="str">
        <f t="shared" si="103"/>
        <v/>
      </c>
      <c r="CU80" s="121" t="str">
        <f t="shared" si="104"/>
        <v/>
      </c>
      <c r="CV80" s="121" t="str">
        <f t="shared" si="105"/>
        <v/>
      </c>
      <c r="CW80" s="121" t="str">
        <f t="shared" si="106"/>
        <v/>
      </c>
      <c r="CX80" s="121" t="str">
        <f t="shared" si="107"/>
        <v/>
      </c>
      <c r="CY80" s="121" t="str">
        <f t="shared" si="108"/>
        <v/>
      </c>
      <c r="CZ80" s="121" t="str">
        <f t="shared" si="109"/>
        <v/>
      </c>
      <c r="DA80" s="121" t="str">
        <f t="shared" si="110"/>
        <v/>
      </c>
      <c r="DB80" s="122" t="str">
        <f t="shared" si="111"/>
        <v/>
      </c>
      <c r="DC80" s="120" t="str">
        <f t="shared" si="112"/>
        <v/>
      </c>
      <c r="DD80" s="121" t="str">
        <f t="shared" si="113"/>
        <v/>
      </c>
      <c r="DE80" s="121" t="str">
        <f t="shared" si="114"/>
        <v/>
      </c>
      <c r="DF80" s="122" t="str">
        <f t="shared" si="115"/>
        <v/>
      </c>
      <c r="DG80" s="110"/>
    </row>
    <row r="81" spans="2:111" ht="16.2" hidden="1" outlineLevel="1" x14ac:dyDescent="0.4">
      <c r="B81" s="7">
        <v>76</v>
      </c>
      <c r="C81" s="12"/>
      <c r="D81" s="13"/>
      <c r="E81" s="14"/>
      <c r="F81" s="14"/>
      <c r="G81" s="14"/>
      <c r="H81" s="14"/>
      <c r="I81" s="14"/>
      <c r="J81" s="14"/>
      <c r="K81" s="14"/>
      <c r="L81" s="15"/>
      <c r="M81" s="12"/>
      <c r="N81" s="12"/>
      <c r="O81" s="12"/>
      <c r="P81" s="98" t="str">
        <f xml:space="preserve"> IF(ISBLANK(M81),"",VLOOKUP(M81,ComboValue!$E$2:$I$18,5,FALSE))</f>
        <v/>
      </c>
      <c r="Q81" s="12"/>
      <c r="R81" s="234" t="str" cm="1">
        <f t="array" ref="R81">IF(OR(ISNUMBER(SEARCH("GHS05",$D81:$L81)),ISNUMBER(SEARCH("GHS06",$D81:$L81)),ISNUMBER(SEARCH("GHS07",$D81:$L81)),ISNUMBER(SEARCH("GHS08",$D81:$L81)),ISNUMBER(SEARCH("geen pictogram",$D81:$L81)),ISNUMBER(SEARCH("GHS09",$D81:$L81)),ISNUMBER(SEARCH("GHS03",$D81:$L81))),"JA","NEE")</f>
        <v>NEE</v>
      </c>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X81" s="121" t="str" cm="1">
        <f t="array" ref="AX81">_xlfn.TEXTJOIN(",", TRUE, IF(D81:L81="","",VLOOKUP(D81:L81, ComboValue!$B$2:$C$11, 2, FALSE)))</f>
        <v/>
      </c>
      <c r="AY81" s="121" t="str">
        <f t="shared" si="64"/>
        <v>Tous_NL</v>
      </c>
      <c r="AZ81" s="121" t="str">
        <f>IF(ISBLANK(M81),"",VLOOKUP(M81,ComboValue!$E$2:$G$18,3,FALSE))</f>
        <v/>
      </c>
      <c r="BA81" s="121" t="str">
        <f>IF(ISBLANK(N81),"",VLOOKUP(N81,ComboValue!$K$2:$L$5,2,FALSE))</f>
        <v/>
      </c>
      <c r="BB81" s="128" t="str" cm="1">
        <f t="array" ref="BB81">_xlfn.TEXTJOIN(",", TRUE, IF(S81:AV81="","",VLOOKUP(S81:AV81, ComboValue!$N$2:$O$100, 2, FALSE)))</f>
        <v/>
      </c>
      <c r="BC81" s="122" t="str">
        <f t="shared" si="65"/>
        <v/>
      </c>
      <c r="BD81" s="110"/>
      <c r="BE81" s="120" t="str">
        <f t="shared" si="116"/>
        <v/>
      </c>
      <c r="BF81" s="121" t="str">
        <f t="shared" si="117"/>
        <v/>
      </c>
      <c r="BG81" s="121" t="str">
        <f t="shared" si="118"/>
        <v/>
      </c>
      <c r="BH81" s="121" t="str">
        <f t="shared" si="119"/>
        <v/>
      </c>
      <c r="BI81" s="121" t="str">
        <f t="shared" si="120"/>
        <v/>
      </c>
      <c r="BJ81" s="121" t="str">
        <f t="shared" si="121"/>
        <v/>
      </c>
      <c r="BK81" s="121" t="str">
        <f t="shared" si="122"/>
        <v/>
      </c>
      <c r="BL81" s="121" t="str">
        <f t="shared" si="123"/>
        <v/>
      </c>
      <c r="BM81" s="121" t="str">
        <f t="shared" si="124"/>
        <v/>
      </c>
      <c r="BN81" s="121" t="str">
        <f t="shared" si="125"/>
        <v/>
      </c>
      <c r="BO81" s="121">
        <f t="shared" si="66"/>
        <v>0</v>
      </c>
      <c r="BP81" s="121">
        <f t="shared" si="67"/>
        <v>0</v>
      </c>
      <c r="BQ81" s="121">
        <f t="shared" si="68"/>
        <v>0</v>
      </c>
      <c r="BR81" s="121">
        <f t="shared" si="69"/>
        <v>0</v>
      </c>
      <c r="BS81" s="121">
        <f t="shared" si="70"/>
        <v>0</v>
      </c>
      <c r="BT81" s="121">
        <f t="shared" si="71"/>
        <v>0</v>
      </c>
      <c r="BU81" s="121" t="str">
        <f t="shared" si="72"/>
        <v/>
      </c>
      <c r="BV81" s="121" t="str">
        <f t="shared" si="73"/>
        <v/>
      </c>
      <c r="BW81" s="121" t="str">
        <f t="shared" si="74"/>
        <v/>
      </c>
      <c r="BX81" s="121" t="str">
        <f t="shared" si="75"/>
        <v/>
      </c>
      <c r="BY81" s="121" t="str">
        <f t="shared" si="76"/>
        <v/>
      </c>
      <c r="BZ81" s="121" t="str">
        <f t="shared" si="77"/>
        <v/>
      </c>
      <c r="CA81" s="121" t="str">
        <f t="shared" si="78"/>
        <v/>
      </c>
      <c r="CB81" s="121" t="str">
        <f t="shared" si="79"/>
        <v/>
      </c>
      <c r="CC81" s="121" t="str">
        <f t="shared" si="80"/>
        <v/>
      </c>
      <c r="CD81" s="121" t="str">
        <f t="shared" si="81"/>
        <v/>
      </c>
      <c r="CE81" s="121" t="str">
        <f t="shared" si="82"/>
        <v/>
      </c>
      <c r="CF81" s="121" t="str">
        <f t="shared" si="83"/>
        <v/>
      </c>
      <c r="CG81" s="121" t="str">
        <f t="shared" si="84"/>
        <v/>
      </c>
      <c r="CH81" s="121" t="str">
        <f t="shared" si="85"/>
        <v/>
      </c>
      <c r="CI81" s="121" t="str">
        <f t="shared" si="86"/>
        <v/>
      </c>
      <c r="CJ81" s="129" t="str">
        <f t="shared" si="87"/>
        <v/>
      </c>
      <c r="CK81" s="121" t="str" cm="1">
        <f t="array" ref="CK81">IF(AND(AZ81="D_16",
        SUMPRODUCT(--ISNUMBER(SEARCH({"14","34","38","40","41","42","43","46","48","56","64","65"},BB81)))&gt;0),
    O81-IF(ISNUMBER(CL81),CL81,0),
    "")</f>
        <v/>
      </c>
      <c r="CL81" s="121" t="str" cm="1">
        <f t="array" ref="CL81">IF(AND(AZ81="D_16",
        SUMPRODUCT(--ISNUMBER(SEARCH({"01";"02";"03";"04";"05";"06";"07";"08";"09";"10";"11";"12";"13";"15";"16";"17";"19";"20";"21";"22";"23";"24";"25";"26";"27";"28";"29";"30";"31";"32";"33";"35";"36";"37";"39";"44";"45";"47";"49";"50";"51";"52";"53";"54";"55";"57";"58";"59";"60";"61";"62";"63";"66";"67";"68";"69";"70";"71";"72";"73";"74";"75"}, BB81)))&gt;0),
    O81,
    "")</f>
        <v/>
      </c>
      <c r="CM81" s="122" t="str" cm="1">
        <f t="array" ref="CM81">IF(SUMPRODUCT(--ISNUMBER(SEARCH({"32";"35";"36";"44";"45";"47";"50";"51";"52";"53";"54";"55";"57";"58";"59";"60"}, BB81)))&gt;0,
    B81,
    "")</f>
        <v/>
      </c>
      <c r="CN81" s="122" t="str" cm="1">
        <f t="array" ref="CN81">IF(SUMPRODUCT(--ISNUMBER(SEARCH({"61";"62"}, BB81)))&gt;0,
    B81,
    "")</f>
        <v/>
      </c>
      <c r="CO81" s="122" t="str" cm="1">
        <f t="array" ref="CO81">IF(SUMPRODUCT(--ISNUMBER(SEARCH({"68";"69";"70";"71"}, BB81)))&gt;0,
    B81,
    "")</f>
        <v/>
      </c>
      <c r="CP81" s="122" t="str" cm="1">
        <f t="array" ref="CP81">IF(SUMPRODUCT(--ISNUMBER(SEARCH({"72";"73";"74";"75"}, BB81)))&gt;0,
    B81,
    "")</f>
        <v/>
      </c>
      <c r="CQ81" s="122" t="str">
        <f t="shared" si="126"/>
        <v/>
      </c>
      <c r="CR81" s="218" t="str">
        <f t="shared" si="127"/>
        <v>NO</v>
      </c>
      <c r="CS81" s="120" t="str">
        <f t="shared" si="102"/>
        <v/>
      </c>
      <c r="CT81" s="121" t="str">
        <f t="shared" si="103"/>
        <v/>
      </c>
      <c r="CU81" s="121" t="str">
        <f t="shared" si="104"/>
        <v/>
      </c>
      <c r="CV81" s="121" t="str">
        <f t="shared" si="105"/>
        <v/>
      </c>
      <c r="CW81" s="121" t="str">
        <f t="shared" si="106"/>
        <v/>
      </c>
      <c r="CX81" s="121" t="str">
        <f t="shared" si="107"/>
        <v/>
      </c>
      <c r="CY81" s="121" t="str">
        <f t="shared" si="108"/>
        <v/>
      </c>
      <c r="CZ81" s="121" t="str">
        <f t="shared" si="109"/>
        <v/>
      </c>
      <c r="DA81" s="121" t="str">
        <f t="shared" si="110"/>
        <v/>
      </c>
      <c r="DB81" s="122" t="str">
        <f t="shared" si="111"/>
        <v/>
      </c>
      <c r="DC81" s="120" t="str">
        <f t="shared" si="112"/>
        <v/>
      </c>
      <c r="DD81" s="121" t="str">
        <f t="shared" si="113"/>
        <v/>
      </c>
      <c r="DE81" s="121" t="str">
        <f t="shared" si="114"/>
        <v/>
      </c>
      <c r="DF81" s="122" t="str">
        <f t="shared" si="115"/>
        <v/>
      </c>
      <c r="DG81" s="110"/>
    </row>
    <row r="82" spans="2:111" ht="16.2" hidden="1" outlineLevel="1" x14ac:dyDescent="0.4">
      <c r="B82" s="7">
        <v>77</v>
      </c>
      <c r="C82" s="12"/>
      <c r="D82" s="13"/>
      <c r="E82" s="14"/>
      <c r="F82" s="14"/>
      <c r="G82" s="14"/>
      <c r="H82" s="14"/>
      <c r="I82" s="14"/>
      <c r="J82" s="14"/>
      <c r="K82" s="14"/>
      <c r="L82" s="15"/>
      <c r="M82" s="12"/>
      <c r="N82" s="12"/>
      <c r="O82" s="12"/>
      <c r="P82" s="98" t="str">
        <f xml:space="preserve"> IF(ISBLANK(M82),"",VLOOKUP(M82,ComboValue!$E$2:$I$18,5,FALSE))</f>
        <v/>
      </c>
      <c r="Q82" s="12"/>
      <c r="R82" s="234" t="str" cm="1">
        <f t="array" ref="R82">IF(OR(ISNUMBER(SEARCH("GHS05",$D82:$L82)),ISNUMBER(SEARCH("GHS06",$D82:$L82)),ISNUMBER(SEARCH("GHS07",$D82:$L82)),ISNUMBER(SEARCH("GHS08",$D82:$L82)),ISNUMBER(SEARCH("geen pictogram",$D82:$L82)),ISNUMBER(SEARCH("GHS09",$D82:$L82)),ISNUMBER(SEARCH("GHS03",$D82:$L82))),"JA","NEE")</f>
        <v>NEE</v>
      </c>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X82" s="121" t="str" cm="1">
        <f t="array" ref="AX82">_xlfn.TEXTJOIN(",", TRUE, IF(D82:L82="","",VLOOKUP(D82:L82, ComboValue!$B$2:$C$11, 2, FALSE)))</f>
        <v/>
      </c>
      <c r="AY82" s="121" t="str">
        <f t="shared" si="64"/>
        <v>Tous_NL</v>
      </c>
      <c r="AZ82" s="121" t="str">
        <f>IF(ISBLANK(M82),"",VLOOKUP(M82,ComboValue!$E$2:$G$18,3,FALSE))</f>
        <v/>
      </c>
      <c r="BA82" s="121" t="str">
        <f>IF(ISBLANK(N82),"",VLOOKUP(N82,ComboValue!$K$2:$L$5,2,FALSE))</f>
        <v/>
      </c>
      <c r="BB82" s="128" t="str" cm="1">
        <f t="array" ref="BB82">_xlfn.TEXTJOIN(",", TRUE, IF(S82:AV82="","",VLOOKUP(S82:AV82, ComboValue!$N$2:$O$100, 2, FALSE)))</f>
        <v/>
      </c>
      <c r="BC82" s="122" t="str">
        <f t="shared" si="65"/>
        <v/>
      </c>
      <c r="BD82" s="110"/>
      <c r="BE82" s="120" t="str">
        <f t="shared" si="116"/>
        <v/>
      </c>
      <c r="BF82" s="121" t="str">
        <f t="shared" si="117"/>
        <v/>
      </c>
      <c r="BG82" s="121" t="str">
        <f t="shared" si="118"/>
        <v/>
      </c>
      <c r="BH82" s="121" t="str">
        <f t="shared" si="119"/>
        <v/>
      </c>
      <c r="BI82" s="121" t="str">
        <f t="shared" si="120"/>
        <v/>
      </c>
      <c r="BJ82" s="121" t="str">
        <f t="shared" si="121"/>
        <v/>
      </c>
      <c r="BK82" s="121" t="str">
        <f t="shared" si="122"/>
        <v/>
      </c>
      <c r="BL82" s="121" t="str">
        <f t="shared" si="123"/>
        <v/>
      </c>
      <c r="BM82" s="121" t="str">
        <f t="shared" si="124"/>
        <v/>
      </c>
      <c r="BN82" s="121" t="str">
        <f t="shared" si="125"/>
        <v/>
      </c>
      <c r="BO82" s="121">
        <f t="shared" si="66"/>
        <v>0</v>
      </c>
      <c r="BP82" s="121">
        <f t="shared" si="67"/>
        <v>0</v>
      </c>
      <c r="BQ82" s="121">
        <f t="shared" si="68"/>
        <v>0</v>
      </c>
      <c r="BR82" s="121">
        <f t="shared" si="69"/>
        <v>0</v>
      </c>
      <c r="BS82" s="121">
        <f t="shared" si="70"/>
        <v>0</v>
      </c>
      <c r="BT82" s="121">
        <f t="shared" si="71"/>
        <v>0</v>
      </c>
      <c r="BU82" s="121" t="str">
        <f t="shared" si="72"/>
        <v/>
      </c>
      <c r="BV82" s="121" t="str">
        <f t="shared" si="73"/>
        <v/>
      </c>
      <c r="BW82" s="121" t="str">
        <f t="shared" si="74"/>
        <v/>
      </c>
      <c r="BX82" s="121" t="str">
        <f t="shared" si="75"/>
        <v/>
      </c>
      <c r="BY82" s="121" t="str">
        <f t="shared" si="76"/>
        <v/>
      </c>
      <c r="BZ82" s="121" t="str">
        <f t="shared" si="77"/>
        <v/>
      </c>
      <c r="CA82" s="121" t="str">
        <f t="shared" si="78"/>
        <v/>
      </c>
      <c r="CB82" s="121" t="str">
        <f t="shared" si="79"/>
        <v/>
      </c>
      <c r="CC82" s="121" t="str">
        <f t="shared" si="80"/>
        <v/>
      </c>
      <c r="CD82" s="121" t="str">
        <f t="shared" si="81"/>
        <v/>
      </c>
      <c r="CE82" s="121" t="str">
        <f t="shared" si="82"/>
        <v/>
      </c>
      <c r="CF82" s="121" t="str">
        <f t="shared" si="83"/>
        <v/>
      </c>
      <c r="CG82" s="121" t="str">
        <f t="shared" si="84"/>
        <v/>
      </c>
      <c r="CH82" s="121" t="str">
        <f t="shared" si="85"/>
        <v/>
      </c>
      <c r="CI82" s="121" t="str">
        <f t="shared" si="86"/>
        <v/>
      </c>
      <c r="CJ82" s="129" t="str">
        <f t="shared" si="87"/>
        <v/>
      </c>
      <c r="CK82" s="121" t="str" cm="1">
        <f t="array" ref="CK82">IF(AND(AZ82="D_16",
        SUMPRODUCT(--ISNUMBER(SEARCH({"14","34","38","40","41","42","43","46","48","56","64","65"},BB82)))&gt;0),
    O82-IF(ISNUMBER(CL82),CL82,0),
    "")</f>
        <v/>
      </c>
      <c r="CL82" s="121" t="str" cm="1">
        <f t="array" ref="CL82">IF(AND(AZ82="D_16",
        SUMPRODUCT(--ISNUMBER(SEARCH({"01";"02";"03";"04";"05";"06";"07";"08";"09";"10";"11";"12";"13";"15";"16";"17";"19";"20";"21";"22";"23";"24";"25";"26";"27";"28";"29";"30";"31";"32";"33";"35";"36";"37";"39";"44";"45";"47";"49";"50";"51";"52";"53";"54";"55";"57";"58";"59";"60";"61";"62";"63";"66";"67";"68";"69";"70";"71";"72";"73";"74";"75"}, BB82)))&gt;0),
    O82,
    "")</f>
        <v/>
      </c>
      <c r="CM82" s="122" t="str" cm="1">
        <f t="array" ref="CM82">IF(SUMPRODUCT(--ISNUMBER(SEARCH({"32";"35";"36";"44";"45";"47";"50";"51";"52";"53";"54";"55";"57";"58";"59";"60"}, BB82)))&gt;0,
    B82,
    "")</f>
        <v/>
      </c>
      <c r="CN82" s="122" t="str" cm="1">
        <f t="array" ref="CN82">IF(SUMPRODUCT(--ISNUMBER(SEARCH({"61";"62"}, BB82)))&gt;0,
    B82,
    "")</f>
        <v/>
      </c>
      <c r="CO82" s="122" t="str" cm="1">
        <f t="array" ref="CO82">IF(SUMPRODUCT(--ISNUMBER(SEARCH({"68";"69";"70";"71"}, BB82)))&gt;0,
    B82,
    "")</f>
        <v/>
      </c>
      <c r="CP82" s="122" t="str" cm="1">
        <f t="array" ref="CP82">IF(SUMPRODUCT(--ISNUMBER(SEARCH({"72";"73";"74";"75"}, BB82)))&gt;0,
    B82,
    "")</f>
        <v/>
      </c>
      <c r="CQ82" s="122" t="str">
        <f t="shared" si="126"/>
        <v/>
      </c>
      <c r="CR82" s="218" t="str">
        <f t="shared" si="127"/>
        <v>NO</v>
      </c>
      <c r="CS82" s="120" t="str">
        <f t="shared" si="102"/>
        <v/>
      </c>
      <c r="CT82" s="121" t="str">
        <f t="shared" si="103"/>
        <v/>
      </c>
      <c r="CU82" s="121" t="str">
        <f t="shared" si="104"/>
        <v/>
      </c>
      <c r="CV82" s="121" t="str">
        <f t="shared" si="105"/>
        <v/>
      </c>
      <c r="CW82" s="121" t="str">
        <f t="shared" si="106"/>
        <v/>
      </c>
      <c r="CX82" s="121" t="str">
        <f t="shared" si="107"/>
        <v/>
      </c>
      <c r="CY82" s="121" t="str">
        <f t="shared" si="108"/>
        <v/>
      </c>
      <c r="CZ82" s="121" t="str">
        <f t="shared" si="109"/>
        <v/>
      </c>
      <c r="DA82" s="121" t="str">
        <f t="shared" si="110"/>
        <v/>
      </c>
      <c r="DB82" s="122" t="str">
        <f t="shared" si="111"/>
        <v/>
      </c>
      <c r="DC82" s="120" t="str">
        <f t="shared" si="112"/>
        <v/>
      </c>
      <c r="DD82" s="121" t="str">
        <f t="shared" si="113"/>
        <v/>
      </c>
      <c r="DE82" s="121" t="str">
        <f t="shared" si="114"/>
        <v/>
      </c>
      <c r="DF82" s="122" t="str">
        <f t="shared" si="115"/>
        <v/>
      </c>
      <c r="DG82" s="110"/>
    </row>
    <row r="83" spans="2:111" ht="16.2" hidden="1" outlineLevel="1" x14ac:dyDescent="0.4">
      <c r="B83" s="7">
        <v>78</v>
      </c>
      <c r="C83" s="12"/>
      <c r="D83" s="13"/>
      <c r="E83" s="14"/>
      <c r="F83" s="14"/>
      <c r="G83" s="14"/>
      <c r="H83" s="14"/>
      <c r="I83" s="14"/>
      <c r="J83" s="14"/>
      <c r="K83" s="14"/>
      <c r="L83" s="15"/>
      <c r="M83" s="12"/>
      <c r="N83" s="12"/>
      <c r="O83" s="12"/>
      <c r="P83" s="98" t="str">
        <f xml:space="preserve"> IF(ISBLANK(M83),"",VLOOKUP(M83,ComboValue!$E$2:$I$18,5,FALSE))</f>
        <v/>
      </c>
      <c r="Q83" s="12"/>
      <c r="R83" s="234" t="str" cm="1">
        <f t="array" ref="R83">IF(OR(ISNUMBER(SEARCH("GHS05",$D83:$L83)),ISNUMBER(SEARCH("GHS06",$D83:$L83)),ISNUMBER(SEARCH("GHS07",$D83:$L83)),ISNUMBER(SEARCH("GHS08",$D83:$L83)),ISNUMBER(SEARCH("geen pictogram",$D83:$L83)),ISNUMBER(SEARCH("GHS09",$D83:$L83)),ISNUMBER(SEARCH("GHS03",$D83:$L83))),"JA","NEE")</f>
        <v>NEE</v>
      </c>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X83" s="121" t="str" cm="1">
        <f t="array" ref="AX83">_xlfn.TEXTJOIN(",", TRUE, IF(D83:L83="","",VLOOKUP(D83:L83, ComboValue!$B$2:$C$11, 2, FALSE)))</f>
        <v/>
      </c>
      <c r="AY83" s="121" t="str">
        <f t="shared" si="64"/>
        <v>Tous_NL</v>
      </c>
      <c r="AZ83" s="121" t="str">
        <f>IF(ISBLANK(M83),"",VLOOKUP(M83,ComboValue!$E$2:$G$18,3,FALSE))</f>
        <v/>
      </c>
      <c r="BA83" s="121" t="str">
        <f>IF(ISBLANK(N83),"",VLOOKUP(N83,ComboValue!$K$2:$L$5,2,FALSE))</f>
        <v/>
      </c>
      <c r="BB83" s="128" t="str" cm="1">
        <f t="array" ref="BB83">_xlfn.TEXTJOIN(",", TRUE, IF(S83:AV83="","",VLOOKUP(S83:AV83, ComboValue!$N$2:$O$100, 2, FALSE)))</f>
        <v/>
      </c>
      <c r="BC83" s="122" t="str">
        <f t="shared" si="65"/>
        <v/>
      </c>
      <c r="BD83" s="110"/>
      <c r="BE83" s="120" t="str">
        <f t="shared" si="116"/>
        <v/>
      </c>
      <c r="BF83" s="121" t="str">
        <f t="shared" si="117"/>
        <v/>
      </c>
      <c r="BG83" s="121" t="str">
        <f t="shared" si="118"/>
        <v/>
      </c>
      <c r="BH83" s="121" t="str">
        <f t="shared" si="119"/>
        <v/>
      </c>
      <c r="BI83" s="121" t="str">
        <f t="shared" si="120"/>
        <v/>
      </c>
      <c r="BJ83" s="121" t="str">
        <f t="shared" si="121"/>
        <v/>
      </c>
      <c r="BK83" s="121" t="str">
        <f t="shared" si="122"/>
        <v/>
      </c>
      <c r="BL83" s="121" t="str">
        <f t="shared" si="123"/>
        <v/>
      </c>
      <c r="BM83" s="121" t="str">
        <f t="shared" si="124"/>
        <v/>
      </c>
      <c r="BN83" s="121" t="str">
        <f t="shared" si="125"/>
        <v/>
      </c>
      <c r="BO83" s="121">
        <f t="shared" si="66"/>
        <v>0</v>
      </c>
      <c r="BP83" s="121">
        <f t="shared" si="67"/>
        <v>0</v>
      </c>
      <c r="BQ83" s="121">
        <f t="shared" si="68"/>
        <v>0</v>
      </c>
      <c r="BR83" s="121">
        <f t="shared" si="69"/>
        <v>0</v>
      </c>
      <c r="BS83" s="121">
        <f t="shared" si="70"/>
        <v>0</v>
      </c>
      <c r="BT83" s="121">
        <f t="shared" si="71"/>
        <v>0</v>
      </c>
      <c r="BU83" s="121" t="str">
        <f t="shared" si="72"/>
        <v/>
      </c>
      <c r="BV83" s="121" t="str">
        <f t="shared" si="73"/>
        <v/>
      </c>
      <c r="BW83" s="121" t="str">
        <f t="shared" si="74"/>
        <v/>
      </c>
      <c r="BX83" s="121" t="str">
        <f t="shared" si="75"/>
        <v/>
      </c>
      <c r="BY83" s="121" t="str">
        <f t="shared" si="76"/>
        <v/>
      </c>
      <c r="BZ83" s="121" t="str">
        <f t="shared" si="77"/>
        <v/>
      </c>
      <c r="CA83" s="121" t="str">
        <f t="shared" si="78"/>
        <v/>
      </c>
      <c r="CB83" s="121" t="str">
        <f t="shared" si="79"/>
        <v/>
      </c>
      <c r="CC83" s="121" t="str">
        <f t="shared" si="80"/>
        <v/>
      </c>
      <c r="CD83" s="121" t="str">
        <f t="shared" si="81"/>
        <v/>
      </c>
      <c r="CE83" s="121" t="str">
        <f t="shared" si="82"/>
        <v/>
      </c>
      <c r="CF83" s="121" t="str">
        <f t="shared" si="83"/>
        <v/>
      </c>
      <c r="CG83" s="121" t="str">
        <f t="shared" si="84"/>
        <v/>
      </c>
      <c r="CH83" s="121" t="str">
        <f t="shared" si="85"/>
        <v/>
      </c>
      <c r="CI83" s="121" t="str">
        <f t="shared" si="86"/>
        <v/>
      </c>
      <c r="CJ83" s="129" t="str">
        <f t="shared" si="87"/>
        <v/>
      </c>
      <c r="CK83" s="121" t="str" cm="1">
        <f t="array" ref="CK83">IF(AND(AZ83="D_16",
        SUMPRODUCT(--ISNUMBER(SEARCH({"14","34","38","40","41","42","43","46","48","56","64","65"},BB83)))&gt;0),
    O83-IF(ISNUMBER(CL83),CL83,0),
    "")</f>
        <v/>
      </c>
      <c r="CL83" s="121" t="str" cm="1">
        <f t="array" ref="CL83">IF(AND(AZ83="D_16",
        SUMPRODUCT(--ISNUMBER(SEARCH({"01";"02";"03";"04";"05";"06";"07";"08";"09";"10";"11";"12";"13";"15";"16";"17";"19";"20";"21";"22";"23";"24";"25";"26";"27";"28";"29";"30";"31";"32";"33";"35";"36";"37";"39";"44";"45";"47";"49";"50";"51";"52";"53";"54";"55";"57";"58";"59";"60";"61";"62";"63";"66";"67";"68";"69";"70";"71";"72";"73";"74";"75"}, BB83)))&gt;0),
    O83,
    "")</f>
        <v/>
      </c>
      <c r="CM83" s="122" t="str" cm="1">
        <f t="array" ref="CM83">IF(SUMPRODUCT(--ISNUMBER(SEARCH({"32";"35";"36";"44";"45";"47";"50";"51";"52";"53";"54";"55";"57";"58";"59";"60"}, BB83)))&gt;0,
    B83,
    "")</f>
        <v/>
      </c>
      <c r="CN83" s="122" t="str" cm="1">
        <f t="array" ref="CN83">IF(SUMPRODUCT(--ISNUMBER(SEARCH({"61";"62"}, BB83)))&gt;0,
    B83,
    "")</f>
        <v/>
      </c>
      <c r="CO83" s="122" t="str" cm="1">
        <f t="array" ref="CO83">IF(SUMPRODUCT(--ISNUMBER(SEARCH({"68";"69";"70";"71"}, BB83)))&gt;0,
    B83,
    "")</f>
        <v/>
      </c>
      <c r="CP83" s="122" t="str" cm="1">
        <f t="array" ref="CP83">IF(SUMPRODUCT(--ISNUMBER(SEARCH({"72";"73";"74";"75"}, BB83)))&gt;0,
    B83,
    "")</f>
        <v/>
      </c>
      <c r="CQ83" s="122" t="str">
        <f t="shared" si="126"/>
        <v/>
      </c>
      <c r="CR83" s="218" t="str">
        <f t="shared" si="127"/>
        <v>NO</v>
      </c>
      <c r="CS83" s="120" t="str">
        <f t="shared" si="102"/>
        <v/>
      </c>
      <c r="CT83" s="121" t="str">
        <f t="shared" si="103"/>
        <v/>
      </c>
      <c r="CU83" s="121" t="str">
        <f t="shared" si="104"/>
        <v/>
      </c>
      <c r="CV83" s="121" t="str">
        <f t="shared" si="105"/>
        <v/>
      </c>
      <c r="CW83" s="121" t="str">
        <f t="shared" si="106"/>
        <v/>
      </c>
      <c r="CX83" s="121" t="str">
        <f t="shared" si="107"/>
        <v/>
      </c>
      <c r="CY83" s="121" t="str">
        <f t="shared" si="108"/>
        <v/>
      </c>
      <c r="CZ83" s="121" t="str">
        <f t="shared" si="109"/>
        <v/>
      </c>
      <c r="DA83" s="121" t="str">
        <f t="shared" si="110"/>
        <v/>
      </c>
      <c r="DB83" s="122" t="str">
        <f t="shared" si="111"/>
        <v/>
      </c>
      <c r="DC83" s="120" t="str">
        <f t="shared" si="112"/>
        <v/>
      </c>
      <c r="DD83" s="121" t="str">
        <f t="shared" si="113"/>
        <v/>
      </c>
      <c r="DE83" s="121" t="str">
        <f t="shared" si="114"/>
        <v/>
      </c>
      <c r="DF83" s="122" t="str">
        <f t="shared" si="115"/>
        <v/>
      </c>
      <c r="DG83" s="110"/>
    </row>
    <row r="84" spans="2:111" ht="16.2" hidden="1" outlineLevel="1" x14ac:dyDescent="0.4">
      <c r="B84" s="7">
        <v>79</v>
      </c>
      <c r="C84" s="12"/>
      <c r="D84" s="13"/>
      <c r="E84" s="14"/>
      <c r="F84" s="14"/>
      <c r="G84" s="14"/>
      <c r="H84" s="14"/>
      <c r="I84" s="14"/>
      <c r="J84" s="14"/>
      <c r="K84" s="14"/>
      <c r="L84" s="15"/>
      <c r="M84" s="12"/>
      <c r="N84" s="12"/>
      <c r="O84" s="12"/>
      <c r="P84" s="98" t="str">
        <f xml:space="preserve"> IF(ISBLANK(M84),"",VLOOKUP(M84,ComboValue!$E$2:$I$18,5,FALSE))</f>
        <v/>
      </c>
      <c r="Q84" s="12"/>
      <c r="R84" s="234" t="str" cm="1">
        <f t="array" ref="R84">IF(OR(ISNUMBER(SEARCH("GHS05",$D84:$L84)),ISNUMBER(SEARCH("GHS06",$D84:$L84)),ISNUMBER(SEARCH("GHS07",$D84:$L84)),ISNUMBER(SEARCH("GHS08",$D84:$L84)),ISNUMBER(SEARCH("geen pictogram",$D84:$L84)),ISNUMBER(SEARCH("GHS09",$D84:$L84)),ISNUMBER(SEARCH("GHS03",$D84:$L84))),"JA","NEE")</f>
        <v>NEE</v>
      </c>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X84" s="121" t="str" cm="1">
        <f t="array" ref="AX84">_xlfn.TEXTJOIN(",", TRUE, IF(D84:L84="","",VLOOKUP(D84:L84, ComboValue!$B$2:$C$11, 2, FALSE)))</f>
        <v/>
      </c>
      <c r="AY84" s="121" t="str">
        <f t="shared" si="64"/>
        <v>Tous_NL</v>
      </c>
      <c r="AZ84" s="121" t="str">
        <f>IF(ISBLANK(M84),"",VLOOKUP(M84,ComboValue!$E$2:$G$18,3,FALSE))</f>
        <v/>
      </c>
      <c r="BA84" s="121" t="str">
        <f>IF(ISBLANK(N84),"",VLOOKUP(N84,ComboValue!$K$2:$L$5,2,FALSE))</f>
        <v/>
      </c>
      <c r="BB84" s="128" t="str" cm="1">
        <f t="array" ref="BB84">_xlfn.TEXTJOIN(",", TRUE, IF(S84:AV84="","",VLOOKUP(S84:AV84, ComboValue!$N$2:$O$100, 2, FALSE)))</f>
        <v/>
      </c>
      <c r="BC84" s="122" t="str">
        <f t="shared" si="65"/>
        <v/>
      </c>
      <c r="BD84" s="110"/>
      <c r="BE84" s="120" t="str">
        <f t="shared" si="116"/>
        <v/>
      </c>
      <c r="BF84" s="121" t="str">
        <f t="shared" si="117"/>
        <v/>
      </c>
      <c r="BG84" s="121" t="str">
        <f t="shared" si="118"/>
        <v/>
      </c>
      <c r="BH84" s="121" t="str">
        <f t="shared" si="119"/>
        <v/>
      </c>
      <c r="BI84" s="121" t="str">
        <f t="shared" si="120"/>
        <v/>
      </c>
      <c r="BJ84" s="121" t="str">
        <f t="shared" si="121"/>
        <v/>
      </c>
      <c r="BK84" s="121" t="str">
        <f t="shared" si="122"/>
        <v/>
      </c>
      <c r="BL84" s="121" t="str">
        <f t="shared" si="123"/>
        <v/>
      </c>
      <c r="BM84" s="121" t="str">
        <f t="shared" si="124"/>
        <v/>
      </c>
      <c r="BN84" s="121" t="str">
        <f t="shared" si="125"/>
        <v/>
      </c>
      <c r="BO84" s="121">
        <f t="shared" si="66"/>
        <v>0</v>
      </c>
      <c r="BP84" s="121">
        <f t="shared" si="67"/>
        <v>0</v>
      </c>
      <c r="BQ84" s="121">
        <f t="shared" si="68"/>
        <v>0</v>
      </c>
      <c r="BR84" s="121">
        <f t="shared" si="69"/>
        <v>0</v>
      </c>
      <c r="BS84" s="121">
        <f t="shared" si="70"/>
        <v>0</v>
      </c>
      <c r="BT84" s="121">
        <f t="shared" si="71"/>
        <v>0</v>
      </c>
      <c r="BU84" s="121" t="str">
        <f t="shared" si="72"/>
        <v/>
      </c>
      <c r="BV84" s="121" t="str">
        <f t="shared" si="73"/>
        <v/>
      </c>
      <c r="BW84" s="121" t="str">
        <f t="shared" si="74"/>
        <v/>
      </c>
      <c r="BX84" s="121" t="str">
        <f t="shared" si="75"/>
        <v/>
      </c>
      <c r="BY84" s="121" t="str">
        <f t="shared" si="76"/>
        <v/>
      </c>
      <c r="BZ84" s="121" t="str">
        <f t="shared" si="77"/>
        <v/>
      </c>
      <c r="CA84" s="121" t="str">
        <f t="shared" si="78"/>
        <v/>
      </c>
      <c r="CB84" s="121" t="str">
        <f t="shared" si="79"/>
        <v/>
      </c>
      <c r="CC84" s="121" t="str">
        <f t="shared" si="80"/>
        <v/>
      </c>
      <c r="CD84" s="121" t="str">
        <f t="shared" si="81"/>
        <v/>
      </c>
      <c r="CE84" s="121" t="str">
        <f t="shared" si="82"/>
        <v/>
      </c>
      <c r="CF84" s="121" t="str">
        <f t="shared" si="83"/>
        <v/>
      </c>
      <c r="CG84" s="121" t="str">
        <f t="shared" si="84"/>
        <v/>
      </c>
      <c r="CH84" s="121" t="str">
        <f t="shared" si="85"/>
        <v/>
      </c>
      <c r="CI84" s="121" t="str">
        <f t="shared" si="86"/>
        <v/>
      </c>
      <c r="CJ84" s="129" t="str">
        <f t="shared" si="87"/>
        <v/>
      </c>
      <c r="CK84" s="121" t="str" cm="1">
        <f t="array" ref="CK84">IF(AND(AZ84="D_16",
        SUMPRODUCT(--ISNUMBER(SEARCH({"14","34","38","40","41","42","43","46","48","56","64","65"},BB84)))&gt;0),
    O84-IF(ISNUMBER(CL84),CL84,0),
    "")</f>
        <v/>
      </c>
      <c r="CL84" s="121" t="str" cm="1">
        <f t="array" ref="CL84">IF(AND(AZ84="D_16",
        SUMPRODUCT(--ISNUMBER(SEARCH({"01";"02";"03";"04";"05";"06";"07";"08";"09";"10";"11";"12";"13";"15";"16";"17";"19";"20";"21";"22";"23";"24";"25";"26";"27";"28";"29";"30";"31";"32";"33";"35";"36";"37";"39";"44";"45";"47";"49";"50";"51";"52";"53";"54";"55";"57";"58";"59";"60";"61";"62";"63";"66";"67";"68";"69";"70";"71";"72";"73";"74";"75"}, BB84)))&gt;0),
    O84,
    "")</f>
        <v/>
      </c>
      <c r="CM84" s="122" t="str" cm="1">
        <f t="array" ref="CM84">IF(SUMPRODUCT(--ISNUMBER(SEARCH({"32";"35";"36";"44";"45";"47";"50";"51";"52";"53";"54";"55";"57";"58";"59";"60"}, BB84)))&gt;0,
    B84,
    "")</f>
        <v/>
      </c>
      <c r="CN84" s="122" t="str" cm="1">
        <f t="array" ref="CN84">IF(SUMPRODUCT(--ISNUMBER(SEARCH({"61";"62"}, BB84)))&gt;0,
    B84,
    "")</f>
        <v/>
      </c>
      <c r="CO84" s="122" t="str" cm="1">
        <f t="array" ref="CO84">IF(SUMPRODUCT(--ISNUMBER(SEARCH({"68";"69";"70";"71"}, BB84)))&gt;0,
    B84,
    "")</f>
        <v/>
      </c>
      <c r="CP84" s="122" t="str" cm="1">
        <f t="array" ref="CP84">IF(SUMPRODUCT(--ISNUMBER(SEARCH({"72";"73";"74";"75"}, BB84)))&gt;0,
    B84,
    "")</f>
        <v/>
      </c>
      <c r="CQ84" s="122" t="str">
        <f t="shared" si="126"/>
        <v/>
      </c>
      <c r="CR84" s="218" t="str">
        <f t="shared" si="127"/>
        <v>NO</v>
      </c>
      <c r="CS84" s="120" t="str">
        <f t="shared" si="102"/>
        <v/>
      </c>
      <c r="CT84" s="121" t="str">
        <f t="shared" si="103"/>
        <v/>
      </c>
      <c r="CU84" s="121" t="str">
        <f t="shared" si="104"/>
        <v/>
      </c>
      <c r="CV84" s="121" t="str">
        <f t="shared" si="105"/>
        <v/>
      </c>
      <c r="CW84" s="121" t="str">
        <f t="shared" si="106"/>
        <v/>
      </c>
      <c r="CX84" s="121" t="str">
        <f t="shared" si="107"/>
        <v/>
      </c>
      <c r="CY84" s="121" t="str">
        <f t="shared" si="108"/>
        <v/>
      </c>
      <c r="CZ84" s="121" t="str">
        <f t="shared" si="109"/>
        <v/>
      </c>
      <c r="DA84" s="121" t="str">
        <f t="shared" si="110"/>
        <v/>
      </c>
      <c r="DB84" s="122" t="str">
        <f t="shared" si="111"/>
        <v/>
      </c>
      <c r="DC84" s="120" t="str">
        <f t="shared" si="112"/>
        <v/>
      </c>
      <c r="DD84" s="121" t="str">
        <f t="shared" si="113"/>
        <v/>
      </c>
      <c r="DE84" s="121" t="str">
        <f t="shared" si="114"/>
        <v/>
      </c>
      <c r="DF84" s="122" t="str">
        <f t="shared" si="115"/>
        <v/>
      </c>
      <c r="DG84" s="110"/>
    </row>
    <row r="85" spans="2:111" ht="16.2" hidden="1" outlineLevel="1" x14ac:dyDescent="0.4">
      <c r="B85" s="7">
        <v>80</v>
      </c>
      <c r="C85" s="12"/>
      <c r="D85" s="13"/>
      <c r="E85" s="14"/>
      <c r="F85" s="14"/>
      <c r="G85" s="14"/>
      <c r="H85" s="14"/>
      <c r="I85" s="14"/>
      <c r="J85" s="14"/>
      <c r="K85" s="14"/>
      <c r="L85" s="15"/>
      <c r="M85" s="12"/>
      <c r="N85" s="12"/>
      <c r="O85" s="12"/>
      <c r="P85" s="98" t="str">
        <f xml:space="preserve"> IF(ISBLANK(M85),"",VLOOKUP(M85,ComboValue!$E$2:$I$18,5,FALSE))</f>
        <v/>
      </c>
      <c r="Q85" s="12"/>
      <c r="R85" s="234" t="str" cm="1">
        <f t="array" ref="R85">IF(OR(ISNUMBER(SEARCH("GHS05",$D85:$L85)),ISNUMBER(SEARCH("GHS06",$D85:$L85)),ISNUMBER(SEARCH("GHS07",$D85:$L85)),ISNUMBER(SEARCH("GHS08",$D85:$L85)),ISNUMBER(SEARCH("geen pictogram",$D85:$L85)),ISNUMBER(SEARCH("GHS09",$D85:$L85)),ISNUMBER(SEARCH("GHS03",$D85:$L85))),"JA","NEE")</f>
        <v>NEE</v>
      </c>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X85" s="121" t="str" cm="1">
        <f t="array" ref="AX85">_xlfn.TEXTJOIN(",", TRUE, IF(D85:L85="","",VLOOKUP(D85:L85, ComboValue!$B$2:$C$11, 2, FALSE)))</f>
        <v/>
      </c>
      <c r="AY85" s="121" t="str">
        <f t="shared" si="64"/>
        <v>Tous_NL</v>
      </c>
      <c r="AZ85" s="121" t="str">
        <f>IF(ISBLANK(M85),"",VLOOKUP(M85,ComboValue!$E$2:$G$18,3,FALSE))</f>
        <v/>
      </c>
      <c r="BA85" s="121" t="str">
        <f>IF(ISBLANK(N85),"",VLOOKUP(N85,ComboValue!$K$2:$L$5,2,FALSE))</f>
        <v/>
      </c>
      <c r="BB85" s="128" t="str" cm="1">
        <f t="array" ref="BB85">_xlfn.TEXTJOIN(",", TRUE, IF(S85:AV85="","",VLOOKUP(S85:AV85, ComboValue!$N$2:$O$100, 2, FALSE)))</f>
        <v/>
      </c>
      <c r="BC85" s="122" t="str">
        <f t="shared" si="65"/>
        <v/>
      </c>
      <c r="BD85" s="110"/>
      <c r="BE85" s="120" t="str">
        <f t="shared" si="116"/>
        <v/>
      </c>
      <c r="BF85" s="121" t="str">
        <f t="shared" si="117"/>
        <v/>
      </c>
      <c r="BG85" s="121" t="str">
        <f t="shared" si="118"/>
        <v/>
      </c>
      <c r="BH85" s="121" t="str">
        <f t="shared" si="119"/>
        <v/>
      </c>
      <c r="BI85" s="121" t="str">
        <f t="shared" si="120"/>
        <v/>
      </c>
      <c r="BJ85" s="121" t="str">
        <f t="shared" si="121"/>
        <v/>
      </c>
      <c r="BK85" s="121" t="str">
        <f t="shared" si="122"/>
        <v/>
      </c>
      <c r="BL85" s="121" t="str">
        <f t="shared" si="123"/>
        <v/>
      </c>
      <c r="BM85" s="121" t="str">
        <f t="shared" si="124"/>
        <v/>
      </c>
      <c r="BN85" s="121" t="str">
        <f t="shared" si="125"/>
        <v/>
      </c>
      <c r="BO85" s="121">
        <f t="shared" si="66"/>
        <v>0</v>
      </c>
      <c r="BP85" s="121">
        <f t="shared" si="67"/>
        <v>0</v>
      </c>
      <c r="BQ85" s="121">
        <f t="shared" si="68"/>
        <v>0</v>
      </c>
      <c r="BR85" s="121">
        <f t="shared" si="69"/>
        <v>0</v>
      </c>
      <c r="BS85" s="121">
        <f t="shared" si="70"/>
        <v>0</v>
      </c>
      <c r="BT85" s="121">
        <f t="shared" si="71"/>
        <v>0</v>
      </c>
      <c r="BU85" s="121" t="str">
        <f t="shared" si="72"/>
        <v/>
      </c>
      <c r="BV85" s="121" t="str">
        <f t="shared" si="73"/>
        <v/>
      </c>
      <c r="BW85" s="121" t="str">
        <f t="shared" si="74"/>
        <v/>
      </c>
      <c r="BX85" s="121" t="str">
        <f t="shared" si="75"/>
        <v/>
      </c>
      <c r="BY85" s="121" t="str">
        <f t="shared" si="76"/>
        <v/>
      </c>
      <c r="BZ85" s="121" t="str">
        <f t="shared" si="77"/>
        <v/>
      </c>
      <c r="CA85" s="121" t="str">
        <f t="shared" si="78"/>
        <v/>
      </c>
      <c r="CB85" s="121" t="str">
        <f t="shared" si="79"/>
        <v/>
      </c>
      <c r="CC85" s="121" t="str">
        <f t="shared" si="80"/>
        <v/>
      </c>
      <c r="CD85" s="121" t="str">
        <f t="shared" si="81"/>
        <v/>
      </c>
      <c r="CE85" s="121" t="str">
        <f t="shared" si="82"/>
        <v/>
      </c>
      <c r="CF85" s="121" t="str">
        <f t="shared" si="83"/>
        <v/>
      </c>
      <c r="CG85" s="121" t="str">
        <f t="shared" si="84"/>
        <v/>
      </c>
      <c r="CH85" s="121" t="str">
        <f t="shared" si="85"/>
        <v/>
      </c>
      <c r="CI85" s="121" t="str">
        <f t="shared" si="86"/>
        <v/>
      </c>
      <c r="CJ85" s="129" t="str">
        <f t="shared" si="87"/>
        <v/>
      </c>
      <c r="CK85" s="121" t="str" cm="1">
        <f t="array" ref="CK85">IF(AND(AZ85="D_16",
        SUMPRODUCT(--ISNUMBER(SEARCH({"14","34","38","40","41","42","43","46","48","56","64","65"},BB85)))&gt;0),
    O85-IF(ISNUMBER(CL85),CL85,0),
    "")</f>
        <v/>
      </c>
      <c r="CL85" s="121" t="str" cm="1">
        <f t="array" ref="CL85">IF(AND(AZ85="D_16",
        SUMPRODUCT(--ISNUMBER(SEARCH({"01";"02";"03";"04";"05";"06";"07";"08";"09";"10";"11";"12";"13";"15";"16";"17";"19";"20";"21";"22";"23";"24";"25";"26";"27";"28";"29";"30";"31";"32";"33";"35";"36";"37";"39";"44";"45";"47";"49";"50";"51";"52";"53";"54";"55";"57";"58";"59";"60";"61";"62";"63";"66";"67";"68";"69";"70";"71";"72";"73";"74";"75"}, BB85)))&gt;0),
    O85,
    "")</f>
        <v/>
      </c>
      <c r="CM85" s="122" t="str" cm="1">
        <f t="array" ref="CM85">IF(SUMPRODUCT(--ISNUMBER(SEARCH({"32";"35";"36";"44";"45";"47";"50";"51";"52";"53";"54";"55";"57";"58";"59";"60"}, BB85)))&gt;0,
    B85,
    "")</f>
        <v/>
      </c>
      <c r="CN85" s="122" t="str" cm="1">
        <f t="array" ref="CN85">IF(SUMPRODUCT(--ISNUMBER(SEARCH({"61";"62"}, BB85)))&gt;0,
    B85,
    "")</f>
        <v/>
      </c>
      <c r="CO85" s="122" t="str" cm="1">
        <f t="array" ref="CO85">IF(SUMPRODUCT(--ISNUMBER(SEARCH({"68";"69";"70";"71"}, BB85)))&gt;0,
    B85,
    "")</f>
        <v/>
      </c>
      <c r="CP85" s="122" t="str" cm="1">
        <f t="array" ref="CP85">IF(SUMPRODUCT(--ISNUMBER(SEARCH({"72";"73";"74";"75"}, BB85)))&gt;0,
    B85,
    "")</f>
        <v/>
      </c>
      <c r="CQ85" s="122" t="str">
        <f t="shared" si="126"/>
        <v/>
      </c>
      <c r="CR85" s="218" t="str">
        <f t="shared" si="127"/>
        <v>NO</v>
      </c>
      <c r="CS85" s="120" t="str">
        <f t="shared" si="102"/>
        <v/>
      </c>
      <c r="CT85" s="121" t="str">
        <f t="shared" si="103"/>
        <v/>
      </c>
      <c r="CU85" s="121" t="str">
        <f t="shared" si="104"/>
        <v/>
      </c>
      <c r="CV85" s="121" t="str">
        <f t="shared" si="105"/>
        <v/>
      </c>
      <c r="CW85" s="121" t="str">
        <f t="shared" si="106"/>
        <v/>
      </c>
      <c r="CX85" s="121" t="str">
        <f t="shared" si="107"/>
        <v/>
      </c>
      <c r="CY85" s="121" t="str">
        <f t="shared" si="108"/>
        <v/>
      </c>
      <c r="CZ85" s="121" t="str">
        <f t="shared" si="109"/>
        <v/>
      </c>
      <c r="DA85" s="121" t="str">
        <f t="shared" si="110"/>
        <v/>
      </c>
      <c r="DB85" s="122" t="str">
        <f t="shared" si="111"/>
        <v/>
      </c>
      <c r="DC85" s="120" t="str">
        <f t="shared" si="112"/>
        <v/>
      </c>
      <c r="DD85" s="121" t="str">
        <f t="shared" si="113"/>
        <v/>
      </c>
      <c r="DE85" s="121" t="str">
        <f t="shared" si="114"/>
        <v/>
      </c>
      <c r="DF85" s="122" t="str">
        <f t="shared" si="115"/>
        <v/>
      </c>
      <c r="DG85" s="110"/>
    </row>
    <row r="86" spans="2:111" ht="16.2" hidden="1" outlineLevel="1" x14ac:dyDescent="0.4">
      <c r="B86" s="7">
        <v>81</v>
      </c>
      <c r="C86" s="12"/>
      <c r="D86" s="13"/>
      <c r="E86" s="14"/>
      <c r="F86" s="14"/>
      <c r="G86" s="14"/>
      <c r="H86" s="14"/>
      <c r="I86" s="14"/>
      <c r="J86" s="14"/>
      <c r="K86" s="14"/>
      <c r="L86" s="15"/>
      <c r="M86" s="12"/>
      <c r="N86" s="12"/>
      <c r="O86" s="12"/>
      <c r="P86" s="98" t="str">
        <f xml:space="preserve"> IF(ISBLANK(M86),"",VLOOKUP(M86,ComboValue!$E$2:$I$18,5,FALSE))</f>
        <v/>
      </c>
      <c r="Q86" s="12"/>
      <c r="R86" s="234" t="str" cm="1">
        <f t="array" ref="R86">IF(OR(ISNUMBER(SEARCH("GHS05",$D86:$L86)),ISNUMBER(SEARCH("GHS06",$D86:$L86)),ISNUMBER(SEARCH("GHS07",$D86:$L86)),ISNUMBER(SEARCH("GHS08",$D86:$L86)),ISNUMBER(SEARCH("geen pictogram",$D86:$L86)),ISNUMBER(SEARCH("GHS09",$D86:$L86)),ISNUMBER(SEARCH("GHS03",$D86:$L86))),"JA","NEE")</f>
        <v>NEE</v>
      </c>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X86" s="121" t="str" cm="1">
        <f t="array" ref="AX86">_xlfn.TEXTJOIN(",", TRUE, IF(D86:L86="","",VLOOKUP(D86:L86, ComboValue!$B$2:$C$11, 2, FALSE)))</f>
        <v/>
      </c>
      <c r="AY86" s="121" t="str">
        <f t="shared" si="64"/>
        <v>Tous_NL</v>
      </c>
      <c r="AZ86" s="121" t="str">
        <f>IF(ISBLANK(M86),"",VLOOKUP(M86,ComboValue!$E$2:$G$18,3,FALSE))</f>
        <v/>
      </c>
      <c r="BA86" s="121" t="str">
        <f>IF(ISBLANK(N86),"",VLOOKUP(N86,ComboValue!$K$2:$L$5,2,FALSE))</f>
        <v/>
      </c>
      <c r="BB86" s="128" t="str" cm="1">
        <f t="array" ref="BB86">_xlfn.TEXTJOIN(",", TRUE, IF(S86:AV86="","",VLOOKUP(S86:AV86, ComboValue!$N$2:$O$100, 2, FALSE)))</f>
        <v/>
      </c>
      <c r="BC86" s="122" t="str">
        <f t="shared" si="65"/>
        <v/>
      </c>
      <c r="BD86" s="110"/>
      <c r="BE86" s="120" t="str">
        <f t="shared" si="116"/>
        <v/>
      </c>
      <c r="BF86" s="121" t="str">
        <f t="shared" si="117"/>
        <v/>
      </c>
      <c r="BG86" s="121" t="str">
        <f t="shared" si="118"/>
        <v/>
      </c>
      <c r="BH86" s="121" t="str">
        <f t="shared" si="119"/>
        <v/>
      </c>
      <c r="BI86" s="121" t="str">
        <f t="shared" si="120"/>
        <v/>
      </c>
      <c r="BJ86" s="121" t="str">
        <f t="shared" si="121"/>
        <v/>
      </c>
      <c r="BK86" s="121" t="str">
        <f t="shared" si="122"/>
        <v/>
      </c>
      <c r="BL86" s="121" t="str">
        <f t="shared" si="123"/>
        <v/>
      </c>
      <c r="BM86" s="121" t="str">
        <f t="shared" si="124"/>
        <v/>
      </c>
      <c r="BN86" s="121" t="str">
        <f t="shared" si="125"/>
        <v/>
      </c>
      <c r="BO86" s="121">
        <f t="shared" si="66"/>
        <v>0</v>
      </c>
      <c r="BP86" s="121">
        <f t="shared" si="67"/>
        <v>0</v>
      </c>
      <c r="BQ86" s="121">
        <f t="shared" si="68"/>
        <v>0</v>
      </c>
      <c r="BR86" s="121">
        <f t="shared" si="69"/>
        <v>0</v>
      </c>
      <c r="BS86" s="121">
        <f t="shared" si="70"/>
        <v>0</v>
      </c>
      <c r="BT86" s="121">
        <f t="shared" si="71"/>
        <v>0</v>
      </c>
      <c r="BU86" s="121" t="str">
        <f t="shared" si="72"/>
        <v/>
      </c>
      <c r="BV86" s="121" t="str">
        <f t="shared" si="73"/>
        <v/>
      </c>
      <c r="BW86" s="121" t="str">
        <f t="shared" si="74"/>
        <v/>
      </c>
      <c r="BX86" s="121" t="str">
        <f t="shared" si="75"/>
        <v/>
      </c>
      <c r="BY86" s="121" t="str">
        <f t="shared" si="76"/>
        <v/>
      </c>
      <c r="BZ86" s="121" t="str">
        <f t="shared" si="77"/>
        <v/>
      </c>
      <c r="CA86" s="121" t="str">
        <f t="shared" si="78"/>
        <v/>
      </c>
      <c r="CB86" s="121" t="str">
        <f t="shared" si="79"/>
        <v/>
      </c>
      <c r="CC86" s="121" t="str">
        <f t="shared" si="80"/>
        <v/>
      </c>
      <c r="CD86" s="121" t="str">
        <f t="shared" si="81"/>
        <v/>
      </c>
      <c r="CE86" s="121" t="str">
        <f t="shared" si="82"/>
        <v/>
      </c>
      <c r="CF86" s="121" t="str">
        <f t="shared" si="83"/>
        <v/>
      </c>
      <c r="CG86" s="121" t="str">
        <f t="shared" si="84"/>
        <v/>
      </c>
      <c r="CH86" s="121" t="str">
        <f t="shared" si="85"/>
        <v/>
      </c>
      <c r="CI86" s="121" t="str">
        <f t="shared" si="86"/>
        <v/>
      </c>
      <c r="CJ86" s="129" t="str">
        <f t="shared" si="87"/>
        <v/>
      </c>
      <c r="CK86" s="121" t="str" cm="1">
        <f t="array" ref="CK86">IF(AND(AZ86="D_16",
        SUMPRODUCT(--ISNUMBER(SEARCH({"14","34","38","40","41","42","43","46","48","56","64","65"},BB86)))&gt;0),
    O86-IF(ISNUMBER(CL86),CL86,0),
    "")</f>
        <v/>
      </c>
      <c r="CL86" s="121" t="str" cm="1">
        <f t="array" ref="CL86">IF(AND(AZ86="D_16",
        SUMPRODUCT(--ISNUMBER(SEARCH({"01";"02";"03";"04";"05";"06";"07";"08";"09";"10";"11";"12";"13";"15";"16";"17";"19";"20";"21";"22";"23";"24";"25";"26";"27";"28";"29";"30";"31";"32";"33";"35";"36";"37";"39";"44";"45";"47";"49";"50";"51";"52";"53";"54";"55";"57";"58";"59";"60";"61";"62";"63";"66";"67";"68";"69";"70";"71";"72";"73";"74";"75"}, BB86)))&gt;0),
    O86,
    "")</f>
        <v/>
      </c>
      <c r="CM86" s="122" t="str" cm="1">
        <f t="array" ref="CM86">IF(SUMPRODUCT(--ISNUMBER(SEARCH({"32";"35";"36";"44";"45";"47";"50";"51";"52";"53";"54";"55";"57";"58";"59";"60"}, BB86)))&gt;0,
    B86,
    "")</f>
        <v/>
      </c>
      <c r="CN86" s="122" t="str" cm="1">
        <f t="array" ref="CN86">IF(SUMPRODUCT(--ISNUMBER(SEARCH({"61";"62"}, BB86)))&gt;0,
    B86,
    "")</f>
        <v/>
      </c>
      <c r="CO86" s="122" t="str" cm="1">
        <f t="array" ref="CO86">IF(SUMPRODUCT(--ISNUMBER(SEARCH({"68";"69";"70";"71"}, BB86)))&gt;0,
    B86,
    "")</f>
        <v/>
      </c>
      <c r="CP86" s="122" t="str" cm="1">
        <f t="array" ref="CP86">IF(SUMPRODUCT(--ISNUMBER(SEARCH({"72";"73";"74";"75"}, BB86)))&gt;0,
    B86,
    "")</f>
        <v/>
      </c>
      <c r="CQ86" s="122" t="str">
        <f t="shared" si="126"/>
        <v/>
      </c>
      <c r="CR86" s="218" t="str">
        <f t="shared" si="127"/>
        <v>NO</v>
      </c>
      <c r="CS86" s="120" t="str">
        <f t="shared" si="102"/>
        <v/>
      </c>
      <c r="CT86" s="121" t="str">
        <f t="shared" si="103"/>
        <v/>
      </c>
      <c r="CU86" s="121" t="str">
        <f t="shared" si="104"/>
        <v/>
      </c>
      <c r="CV86" s="121" t="str">
        <f t="shared" si="105"/>
        <v/>
      </c>
      <c r="CW86" s="121" t="str">
        <f t="shared" si="106"/>
        <v/>
      </c>
      <c r="CX86" s="121" t="str">
        <f t="shared" si="107"/>
        <v/>
      </c>
      <c r="CY86" s="121" t="str">
        <f t="shared" si="108"/>
        <v/>
      </c>
      <c r="CZ86" s="121" t="str">
        <f t="shared" si="109"/>
        <v/>
      </c>
      <c r="DA86" s="121" t="str">
        <f t="shared" si="110"/>
        <v/>
      </c>
      <c r="DB86" s="122" t="str">
        <f t="shared" si="111"/>
        <v/>
      </c>
      <c r="DC86" s="120" t="str">
        <f t="shared" si="112"/>
        <v/>
      </c>
      <c r="DD86" s="121" t="str">
        <f t="shared" si="113"/>
        <v/>
      </c>
      <c r="DE86" s="121" t="str">
        <f t="shared" si="114"/>
        <v/>
      </c>
      <c r="DF86" s="122" t="str">
        <f t="shared" si="115"/>
        <v/>
      </c>
      <c r="DG86" s="110"/>
    </row>
    <row r="87" spans="2:111" ht="16.2" hidden="1" outlineLevel="1" x14ac:dyDescent="0.4">
      <c r="B87" s="7">
        <v>82</v>
      </c>
      <c r="C87" s="12"/>
      <c r="D87" s="13"/>
      <c r="E87" s="14"/>
      <c r="F87" s="14"/>
      <c r="G87" s="14"/>
      <c r="H87" s="14"/>
      <c r="I87" s="14"/>
      <c r="J87" s="14"/>
      <c r="K87" s="14"/>
      <c r="L87" s="15"/>
      <c r="M87" s="12"/>
      <c r="N87" s="12"/>
      <c r="O87" s="12"/>
      <c r="P87" s="98" t="str">
        <f xml:space="preserve"> IF(ISBLANK(M87),"",VLOOKUP(M87,ComboValue!$E$2:$I$18,5,FALSE))</f>
        <v/>
      </c>
      <c r="Q87" s="12"/>
      <c r="R87" s="234" t="str" cm="1">
        <f t="array" ref="R87">IF(OR(ISNUMBER(SEARCH("GHS05",$D87:$L87)),ISNUMBER(SEARCH("GHS06",$D87:$L87)),ISNUMBER(SEARCH("GHS07",$D87:$L87)),ISNUMBER(SEARCH("GHS08",$D87:$L87)),ISNUMBER(SEARCH("geen pictogram",$D87:$L87)),ISNUMBER(SEARCH("GHS09",$D87:$L87)),ISNUMBER(SEARCH("GHS03",$D87:$L87))),"JA","NEE")</f>
        <v>NEE</v>
      </c>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X87" s="121" t="str" cm="1">
        <f t="array" ref="AX87">_xlfn.TEXTJOIN(",", TRUE, IF(D87:L87="","",VLOOKUP(D87:L87, ComboValue!$B$2:$C$11, 2, FALSE)))</f>
        <v/>
      </c>
      <c r="AY87" s="121" t="str">
        <f t="shared" si="64"/>
        <v>Tous_NL</v>
      </c>
      <c r="AZ87" s="121" t="str">
        <f>IF(ISBLANK(M87),"",VLOOKUP(M87,ComboValue!$E$2:$G$18,3,FALSE))</f>
        <v/>
      </c>
      <c r="BA87" s="121" t="str">
        <f>IF(ISBLANK(N87),"",VLOOKUP(N87,ComboValue!$K$2:$L$5,2,FALSE))</f>
        <v/>
      </c>
      <c r="BB87" s="128" t="str" cm="1">
        <f t="array" ref="BB87">_xlfn.TEXTJOIN(",", TRUE, IF(S87:AV87="","",VLOOKUP(S87:AV87, ComboValue!$N$2:$O$100, 2, FALSE)))</f>
        <v/>
      </c>
      <c r="BC87" s="122" t="str">
        <f t="shared" si="65"/>
        <v/>
      </c>
      <c r="BD87" s="110"/>
      <c r="BE87" s="120" t="str">
        <f t="shared" si="116"/>
        <v/>
      </c>
      <c r="BF87" s="121" t="str">
        <f t="shared" si="117"/>
        <v/>
      </c>
      <c r="BG87" s="121" t="str">
        <f t="shared" si="118"/>
        <v/>
      </c>
      <c r="BH87" s="121" t="str">
        <f t="shared" si="119"/>
        <v/>
      </c>
      <c r="BI87" s="121" t="str">
        <f t="shared" si="120"/>
        <v/>
      </c>
      <c r="BJ87" s="121" t="str">
        <f t="shared" si="121"/>
        <v/>
      </c>
      <c r="BK87" s="121" t="str">
        <f t="shared" si="122"/>
        <v/>
      </c>
      <c r="BL87" s="121" t="str">
        <f t="shared" si="123"/>
        <v/>
      </c>
      <c r="BM87" s="121" t="str">
        <f t="shared" si="124"/>
        <v/>
      </c>
      <c r="BN87" s="121" t="str">
        <f t="shared" si="125"/>
        <v/>
      </c>
      <c r="BO87" s="121">
        <f t="shared" si="66"/>
        <v>0</v>
      </c>
      <c r="BP87" s="121">
        <f t="shared" si="67"/>
        <v>0</v>
      </c>
      <c r="BQ87" s="121">
        <f t="shared" si="68"/>
        <v>0</v>
      </c>
      <c r="BR87" s="121">
        <f t="shared" si="69"/>
        <v>0</v>
      </c>
      <c r="BS87" s="121">
        <f t="shared" si="70"/>
        <v>0</v>
      </c>
      <c r="BT87" s="121">
        <f t="shared" si="71"/>
        <v>0</v>
      </c>
      <c r="BU87" s="121" t="str">
        <f t="shared" si="72"/>
        <v/>
      </c>
      <c r="BV87" s="121" t="str">
        <f t="shared" si="73"/>
        <v/>
      </c>
      <c r="BW87" s="121" t="str">
        <f t="shared" si="74"/>
        <v/>
      </c>
      <c r="BX87" s="121" t="str">
        <f t="shared" si="75"/>
        <v/>
      </c>
      <c r="BY87" s="121" t="str">
        <f t="shared" si="76"/>
        <v/>
      </c>
      <c r="BZ87" s="121" t="str">
        <f t="shared" si="77"/>
        <v/>
      </c>
      <c r="CA87" s="121" t="str">
        <f t="shared" si="78"/>
        <v/>
      </c>
      <c r="CB87" s="121" t="str">
        <f t="shared" si="79"/>
        <v/>
      </c>
      <c r="CC87" s="121" t="str">
        <f t="shared" si="80"/>
        <v/>
      </c>
      <c r="CD87" s="121" t="str">
        <f t="shared" si="81"/>
        <v/>
      </c>
      <c r="CE87" s="121" t="str">
        <f t="shared" si="82"/>
        <v/>
      </c>
      <c r="CF87" s="121" t="str">
        <f t="shared" si="83"/>
        <v/>
      </c>
      <c r="CG87" s="121" t="str">
        <f t="shared" si="84"/>
        <v/>
      </c>
      <c r="CH87" s="121" t="str">
        <f t="shared" si="85"/>
        <v/>
      </c>
      <c r="CI87" s="121" t="str">
        <f t="shared" si="86"/>
        <v/>
      </c>
      <c r="CJ87" s="129" t="str">
        <f t="shared" si="87"/>
        <v/>
      </c>
      <c r="CK87" s="121" t="str" cm="1">
        <f t="array" ref="CK87">IF(AND(AZ87="D_16",
        SUMPRODUCT(--ISNUMBER(SEARCH({"14","34","38","40","41","42","43","46","48","56","64","65"},BB87)))&gt;0),
    O87-IF(ISNUMBER(CL87),CL87,0),
    "")</f>
        <v/>
      </c>
      <c r="CL87" s="121" t="str" cm="1">
        <f t="array" ref="CL87">IF(AND(AZ87="D_16",
        SUMPRODUCT(--ISNUMBER(SEARCH({"01";"02";"03";"04";"05";"06";"07";"08";"09";"10";"11";"12";"13";"15";"16";"17";"19";"20";"21";"22";"23";"24";"25";"26";"27";"28";"29";"30";"31";"32";"33";"35";"36";"37";"39";"44";"45";"47";"49";"50";"51";"52";"53";"54";"55";"57";"58";"59";"60";"61";"62";"63";"66";"67";"68";"69";"70";"71";"72";"73";"74";"75"}, BB87)))&gt;0),
    O87,
    "")</f>
        <v/>
      </c>
      <c r="CM87" s="122" t="str" cm="1">
        <f t="array" ref="CM87">IF(SUMPRODUCT(--ISNUMBER(SEARCH({"32";"35";"36";"44";"45";"47";"50";"51";"52";"53";"54";"55";"57";"58";"59";"60"}, BB87)))&gt;0,
    B87,
    "")</f>
        <v/>
      </c>
      <c r="CN87" s="122" t="str" cm="1">
        <f t="array" ref="CN87">IF(SUMPRODUCT(--ISNUMBER(SEARCH({"61";"62"}, BB87)))&gt;0,
    B87,
    "")</f>
        <v/>
      </c>
      <c r="CO87" s="122" t="str" cm="1">
        <f t="array" ref="CO87">IF(SUMPRODUCT(--ISNUMBER(SEARCH({"68";"69";"70";"71"}, BB87)))&gt;0,
    B87,
    "")</f>
        <v/>
      </c>
      <c r="CP87" s="122" t="str" cm="1">
        <f t="array" ref="CP87">IF(SUMPRODUCT(--ISNUMBER(SEARCH({"72";"73";"74";"75"}, BB87)))&gt;0,
    B87,
    "")</f>
        <v/>
      </c>
      <c r="CQ87" s="122" t="str">
        <f t="shared" si="126"/>
        <v/>
      </c>
      <c r="CR87" s="218" t="str">
        <f t="shared" si="127"/>
        <v>NO</v>
      </c>
      <c r="CS87" s="120" t="str">
        <f t="shared" si="102"/>
        <v/>
      </c>
      <c r="CT87" s="121" t="str">
        <f t="shared" si="103"/>
        <v/>
      </c>
      <c r="CU87" s="121" t="str">
        <f t="shared" si="104"/>
        <v/>
      </c>
      <c r="CV87" s="121" t="str">
        <f t="shared" si="105"/>
        <v/>
      </c>
      <c r="CW87" s="121" t="str">
        <f t="shared" si="106"/>
        <v/>
      </c>
      <c r="CX87" s="121" t="str">
        <f t="shared" si="107"/>
        <v/>
      </c>
      <c r="CY87" s="121" t="str">
        <f t="shared" si="108"/>
        <v/>
      </c>
      <c r="CZ87" s="121" t="str">
        <f t="shared" si="109"/>
        <v/>
      </c>
      <c r="DA87" s="121" t="str">
        <f t="shared" si="110"/>
        <v/>
      </c>
      <c r="DB87" s="122" t="str">
        <f t="shared" si="111"/>
        <v/>
      </c>
      <c r="DC87" s="120" t="str">
        <f t="shared" si="112"/>
        <v/>
      </c>
      <c r="DD87" s="121" t="str">
        <f t="shared" si="113"/>
        <v/>
      </c>
      <c r="DE87" s="121" t="str">
        <f t="shared" si="114"/>
        <v/>
      </c>
      <c r="DF87" s="122" t="str">
        <f t="shared" si="115"/>
        <v/>
      </c>
      <c r="DG87" s="110"/>
    </row>
    <row r="88" spans="2:111" ht="16.2" hidden="1" outlineLevel="1" x14ac:dyDescent="0.4">
      <c r="B88" s="7">
        <v>83</v>
      </c>
      <c r="C88" s="12"/>
      <c r="D88" s="13"/>
      <c r="E88" s="14"/>
      <c r="F88" s="14"/>
      <c r="G88" s="14"/>
      <c r="H88" s="14"/>
      <c r="I88" s="14"/>
      <c r="J88" s="14"/>
      <c r="K88" s="14"/>
      <c r="L88" s="15"/>
      <c r="M88" s="12"/>
      <c r="N88" s="12"/>
      <c r="O88" s="12"/>
      <c r="P88" s="98" t="str">
        <f xml:space="preserve"> IF(ISBLANK(M88),"",VLOOKUP(M88,ComboValue!$E$2:$I$18,5,FALSE))</f>
        <v/>
      </c>
      <c r="Q88" s="12"/>
      <c r="R88" s="234" t="str" cm="1">
        <f t="array" ref="R88">IF(OR(ISNUMBER(SEARCH("GHS05",$D88:$L88)),ISNUMBER(SEARCH("GHS06",$D88:$L88)),ISNUMBER(SEARCH("GHS07",$D88:$L88)),ISNUMBER(SEARCH("GHS08",$D88:$L88)),ISNUMBER(SEARCH("geen pictogram",$D88:$L88)),ISNUMBER(SEARCH("GHS09",$D88:$L88)),ISNUMBER(SEARCH("GHS03",$D88:$L88))),"JA","NEE")</f>
        <v>NEE</v>
      </c>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X88" s="121" t="str" cm="1">
        <f t="array" ref="AX88">_xlfn.TEXTJOIN(",", TRUE, IF(D88:L88="","",VLOOKUP(D88:L88, ComboValue!$B$2:$C$11, 2, FALSE)))</f>
        <v/>
      </c>
      <c r="AY88" s="121" t="str">
        <f t="shared" si="64"/>
        <v>Tous_NL</v>
      </c>
      <c r="AZ88" s="121" t="str">
        <f>IF(ISBLANK(M88),"",VLOOKUP(M88,ComboValue!$E$2:$G$18,3,FALSE))</f>
        <v/>
      </c>
      <c r="BA88" s="121" t="str">
        <f>IF(ISBLANK(N88),"",VLOOKUP(N88,ComboValue!$K$2:$L$5,2,FALSE))</f>
        <v/>
      </c>
      <c r="BB88" s="128" t="str" cm="1">
        <f t="array" ref="BB88">_xlfn.TEXTJOIN(",", TRUE, IF(S88:AV88="","",VLOOKUP(S88:AV88, ComboValue!$N$2:$O$100, 2, FALSE)))</f>
        <v/>
      </c>
      <c r="BC88" s="122" t="str">
        <f t="shared" si="65"/>
        <v/>
      </c>
      <c r="BD88" s="110"/>
      <c r="BE88" s="120" t="str">
        <f t="shared" si="116"/>
        <v/>
      </c>
      <c r="BF88" s="121" t="str">
        <f t="shared" si="117"/>
        <v/>
      </c>
      <c r="BG88" s="121" t="str">
        <f t="shared" si="118"/>
        <v/>
      </c>
      <c r="BH88" s="121" t="str">
        <f t="shared" si="119"/>
        <v/>
      </c>
      <c r="BI88" s="121" t="str">
        <f t="shared" si="120"/>
        <v/>
      </c>
      <c r="BJ88" s="121" t="str">
        <f t="shared" si="121"/>
        <v/>
      </c>
      <c r="BK88" s="121" t="str">
        <f t="shared" si="122"/>
        <v/>
      </c>
      <c r="BL88" s="121" t="str">
        <f t="shared" si="123"/>
        <v/>
      </c>
      <c r="BM88" s="121" t="str">
        <f t="shared" si="124"/>
        <v/>
      </c>
      <c r="BN88" s="121" t="str">
        <f t="shared" si="125"/>
        <v/>
      </c>
      <c r="BO88" s="121">
        <f t="shared" si="66"/>
        <v>0</v>
      </c>
      <c r="BP88" s="121">
        <f t="shared" si="67"/>
        <v>0</v>
      </c>
      <c r="BQ88" s="121">
        <f t="shared" si="68"/>
        <v>0</v>
      </c>
      <c r="BR88" s="121">
        <f t="shared" si="69"/>
        <v>0</v>
      </c>
      <c r="BS88" s="121">
        <f t="shared" si="70"/>
        <v>0</v>
      </c>
      <c r="BT88" s="121">
        <f t="shared" si="71"/>
        <v>0</v>
      </c>
      <c r="BU88" s="121" t="str">
        <f t="shared" si="72"/>
        <v/>
      </c>
      <c r="BV88" s="121" t="str">
        <f t="shared" si="73"/>
        <v/>
      </c>
      <c r="BW88" s="121" t="str">
        <f t="shared" si="74"/>
        <v/>
      </c>
      <c r="BX88" s="121" t="str">
        <f t="shared" si="75"/>
        <v/>
      </c>
      <c r="BY88" s="121" t="str">
        <f t="shared" si="76"/>
        <v/>
      </c>
      <c r="BZ88" s="121" t="str">
        <f t="shared" si="77"/>
        <v/>
      </c>
      <c r="CA88" s="121" t="str">
        <f t="shared" si="78"/>
        <v/>
      </c>
      <c r="CB88" s="121" t="str">
        <f t="shared" si="79"/>
        <v/>
      </c>
      <c r="CC88" s="121" t="str">
        <f t="shared" si="80"/>
        <v/>
      </c>
      <c r="CD88" s="121" t="str">
        <f t="shared" si="81"/>
        <v/>
      </c>
      <c r="CE88" s="121" t="str">
        <f t="shared" si="82"/>
        <v/>
      </c>
      <c r="CF88" s="121" t="str">
        <f t="shared" si="83"/>
        <v/>
      </c>
      <c r="CG88" s="121" t="str">
        <f t="shared" si="84"/>
        <v/>
      </c>
      <c r="CH88" s="121" t="str">
        <f t="shared" si="85"/>
        <v/>
      </c>
      <c r="CI88" s="121" t="str">
        <f t="shared" si="86"/>
        <v/>
      </c>
      <c r="CJ88" s="129" t="str">
        <f t="shared" si="87"/>
        <v/>
      </c>
      <c r="CK88" s="121" t="str" cm="1">
        <f t="array" ref="CK88">IF(AND(AZ88="D_16",
        SUMPRODUCT(--ISNUMBER(SEARCH({"14","34","38","40","41","42","43","46","48","56","64","65"},BB88)))&gt;0),
    O88-IF(ISNUMBER(CL88),CL88,0),
    "")</f>
        <v/>
      </c>
      <c r="CL88" s="121" t="str" cm="1">
        <f t="array" ref="CL88">IF(AND(AZ88="D_16",
        SUMPRODUCT(--ISNUMBER(SEARCH({"01";"02";"03";"04";"05";"06";"07";"08";"09";"10";"11";"12";"13";"15";"16";"17";"19";"20";"21";"22";"23";"24";"25";"26";"27";"28";"29";"30";"31";"32";"33";"35";"36";"37";"39";"44";"45";"47";"49";"50";"51";"52";"53";"54";"55";"57";"58";"59";"60";"61";"62";"63";"66";"67";"68";"69";"70";"71";"72";"73";"74";"75"}, BB88)))&gt;0),
    O88,
    "")</f>
        <v/>
      </c>
      <c r="CM88" s="122" t="str" cm="1">
        <f t="array" ref="CM88">IF(SUMPRODUCT(--ISNUMBER(SEARCH({"32";"35";"36";"44";"45";"47";"50";"51";"52";"53";"54";"55";"57";"58";"59";"60"}, BB88)))&gt;0,
    B88,
    "")</f>
        <v/>
      </c>
      <c r="CN88" s="122" t="str" cm="1">
        <f t="array" ref="CN88">IF(SUMPRODUCT(--ISNUMBER(SEARCH({"61";"62"}, BB88)))&gt;0,
    B88,
    "")</f>
        <v/>
      </c>
      <c r="CO88" s="122" t="str" cm="1">
        <f t="array" ref="CO88">IF(SUMPRODUCT(--ISNUMBER(SEARCH({"68";"69";"70";"71"}, BB88)))&gt;0,
    B88,
    "")</f>
        <v/>
      </c>
      <c r="CP88" s="122" t="str" cm="1">
        <f t="array" ref="CP88">IF(SUMPRODUCT(--ISNUMBER(SEARCH({"72";"73";"74";"75"}, BB88)))&gt;0,
    B88,
    "")</f>
        <v/>
      </c>
      <c r="CQ88" s="122" t="str">
        <f t="shared" si="126"/>
        <v/>
      </c>
      <c r="CR88" s="218" t="str">
        <f t="shared" si="127"/>
        <v>NO</v>
      </c>
      <c r="CS88" s="120" t="str">
        <f t="shared" si="102"/>
        <v/>
      </c>
      <c r="CT88" s="121" t="str">
        <f t="shared" si="103"/>
        <v/>
      </c>
      <c r="CU88" s="121" t="str">
        <f t="shared" si="104"/>
        <v/>
      </c>
      <c r="CV88" s="121" t="str">
        <f t="shared" si="105"/>
        <v/>
      </c>
      <c r="CW88" s="121" t="str">
        <f t="shared" si="106"/>
        <v/>
      </c>
      <c r="CX88" s="121" t="str">
        <f t="shared" si="107"/>
        <v/>
      </c>
      <c r="CY88" s="121" t="str">
        <f t="shared" si="108"/>
        <v/>
      </c>
      <c r="CZ88" s="121" t="str">
        <f t="shared" si="109"/>
        <v/>
      </c>
      <c r="DA88" s="121" t="str">
        <f t="shared" si="110"/>
        <v/>
      </c>
      <c r="DB88" s="122" t="str">
        <f t="shared" si="111"/>
        <v/>
      </c>
      <c r="DC88" s="120" t="str">
        <f t="shared" si="112"/>
        <v/>
      </c>
      <c r="DD88" s="121" t="str">
        <f t="shared" si="113"/>
        <v/>
      </c>
      <c r="DE88" s="121" t="str">
        <f t="shared" si="114"/>
        <v/>
      </c>
      <c r="DF88" s="122" t="str">
        <f t="shared" si="115"/>
        <v/>
      </c>
      <c r="DG88" s="110"/>
    </row>
    <row r="89" spans="2:111" ht="16.2" hidden="1" outlineLevel="1" x14ac:dyDescent="0.4">
      <c r="B89" s="7">
        <v>84</v>
      </c>
      <c r="C89" s="12"/>
      <c r="D89" s="13"/>
      <c r="E89" s="14"/>
      <c r="F89" s="14"/>
      <c r="G89" s="14"/>
      <c r="H89" s="14"/>
      <c r="I89" s="14"/>
      <c r="J89" s="14"/>
      <c r="K89" s="14"/>
      <c r="L89" s="15"/>
      <c r="M89" s="12"/>
      <c r="N89" s="12"/>
      <c r="O89" s="12"/>
      <c r="P89" s="98" t="str">
        <f xml:space="preserve"> IF(ISBLANK(M89),"",VLOOKUP(M89,ComboValue!$E$2:$I$18,5,FALSE))</f>
        <v/>
      </c>
      <c r="Q89" s="12"/>
      <c r="R89" s="234" t="str" cm="1">
        <f t="array" ref="R89">IF(OR(ISNUMBER(SEARCH("GHS05",$D89:$L89)),ISNUMBER(SEARCH("GHS06",$D89:$L89)),ISNUMBER(SEARCH("GHS07",$D89:$L89)),ISNUMBER(SEARCH("GHS08",$D89:$L89)),ISNUMBER(SEARCH("geen pictogram",$D89:$L89)),ISNUMBER(SEARCH("GHS09",$D89:$L89)),ISNUMBER(SEARCH("GHS03",$D89:$L89))),"JA","NEE")</f>
        <v>NEE</v>
      </c>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X89" s="121" t="str" cm="1">
        <f t="array" ref="AX89">_xlfn.TEXTJOIN(",", TRUE, IF(D89:L89="","",VLOOKUP(D89:L89, ComboValue!$B$2:$C$11, 2, FALSE)))</f>
        <v/>
      </c>
      <c r="AY89" s="121" t="str">
        <f t="shared" si="64"/>
        <v>Tous_NL</v>
      </c>
      <c r="AZ89" s="121" t="str">
        <f>IF(ISBLANK(M89),"",VLOOKUP(M89,ComboValue!$E$2:$G$18,3,FALSE))</f>
        <v/>
      </c>
      <c r="BA89" s="121" t="str">
        <f>IF(ISBLANK(N89),"",VLOOKUP(N89,ComboValue!$K$2:$L$5,2,FALSE))</f>
        <v/>
      </c>
      <c r="BB89" s="128" t="str" cm="1">
        <f t="array" ref="BB89">_xlfn.TEXTJOIN(",", TRUE, IF(S89:AV89="","",VLOOKUP(S89:AV89, ComboValue!$N$2:$O$100, 2, FALSE)))</f>
        <v/>
      </c>
      <c r="BC89" s="122" t="str">
        <f t="shared" si="65"/>
        <v/>
      </c>
      <c r="BD89" s="110"/>
      <c r="BE89" s="120" t="str">
        <f t="shared" si="116"/>
        <v/>
      </c>
      <c r="BF89" s="121" t="str">
        <f t="shared" si="117"/>
        <v/>
      </c>
      <c r="BG89" s="121" t="str">
        <f t="shared" si="118"/>
        <v/>
      </c>
      <c r="BH89" s="121" t="str">
        <f t="shared" si="119"/>
        <v/>
      </c>
      <c r="BI89" s="121" t="str">
        <f t="shared" si="120"/>
        <v/>
      </c>
      <c r="BJ89" s="121" t="str">
        <f t="shared" si="121"/>
        <v/>
      </c>
      <c r="BK89" s="121" t="str">
        <f t="shared" si="122"/>
        <v/>
      </c>
      <c r="BL89" s="121" t="str">
        <f t="shared" si="123"/>
        <v/>
      </c>
      <c r="BM89" s="121" t="str">
        <f t="shared" si="124"/>
        <v/>
      </c>
      <c r="BN89" s="121" t="str">
        <f t="shared" si="125"/>
        <v/>
      </c>
      <c r="BO89" s="121">
        <f t="shared" si="66"/>
        <v>0</v>
      </c>
      <c r="BP89" s="121">
        <f t="shared" si="67"/>
        <v>0</v>
      </c>
      <c r="BQ89" s="121">
        <f t="shared" si="68"/>
        <v>0</v>
      </c>
      <c r="BR89" s="121">
        <f t="shared" si="69"/>
        <v>0</v>
      </c>
      <c r="BS89" s="121">
        <f t="shared" si="70"/>
        <v>0</v>
      </c>
      <c r="BT89" s="121">
        <f t="shared" si="71"/>
        <v>0</v>
      </c>
      <c r="BU89" s="121" t="str">
        <f t="shared" si="72"/>
        <v/>
      </c>
      <c r="BV89" s="121" t="str">
        <f t="shared" si="73"/>
        <v/>
      </c>
      <c r="BW89" s="121" t="str">
        <f t="shared" si="74"/>
        <v/>
      </c>
      <c r="BX89" s="121" t="str">
        <f t="shared" si="75"/>
        <v/>
      </c>
      <c r="BY89" s="121" t="str">
        <f t="shared" si="76"/>
        <v/>
      </c>
      <c r="BZ89" s="121" t="str">
        <f t="shared" si="77"/>
        <v/>
      </c>
      <c r="CA89" s="121" t="str">
        <f t="shared" si="78"/>
        <v/>
      </c>
      <c r="CB89" s="121" t="str">
        <f t="shared" si="79"/>
        <v/>
      </c>
      <c r="CC89" s="121" t="str">
        <f t="shared" si="80"/>
        <v/>
      </c>
      <c r="CD89" s="121" t="str">
        <f t="shared" si="81"/>
        <v/>
      </c>
      <c r="CE89" s="121" t="str">
        <f t="shared" si="82"/>
        <v/>
      </c>
      <c r="CF89" s="121" t="str">
        <f t="shared" si="83"/>
        <v/>
      </c>
      <c r="CG89" s="121" t="str">
        <f t="shared" si="84"/>
        <v/>
      </c>
      <c r="CH89" s="121" t="str">
        <f t="shared" si="85"/>
        <v/>
      </c>
      <c r="CI89" s="121" t="str">
        <f t="shared" si="86"/>
        <v/>
      </c>
      <c r="CJ89" s="129" t="str">
        <f t="shared" si="87"/>
        <v/>
      </c>
      <c r="CK89" s="121" t="str" cm="1">
        <f t="array" ref="CK89">IF(AND(AZ89="D_16",
        SUMPRODUCT(--ISNUMBER(SEARCH({"14","34","38","40","41","42","43","46","48","56","64","65"},BB89)))&gt;0),
    O89-IF(ISNUMBER(CL89),CL89,0),
    "")</f>
        <v/>
      </c>
      <c r="CL89" s="121" t="str" cm="1">
        <f t="array" ref="CL89">IF(AND(AZ89="D_16",
        SUMPRODUCT(--ISNUMBER(SEARCH({"01";"02";"03";"04";"05";"06";"07";"08";"09";"10";"11";"12";"13";"15";"16";"17";"19";"20";"21";"22";"23";"24";"25";"26";"27";"28";"29";"30";"31";"32";"33";"35";"36";"37";"39";"44";"45";"47";"49";"50";"51";"52";"53";"54";"55";"57";"58";"59";"60";"61";"62";"63";"66";"67";"68";"69";"70";"71";"72";"73";"74";"75"}, BB89)))&gt;0),
    O89,
    "")</f>
        <v/>
      </c>
      <c r="CM89" s="122" t="str" cm="1">
        <f t="array" ref="CM89">IF(SUMPRODUCT(--ISNUMBER(SEARCH({"32";"35";"36";"44";"45";"47";"50";"51";"52";"53";"54";"55";"57";"58";"59";"60"}, BB89)))&gt;0,
    B89,
    "")</f>
        <v/>
      </c>
      <c r="CN89" s="122" t="str" cm="1">
        <f t="array" ref="CN89">IF(SUMPRODUCT(--ISNUMBER(SEARCH({"61";"62"}, BB89)))&gt;0,
    B89,
    "")</f>
        <v/>
      </c>
      <c r="CO89" s="122" t="str" cm="1">
        <f t="array" ref="CO89">IF(SUMPRODUCT(--ISNUMBER(SEARCH({"68";"69";"70";"71"}, BB89)))&gt;0,
    B89,
    "")</f>
        <v/>
      </c>
      <c r="CP89" s="122" t="str" cm="1">
        <f t="array" ref="CP89">IF(SUMPRODUCT(--ISNUMBER(SEARCH({"72";"73";"74";"75"}, BB89)))&gt;0,
    B89,
    "")</f>
        <v/>
      </c>
      <c r="CQ89" s="122" t="str">
        <f t="shared" si="126"/>
        <v/>
      </c>
      <c r="CR89" s="218" t="str">
        <f t="shared" si="127"/>
        <v>NO</v>
      </c>
      <c r="CS89" s="120" t="str">
        <f t="shared" si="102"/>
        <v/>
      </c>
      <c r="CT89" s="121" t="str">
        <f t="shared" si="103"/>
        <v/>
      </c>
      <c r="CU89" s="121" t="str">
        <f t="shared" si="104"/>
        <v/>
      </c>
      <c r="CV89" s="121" t="str">
        <f t="shared" si="105"/>
        <v/>
      </c>
      <c r="CW89" s="121" t="str">
        <f t="shared" si="106"/>
        <v/>
      </c>
      <c r="CX89" s="121" t="str">
        <f t="shared" si="107"/>
        <v/>
      </c>
      <c r="CY89" s="121" t="str">
        <f t="shared" si="108"/>
        <v/>
      </c>
      <c r="CZ89" s="121" t="str">
        <f t="shared" si="109"/>
        <v/>
      </c>
      <c r="DA89" s="121" t="str">
        <f t="shared" si="110"/>
        <v/>
      </c>
      <c r="DB89" s="122" t="str">
        <f t="shared" si="111"/>
        <v/>
      </c>
      <c r="DC89" s="120" t="str">
        <f t="shared" si="112"/>
        <v/>
      </c>
      <c r="DD89" s="121" t="str">
        <f t="shared" si="113"/>
        <v/>
      </c>
      <c r="DE89" s="121" t="str">
        <f t="shared" si="114"/>
        <v/>
      </c>
      <c r="DF89" s="122" t="str">
        <f t="shared" si="115"/>
        <v/>
      </c>
      <c r="DG89" s="110"/>
    </row>
    <row r="90" spans="2:111" ht="16.2" hidden="1" outlineLevel="1" x14ac:dyDescent="0.4">
      <c r="B90" s="7">
        <v>85</v>
      </c>
      <c r="C90" s="12"/>
      <c r="D90" s="13"/>
      <c r="E90" s="14"/>
      <c r="F90" s="14"/>
      <c r="G90" s="14"/>
      <c r="H90" s="14"/>
      <c r="I90" s="14"/>
      <c r="J90" s="14"/>
      <c r="K90" s="14"/>
      <c r="L90" s="15"/>
      <c r="M90" s="12"/>
      <c r="N90" s="12"/>
      <c r="O90" s="12"/>
      <c r="P90" s="98" t="str">
        <f xml:space="preserve"> IF(ISBLANK(M90),"",VLOOKUP(M90,ComboValue!$E$2:$I$18,5,FALSE))</f>
        <v/>
      </c>
      <c r="Q90" s="12"/>
      <c r="R90" s="234" t="str" cm="1">
        <f t="array" ref="R90">IF(OR(ISNUMBER(SEARCH("GHS05",$D90:$L90)),ISNUMBER(SEARCH("GHS06",$D90:$L90)),ISNUMBER(SEARCH("GHS07",$D90:$L90)),ISNUMBER(SEARCH("GHS08",$D90:$L90)),ISNUMBER(SEARCH("geen pictogram",$D90:$L90)),ISNUMBER(SEARCH("GHS09",$D90:$L90)),ISNUMBER(SEARCH("GHS03",$D90:$L90))),"JA","NEE")</f>
        <v>NEE</v>
      </c>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X90" s="121" t="str" cm="1">
        <f t="array" ref="AX90">_xlfn.TEXTJOIN(",", TRUE, IF(D90:L90="","",VLOOKUP(D90:L90, ComboValue!$B$2:$C$11, 2, FALSE)))</f>
        <v/>
      </c>
      <c r="AY90" s="121" t="str">
        <f t="shared" si="64"/>
        <v>Tous_NL</v>
      </c>
      <c r="AZ90" s="121" t="str">
        <f>IF(ISBLANK(M90),"",VLOOKUP(M90,ComboValue!$E$2:$G$18,3,FALSE))</f>
        <v/>
      </c>
      <c r="BA90" s="121" t="str">
        <f>IF(ISBLANK(N90),"",VLOOKUP(N90,ComboValue!$K$2:$L$5,2,FALSE))</f>
        <v/>
      </c>
      <c r="BB90" s="128" t="str" cm="1">
        <f t="array" ref="BB90">_xlfn.TEXTJOIN(",", TRUE, IF(S90:AV90="","",VLOOKUP(S90:AV90, ComboValue!$N$2:$O$100, 2, FALSE)))</f>
        <v/>
      </c>
      <c r="BC90" s="122" t="str">
        <f t="shared" si="65"/>
        <v/>
      </c>
      <c r="BD90" s="110"/>
      <c r="BE90" s="120" t="str">
        <f t="shared" si="116"/>
        <v/>
      </c>
      <c r="BF90" s="121" t="str">
        <f t="shared" si="117"/>
        <v/>
      </c>
      <c r="BG90" s="121" t="str">
        <f t="shared" si="118"/>
        <v/>
      </c>
      <c r="BH90" s="121" t="str">
        <f t="shared" si="119"/>
        <v/>
      </c>
      <c r="BI90" s="121" t="str">
        <f t="shared" si="120"/>
        <v/>
      </c>
      <c r="BJ90" s="121" t="str">
        <f t="shared" si="121"/>
        <v/>
      </c>
      <c r="BK90" s="121" t="str">
        <f t="shared" si="122"/>
        <v/>
      </c>
      <c r="BL90" s="121" t="str">
        <f t="shared" si="123"/>
        <v/>
      </c>
      <c r="BM90" s="121" t="str">
        <f t="shared" si="124"/>
        <v/>
      </c>
      <c r="BN90" s="121" t="str">
        <f t="shared" si="125"/>
        <v/>
      </c>
      <c r="BO90" s="121">
        <f t="shared" si="66"/>
        <v>0</v>
      </c>
      <c r="BP90" s="121">
        <f t="shared" si="67"/>
        <v>0</v>
      </c>
      <c r="BQ90" s="121">
        <f t="shared" si="68"/>
        <v>0</v>
      </c>
      <c r="BR90" s="121">
        <f t="shared" si="69"/>
        <v>0</v>
      </c>
      <c r="BS90" s="121">
        <f t="shared" si="70"/>
        <v>0</v>
      </c>
      <c r="BT90" s="121">
        <f t="shared" si="71"/>
        <v>0</v>
      </c>
      <c r="BU90" s="121" t="str">
        <f t="shared" si="72"/>
        <v/>
      </c>
      <c r="BV90" s="121" t="str">
        <f t="shared" si="73"/>
        <v/>
      </c>
      <c r="BW90" s="121" t="str">
        <f t="shared" si="74"/>
        <v/>
      </c>
      <c r="BX90" s="121" t="str">
        <f t="shared" si="75"/>
        <v/>
      </c>
      <c r="BY90" s="121" t="str">
        <f t="shared" si="76"/>
        <v/>
      </c>
      <c r="BZ90" s="121" t="str">
        <f t="shared" si="77"/>
        <v/>
      </c>
      <c r="CA90" s="121" t="str">
        <f t="shared" si="78"/>
        <v/>
      </c>
      <c r="CB90" s="121" t="str">
        <f t="shared" si="79"/>
        <v/>
      </c>
      <c r="CC90" s="121" t="str">
        <f t="shared" si="80"/>
        <v/>
      </c>
      <c r="CD90" s="121" t="str">
        <f t="shared" si="81"/>
        <v/>
      </c>
      <c r="CE90" s="121" t="str">
        <f t="shared" si="82"/>
        <v/>
      </c>
      <c r="CF90" s="121" t="str">
        <f t="shared" si="83"/>
        <v/>
      </c>
      <c r="CG90" s="121" t="str">
        <f t="shared" si="84"/>
        <v/>
      </c>
      <c r="CH90" s="121" t="str">
        <f t="shared" si="85"/>
        <v/>
      </c>
      <c r="CI90" s="121" t="str">
        <f t="shared" si="86"/>
        <v/>
      </c>
      <c r="CJ90" s="129" t="str">
        <f t="shared" si="87"/>
        <v/>
      </c>
      <c r="CK90" s="121" t="str" cm="1">
        <f t="array" ref="CK90">IF(AND(AZ90="D_16",
        SUMPRODUCT(--ISNUMBER(SEARCH({"14","34","38","40","41","42","43","46","48","56","64","65"},BB90)))&gt;0),
    O90-IF(ISNUMBER(CL90),CL90,0),
    "")</f>
        <v/>
      </c>
      <c r="CL90" s="121" t="str" cm="1">
        <f t="array" ref="CL90">IF(AND(AZ90="D_16",
        SUMPRODUCT(--ISNUMBER(SEARCH({"01";"02";"03";"04";"05";"06";"07";"08";"09";"10";"11";"12";"13";"15";"16";"17";"19";"20";"21";"22";"23";"24";"25";"26";"27";"28";"29";"30";"31";"32";"33";"35";"36";"37";"39";"44";"45";"47";"49";"50";"51";"52";"53";"54";"55";"57";"58";"59";"60";"61";"62";"63";"66";"67";"68";"69";"70";"71";"72";"73";"74";"75"}, BB90)))&gt;0),
    O90,
    "")</f>
        <v/>
      </c>
      <c r="CM90" s="122" t="str" cm="1">
        <f t="array" ref="CM90">IF(SUMPRODUCT(--ISNUMBER(SEARCH({"32";"35";"36";"44";"45";"47";"50";"51";"52";"53";"54";"55";"57";"58";"59";"60"}, BB90)))&gt;0,
    B90,
    "")</f>
        <v/>
      </c>
      <c r="CN90" s="122" t="str" cm="1">
        <f t="array" ref="CN90">IF(SUMPRODUCT(--ISNUMBER(SEARCH({"61";"62"}, BB90)))&gt;0,
    B90,
    "")</f>
        <v/>
      </c>
      <c r="CO90" s="122" t="str" cm="1">
        <f t="array" ref="CO90">IF(SUMPRODUCT(--ISNUMBER(SEARCH({"68";"69";"70";"71"}, BB90)))&gt;0,
    B90,
    "")</f>
        <v/>
      </c>
      <c r="CP90" s="122" t="str" cm="1">
        <f t="array" ref="CP90">IF(SUMPRODUCT(--ISNUMBER(SEARCH({"72";"73";"74";"75"}, BB90)))&gt;0,
    B90,
    "")</f>
        <v/>
      </c>
      <c r="CQ90" s="122" t="str">
        <f t="shared" si="126"/>
        <v/>
      </c>
      <c r="CR90" s="218" t="str">
        <f t="shared" si="127"/>
        <v>NO</v>
      </c>
      <c r="CS90" s="120" t="str">
        <f t="shared" si="102"/>
        <v/>
      </c>
      <c r="CT90" s="121" t="str">
        <f t="shared" si="103"/>
        <v/>
      </c>
      <c r="CU90" s="121" t="str">
        <f t="shared" si="104"/>
        <v/>
      </c>
      <c r="CV90" s="121" t="str">
        <f t="shared" si="105"/>
        <v/>
      </c>
      <c r="CW90" s="121" t="str">
        <f t="shared" si="106"/>
        <v/>
      </c>
      <c r="CX90" s="121" t="str">
        <f t="shared" si="107"/>
        <v/>
      </c>
      <c r="CY90" s="121" t="str">
        <f t="shared" si="108"/>
        <v/>
      </c>
      <c r="CZ90" s="121" t="str">
        <f t="shared" si="109"/>
        <v/>
      </c>
      <c r="DA90" s="121" t="str">
        <f t="shared" si="110"/>
        <v/>
      </c>
      <c r="DB90" s="122" t="str">
        <f t="shared" si="111"/>
        <v/>
      </c>
      <c r="DC90" s="120" t="str">
        <f t="shared" si="112"/>
        <v/>
      </c>
      <c r="DD90" s="121" t="str">
        <f t="shared" si="113"/>
        <v/>
      </c>
      <c r="DE90" s="121" t="str">
        <f t="shared" si="114"/>
        <v/>
      </c>
      <c r="DF90" s="122" t="str">
        <f t="shared" si="115"/>
        <v/>
      </c>
      <c r="DG90" s="110"/>
    </row>
    <row r="91" spans="2:111" ht="16.2" hidden="1" outlineLevel="1" x14ac:dyDescent="0.4">
      <c r="B91" s="7">
        <v>86</v>
      </c>
      <c r="C91" s="12"/>
      <c r="D91" s="13"/>
      <c r="E91" s="14"/>
      <c r="F91" s="14"/>
      <c r="G91" s="14"/>
      <c r="H91" s="14"/>
      <c r="I91" s="14"/>
      <c r="J91" s="14"/>
      <c r="K91" s="14"/>
      <c r="L91" s="15"/>
      <c r="M91" s="12"/>
      <c r="N91" s="12"/>
      <c r="O91" s="12"/>
      <c r="P91" s="98" t="str">
        <f xml:space="preserve"> IF(ISBLANK(M91),"",VLOOKUP(M91,ComboValue!$E$2:$I$18,5,FALSE))</f>
        <v/>
      </c>
      <c r="Q91" s="12"/>
      <c r="R91" s="234" t="str" cm="1">
        <f t="array" ref="R91">IF(OR(ISNUMBER(SEARCH("GHS05",$D91:$L91)),ISNUMBER(SEARCH("GHS06",$D91:$L91)),ISNUMBER(SEARCH("GHS07",$D91:$L91)),ISNUMBER(SEARCH("GHS08",$D91:$L91)),ISNUMBER(SEARCH("geen pictogram",$D91:$L91)),ISNUMBER(SEARCH("GHS09",$D91:$L91)),ISNUMBER(SEARCH("GHS03",$D91:$L91))),"JA","NEE")</f>
        <v>NEE</v>
      </c>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X91" s="121" t="str" cm="1">
        <f t="array" ref="AX91">_xlfn.TEXTJOIN(",", TRUE, IF(D91:L91="","",VLOOKUP(D91:L91, ComboValue!$B$2:$C$11, 2, FALSE)))</f>
        <v/>
      </c>
      <c r="AY91" s="121" t="str">
        <f t="shared" si="64"/>
        <v>Tous_NL</v>
      </c>
      <c r="AZ91" s="121" t="str">
        <f>IF(ISBLANK(M91),"",VLOOKUP(M91,ComboValue!$E$2:$G$18,3,FALSE))</f>
        <v/>
      </c>
      <c r="BA91" s="121" t="str">
        <f>IF(ISBLANK(N91),"",VLOOKUP(N91,ComboValue!$K$2:$L$5,2,FALSE))</f>
        <v/>
      </c>
      <c r="BB91" s="128" t="str" cm="1">
        <f t="array" ref="BB91">_xlfn.TEXTJOIN(",", TRUE, IF(S91:AV91="","",VLOOKUP(S91:AV91, ComboValue!$N$2:$O$100, 2, FALSE)))</f>
        <v/>
      </c>
      <c r="BC91" s="122" t="str">
        <f t="shared" si="65"/>
        <v/>
      </c>
      <c r="BD91" s="110"/>
      <c r="BE91" s="120" t="str">
        <f t="shared" si="116"/>
        <v/>
      </c>
      <c r="BF91" s="121" t="str">
        <f t="shared" si="117"/>
        <v/>
      </c>
      <c r="BG91" s="121" t="str">
        <f t="shared" si="118"/>
        <v/>
      </c>
      <c r="BH91" s="121" t="str">
        <f t="shared" si="119"/>
        <v/>
      </c>
      <c r="BI91" s="121" t="str">
        <f t="shared" si="120"/>
        <v/>
      </c>
      <c r="BJ91" s="121" t="str">
        <f t="shared" si="121"/>
        <v/>
      </c>
      <c r="BK91" s="121" t="str">
        <f t="shared" si="122"/>
        <v/>
      </c>
      <c r="BL91" s="121" t="str">
        <f t="shared" si="123"/>
        <v/>
      </c>
      <c r="BM91" s="121" t="str">
        <f t="shared" si="124"/>
        <v/>
      </c>
      <c r="BN91" s="121" t="str">
        <f t="shared" si="125"/>
        <v/>
      </c>
      <c r="BO91" s="121">
        <f t="shared" si="66"/>
        <v>0</v>
      </c>
      <c r="BP91" s="121">
        <f t="shared" si="67"/>
        <v>0</v>
      </c>
      <c r="BQ91" s="121">
        <f t="shared" si="68"/>
        <v>0</v>
      </c>
      <c r="BR91" s="121">
        <f t="shared" si="69"/>
        <v>0</v>
      </c>
      <c r="BS91" s="121">
        <f t="shared" si="70"/>
        <v>0</v>
      </c>
      <c r="BT91" s="121">
        <f t="shared" si="71"/>
        <v>0</v>
      </c>
      <c r="BU91" s="121" t="str">
        <f t="shared" si="72"/>
        <v/>
      </c>
      <c r="BV91" s="121" t="str">
        <f t="shared" si="73"/>
        <v/>
      </c>
      <c r="BW91" s="121" t="str">
        <f t="shared" si="74"/>
        <v/>
      </c>
      <c r="BX91" s="121" t="str">
        <f t="shared" si="75"/>
        <v/>
      </c>
      <c r="BY91" s="121" t="str">
        <f t="shared" si="76"/>
        <v/>
      </c>
      <c r="BZ91" s="121" t="str">
        <f t="shared" si="77"/>
        <v/>
      </c>
      <c r="CA91" s="121" t="str">
        <f t="shared" si="78"/>
        <v/>
      </c>
      <c r="CB91" s="121" t="str">
        <f t="shared" si="79"/>
        <v/>
      </c>
      <c r="CC91" s="121" t="str">
        <f t="shared" si="80"/>
        <v/>
      </c>
      <c r="CD91" s="121" t="str">
        <f t="shared" si="81"/>
        <v/>
      </c>
      <c r="CE91" s="121" t="str">
        <f t="shared" si="82"/>
        <v/>
      </c>
      <c r="CF91" s="121" t="str">
        <f t="shared" si="83"/>
        <v/>
      </c>
      <c r="CG91" s="121" t="str">
        <f t="shared" si="84"/>
        <v/>
      </c>
      <c r="CH91" s="121" t="str">
        <f t="shared" si="85"/>
        <v/>
      </c>
      <c r="CI91" s="121" t="str">
        <f t="shared" si="86"/>
        <v/>
      </c>
      <c r="CJ91" s="129" t="str">
        <f t="shared" si="87"/>
        <v/>
      </c>
      <c r="CK91" s="121" t="str" cm="1">
        <f t="array" ref="CK91">IF(AND(AZ91="D_16",
        SUMPRODUCT(--ISNUMBER(SEARCH({"14","34","38","40","41","42","43","46","48","56","64","65"},BB91)))&gt;0),
    O91-IF(ISNUMBER(CL91),CL91,0),
    "")</f>
        <v/>
      </c>
      <c r="CL91" s="121" t="str" cm="1">
        <f t="array" ref="CL91">IF(AND(AZ91="D_16",
        SUMPRODUCT(--ISNUMBER(SEARCH({"01";"02";"03";"04";"05";"06";"07";"08";"09";"10";"11";"12";"13";"15";"16";"17";"19";"20";"21";"22";"23";"24";"25";"26";"27";"28";"29";"30";"31";"32";"33";"35";"36";"37";"39";"44";"45";"47";"49";"50";"51";"52";"53";"54";"55";"57";"58";"59";"60";"61";"62";"63";"66";"67";"68";"69";"70";"71";"72";"73";"74";"75"}, BB91)))&gt;0),
    O91,
    "")</f>
        <v/>
      </c>
      <c r="CM91" s="122" t="str" cm="1">
        <f t="array" ref="CM91">IF(SUMPRODUCT(--ISNUMBER(SEARCH({"32";"35";"36";"44";"45";"47";"50";"51";"52";"53";"54";"55";"57";"58";"59";"60"}, BB91)))&gt;0,
    B91,
    "")</f>
        <v/>
      </c>
      <c r="CN91" s="122" t="str" cm="1">
        <f t="array" ref="CN91">IF(SUMPRODUCT(--ISNUMBER(SEARCH({"61";"62"}, BB91)))&gt;0,
    B91,
    "")</f>
        <v/>
      </c>
      <c r="CO91" s="122" t="str" cm="1">
        <f t="array" ref="CO91">IF(SUMPRODUCT(--ISNUMBER(SEARCH({"68";"69";"70";"71"}, BB91)))&gt;0,
    B91,
    "")</f>
        <v/>
      </c>
      <c r="CP91" s="122" t="str" cm="1">
        <f t="array" ref="CP91">IF(SUMPRODUCT(--ISNUMBER(SEARCH({"72";"73";"74";"75"}, BB91)))&gt;0,
    B91,
    "")</f>
        <v/>
      </c>
      <c r="CQ91" s="122" t="str">
        <f t="shared" si="126"/>
        <v/>
      </c>
      <c r="CR91" s="218" t="str">
        <f t="shared" si="127"/>
        <v>NO</v>
      </c>
      <c r="CS91" s="120" t="str">
        <f t="shared" si="102"/>
        <v/>
      </c>
      <c r="CT91" s="121" t="str">
        <f t="shared" si="103"/>
        <v/>
      </c>
      <c r="CU91" s="121" t="str">
        <f t="shared" si="104"/>
        <v/>
      </c>
      <c r="CV91" s="121" t="str">
        <f t="shared" si="105"/>
        <v/>
      </c>
      <c r="CW91" s="121" t="str">
        <f t="shared" si="106"/>
        <v/>
      </c>
      <c r="CX91" s="121" t="str">
        <f t="shared" si="107"/>
        <v/>
      </c>
      <c r="CY91" s="121" t="str">
        <f t="shared" si="108"/>
        <v/>
      </c>
      <c r="CZ91" s="121" t="str">
        <f t="shared" si="109"/>
        <v/>
      </c>
      <c r="DA91" s="121" t="str">
        <f t="shared" si="110"/>
        <v/>
      </c>
      <c r="DB91" s="122" t="str">
        <f t="shared" si="111"/>
        <v/>
      </c>
      <c r="DC91" s="120" t="str">
        <f t="shared" si="112"/>
        <v/>
      </c>
      <c r="DD91" s="121" t="str">
        <f t="shared" si="113"/>
        <v/>
      </c>
      <c r="DE91" s="121" t="str">
        <f t="shared" si="114"/>
        <v/>
      </c>
      <c r="DF91" s="122" t="str">
        <f t="shared" si="115"/>
        <v/>
      </c>
      <c r="DG91" s="110"/>
    </row>
    <row r="92" spans="2:111" ht="16.2" hidden="1" outlineLevel="1" x14ac:dyDescent="0.4">
      <c r="B92" s="7">
        <v>87</v>
      </c>
      <c r="C92" s="12"/>
      <c r="D92" s="13"/>
      <c r="E92" s="14"/>
      <c r="F92" s="14"/>
      <c r="G92" s="14"/>
      <c r="H92" s="14"/>
      <c r="I92" s="14"/>
      <c r="J92" s="14"/>
      <c r="K92" s="14"/>
      <c r="L92" s="15"/>
      <c r="M92" s="12"/>
      <c r="N92" s="12"/>
      <c r="O92" s="12"/>
      <c r="P92" s="98" t="str">
        <f xml:space="preserve"> IF(ISBLANK(M92),"",VLOOKUP(M92,ComboValue!$E$2:$I$18,5,FALSE))</f>
        <v/>
      </c>
      <c r="Q92" s="12"/>
      <c r="R92" s="234" t="str" cm="1">
        <f t="array" ref="R92">IF(OR(ISNUMBER(SEARCH("GHS05",$D92:$L92)),ISNUMBER(SEARCH("GHS06",$D92:$L92)),ISNUMBER(SEARCH("GHS07",$D92:$L92)),ISNUMBER(SEARCH("GHS08",$D92:$L92)),ISNUMBER(SEARCH("geen pictogram",$D92:$L92)),ISNUMBER(SEARCH("GHS09",$D92:$L92)),ISNUMBER(SEARCH("GHS03",$D92:$L92))),"JA","NEE")</f>
        <v>NEE</v>
      </c>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X92" s="121" t="str" cm="1">
        <f t="array" ref="AX92">_xlfn.TEXTJOIN(",", TRUE, IF(D92:L92="","",VLOOKUP(D92:L92, ComboValue!$B$2:$C$11, 2, FALSE)))</f>
        <v/>
      </c>
      <c r="AY92" s="121" t="str">
        <f t="shared" si="64"/>
        <v>Tous_NL</v>
      </c>
      <c r="AZ92" s="121" t="str">
        <f>IF(ISBLANK(M92),"",VLOOKUP(M92,ComboValue!$E$2:$G$18,3,FALSE))</f>
        <v/>
      </c>
      <c r="BA92" s="121" t="str">
        <f>IF(ISBLANK(N92),"",VLOOKUP(N92,ComboValue!$K$2:$L$5,2,FALSE))</f>
        <v/>
      </c>
      <c r="BB92" s="128" t="str" cm="1">
        <f t="array" ref="BB92">_xlfn.TEXTJOIN(",", TRUE, IF(S92:AV92="","",VLOOKUP(S92:AV92, ComboValue!$N$2:$O$100, 2, FALSE)))</f>
        <v/>
      </c>
      <c r="BC92" s="122" t="str">
        <f t="shared" si="65"/>
        <v/>
      </c>
      <c r="BD92" s="110"/>
      <c r="BE92" s="120" t="str">
        <f t="shared" si="116"/>
        <v/>
      </c>
      <c r="BF92" s="121" t="str">
        <f t="shared" si="117"/>
        <v/>
      </c>
      <c r="BG92" s="121" t="str">
        <f t="shared" si="118"/>
        <v/>
      </c>
      <c r="BH92" s="121" t="str">
        <f t="shared" si="119"/>
        <v/>
      </c>
      <c r="BI92" s="121" t="str">
        <f t="shared" si="120"/>
        <v/>
      </c>
      <c r="BJ92" s="121" t="str">
        <f t="shared" si="121"/>
        <v/>
      </c>
      <c r="BK92" s="121" t="str">
        <f t="shared" si="122"/>
        <v/>
      </c>
      <c r="BL92" s="121" t="str">
        <f t="shared" si="123"/>
        <v/>
      </c>
      <c r="BM92" s="121" t="str">
        <f t="shared" si="124"/>
        <v/>
      </c>
      <c r="BN92" s="121" t="str">
        <f t="shared" si="125"/>
        <v/>
      </c>
      <c r="BO92" s="121">
        <f t="shared" si="66"/>
        <v>0</v>
      </c>
      <c r="BP92" s="121">
        <f t="shared" si="67"/>
        <v>0</v>
      </c>
      <c r="BQ92" s="121">
        <f t="shared" si="68"/>
        <v>0</v>
      </c>
      <c r="BR92" s="121">
        <f t="shared" si="69"/>
        <v>0</v>
      </c>
      <c r="BS92" s="121">
        <f t="shared" si="70"/>
        <v>0</v>
      </c>
      <c r="BT92" s="121">
        <f t="shared" si="71"/>
        <v>0</v>
      </c>
      <c r="BU92" s="121" t="str">
        <f t="shared" si="72"/>
        <v/>
      </c>
      <c r="BV92" s="121" t="str">
        <f t="shared" si="73"/>
        <v/>
      </c>
      <c r="BW92" s="121" t="str">
        <f t="shared" si="74"/>
        <v/>
      </c>
      <c r="BX92" s="121" t="str">
        <f t="shared" si="75"/>
        <v/>
      </c>
      <c r="BY92" s="121" t="str">
        <f t="shared" si="76"/>
        <v/>
      </c>
      <c r="BZ92" s="121" t="str">
        <f t="shared" si="77"/>
        <v/>
      </c>
      <c r="CA92" s="121" t="str">
        <f t="shared" si="78"/>
        <v/>
      </c>
      <c r="CB92" s="121" t="str">
        <f t="shared" si="79"/>
        <v/>
      </c>
      <c r="CC92" s="121" t="str">
        <f t="shared" si="80"/>
        <v/>
      </c>
      <c r="CD92" s="121" t="str">
        <f t="shared" si="81"/>
        <v/>
      </c>
      <c r="CE92" s="121" t="str">
        <f t="shared" si="82"/>
        <v/>
      </c>
      <c r="CF92" s="121" t="str">
        <f t="shared" si="83"/>
        <v/>
      </c>
      <c r="CG92" s="121" t="str">
        <f t="shared" si="84"/>
        <v/>
      </c>
      <c r="CH92" s="121" t="str">
        <f t="shared" si="85"/>
        <v/>
      </c>
      <c r="CI92" s="121" t="str">
        <f t="shared" si="86"/>
        <v/>
      </c>
      <c r="CJ92" s="129" t="str">
        <f t="shared" si="87"/>
        <v/>
      </c>
      <c r="CK92" s="121" t="str" cm="1">
        <f t="array" ref="CK92">IF(AND(AZ92="D_16",
        SUMPRODUCT(--ISNUMBER(SEARCH({"14","34","38","40","41","42","43","46","48","56","64","65"},BB92)))&gt;0),
    O92-IF(ISNUMBER(CL92),CL92,0),
    "")</f>
        <v/>
      </c>
      <c r="CL92" s="121" t="str" cm="1">
        <f t="array" ref="CL92">IF(AND(AZ92="D_16",
        SUMPRODUCT(--ISNUMBER(SEARCH({"01";"02";"03";"04";"05";"06";"07";"08";"09";"10";"11";"12";"13";"15";"16";"17";"19";"20";"21";"22";"23";"24";"25";"26";"27";"28";"29";"30";"31";"32";"33";"35";"36";"37";"39";"44";"45";"47";"49";"50";"51";"52";"53";"54";"55";"57";"58";"59";"60";"61";"62";"63";"66";"67";"68";"69";"70";"71";"72";"73";"74";"75"}, BB92)))&gt;0),
    O92,
    "")</f>
        <v/>
      </c>
      <c r="CM92" s="122" t="str" cm="1">
        <f t="array" ref="CM92">IF(SUMPRODUCT(--ISNUMBER(SEARCH({"32";"35";"36";"44";"45";"47";"50";"51";"52";"53";"54";"55";"57";"58";"59";"60"}, BB92)))&gt;0,
    B92,
    "")</f>
        <v/>
      </c>
      <c r="CN92" s="122" t="str" cm="1">
        <f t="array" ref="CN92">IF(SUMPRODUCT(--ISNUMBER(SEARCH({"61";"62"}, BB92)))&gt;0,
    B92,
    "")</f>
        <v/>
      </c>
      <c r="CO92" s="122" t="str" cm="1">
        <f t="array" ref="CO92">IF(SUMPRODUCT(--ISNUMBER(SEARCH({"68";"69";"70";"71"}, BB92)))&gt;0,
    B92,
    "")</f>
        <v/>
      </c>
      <c r="CP92" s="122" t="str" cm="1">
        <f t="array" ref="CP92">IF(SUMPRODUCT(--ISNUMBER(SEARCH({"72";"73";"74";"75"}, BB92)))&gt;0,
    B92,
    "")</f>
        <v/>
      </c>
      <c r="CQ92" s="122" t="str">
        <f t="shared" si="126"/>
        <v/>
      </c>
      <c r="CR92" s="218" t="str">
        <f t="shared" si="127"/>
        <v>NO</v>
      </c>
      <c r="CS92" s="120" t="str">
        <f t="shared" si="102"/>
        <v/>
      </c>
      <c r="CT92" s="121" t="str">
        <f t="shared" si="103"/>
        <v/>
      </c>
      <c r="CU92" s="121" t="str">
        <f t="shared" si="104"/>
        <v/>
      </c>
      <c r="CV92" s="121" t="str">
        <f t="shared" si="105"/>
        <v/>
      </c>
      <c r="CW92" s="121" t="str">
        <f t="shared" si="106"/>
        <v/>
      </c>
      <c r="CX92" s="121" t="str">
        <f t="shared" si="107"/>
        <v/>
      </c>
      <c r="CY92" s="121" t="str">
        <f t="shared" si="108"/>
        <v/>
      </c>
      <c r="CZ92" s="121" t="str">
        <f t="shared" si="109"/>
        <v/>
      </c>
      <c r="DA92" s="121" t="str">
        <f t="shared" si="110"/>
        <v/>
      </c>
      <c r="DB92" s="122" t="str">
        <f t="shared" si="111"/>
        <v/>
      </c>
      <c r="DC92" s="120" t="str">
        <f t="shared" si="112"/>
        <v/>
      </c>
      <c r="DD92" s="121" t="str">
        <f t="shared" si="113"/>
        <v/>
      </c>
      <c r="DE92" s="121" t="str">
        <f t="shared" si="114"/>
        <v/>
      </c>
      <c r="DF92" s="122" t="str">
        <f t="shared" si="115"/>
        <v/>
      </c>
      <c r="DG92" s="110"/>
    </row>
    <row r="93" spans="2:111" ht="16.2" hidden="1" outlineLevel="1" x14ac:dyDescent="0.4">
      <c r="B93" s="7">
        <v>88</v>
      </c>
      <c r="C93" s="12"/>
      <c r="D93" s="13"/>
      <c r="E93" s="14"/>
      <c r="F93" s="14"/>
      <c r="G93" s="14"/>
      <c r="H93" s="14"/>
      <c r="I93" s="14"/>
      <c r="J93" s="14"/>
      <c r="K93" s="14"/>
      <c r="L93" s="15"/>
      <c r="M93" s="12"/>
      <c r="N93" s="12"/>
      <c r="O93" s="12"/>
      <c r="P93" s="98" t="str">
        <f xml:space="preserve"> IF(ISBLANK(M93),"",VLOOKUP(M93,ComboValue!$E$2:$I$18,5,FALSE))</f>
        <v/>
      </c>
      <c r="Q93" s="12"/>
      <c r="R93" s="234" t="str" cm="1">
        <f t="array" ref="R93">IF(OR(ISNUMBER(SEARCH("GHS05",$D93:$L93)),ISNUMBER(SEARCH("GHS06",$D93:$L93)),ISNUMBER(SEARCH("GHS07",$D93:$L93)),ISNUMBER(SEARCH("GHS08",$D93:$L93)),ISNUMBER(SEARCH("geen pictogram",$D93:$L93)),ISNUMBER(SEARCH("GHS09",$D93:$L93)),ISNUMBER(SEARCH("GHS03",$D93:$L93))),"JA","NEE")</f>
        <v>NEE</v>
      </c>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X93" s="121" t="str" cm="1">
        <f t="array" ref="AX93">_xlfn.TEXTJOIN(",", TRUE, IF(D93:L93="","",VLOOKUP(D93:L93, ComboValue!$B$2:$C$11, 2, FALSE)))</f>
        <v/>
      </c>
      <c r="AY93" s="121" t="str">
        <f t="shared" si="64"/>
        <v>Tous_NL</v>
      </c>
      <c r="AZ93" s="121" t="str">
        <f>IF(ISBLANK(M93),"",VLOOKUP(M93,ComboValue!$E$2:$G$18,3,FALSE))</f>
        <v/>
      </c>
      <c r="BA93" s="121" t="str">
        <f>IF(ISBLANK(N93),"",VLOOKUP(N93,ComboValue!$K$2:$L$5,2,FALSE))</f>
        <v/>
      </c>
      <c r="BB93" s="128" t="str" cm="1">
        <f t="array" ref="BB93">_xlfn.TEXTJOIN(",", TRUE, IF(S93:AV93="","",VLOOKUP(S93:AV93, ComboValue!$N$2:$O$100, 2, FALSE)))</f>
        <v/>
      </c>
      <c r="BC93" s="122" t="str">
        <f t="shared" si="65"/>
        <v/>
      </c>
      <c r="BD93" s="110"/>
      <c r="BE93" s="120" t="str">
        <f t="shared" si="116"/>
        <v/>
      </c>
      <c r="BF93" s="121" t="str">
        <f t="shared" si="117"/>
        <v/>
      </c>
      <c r="BG93" s="121" t="str">
        <f t="shared" si="118"/>
        <v/>
      </c>
      <c r="BH93" s="121" t="str">
        <f t="shared" si="119"/>
        <v/>
      </c>
      <c r="BI93" s="121" t="str">
        <f t="shared" si="120"/>
        <v/>
      </c>
      <c r="BJ93" s="121" t="str">
        <f t="shared" si="121"/>
        <v/>
      </c>
      <c r="BK93" s="121" t="str">
        <f t="shared" si="122"/>
        <v/>
      </c>
      <c r="BL93" s="121" t="str">
        <f t="shared" si="123"/>
        <v/>
      </c>
      <c r="BM93" s="121" t="str">
        <f t="shared" si="124"/>
        <v/>
      </c>
      <c r="BN93" s="121" t="str">
        <f t="shared" si="125"/>
        <v/>
      </c>
      <c r="BO93" s="121">
        <f t="shared" si="66"/>
        <v>0</v>
      </c>
      <c r="BP93" s="121">
        <f t="shared" si="67"/>
        <v>0</v>
      </c>
      <c r="BQ93" s="121">
        <f t="shared" si="68"/>
        <v>0</v>
      </c>
      <c r="BR93" s="121">
        <f t="shared" si="69"/>
        <v>0</v>
      </c>
      <c r="BS93" s="121">
        <f t="shared" si="70"/>
        <v>0</v>
      </c>
      <c r="BT93" s="121">
        <f t="shared" si="71"/>
        <v>0</v>
      </c>
      <c r="BU93" s="121" t="str">
        <f t="shared" si="72"/>
        <v/>
      </c>
      <c r="BV93" s="121" t="str">
        <f t="shared" si="73"/>
        <v/>
      </c>
      <c r="BW93" s="121" t="str">
        <f t="shared" si="74"/>
        <v/>
      </c>
      <c r="BX93" s="121" t="str">
        <f t="shared" si="75"/>
        <v/>
      </c>
      <c r="BY93" s="121" t="str">
        <f t="shared" si="76"/>
        <v/>
      </c>
      <c r="BZ93" s="121" t="str">
        <f t="shared" si="77"/>
        <v/>
      </c>
      <c r="CA93" s="121" t="str">
        <f t="shared" si="78"/>
        <v/>
      </c>
      <c r="CB93" s="121" t="str">
        <f t="shared" si="79"/>
        <v/>
      </c>
      <c r="CC93" s="121" t="str">
        <f t="shared" si="80"/>
        <v/>
      </c>
      <c r="CD93" s="121" t="str">
        <f t="shared" si="81"/>
        <v/>
      </c>
      <c r="CE93" s="121" t="str">
        <f t="shared" si="82"/>
        <v/>
      </c>
      <c r="CF93" s="121" t="str">
        <f t="shared" si="83"/>
        <v/>
      </c>
      <c r="CG93" s="121" t="str">
        <f t="shared" si="84"/>
        <v/>
      </c>
      <c r="CH93" s="121" t="str">
        <f t="shared" si="85"/>
        <v/>
      </c>
      <c r="CI93" s="121" t="str">
        <f t="shared" si="86"/>
        <v/>
      </c>
      <c r="CJ93" s="129" t="str">
        <f t="shared" si="87"/>
        <v/>
      </c>
      <c r="CK93" s="121" t="str" cm="1">
        <f t="array" ref="CK93">IF(AND(AZ93="D_16",
        SUMPRODUCT(--ISNUMBER(SEARCH({"14","34","38","40","41","42","43","46","48","56","64","65"},BB93)))&gt;0),
    O93-IF(ISNUMBER(CL93),CL93,0),
    "")</f>
        <v/>
      </c>
      <c r="CL93" s="121" t="str" cm="1">
        <f t="array" ref="CL93">IF(AND(AZ93="D_16",
        SUMPRODUCT(--ISNUMBER(SEARCH({"01";"02";"03";"04";"05";"06";"07";"08";"09";"10";"11";"12";"13";"15";"16";"17";"19";"20";"21";"22";"23";"24";"25";"26";"27";"28";"29";"30";"31";"32";"33";"35";"36";"37";"39";"44";"45";"47";"49";"50";"51";"52";"53";"54";"55";"57";"58";"59";"60";"61";"62";"63";"66";"67";"68";"69";"70";"71";"72";"73";"74";"75"}, BB93)))&gt;0),
    O93,
    "")</f>
        <v/>
      </c>
      <c r="CM93" s="122" t="str" cm="1">
        <f t="array" ref="CM93">IF(SUMPRODUCT(--ISNUMBER(SEARCH({"32";"35";"36";"44";"45";"47";"50";"51";"52";"53";"54";"55";"57";"58";"59";"60"}, BB93)))&gt;0,
    B93,
    "")</f>
        <v/>
      </c>
      <c r="CN93" s="122" t="str" cm="1">
        <f t="array" ref="CN93">IF(SUMPRODUCT(--ISNUMBER(SEARCH({"61";"62"}, BB93)))&gt;0,
    B93,
    "")</f>
        <v/>
      </c>
      <c r="CO93" s="122" t="str" cm="1">
        <f t="array" ref="CO93">IF(SUMPRODUCT(--ISNUMBER(SEARCH({"68";"69";"70";"71"}, BB93)))&gt;0,
    B93,
    "")</f>
        <v/>
      </c>
      <c r="CP93" s="122" t="str" cm="1">
        <f t="array" ref="CP93">IF(SUMPRODUCT(--ISNUMBER(SEARCH({"72";"73";"74";"75"}, BB93)))&gt;0,
    B93,
    "")</f>
        <v/>
      </c>
      <c r="CQ93" s="122" t="str">
        <f t="shared" si="126"/>
        <v/>
      </c>
      <c r="CR93" s="218" t="str">
        <f t="shared" si="127"/>
        <v>NO</v>
      </c>
      <c r="CS93" s="120" t="str">
        <f t="shared" si="102"/>
        <v/>
      </c>
      <c r="CT93" s="121" t="str">
        <f t="shared" si="103"/>
        <v/>
      </c>
      <c r="CU93" s="121" t="str">
        <f t="shared" si="104"/>
        <v/>
      </c>
      <c r="CV93" s="121" t="str">
        <f t="shared" si="105"/>
        <v/>
      </c>
      <c r="CW93" s="121" t="str">
        <f t="shared" si="106"/>
        <v/>
      </c>
      <c r="CX93" s="121" t="str">
        <f t="shared" si="107"/>
        <v/>
      </c>
      <c r="CY93" s="121" t="str">
        <f t="shared" si="108"/>
        <v/>
      </c>
      <c r="CZ93" s="121" t="str">
        <f t="shared" si="109"/>
        <v/>
      </c>
      <c r="DA93" s="121" t="str">
        <f t="shared" si="110"/>
        <v/>
      </c>
      <c r="DB93" s="122" t="str">
        <f t="shared" si="111"/>
        <v/>
      </c>
      <c r="DC93" s="120" t="str">
        <f t="shared" si="112"/>
        <v/>
      </c>
      <c r="DD93" s="121" t="str">
        <f t="shared" si="113"/>
        <v/>
      </c>
      <c r="DE93" s="121" t="str">
        <f t="shared" si="114"/>
        <v/>
      </c>
      <c r="DF93" s="122" t="str">
        <f t="shared" si="115"/>
        <v/>
      </c>
      <c r="DG93" s="110"/>
    </row>
    <row r="94" spans="2:111" ht="16.2" hidden="1" outlineLevel="1" x14ac:dyDescent="0.4">
      <c r="B94" s="7">
        <v>89</v>
      </c>
      <c r="C94" s="12"/>
      <c r="D94" s="13"/>
      <c r="E94" s="14"/>
      <c r="F94" s="14"/>
      <c r="G94" s="14"/>
      <c r="H94" s="14"/>
      <c r="I94" s="14"/>
      <c r="J94" s="14"/>
      <c r="K94" s="14"/>
      <c r="L94" s="15"/>
      <c r="M94" s="12"/>
      <c r="N94" s="12"/>
      <c r="O94" s="12"/>
      <c r="P94" s="98" t="str">
        <f xml:space="preserve"> IF(ISBLANK(M94),"",VLOOKUP(M94,ComboValue!$E$2:$I$18,5,FALSE))</f>
        <v/>
      </c>
      <c r="Q94" s="12"/>
      <c r="R94" s="234" t="str" cm="1">
        <f t="array" ref="R94">IF(OR(ISNUMBER(SEARCH("GHS05",$D94:$L94)),ISNUMBER(SEARCH("GHS06",$D94:$L94)),ISNUMBER(SEARCH("GHS07",$D94:$L94)),ISNUMBER(SEARCH("GHS08",$D94:$L94)),ISNUMBER(SEARCH("geen pictogram",$D94:$L94)),ISNUMBER(SEARCH("GHS09",$D94:$L94)),ISNUMBER(SEARCH("GHS03",$D94:$L94))),"JA","NEE")</f>
        <v>NEE</v>
      </c>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X94" s="121" t="str" cm="1">
        <f t="array" ref="AX94">_xlfn.TEXTJOIN(",", TRUE, IF(D94:L94="","",VLOOKUP(D94:L94, ComboValue!$B$2:$C$11, 2, FALSE)))</f>
        <v/>
      </c>
      <c r="AY94" s="121" t="str">
        <f t="shared" si="64"/>
        <v>Tous_NL</v>
      </c>
      <c r="AZ94" s="121" t="str">
        <f>IF(ISBLANK(M94),"",VLOOKUP(M94,ComboValue!$E$2:$G$18,3,FALSE))</f>
        <v/>
      </c>
      <c r="BA94" s="121" t="str">
        <f>IF(ISBLANK(N94),"",VLOOKUP(N94,ComboValue!$K$2:$L$5,2,FALSE))</f>
        <v/>
      </c>
      <c r="BB94" s="128" t="str" cm="1">
        <f t="array" ref="BB94">_xlfn.TEXTJOIN(",", TRUE, IF(S94:AV94="","",VLOOKUP(S94:AV94, ComboValue!$N$2:$O$100, 2, FALSE)))</f>
        <v/>
      </c>
      <c r="BC94" s="122" t="str">
        <f t="shared" si="65"/>
        <v/>
      </c>
      <c r="BD94" s="110"/>
      <c r="BE94" s="120" t="str">
        <f t="shared" si="116"/>
        <v/>
      </c>
      <c r="BF94" s="121" t="str">
        <f t="shared" si="117"/>
        <v/>
      </c>
      <c r="BG94" s="121" t="str">
        <f t="shared" si="118"/>
        <v/>
      </c>
      <c r="BH94" s="121" t="str">
        <f t="shared" si="119"/>
        <v/>
      </c>
      <c r="BI94" s="121" t="str">
        <f t="shared" si="120"/>
        <v/>
      </c>
      <c r="BJ94" s="121" t="str">
        <f t="shared" si="121"/>
        <v/>
      </c>
      <c r="BK94" s="121" t="str">
        <f t="shared" si="122"/>
        <v/>
      </c>
      <c r="BL94" s="121" t="str">
        <f t="shared" si="123"/>
        <v/>
      </c>
      <c r="BM94" s="121" t="str">
        <f t="shared" si="124"/>
        <v/>
      </c>
      <c r="BN94" s="121" t="str">
        <f t="shared" si="125"/>
        <v/>
      </c>
      <c r="BO94" s="121">
        <f t="shared" si="66"/>
        <v>0</v>
      </c>
      <c r="BP94" s="121">
        <f t="shared" si="67"/>
        <v>0</v>
      </c>
      <c r="BQ94" s="121">
        <f t="shared" si="68"/>
        <v>0</v>
      </c>
      <c r="BR94" s="121">
        <f t="shared" si="69"/>
        <v>0</v>
      </c>
      <c r="BS94" s="121">
        <f t="shared" si="70"/>
        <v>0</v>
      </c>
      <c r="BT94" s="121">
        <f t="shared" si="71"/>
        <v>0</v>
      </c>
      <c r="BU94" s="121" t="str">
        <f t="shared" si="72"/>
        <v/>
      </c>
      <c r="BV94" s="121" t="str">
        <f t="shared" si="73"/>
        <v/>
      </c>
      <c r="BW94" s="121" t="str">
        <f t="shared" si="74"/>
        <v/>
      </c>
      <c r="BX94" s="121" t="str">
        <f t="shared" si="75"/>
        <v/>
      </c>
      <c r="BY94" s="121" t="str">
        <f t="shared" si="76"/>
        <v/>
      </c>
      <c r="BZ94" s="121" t="str">
        <f t="shared" si="77"/>
        <v/>
      </c>
      <c r="CA94" s="121" t="str">
        <f t="shared" si="78"/>
        <v/>
      </c>
      <c r="CB94" s="121" t="str">
        <f t="shared" si="79"/>
        <v/>
      </c>
      <c r="CC94" s="121" t="str">
        <f t="shared" si="80"/>
        <v/>
      </c>
      <c r="CD94" s="121" t="str">
        <f t="shared" si="81"/>
        <v/>
      </c>
      <c r="CE94" s="121" t="str">
        <f t="shared" si="82"/>
        <v/>
      </c>
      <c r="CF94" s="121" t="str">
        <f t="shared" si="83"/>
        <v/>
      </c>
      <c r="CG94" s="121" t="str">
        <f t="shared" si="84"/>
        <v/>
      </c>
      <c r="CH94" s="121" t="str">
        <f t="shared" si="85"/>
        <v/>
      </c>
      <c r="CI94" s="121" t="str">
        <f t="shared" si="86"/>
        <v/>
      </c>
      <c r="CJ94" s="129" t="str">
        <f t="shared" si="87"/>
        <v/>
      </c>
      <c r="CK94" s="121" t="str" cm="1">
        <f t="array" ref="CK94">IF(AND(AZ94="D_16",
        SUMPRODUCT(--ISNUMBER(SEARCH({"14","34","38","40","41","42","43","46","48","56","64","65"},BB94)))&gt;0),
    O94-IF(ISNUMBER(CL94),CL94,0),
    "")</f>
        <v/>
      </c>
      <c r="CL94" s="121" t="str" cm="1">
        <f t="array" ref="CL94">IF(AND(AZ94="D_16",
        SUMPRODUCT(--ISNUMBER(SEARCH({"01";"02";"03";"04";"05";"06";"07";"08";"09";"10";"11";"12";"13";"15";"16";"17";"19";"20";"21";"22";"23";"24";"25";"26";"27";"28";"29";"30";"31";"32";"33";"35";"36";"37";"39";"44";"45";"47";"49";"50";"51";"52";"53";"54";"55";"57";"58";"59";"60";"61";"62";"63";"66";"67";"68";"69";"70";"71";"72";"73";"74";"75"}, BB94)))&gt;0),
    O94,
    "")</f>
        <v/>
      </c>
      <c r="CM94" s="122" t="str" cm="1">
        <f t="array" ref="CM94">IF(SUMPRODUCT(--ISNUMBER(SEARCH({"32";"35";"36";"44";"45";"47";"50";"51";"52";"53";"54";"55";"57";"58";"59";"60"}, BB94)))&gt;0,
    B94,
    "")</f>
        <v/>
      </c>
      <c r="CN94" s="122" t="str" cm="1">
        <f t="array" ref="CN94">IF(SUMPRODUCT(--ISNUMBER(SEARCH({"61";"62"}, BB94)))&gt;0,
    B94,
    "")</f>
        <v/>
      </c>
      <c r="CO94" s="122" t="str" cm="1">
        <f t="array" ref="CO94">IF(SUMPRODUCT(--ISNUMBER(SEARCH({"68";"69";"70";"71"}, BB94)))&gt;0,
    B94,
    "")</f>
        <v/>
      </c>
      <c r="CP94" s="122" t="str" cm="1">
        <f t="array" ref="CP94">IF(SUMPRODUCT(--ISNUMBER(SEARCH({"72";"73";"74";"75"}, BB94)))&gt;0,
    B94,
    "")</f>
        <v/>
      </c>
      <c r="CQ94" s="122" t="str">
        <f t="shared" si="126"/>
        <v/>
      </c>
      <c r="CR94" s="218" t="str">
        <f t="shared" si="127"/>
        <v>NO</v>
      </c>
      <c r="CS94" s="120" t="str">
        <f t="shared" si="102"/>
        <v/>
      </c>
      <c r="CT94" s="121" t="str">
        <f t="shared" si="103"/>
        <v/>
      </c>
      <c r="CU94" s="121" t="str">
        <f t="shared" si="104"/>
        <v/>
      </c>
      <c r="CV94" s="121" t="str">
        <f t="shared" si="105"/>
        <v/>
      </c>
      <c r="CW94" s="121" t="str">
        <f t="shared" si="106"/>
        <v/>
      </c>
      <c r="CX94" s="121" t="str">
        <f t="shared" si="107"/>
        <v/>
      </c>
      <c r="CY94" s="121" t="str">
        <f t="shared" si="108"/>
        <v/>
      </c>
      <c r="CZ94" s="121" t="str">
        <f t="shared" si="109"/>
        <v/>
      </c>
      <c r="DA94" s="121" t="str">
        <f t="shared" si="110"/>
        <v/>
      </c>
      <c r="DB94" s="122" t="str">
        <f t="shared" si="111"/>
        <v/>
      </c>
      <c r="DC94" s="120" t="str">
        <f t="shared" si="112"/>
        <v/>
      </c>
      <c r="DD94" s="121" t="str">
        <f t="shared" si="113"/>
        <v/>
      </c>
      <c r="DE94" s="121" t="str">
        <f t="shared" si="114"/>
        <v/>
      </c>
      <c r="DF94" s="122" t="str">
        <f t="shared" si="115"/>
        <v/>
      </c>
      <c r="DG94" s="110"/>
    </row>
    <row r="95" spans="2:111" ht="16.2" hidden="1" outlineLevel="1" x14ac:dyDescent="0.4">
      <c r="B95" s="7">
        <v>90</v>
      </c>
      <c r="C95" s="12"/>
      <c r="D95" s="13"/>
      <c r="E95" s="14"/>
      <c r="F95" s="14"/>
      <c r="G95" s="14"/>
      <c r="H95" s="14"/>
      <c r="I95" s="14"/>
      <c r="J95" s="14"/>
      <c r="K95" s="14"/>
      <c r="L95" s="15"/>
      <c r="M95" s="12"/>
      <c r="N95" s="12"/>
      <c r="O95" s="12"/>
      <c r="P95" s="98" t="str">
        <f xml:space="preserve"> IF(ISBLANK(M95),"",VLOOKUP(M95,ComboValue!$E$2:$I$18,5,FALSE))</f>
        <v/>
      </c>
      <c r="Q95" s="12"/>
      <c r="R95" s="234" t="str" cm="1">
        <f t="array" ref="R95">IF(OR(ISNUMBER(SEARCH("GHS05",$D95:$L95)),ISNUMBER(SEARCH("GHS06",$D95:$L95)),ISNUMBER(SEARCH("GHS07",$D95:$L95)),ISNUMBER(SEARCH("GHS08",$D95:$L95)),ISNUMBER(SEARCH("geen pictogram",$D95:$L95)),ISNUMBER(SEARCH("GHS09",$D95:$L95)),ISNUMBER(SEARCH("GHS03",$D95:$L95))),"JA","NEE")</f>
        <v>NEE</v>
      </c>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X95" s="121" t="str" cm="1">
        <f t="array" ref="AX95">_xlfn.TEXTJOIN(",", TRUE, IF(D95:L95="","",VLOOKUP(D95:L95, ComboValue!$B$2:$C$11, 2, FALSE)))</f>
        <v/>
      </c>
      <c r="AY95" s="121" t="str">
        <f t="shared" si="64"/>
        <v>Tous_NL</v>
      </c>
      <c r="AZ95" s="121" t="str">
        <f>IF(ISBLANK(M95),"",VLOOKUP(M95,ComboValue!$E$2:$G$18,3,FALSE))</f>
        <v/>
      </c>
      <c r="BA95" s="121" t="str">
        <f>IF(ISBLANK(N95),"",VLOOKUP(N95,ComboValue!$K$2:$L$5,2,FALSE))</f>
        <v/>
      </c>
      <c r="BB95" s="128" t="str" cm="1">
        <f t="array" ref="BB95">_xlfn.TEXTJOIN(",", TRUE, IF(S95:AV95="","",VLOOKUP(S95:AV95, ComboValue!$N$2:$O$100, 2, FALSE)))</f>
        <v/>
      </c>
      <c r="BC95" s="122" t="str">
        <f t="shared" si="65"/>
        <v/>
      </c>
      <c r="BD95" s="110"/>
      <c r="BE95" s="120" t="str">
        <f t="shared" si="116"/>
        <v/>
      </c>
      <c r="BF95" s="121" t="str">
        <f t="shared" si="117"/>
        <v/>
      </c>
      <c r="BG95" s="121" t="str">
        <f t="shared" si="118"/>
        <v/>
      </c>
      <c r="BH95" s="121" t="str">
        <f t="shared" si="119"/>
        <v/>
      </c>
      <c r="BI95" s="121" t="str">
        <f t="shared" si="120"/>
        <v/>
      </c>
      <c r="BJ95" s="121" t="str">
        <f t="shared" si="121"/>
        <v/>
      </c>
      <c r="BK95" s="121" t="str">
        <f t="shared" si="122"/>
        <v/>
      </c>
      <c r="BL95" s="121" t="str">
        <f t="shared" si="123"/>
        <v/>
      </c>
      <c r="BM95" s="121" t="str">
        <f t="shared" si="124"/>
        <v/>
      </c>
      <c r="BN95" s="121" t="str">
        <f t="shared" si="125"/>
        <v/>
      </c>
      <c r="BO95" s="121">
        <f t="shared" si="66"/>
        <v>0</v>
      </c>
      <c r="BP95" s="121">
        <f t="shared" si="67"/>
        <v>0</v>
      </c>
      <c r="BQ95" s="121">
        <f t="shared" si="68"/>
        <v>0</v>
      </c>
      <c r="BR95" s="121">
        <f t="shared" si="69"/>
        <v>0</v>
      </c>
      <c r="BS95" s="121">
        <f t="shared" si="70"/>
        <v>0</v>
      </c>
      <c r="BT95" s="121">
        <f t="shared" si="71"/>
        <v>0</v>
      </c>
      <c r="BU95" s="121" t="str">
        <f t="shared" si="72"/>
        <v/>
      </c>
      <c r="BV95" s="121" t="str">
        <f t="shared" si="73"/>
        <v/>
      </c>
      <c r="BW95" s="121" t="str">
        <f t="shared" si="74"/>
        <v/>
      </c>
      <c r="BX95" s="121" t="str">
        <f t="shared" si="75"/>
        <v/>
      </c>
      <c r="BY95" s="121" t="str">
        <f t="shared" si="76"/>
        <v/>
      </c>
      <c r="BZ95" s="121" t="str">
        <f t="shared" si="77"/>
        <v/>
      </c>
      <c r="CA95" s="121" t="str">
        <f t="shared" si="78"/>
        <v/>
      </c>
      <c r="CB95" s="121" t="str">
        <f t="shared" si="79"/>
        <v/>
      </c>
      <c r="CC95" s="121" t="str">
        <f t="shared" si="80"/>
        <v/>
      </c>
      <c r="CD95" s="121" t="str">
        <f t="shared" si="81"/>
        <v/>
      </c>
      <c r="CE95" s="121" t="str">
        <f t="shared" si="82"/>
        <v/>
      </c>
      <c r="CF95" s="121" t="str">
        <f t="shared" si="83"/>
        <v/>
      </c>
      <c r="CG95" s="121" t="str">
        <f t="shared" si="84"/>
        <v/>
      </c>
      <c r="CH95" s="121" t="str">
        <f t="shared" si="85"/>
        <v/>
      </c>
      <c r="CI95" s="121" t="str">
        <f t="shared" si="86"/>
        <v/>
      </c>
      <c r="CJ95" s="129" t="str">
        <f t="shared" si="87"/>
        <v/>
      </c>
      <c r="CK95" s="121" t="str" cm="1">
        <f t="array" ref="CK95">IF(AND(AZ95="D_16",
        SUMPRODUCT(--ISNUMBER(SEARCH({"14","34","38","40","41","42","43","46","48","56","64","65"},BB95)))&gt;0),
    O95-IF(ISNUMBER(CL95),CL95,0),
    "")</f>
        <v/>
      </c>
      <c r="CL95" s="121" t="str" cm="1">
        <f t="array" ref="CL95">IF(AND(AZ95="D_16",
        SUMPRODUCT(--ISNUMBER(SEARCH({"01";"02";"03";"04";"05";"06";"07";"08";"09";"10";"11";"12";"13";"15";"16";"17";"19";"20";"21";"22";"23";"24";"25";"26";"27";"28";"29";"30";"31";"32";"33";"35";"36";"37";"39";"44";"45";"47";"49";"50";"51";"52";"53";"54";"55";"57";"58";"59";"60";"61";"62";"63";"66";"67";"68";"69";"70";"71";"72";"73";"74";"75"}, BB95)))&gt;0),
    O95,
    "")</f>
        <v/>
      </c>
      <c r="CM95" s="122" t="str" cm="1">
        <f t="array" ref="CM95">IF(SUMPRODUCT(--ISNUMBER(SEARCH({"32";"35";"36";"44";"45";"47";"50";"51";"52";"53";"54";"55";"57";"58";"59";"60"}, BB95)))&gt;0,
    B95,
    "")</f>
        <v/>
      </c>
      <c r="CN95" s="122" t="str" cm="1">
        <f t="array" ref="CN95">IF(SUMPRODUCT(--ISNUMBER(SEARCH({"61";"62"}, BB95)))&gt;0,
    B95,
    "")</f>
        <v/>
      </c>
      <c r="CO95" s="122" t="str" cm="1">
        <f t="array" ref="CO95">IF(SUMPRODUCT(--ISNUMBER(SEARCH({"68";"69";"70";"71"}, BB95)))&gt;0,
    B95,
    "")</f>
        <v/>
      </c>
      <c r="CP95" s="122" t="str" cm="1">
        <f t="array" ref="CP95">IF(SUMPRODUCT(--ISNUMBER(SEARCH({"72";"73";"74";"75"}, BB95)))&gt;0,
    B95,
    "")</f>
        <v/>
      </c>
      <c r="CQ95" s="122" t="str">
        <f t="shared" si="126"/>
        <v/>
      </c>
      <c r="CR95" s="218" t="str">
        <f t="shared" si="127"/>
        <v>NO</v>
      </c>
      <c r="CS95" s="120" t="str">
        <f t="shared" si="102"/>
        <v/>
      </c>
      <c r="CT95" s="121" t="str">
        <f t="shared" si="103"/>
        <v/>
      </c>
      <c r="CU95" s="121" t="str">
        <f t="shared" si="104"/>
        <v/>
      </c>
      <c r="CV95" s="121" t="str">
        <f t="shared" si="105"/>
        <v/>
      </c>
      <c r="CW95" s="121" t="str">
        <f t="shared" si="106"/>
        <v/>
      </c>
      <c r="CX95" s="121" t="str">
        <f t="shared" si="107"/>
        <v/>
      </c>
      <c r="CY95" s="121" t="str">
        <f t="shared" si="108"/>
        <v/>
      </c>
      <c r="CZ95" s="121" t="str">
        <f t="shared" si="109"/>
        <v/>
      </c>
      <c r="DA95" s="121" t="str">
        <f t="shared" si="110"/>
        <v/>
      </c>
      <c r="DB95" s="122" t="str">
        <f t="shared" si="111"/>
        <v/>
      </c>
      <c r="DC95" s="120" t="str">
        <f t="shared" si="112"/>
        <v/>
      </c>
      <c r="DD95" s="121" t="str">
        <f t="shared" si="113"/>
        <v/>
      </c>
      <c r="DE95" s="121" t="str">
        <f t="shared" si="114"/>
        <v/>
      </c>
      <c r="DF95" s="122" t="str">
        <f t="shared" si="115"/>
        <v/>
      </c>
      <c r="DG95" s="110"/>
    </row>
    <row r="96" spans="2:111" ht="16.2" hidden="1" outlineLevel="1" x14ac:dyDescent="0.4">
      <c r="B96" s="7">
        <v>91</v>
      </c>
      <c r="C96" s="12"/>
      <c r="D96" s="13"/>
      <c r="E96" s="14"/>
      <c r="F96" s="14"/>
      <c r="G96" s="14"/>
      <c r="H96" s="14"/>
      <c r="I96" s="14"/>
      <c r="J96" s="14"/>
      <c r="K96" s="14"/>
      <c r="L96" s="15"/>
      <c r="M96" s="12"/>
      <c r="N96" s="12"/>
      <c r="O96" s="12"/>
      <c r="P96" s="98" t="str">
        <f xml:space="preserve"> IF(ISBLANK(M96),"",VLOOKUP(M96,ComboValue!$E$2:$I$18,5,FALSE))</f>
        <v/>
      </c>
      <c r="Q96" s="12"/>
      <c r="R96" s="234" t="str" cm="1">
        <f t="array" ref="R96">IF(OR(ISNUMBER(SEARCH("GHS05",$D96:$L96)),ISNUMBER(SEARCH("GHS06",$D96:$L96)),ISNUMBER(SEARCH("GHS07",$D96:$L96)),ISNUMBER(SEARCH("GHS08",$D96:$L96)),ISNUMBER(SEARCH("geen pictogram",$D96:$L96)),ISNUMBER(SEARCH("GHS09",$D96:$L96)),ISNUMBER(SEARCH("GHS03",$D96:$L96))),"JA","NEE")</f>
        <v>NEE</v>
      </c>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X96" s="121" t="str" cm="1">
        <f t="array" ref="AX96">_xlfn.TEXTJOIN(",", TRUE, IF(D96:L96="","",VLOOKUP(D96:L96, ComboValue!$B$2:$C$11, 2, FALSE)))</f>
        <v/>
      </c>
      <c r="AY96" s="121" t="str">
        <f t="shared" si="64"/>
        <v>Tous_NL</v>
      </c>
      <c r="AZ96" s="121" t="str">
        <f>IF(ISBLANK(M96),"",VLOOKUP(M96,ComboValue!$E$2:$G$18,3,FALSE))</f>
        <v/>
      </c>
      <c r="BA96" s="121" t="str">
        <f>IF(ISBLANK(N96),"",VLOOKUP(N96,ComboValue!$K$2:$L$5,2,FALSE))</f>
        <v/>
      </c>
      <c r="BB96" s="128" t="str" cm="1">
        <f t="array" ref="BB96">_xlfn.TEXTJOIN(",", TRUE, IF(S96:AV96="","",VLOOKUP(S96:AV96, ComboValue!$N$2:$O$100, 2, FALSE)))</f>
        <v/>
      </c>
      <c r="BC96" s="122" t="str">
        <f t="shared" si="65"/>
        <v/>
      </c>
      <c r="BD96" s="110"/>
      <c r="BE96" s="120" t="str">
        <f t="shared" si="116"/>
        <v/>
      </c>
      <c r="BF96" s="121" t="str">
        <f t="shared" si="117"/>
        <v/>
      </c>
      <c r="BG96" s="121" t="str">
        <f t="shared" si="118"/>
        <v/>
      </c>
      <c r="BH96" s="121" t="str">
        <f t="shared" si="119"/>
        <v/>
      </c>
      <c r="BI96" s="121" t="str">
        <f t="shared" si="120"/>
        <v/>
      </c>
      <c r="BJ96" s="121" t="str">
        <f t="shared" si="121"/>
        <v/>
      </c>
      <c r="BK96" s="121" t="str">
        <f t="shared" si="122"/>
        <v/>
      </c>
      <c r="BL96" s="121" t="str">
        <f t="shared" si="123"/>
        <v/>
      </c>
      <c r="BM96" s="121" t="str">
        <f t="shared" si="124"/>
        <v/>
      </c>
      <c r="BN96" s="121" t="str">
        <f t="shared" si="125"/>
        <v/>
      </c>
      <c r="BO96" s="121">
        <f t="shared" si="66"/>
        <v>0</v>
      </c>
      <c r="BP96" s="121">
        <f t="shared" si="67"/>
        <v>0</v>
      </c>
      <c r="BQ96" s="121">
        <f t="shared" si="68"/>
        <v>0</v>
      </c>
      <c r="BR96" s="121">
        <f t="shared" si="69"/>
        <v>0</v>
      </c>
      <c r="BS96" s="121">
        <f t="shared" si="70"/>
        <v>0</v>
      </c>
      <c r="BT96" s="121">
        <f t="shared" si="71"/>
        <v>0</v>
      </c>
      <c r="BU96" s="121" t="str">
        <f t="shared" si="72"/>
        <v/>
      </c>
      <c r="BV96" s="121" t="str">
        <f t="shared" si="73"/>
        <v/>
      </c>
      <c r="BW96" s="121" t="str">
        <f t="shared" si="74"/>
        <v/>
      </c>
      <c r="BX96" s="121" t="str">
        <f t="shared" si="75"/>
        <v/>
      </c>
      <c r="BY96" s="121" t="str">
        <f t="shared" si="76"/>
        <v/>
      </c>
      <c r="BZ96" s="121" t="str">
        <f t="shared" si="77"/>
        <v/>
      </c>
      <c r="CA96" s="121" t="str">
        <f t="shared" si="78"/>
        <v/>
      </c>
      <c r="CB96" s="121" t="str">
        <f t="shared" si="79"/>
        <v/>
      </c>
      <c r="CC96" s="121" t="str">
        <f t="shared" si="80"/>
        <v/>
      </c>
      <c r="CD96" s="121" t="str">
        <f t="shared" si="81"/>
        <v/>
      </c>
      <c r="CE96" s="121" t="str">
        <f t="shared" si="82"/>
        <v/>
      </c>
      <c r="CF96" s="121" t="str">
        <f t="shared" si="83"/>
        <v/>
      </c>
      <c r="CG96" s="121" t="str">
        <f t="shared" si="84"/>
        <v/>
      </c>
      <c r="CH96" s="121" t="str">
        <f t="shared" si="85"/>
        <v/>
      </c>
      <c r="CI96" s="121" t="str">
        <f t="shared" si="86"/>
        <v/>
      </c>
      <c r="CJ96" s="129" t="str">
        <f t="shared" si="87"/>
        <v/>
      </c>
      <c r="CK96" s="121" t="str" cm="1">
        <f t="array" ref="CK96">IF(AND(AZ96="D_16",
        SUMPRODUCT(--ISNUMBER(SEARCH({"14","34","38","40","41","42","43","46","48","56","64","65"},BB96)))&gt;0),
    O96-IF(ISNUMBER(CL96),CL96,0),
    "")</f>
        <v/>
      </c>
      <c r="CL96" s="121" t="str" cm="1">
        <f t="array" ref="CL96">IF(AND(AZ96="D_16",
        SUMPRODUCT(--ISNUMBER(SEARCH({"01";"02";"03";"04";"05";"06";"07";"08";"09";"10";"11";"12";"13";"15";"16";"17";"19";"20";"21";"22";"23";"24";"25";"26";"27";"28";"29";"30";"31";"32";"33";"35";"36";"37";"39";"44";"45";"47";"49";"50";"51";"52";"53";"54";"55";"57";"58";"59";"60";"61";"62";"63";"66";"67";"68";"69";"70";"71";"72";"73";"74";"75"}, BB96)))&gt;0),
    O96,
    "")</f>
        <v/>
      </c>
      <c r="CM96" s="122" t="str" cm="1">
        <f t="array" ref="CM96">IF(SUMPRODUCT(--ISNUMBER(SEARCH({"32";"35";"36";"44";"45";"47";"50";"51";"52";"53";"54";"55";"57";"58";"59";"60"}, BB96)))&gt;0,
    B96,
    "")</f>
        <v/>
      </c>
      <c r="CN96" s="122" t="str" cm="1">
        <f t="array" ref="CN96">IF(SUMPRODUCT(--ISNUMBER(SEARCH({"61";"62"}, BB96)))&gt;0,
    B96,
    "")</f>
        <v/>
      </c>
      <c r="CO96" s="122" t="str" cm="1">
        <f t="array" ref="CO96">IF(SUMPRODUCT(--ISNUMBER(SEARCH({"68";"69";"70";"71"}, BB96)))&gt;0,
    B96,
    "")</f>
        <v/>
      </c>
      <c r="CP96" s="122" t="str" cm="1">
        <f t="array" ref="CP96">IF(SUMPRODUCT(--ISNUMBER(SEARCH({"72";"73";"74";"75"}, BB96)))&gt;0,
    B96,
    "")</f>
        <v/>
      </c>
      <c r="CQ96" s="122" t="str">
        <f t="shared" si="126"/>
        <v/>
      </c>
      <c r="CR96" s="218" t="str">
        <f t="shared" si="127"/>
        <v>NO</v>
      </c>
      <c r="CS96" s="120" t="str">
        <f t="shared" si="102"/>
        <v/>
      </c>
      <c r="CT96" s="121" t="str">
        <f t="shared" si="103"/>
        <v/>
      </c>
      <c r="CU96" s="121" t="str">
        <f t="shared" si="104"/>
        <v/>
      </c>
      <c r="CV96" s="121" t="str">
        <f t="shared" si="105"/>
        <v/>
      </c>
      <c r="CW96" s="121" t="str">
        <f t="shared" si="106"/>
        <v/>
      </c>
      <c r="CX96" s="121" t="str">
        <f t="shared" si="107"/>
        <v/>
      </c>
      <c r="CY96" s="121" t="str">
        <f t="shared" si="108"/>
        <v/>
      </c>
      <c r="CZ96" s="121" t="str">
        <f t="shared" si="109"/>
        <v/>
      </c>
      <c r="DA96" s="121" t="str">
        <f t="shared" si="110"/>
        <v/>
      </c>
      <c r="DB96" s="122" t="str">
        <f t="shared" si="111"/>
        <v/>
      </c>
      <c r="DC96" s="120" t="str">
        <f t="shared" si="112"/>
        <v/>
      </c>
      <c r="DD96" s="121" t="str">
        <f t="shared" si="113"/>
        <v/>
      </c>
      <c r="DE96" s="121" t="str">
        <f t="shared" si="114"/>
        <v/>
      </c>
      <c r="DF96" s="122" t="str">
        <f t="shared" si="115"/>
        <v/>
      </c>
      <c r="DG96" s="110"/>
    </row>
    <row r="97" spans="2:111" ht="16.2" hidden="1" outlineLevel="1" x14ac:dyDescent="0.4">
      <c r="B97" s="7">
        <v>92</v>
      </c>
      <c r="C97" s="12"/>
      <c r="D97" s="13"/>
      <c r="E97" s="14"/>
      <c r="F97" s="14"/>
      <c r="G97" s="14"/>
      <c r="H97" s="14"/>
      <c r="I97" s="14"/>
      <c r="J97" s="14"/>
      <c r="K97" s="14"/>
      <c r="L97" s="15"/>
      <c r="M97" s="12"/>
      <c r="N97" s="12"/>
      <c r="O97" s="12"/>
      <c r="P97" s="98" t="str">
        <f xml:space="preserve"> IF(ISBLANK(M97),"",VLOOKUP(M97,ComboValue!$E$2:$I$18,5,FALSE))</f>
        <v/>
      </c>
      <c r="Q97" s="12"/>
      <c r="R97" s="234" t="str" cm="1">
        <f t="array" ref="R97">IF(OR(ISNUMBER(SEARCH("GHS05",$D97:$L97)),ISNUMBER(SEARCH("GHS06",$D97:$L97)),ISNUMBER(SEARCH("GHS07",$D97:$L97)),ISNUMBER(SEARCH("GHS08",$D97:$L97)),ISNUMBER(SEARCH("geen pictogram",$D97:$L97)),ISNUMBER(SEARCH("GHS09",$D97:$L97)),ISNUMBER(SEARCH("GHS03",$D97:$L97))),"JA","NEE")</f>
        <v>NEE</v>
      </c>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X97" s="121" t="str" cm="1">
        <f t="array" ref="AX97">_xlfn.TEXTJOIN(",", TRUE, IF(D97:L97="","",VLOOKUP(D97:L97, ComboValue!$B$2:$C$11, 2, FALSE)))</f>
        <v/>
      </c>
      <c r="AY97" s="121" t="str">
        <f t="shared" si="64"/>
        <v>Tous_NL</v>
      </c>
      <c r="AZ97" s="121" t="str">
        <f>IF(ISBLANK(M97),"",VLOOKUP(M97,ComboValue!$E$2:$G$18,3,FALSE))</f>
        <v/>
      </c>
      <c r="BA97" s="121" t="str">
        <f>IF(ISBLANK(N97),"",VLOOKUP(N97,ComboValue!$K$2:$L$5,2,FALSE))</f>
        <v/>
      </c>
      <c r="BB97" s="128" t="str" cm="1">
        <f t="array" ref="BB97">_xlfn.TEXTJOIN(",", TRUE, IF(S97:AV97="","",VLOOKUP(S97:AV97, ComboValue!$N$2:$O$100, 2, FALSE)))</f>
        <v/>
      </c>
      <c r="BC97" s="122" t="str">
        <f t="shared" si="65"/>
        <v/>
      </c>
      <c r="BD97" s="110"/>
      <c r="BE97" s="120" t="str">
        <f t="shared" si="116"/>
        <v/>
      </c>
      <c r="BF97" s="121" t="str">
        <f t="shared" si="117"/>
        <v/>
      </c>
      <c r="BG97" s="121" t="str">
        <f t="shared" si="118"/>
        <v/>
      </c>
      <c r="BH97" s="121" t="str">
        <f t="shared" si="119"/>
        <v/>
      </c>
      <c r="BI97" s="121" t="str">
        <f t="shared" si="120"/>
        <v/>
      </c>
      <c r="BJ97" s="121" t="str">
        <f t="shared" si="121"/>
        <v/>
      </c>
      <c r="BK97" s="121" t="str">
        <f t="shared" si="122"/>
        <v/>
      </c>
      <c r="BL97" s="121" t="str">
        <f t="shared" si="123"/>
        <v/>
      </c>
      <c r="BM97" s="121" t="str">
        <f t="shared" si="124"/>
        <v/>
      </c>
      <c r="BN97" s="121" t="str">
        <f t="shared" si="125"/>
        <v/>
      </c>
      <c r="BO97" s="121">
        <f t="shared" si="66"/>
        <v>0</v>
      </c>
      <c r="BP97" s="121">
        <f t="shared" si="67"/>
        <v>0</v>
      </c>
      <c r="BQ97" s="121">
        <f t="shared" si="68"/>
        <v>0</v>
      </c>
      <c r="BR97" s="121">
        <f t="shared" si="69"/>
        <v>0</v>
      </c>
      <c r="BS97" s="121">
        <f t="shared" si="70"/>
        <v>0</v>
      </c>
      <c r="BT97" s="121">
        <f t="shared" si="71"/>
        <v>0</v>
      </c>
      <c r="BU97" s="121" t="str">
        <f t="shared" si="72"/>
        <v/>
      </c>
      <c r="BV97" s="121" t="str">
        <f t="shared" si="73"/>
        <v/>
      </c>
      <c r="BW97" s="121" t="str">
        <f t="shared" si="74"/>
        <v/>
      </c>
      <c r="BX97" s="121" t="str">
        <f t="shared" si="75"/>
        <v/>
      </c>
      <c r="BY97" s="121" t="str">
        <f t="shared" si="76"/>
        <v/>
      </c>
      <c r="BZ97" s="121" t="str">
        <f t="shared" si="77"/>
        <v/>
      </c>
      <c r="CA97" s="121" t="str">
        <f t="shared" si="78"/>
        <v/>
      </c>
      <c r="CB97" s="121" t="str">
        <f t="shared" si="79"/>
        <v/>
      </c>
      <c r="CC97" s="121" t="str">
        <f t="shared" si="80"/>
        <v/>
      </c>
      <c r="CD97" s="121" t="str">
        <f t="shared" si="81"/>
        <v/>
      </c>
      <c r="CE97" s="121" t="str">
        <f t="shared" si="82"/>
        <v/>
      </c>
      <c r="CF97" s="121" t="str">
        <f t="shared" si="83"/>
        <v/>
      </c>
      <c r="CG97" s="121" t="str">
        <f t="shared" si="84"/>
        <v/>
      </c>
      <c r="CH97" s="121" t="str">
        <f t="shared" si="85"/>
        <v/>
      </c>
      <c r="CI97" s="121" t="str">
        <f t="shared" si="86"/>
        <v/>
      </c>
      <c r="CJ97" s="129" t="str">
        <f t="shared" si="87"/>
        <v/>
      </c>
      <c r="CK97" s="121" t="str" cm="1">
        <f t="array" ref="CK97">IF(AND(AZ97="D_16",
        SUMPRODUCT(--ISNUMBER(SEARCH({"14","34","38","40","41","42","43","46","48","56","64","65"},BB97)))&gt;0),
    O97-IF(ISNUMBER(CL97),CL97,0),
    "")</f>
        <v/>
      </c>
      <c r="CL97" s="121" t="str" cm="1">
        <f t="array" ref="CL97">IF(AND(AZ97="D_16",
        SUMPRODUCT(--ISNUMBER(SEARCH({"01";"02";"03";"04";"05";"06";"07";"08";"09";"10";"11";"12";"13";"15";"16";"17";"19";"20";"21";"22";"23";"24";"25";"26";"27";"28";"29";"30";"31";"32";"33";"35";"36";"37";"39";"44";"45";"47";"49";"50";"51";"52";"53";"54";"55";"57";"58";"59";"60";"61";"62";"63";"66";"67";"68";"69";"70";"71";"72";"73";"74";"75"}, BB97)))&gt;0),
    O97,
    "")</f>
        <v/>
      </c>
      <c r="CM97" s="122" t="str" cm="1">
        <f t="array" ref="CM97">IF(SUMPRODUCT(--ISNUMBER(SEARCH({"32";"35";"36";"44";"45";"47";"50";"51";"52";"53";"54";"55";"57";"58";"59";"60"}, BB97)))&gt;0,
    B97,
    "")</f>
        <v/>
      </c>
      <c r="CN97" s="122" t="str" cm="1">
        <f t="array" ref="CN97">IF(SUMPRODUCT(--ISNUMBER(SEARCH({"61";"62"}, BB97)))&gt;0,
    B97,
    "")</f>
        <v/>
      </c>
      <c r="CO97" s="122" t="str" cm="1">
        <f t="array" ref="CO97">IF(SUMPRODUCT(--ISNUMBER(SEARCH({"68";"69";"70";"71"}, BB97)))&gt;0,
    B97,
    "")</f>
        <v/>
      </c>
      <c r="CP97" s="122" t="str" cm="1">
        <f t="array" ref="CP97">IF(SUMPRODUCT(--ISNUMBER(SEARCH({"72";"73";"74";"75"}, BB97)))&gt;0,
    B97,
    "")</f>
        <v/>
      </c>
      <c r="CQ97" s="122" t="str">
        <f t="shared" si="126"/>
        <v/>
      </c>
      <c r="CR97" s="218" t="str">
        <f t="shared" si="127"/>
        <v>NO</v>
      </c>
      <c r="CS97" s="120" t="str">
        <f t="shared" si="102"/>
        <v/>
      </c>
      <c r="CT97" s="121" t="str">
        <f t="shared" si="103"/>
        <v/>
      </c>
      <c r="CU97" s="121" t="str">
        <f t="shared" si="104"/>
        <v/>
      </c>
      <c r="CV97" s="121" t="str">
        <f t="shared" si="105"/>
        <v/>
      </c>
      <c r="CW97" s="121" t="str">
        <f t="shared" si="106"/>
        <v/>
      </c>
      <c r="CX97" s="121" t="str">
        <f t="shared" si="107"/>
        <v/>
      </c>
      <c r="CY97" s="121" t="str">
        <f t="shared" si="108"/>
        <v/>
      </c>
      <c r="CZ97" s="121" t="str">
        <f t="shared" si="109"/>
        <v/>
      </c>
      <c r="DA97" s="121" t="str">
        <f t="shared" si="110"/>
        <v/>
      </c>
      <c r="DB97" s="122" t="str">
        <f t="shared" si="111"/>
        <v/>
      </c>
      <c r="DC97" s="120" t="str">
        <f t="shared" si="112"/>
        <v/>
      </c>
      <c r="DD97" s="121" t="str">
        <f t="shared" si="113"/>
        <v/>
      </c>
      <c r="DE97" s="121" t="str">
        <f t="shared" si="114"/>
        <v/>
      </c>
      <c r="DF97" s="122" t="str">
        <f t="shared" si="115"/>
        <v/>
      </c>
      <c r="DG97" s="110"/>
    </row>
    <row r="98" spans="2:111" ht="16.2" hidden="1" outlineLevel="1" x14ac:dyDescent="0.4">
      <c r="B98" s="7">
        <v>93</v>
      </c>
      <c r="C98" s="12"/>
      <c r="D98" s="13"/>
      <c r="E98" s="14"/>
      <c r="F98" s="14"/>
      <c r="G98" s="14"/>
      <c r="H98" s="14"/>
      <c r="I98" s="14"/>
      <c r="J98" s="14"/>
      <c r="K98" s="14"/>
      <c r="L98" s="15"/>
      <c r="M98" s="12"/>
      <c r="N98" s="12"/>
      <c r="O98" s="12"/>
      <c r="P98" s="98" t="str">
        <f xml:space="preserve"> IF(ISBLANK(M98),"",VLOOKUP(M98,ComboValue!$E$2:$I$18,5,FALSE))</f>
        <v/>
      </c>
      <c r="Q98" s="12"/>
      <c r="R98" s="234" t="str" cm="1">
        <f t="array" ref="R98">IF(OR(ISNUMBER(SEARCH("GHS05",$D98:$L98)),ISNUMBER(SEARCH("GHS06",$D98:$L98)),ISNUMBER(SEARCH("GHS07",$D98:$L98)),ISNUMBER(SEARCH("GHS08",$D98:$L98)),ISNUMBER(SEARCH("geen pictogram",$D98:$L98)),ISNUMBER(SEARCH("GHS09",$D98:$L98)),ISNUMBER(SEARCH("GHS03",$D98:$L98))),"JA","NEE")</f>
        <v>NEE</v>
      </c>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X98" s="121" t="str" cm="1">
        <f t="array" ref="AX98">_xlfn.TEXTJOIN(",", TRUE, IF(D98:L98="","",VLOOKUP(D98:L98, ComboValue!$B$2:$C$11, 2, FALSE)))</f>
        <v/>
      </c>
      <c r="AY98" s="121" t="str">
        <f t="shared" si="64"/>
        <v>Tous_NL</v>
      </c>
      <c r="AZ98" s="121" t="str">
        <f>IF(ISBLANK(M98),"",VLOOKUP(M98,ComboValue!$E$2:$G$18,3,FALSE))</f>
        <v/>
      </c>
      <c r="BA98" s="121" t="str">
        <f>IF(ISBLANK(N98),"",VLOOKUP(N98,ComboValue!$K$2:$L$5,2,FALSE))</f>
        <v/>
      </c>
      <c r="BB98" s="128" t="str" cm="1">
        <f t="array" ref="BB98">_xlfn.TEXTJOIN(",", TRUE, IF(S98:AV98="","",VLOOKUP(S98:AV98, ComboValue!$N$2:$O$100, 2, FALSE)))</f>
        <v/>
      </c>
      <c r="BC98" s="122" t="str">
        <f t="shared" si="65"/>
        <v/>
      </c>
      <c r="BD98" s="110"/>
      <c r="BE98" s="120" t="str">
        <f t="shared" si="116"/>
        <v/>
      </c>
      <c r="BF98" s="121" t="str">
        <f t="shared" si="117"/>
        <v/>
      </c>
      <c r="BG98" s="121" t="str">
        <f t="shared" si="118"/>
        <v/>
      </c>
      <c r="BH98" s="121" t="str">
        <f t="shared" si="119"/>
        <v/>
      </c>
      <c r="BI98" s="121" t="str">
        <f t="shared" si="120"/>
        <v/>
      </c>
      <c r="BJ98" s="121" t="str">
        <f t="shared" si="121"/>
        <v/>
      </c>
      <c r="BK98" s="121" t="str">
        <f t="shared" si="122"/>
        <v/>
      </c>
      <c r="BL98" s="121" t="str">
        <f t="shared" si="123"/>
        <v/>
      </c>
      <c r="BM98" s="121" t="str">
        <f t="shared" si="124"/>
        <v/>
      </c>
      <c r="BN98" s="121" t="str">
        <f t="shared" si="125"/>
        <v/>
      </c>
      <c r="BO98" s="121">
        <f t="shared" si="66"/>
        <v>0</v>
      </c>
      <c r="BP98" s="121">
        <f t="shared" si="67"/>
        <v>0</v>
      </c>
      <c r="BQ98" s="121">
        <f t="shared" si="68"/>
        <v>0</v>
      </c>
      <c r="BR98" s="121">
        <f t="shared" si="69"/>
        <v>0</v>
      </c>
      <c r="BS98" s="121">
        <f t="shared" si="70"/>
        <v>0</v>
      </c>
      <c r="BT98" s="121">
        <f t="shared" si="71"/>
        <v>0</v>
      </c>
      <c r="BU98" s="121" t="str">
        <f t="shared" si="72"/>
        <v/>
      </c>
      <c r="BV98" s="121" t="str">
        <f t="shared" si="73"/>
        <v/>
      </c>
      <c r="BW98" s="121" t="str">
        <f t="shared" si="74"/>
        <v/>
      </c>
      <c r="BX98" s="121" t="str">
        <f t="shared" si="75"/>
        <v/>
      </c>
      <c r="BY98" s="121" t="str">
        <f t="shared" si="76"/>
        <v/>
      </c>
      <c r="BZ98" s="121" t="str">
        <f t="shared" si="77"/>
        <v/>
      </c>
      <c r="CA98" s="121" t="str">
        <f t="shared" si="78"/>
        <v/>
      </c>
      <c r="CB98" s="121" t="str">
        <f t="shared" si="79"/>
        <v/>
      </c>
      <c r="CC98" s="121" t="str">
        <f t="shared" si="80"/>
        <v/>
      </c>
      <c r="CD98" s="121" t="str">
        <f t="shared" si="81"/>
        <v/>
      </c>
      <c r="CE98" s="121" t="str">
        <f t="shared" si="82"/>
        <v/>
      </c>
      <c r="CF98" s="121" t="str">
        <f t="shared" si="83"/>
        <v/>
      </c>
      <c r="CG98" s="121" t="str">
        <f t="shared" si="84"/>
        <v/>
      </c>
      <c r="CH98" s="121" t="str">
        <f t="shared" si="85"/>
        <v/>
      </c>
      <c r="CI98" s="121" t="str">
        <f t="shared" si="86"/>
        <v/>
      </c>
      <c r="CJ98" s="129" t="str">
        <f t="shared" si="87"/>
        <v/>
      </c>
      <c r="CK98" s="121" t="str" cm="1">
        <f t="array" ref="CK98">IF(AND(AZ98="D_16",
        SUMPRODUCT(--ISNUMBER(SEARCH({"14","34","38","40","41","42","43","46","48","56","64","65"},BB98)))&gt;0),
    O98-IF(ISNUMBER(CL98),CL98,0),
    "")</f>
        <v/>
      </c>
      <c r="CL98" s="121" t="str" cm="1">
        <f t="array" ref="CL98">IF(AND(AZ98="D_16",
        SUMPRODUCT(--ISNUMBER(SEARCH({"01";"02";"03";"04";"05";"06";"07";"08";"09";"10";"11";"12";"13";"15";"16";"17";"19";"20";"21";"22";"23";"24";"25";"26";"27";"28";"29";"30";"31";"32";"33";"35";"36";"37";"39";"44";"45";"47";"49";"50";"51";"52";"53";"54";"55";"57";"58";"59";"60";"61";"62";"63";"66";"67";"68";"69";"70";"71";"72";"73";"74";"75"}, BB98)))&gt;0),
    O98,
    "")</f>
        <v/>
      </c>
      <c r="CM98" s="122" t="str" cm="1">
        <f t="array" ref="CM98">IF(SUMPRODUCT(--ISNUMBER(SEARCH({"32";"35";"36";"44";"45";"47";"50";"51";"52";"53";"54";"55";"57";"58";"59";"60"}, BB98)))&gt;0,
    B98,
    "")</f>
        <v/>
      </c>
      <c r="CN98" s="122" t="str" cm="1">
        <f t="array" ref="CN98">IF(SUMPRODUCT(--ISNUMBER(SEARCH({"61";"62"}, BB98)))&gt;0,
    B98,
    "")</f>
        <v/>
      </c>
      <c r="CO98" s="122" t="str" cm="1">
        <f t="array" ref="CO98">IF(SUMPRODUCT(--ISNUMBER(SEARCH({"68";"69";"70";"71"}, BB98)))&gt;0,
    B98,
    "")</f>
        <v/>
      </c>
      <c r="CP98" s="122" t="str" cm="1">
        <f t="array" ref="CP98">IF(SUMPRODUCT(--ISNUMBER(SEARCH({"72";"73";"74";"75"}, BB98)))&gt;0,
    B98,
    "")</f>
        <v/>
      </c>
      <c r="CQ98" s="122" t="str">
        <f t="shared" si="126"/>
        <v/>
      </c>
      <c r="CR98" s="218" t="str">
        <f t="shared" si="127"/>
        <v>NO</v>
      </c>
      <c r="CS98" s="120" t="str">
        <f t="shared" si="102"/>
        <v/>
      </c>
      <c r="CT98" s="121" t="str">
        <f t="shared" si="103"/>
        <v/>
      </c>
      <c r="CU98" s="121" t="str">
        <f t="shared" si="104"/>
        <v/>
      </c>
      <c r="CV98" s="121" t="str">
        <f t="shared" si="105"/>
        <v/>
      </c>
      <c r="CW98" s="121" t="str">
        <f t="shared" si="106"/>
        <v/>
      </c>
      <c r="CX98" s="121" t="str">
        <f t="shared" si="107"/>
        <v/>
      </c>
      <c r="CY98" s="121" t="str">
        <f t="shared" si="108"/>
        <v/>
      </c>
      <c r="CZ98" s="121" t="str">
        <f t="shared" si="109"/>
        <v/>
      </c>
      <c r="DA98" s="121" t="str">
        <f t="shared" si="110"/>
        <v/>
      </c>
      <c r="DB98" s="122" t="str">
        <f t="shared" si="111"/>
        <v/>
      </c>
      <c r="DC98" s="120" t="str">
        <f t="shared" si="112"/>
        <v/>
      </c>
      <c r="DD98" s="121" t="str">
        <f t="shared" si="113"/>
        <v/>
      </c>
      <c r="DE98" s="121" t="str">
        <f t="shared" si="114"/>
        <v/>
      </c>
      <c r="DF98" s="122" t="str">
        <f t="shared" si="115"/>
        <v/>
      </c>
      <c r="DG98" s="110"/>
    </row>
    <row r="99" spans="2:111" ht="16.2" hidden="1" outlineLevel="1" x14ac:dyDescent="0.4">
      <c r="B99" s="7">
        <v>94</v>
      </c>
      <c r="C99" s="12"/>
      <c r="D99" s="13"/>
      <c r="E99" s="14"/>
      <c r="F99" s="14"/>
      <c r="G99" s="14"/>
      <c r="H99" s="14"/>
      <c r="I99" s="14"/>
      <c r="J99" s="14"/>
      <c r="K99" s="14"/>
      <c r="L99" s="15"/>
      <c r="M99" s="12"/>
      <c r="N99" s="12"/>
      <c r="O99" s="12"/>
      <c r="P99" s="98" t="str">
        <f xml:space="preserve"> IF(ISBLANK(M99),"",VLOOKUP(M99,ComboValue!$E$2:$I$18,5,FALSE))</f>
        <v/>
      </c>
      <c r="Q99" s="12"/>
      <c r="R99" s="234" t="str" cm="1">
        <f t="array" ref="R99">IF(OR(ISNUMBER(SEARCH("GHS05",$D99:$L99)),ISNUMBER(SEARCH("GHS06",$D99:$L99)),ISNUMBER(SEARCH("GHS07",$D99:$L99)),ISNUMBER(SEARCH("GHS08",$D99:$L99)),ISNUMBER(SEARCH("geen pictogram",$D99:$L99)),ISNUMBER(SEARCH("GHS09",$D99:$L99)),ISNUMBER(SEARCH("GHS03",$D99:$L99))),"JA","NEE")</f>
        <v>NEE</v>
      </c>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X99" s="121" t="str" cm="1">
        <f t="array" ref="AX99">_xlfn.TEXTJOIN(",", TRUE, IF(D99:L99="","",VLOOKUP(D99:L99, ComboValue!$B$2:$C$11, 2, FALSE)))</f>
        <v/>
      </c>
      <c r="AY99" s="121" t="str">
        <f t="shared" ref="AY99:AY162" si="128">IF(ISNUMBER(SEARCH("04",AX99)),"Gaz_Nl","Tous_NL")</f>
        <v>Tous_NL</v>
      </c>
      <c r="AZ99" s="121" t="str">
        <f>IF(ISBLANK(M99),"",VLOOKUP(M99,ComboValue!$E$2:$G$18,3,FALSE))</f>
        <v/>
      </c>
      <c r="BA99" s="121" t="str">
        <f>IF(ISBLANK(N99),"",VLOOKUP(N99,ComboValue!$K$2:$L$5,2,FALSE))</f>
        <v/>
      </c>
      <c r="BB99" s="128" t="str" cm="1">
        <f t="array" ref="BB99">_xlfn.TEXTJOIN(",", TRUE, IF(S99:AV99="","",VLOOKUP(S99:AV99, ComboValue!$N$2:$O$100, 2, FALSE)))</f>
        <v/>
      </c>
      <c r="BC99" s="122" t="str">
        <f t="shared" ref="BC99:BC162" si="129">IF(AND(ISNUMBER(SEARCH("04",AX99)),NOT(OR("C_01"=AZ99,"C_01b"=AZ99,"C_02"=AZ99,"C_03"=AZ99))),"01,","") &amp; IF(OR(AND("C_01"=AZ99,NOT("04"=BA99)),AND("C_02"=AZ99,NOT("04"=BA99)),AND("C_03"=AZ99,NOT("04"=BA99)),AND("C_04"=AZ99,NOT("01"=BA99)),AND("C_05"=AZ99,NOT("01"=BA99)),AND("C_06"=AZ99,OR("04"=BA99,BA99="")),AND("C_07"=AZ99,OR("04"=BA99,BA99="")),AND("C_08"=AZ99,NOT("03"=BA99)),AND("C_09"=AZ99,NOT("03"=BA99)),AND("C_10"=AZ99,NOT("04"=BA99)),AND("C_11"=AZ99,NOT("04"=BA99)),AND("C_12"=AZ99,NOT("04"=BA99)),AND("C_13"=AZ99,NOT("04"=BA99)),AND("C_14"=AZ99,NOT("04"=BA99))),"02,","") &amp; IF(AND(OR(ISNUMBER(SEARCH("11",BB99)),ISNUMBER(SEARCH("12",BB99))),NOT("01"=BA99)),"03,","") &amp; IF(AND(ISNUMBER(SEARCH("13",BB99)),NOT("02"=BA99)),"04,","")</f>
        <v/>
      </c>
      <c r="BD99" s="110"/>
      <c r="BE99" s="120" t="str">
        <f t="shared" si="116"/>
        <v/>
      </c>
      <c r="BF99" s="121" t="str">
        <f t="shared" si="117"/>
        <v/>
      </c>
      <c r="BG99" s="121" t="str">
        <f t="shared" si="118"/>
        <v/>
      </c>
      <c r="BH99" s="121" t="str">
        <f t="shared" si="119"/>
        <v/>
      </c>
      <c r="BI99" s="121" t="str">
        <f t="shared" si="120"/>
        <v/>
      </c>
      <c r="BJ99" s="121" t="str">
        <f t="shared" si="121"/>
        <v/>
      </c>
      <c r="BK99" s="121" t="str">
        <f t="shared" si="122"/>
        <v/>
      </c>
      <c r="BL99" s="121" t="str">
        <f t="shared" si="123"/>
        <v/>
      </c>
      <c r="BM99" s="121" t="str">
        <f t="shared" si="124"/>
        <v/>
      </c>
      <c r="BN99" s="121" t="str">
        <f t="shared" si="125"/>
        <v/>
      </c>
      <c r="BO99" s="121">
        <f t="shared" ref="BO99:BO162" si="130">IF(BF99="",0,BF99)</f>
        <v>0</v>
      </c>
      <c r="BP99" s="121">
        <f t="shared" ref="BP99:BP162" si="131">IF(BI99="",0,BI99-BQ99-BO99)</f>
        <v>0</v>
      </c>
      <c r="BQ99" s="121">
        <f t="shared" ref="BQ99:BQ162" si="132">IF(BJ99="",0,BJ99-BO99)</f>
        <v>0</v>
      </c>
      <c r="BR99" s="121">
        <f t="shared" ref="BR99:BR162" si="133">IF(BK99="",0,BK99-BS99-BP99-BQ99-BO99)</f>
        <v>0</v>
      </c>
      <c r="BS99" s="121">
        <f t="shared" ref="BS99:BS162" si="134">IF(BK99="",0,BK99-BP99-BQ99-BO99)</f>
        <v>0</v>
      </c>
      <c r="BT99" s="121">
        <f t="shared" ref="BT99:BT162" si="135">IF(BL99="",0,BL99-BR99-BS99-BP99-BQ99-BO99)</f>
        <v>0</v>
      </c>
      <c r="BU99" s="121" t="str">
        <f t="shared" ref="BU99:BU162" si="136">IF(AZ99="D_01",O99,"")</f>
        <v/>
      </c>
      <c r="BV99" s="121" t="str">
        <f t="shared" ref="BV99:BV162" si="137">IF(AZ99="D_01b",O99,"")</f>
        <v/>
      </c>
      <c r="BW99" s="121" t="str">
        <f t="shared" ref="BW99:BW162" si="138">IF(AZ99="D_02",O99,"")</f>
        <v/>
      </c>
      <c r="BX99" s="121" t="str">
        <f t="shared" ref="BX99:BX162" si="139">IF(AZ99="D_03",O99,"")</f>
        <v/>
      </c>
      <c r="BY99" s="121" t="str">
        <f t="shared" ref="BY99:BY162" si="140">IF(AND(OR(AZ99="D_04",AZ99="D_06"),BA99="01"),O99,"")</f>
        <v/>
      </c>
      <c r="BZ99" s="121" t="str">
        <f t="shared" ref="BZ99:BZ162" si="141">IF(AND(OR(AZ99="D_05",AZ99="D_07"),BA99="01"),O99,"")</f>
        <v/>
      </c>
      <c r="CA99" s="121" t="str">
        <f t="shared" ref="CA99:CA162" si="142">IF(AND(AZ99="D_06",BA99="02"),O99,"")</f>
        <v/>
      </c>
      <c r="CB99" s="121" t="str">
        <f t="shared" ref="CB99:CB162" si="143">IF(AND(AZ99="D_07",BA99="02"),O99,"")</f>
        <v/>
      </c>
      <c r="CC99" s="121" t="str">
        <f t="shared" ref="CC99:CC162" si="144">IF(AND(OR(AZ99="D_06",AZ99="D_08"),BA99="03"),O99,"")</f>
        <v/>
      </c>
      <c r="CD99" s="121" t="str">
        <f t="shared" ref="CD99:CD162" si="145">IF(AND(OR(AZ99="D_07",AZ99="D_09"),BA99="03"),O99,"")</f>
        <v/>
      </c>
      <c r="CE99" s="121" t="str">
        <f t="shared" ref="CE99:CE162" si="146">IF(AZ99="D_10",O99,"")</f>
        <v/>
      </c>
      <c r="CF99" s="121" t="str">
        <f t="shared" ref="CF99:CF162" si="147">IF(AZ99="D_11",O99,"")</f>
        <v/>
      </c>
      <c r="CG99" s="121" t="str">
        <f t="shared" ref="CG99:CG162" si="148">IF(AZ99="D_12",O99,"")</f>
        <v/>
      </c>
      <c r="CH99" s="121" t="str">
        <f t="shared" ref="CH99:CH162" si="149">IF(AZ99="D_13",O99,"")</f>
        <v/>
      </c>
      <c r="CI99" s="121" t="str">
        <f t="shared" ref="CI99:CI162" si="150">IF(AZ99="D_14",O99,"")</f>
        <v/>
      </c>
      <c r="CJ99" s="129" t="str">
        <f t="shared" ref="CJ99:CJ162" si="151">IF(AZ99="D_15",O99,"")</f>
        <v/>
      </c>
      <c r="CK99" s="121" t="str" cm="1">
        <f t="array" ref="CK99">IF(AND(AZ99="D_16",
        SUMPRODUCT(--ISNUMBER(SEARCH({"14","34","38","40","41","42","43","46","48","56","64","65"},BB99)))&gt;0),
    O99-IF(ISNUMBER(CL99),CL99,0),
    "")</f>
        <v/>
      </c>
      <c r="CL99" s="121" t="str" cm="1">
        <f t="array" ref="CL99">IF(AND(AZ99="D_16",
        SUMPRODUCT(--ISNUMBER(SEARCH({"01";"02";"03";"04";"05";"06";"07";"08";"09";"10";"11";"12";"13";"15";"16";"17";"19";"20";"21";"22";"23";"24";"25";"26";"27";"28";"29";"30";"31";"32";"33";"35";"36";"37";"39";"44";"45";"47";"49";"50";"51";"52";"53";"54";"55";"57";"58";"59";"60";"61";"62";"63";"66";"67";"68";"69";"70";"71";"72";"73";"74";"75"}, BB99)))&gt;0),
    O99,
    "")</f>
        <v/>
      </c>
      <c r="CM99" s="122" t="str" cm="1">
        <f t="array" ref="CM99">IF(SUMPRODUCT(--ISNUMBER(SEARCH({"32";"35";"36";"44";"45";"47";"50";"51";"52";"53";"54";"55";"57";"58";"59";"60"}, BB99)))&gt;0,
    B99,
    "")</f>
        <v/>
      </c>
      <c r="CN99" s="122" t="str" cm="1">
        <f t="array" ref="CN99">IF(SUMPRODUCT(--ISNUMBER(SEARCH({"61";"62"}, BB99)))&gt;0,
    B99,
    "")</f>
        <v/>
      </c>
      <c r="CO99" s="122" t="str" cm="1">
        <f t="array" ref="CO99">IF(SUMPRODUCT(--ISNUMBER(SEARCH({"68";"69";"70";"71"}, BB99)))&gt;0,
    B99,
    "")</f>
        <v/>
      </c>
      <c r="CP99" s="122" t="str" cm="1">
        <f t="array" ref="CP99">IF(SUMPRODUCT(--ISNUMBER(SEARCH({"72";"73";"74";"75"}, BB99)))&gt;0,
    B99,
    "")</f>
        <v/>
      </c>
      <c r="CQ99" s="122" t="str">
        <f t="shared" si="126"/>
        <v/>
      </c>
      <c r="CR99" s="218" t="str">
        <f t="shared" si="127"/>
        <v>NO</v>
      </c>
      <c r="CS99" s="120" t="str">
        <f t="shared" si="102"/>
        <v/>
      </c>
      <c r="CT99" s="121" t="str">
        <f t="shared" si="103"/>
        <v/>
      </c>
      <c r="CU99" s="121" t="str">
        <f t="shared" si="104"/>
        <v/>
      </c>
      <c r="CV99" s="121" t="str">
        <f t="shared" si="105"/>
        <v/>
      </c>
      <c r="CW99" s="121" t="str">
        <f t="shared" si="106"/>
        <v/>
      </c>
      <c r="CX99" s="121" t="str">
        <f t="shared" si="107"/>
        <v/>
      </c>
      <c r="CY99" s="121" t="str">
        <f t="shared" si="108"/>
        <v/>
      </c>
      <c r="CZ99" s="121" t="str">
        <f t="shared" si="109"/>
        <v/>
      </c>
      <c r="DA99" s="121" t="str">
        <f t="shared" si="110"/>
        <v/>
      </c>
      <c r="DB99" s="122" t="str">
        <f t="shared" si="111"/>
        <v/>
      </c>
      <c r="DC99" s="120" t="str">
        <f t="shared" si="112"/>
        <v/>
      </c>
      <c r="DD99" s="121" t="str">
        <f t="shared" si="113"/>
        <v/>
      </c>
      <c r="DE99" s="121" t="str">
        <f t="shared" si="114"/>
        <v/>
      </c>
      <c r="DF99" s="122" t="str">
        <f t="shared" si="115"/>
        <v/>
      </c>
      <c r="DG99" s="110"/>
    </row>
    <row r="100" spans="2:111" ht="16.2" hidden="1" outlineLevel="1" x14ac:dyDescent="0.4">
      <c r="B100" s="7">
        <v>95</v>
      </c>
      <c r="C100" s="12"/>
      <c r="D100" s="13"/>
      <c r="E100" s="14"/>
      <c r="F100" s="14"/>
      <c r="G100" s="14"/>
      <c r="H100" s="14"/>
      <c r="I100" s="14"/>
      <c r="J100" s="14"/>
      <c r="K100" s="14"/>
      <c r="L100" s="15"/>
      <c r="M100" s="12"/>
      <c r="N100" s="12"/>
      <c r="O100" s="12"/>
      <c r="P100" s="98" t="str">
        <f xml:space="preserve"> IF(ISBLANK(M100),"",VLOOKUP(M100,ComboValue!$E$2:$I$18,5,FALSE))</f>
        <v/>
      </c>
      <c r="Q100" s="12"/>
      <c r="R100" s="234" t="str" cm="1">
        <f t="array" ref="R100">IF(OR(ISNUMBER(SEARCH("GHS05",$D100:$L100)),ISNUMBER(SEARCH("GHS06",$D100:$L100)),ISNUMBER(SEARCH("GHS07",$D100:$L100)),ISNUMBER(SEARCH("GHS08",$D100:$L100)),ISNUMBER(SEARCH("geen pictogram",$D100:$L100)),ISNUMBER(SEARCH("GHS09",$D100:$L100)),ISNUMBER(SEARCH("GHS03",$D100:$L100))),"JA","NEE")</f>
        <v>NEE</v>
      </c>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X100" s="121" t="str" cm="1">
        <f t="array" ref="AX100">_xlfn.TEXTJOIN(",", TRUE, IF(D100:L100="","",VLOOKUP(D100:L100, ComboValue!$B$2:$C$11, 2, FALSE)))</f>
        <v/>
      </c>
      <c r="AY100" s="121" t="str">
        <f t="shared" si="128"/>
        <v>Tous_NL</v>
      </c>
      <c r="AZ100" s="121" t="str">
        <f>IF(ISBLANK(M100),"",VLOOKUP(M100,ComboValue!$E$2:$G$18,3,FALSE))</f>
        <v/>
      </c>
      <c r="BA100" s="121" t="str">
        <f>IF(ISBLANK(N100),"",VLOOKUP(N100,ComboValue!$K$2:$L$5,2,FALSE))</f>
        <v/>
      </c>
      <c r="BB100" s="128" t="str" cm="1">
        <f t="array" ref="BB100">_xlfn.TEXTJOIN(",", TRUE, IF(S100:AV100="","",VLOOKUP(S100:AV100, ComboValue!$N$2:$O$100, 2, FALSE)))</f>
        <v/>
      </c>
      <c r="BC100" s="122" t="str">
        <f t="shared" si="129"/>
        <v/>
      </c>
      <c r="BD100" s="110"/>
      <c r="BE100" s="120" t="str">
        <f t="shared" si="116"/>
        <v/>
      </c>
      <c r="BF100" s="121" t="str">
        <f t="shared" si="117"/>
        <v/>
      </c>
      <c r="BG100" s="121" t="str">
        <f t="shared" si="118"/>
        <v/>
      </c>
      <c r="BH100" s="121" t="str">
        <f t="shared" si="119"/>
        <v/>
      </c>
      <c r="BI100" s="121" t="str">
        <f t="shared" si="120"/>
        <v/>
      </c>
      <c r="BJ100" s="121" t="str">
        <f t="shared" si="121"/>
        <v/>
      </c>
      <c r="BK100" s="121" t="str">
        <f t="shared" si="122"/>
        <v/>
      </c>
      <c r="BL100" s="121" t="str">
        <f t="shared" si="123"/>
        <v/>
      </c>
      <c r="BM100" s="121" t="str">
        <f t="shared" si="124"/>
        <v/>
      </c>
      <c r="BN100" s="121" t="str">
        <f t="shared" si="125"/>
        <v/>
      </c>
      <c r="BO100" s="121">
        <f t="shared" si="130"/>
        <v>0</v>
      </c>
      <c r="BP100" s="121">
        <f t="shared" si="131"/>
        <v>0</v>
      </c>
      <c r="BQ100" s="121">
        <f t="shared" si="132"/>
        <v>0</v>
      </c>
      <c r="BR100" s="121">
        <f t="shared" si="133"/>
        <v>0</v>
      </c>
      <c r="BS100" s="121">
        <f t="shared" si="134"/>
        <v>0</v>
      </c>
      <c r="BT100" s="121">
        <f t="shared" si="135"/>
        <v>0</v>
      </c>
      <c r="BU100" s="121" t="str">
        <f t="shared" si="136"/>
        <v/>
      </c>
      <c r="BV100" s="121" t="str">
        <f t="shared" si="137"/>
        <v/>
      </c>
      <c r="BW100" s="121" t="str">
        <f t="shared" si="138"/>
        <v/>
      </c>
      <c r="BX100" s="121" t="str">
        <f t="shared" si="139"/>
        <v/>
      </c>
      <c r="BY100" s="121" t="str">
        <f t="shared" si="140"/>
        <v/>
      </c>
      <c r="BZ100" s="121" t="str">
        <f t="shared" si="141"/>
        <v/>
      </c>
      <c r="CA100" s="121" t="str">
        <f t="shared" si="142"/>
        <v/>
      </c>
      <c r="CB100" s="121" t="str">
        <f t="shared" si="143"/>
        <v/>
      </c>
      <c r="CC100" s="121" t="str">
        <f t="shared" si="144"/>
        <v/>
      </c>
      <c r="CD100" s="121" t="str">
        <f t="shared" si="145"/>
        <v/>
      </c>
      <c r="CE100" s="121" t="str">
        <f t="shared" si="146"/>
        <v/>
      </c>
      <c r="CF100" s="121" t="str">
        <f t="shared" si="147"/>
        <v/>
      </c>
      <c r="CG100" s="121" t="str">
        <f t="shared" si="148"/>
        <v/>
      </c>
      <c r="CH100" s="121" t="str">
        <f t="shared" si="149"/>
        <v/>
      </c>
      <c r="CI100" s="121" t="str">
        <f t="shared" si="150"/>
        <v/>
      </c>
      <c r="CJ100" s="129" t="str">
        <f t="shared" si="151"/>
        <v/>
      </c>
      <c r="CK100" s="121" t="str" cm="1">
        <f t="array" ref="CK100">IF(AND(AZ100="D_16",
        SUMPRODUCT(--ISNUMBER(SEARCH({"14","34","38","40","41","42","43","46","48","56","64","65"},BB100)))&gt;0),
    O100-IF(ISNUMBER(CL100),CL100,0),
    "")</f>
        <v/>
      </c>
      <c r="CL100" s="121" t="str" cm="1">
        <f t="array" ref="CL100">IF(AND(AZ100="D_16",
        SUMPRODUCT(--ISNUMBER(SEARCH({"01";"02";"03";"04";"05";"06";"07";"08";"09";"10";"11";"12";"13";"15";"16";"17";"19";"20";"21";"22";"23";"24";"25";"26";"27";"28";"29";"30";"31";"32";"33";"35";"36";"37";"39";"44";"45";"47";"49";"50";"51";"52";"53";"54";"55";"57";"58";"59";"60";"61";"62";"63";"66";"67";"68";"69";"70";"71";"72";"73";"74";"75"}, BB100)))&gt;0),
    O100,
    "")</f>
        <v/>
      </c>
      <c r="CM100" s="122" t="str" cm="1">
        <f t="array" ref="CM100">IF(SUMPRODUCT(--ISNUMBER(SEARCH({"32";"35";"36";"44";"45";"47";"50";"51";"52";"53";"54";"55";"57";"58";"59";"60"}, BB100)))&gt;0,
    B100,
    "")</f>
        <v/>
      </c>
      <c r="CN100" s="122" t="str" cm="1">
        <f t="array" ref="CN100">IF(SUMPRODUCT(--ISNUMBER(SEARCH({"61";"62"}, BB100)))&gt;0,
    B100,
    "")</f>
        <v/>
      </c>
      <c r="CO100" s="122" t="str" cm="1">
        <f t="array" ref="CO100">IF(SUMPRODUCT(--ISNUMBER(SEARCH({"68";"69";"70";"71"}, BB100)))&gt;0,
    B100,
    "")</f>
        <v/>
      </c>
      <c r="CP100" s="122" t="str" cm="1">
        <f t="array" ref="CP100">IF(SUMPRODUCT(--ISNUMBER(SEARCH({"72";"73";"74";"75"}, BB100)))&gt;0,
    B100,
    "")</f>
        <v/>
      </c>
      <c r="CQ100" s="122" t="str">
        <f t="shared" si="126"/>
        <v/>
      </c>
      <c r="CR100" s="218" t="str">
        <f t="shared" si="127"/>
        <v>NO</v>
      </c>
      <c r="CS100" s="120" t="str">
        <f t="shared" si="102"/>
        <v/>
      </c>
      <c r="CT100" s="121" t="str">
        <f t="shared" si="103"/>
        <v/>
      </c>
      <c r="CU100" s="121" t="str">
        <f t="shared" si="104"/>
        <v/>
      </c>
      <c r="CV100" s="121" t="str">
        <f t="shared" si="105"/>
        <v/>
      </c>
      <c r="CW100" s="121" t="str">
        <f t="shared" si="106"/>
        <v/>
      </c>
      <c r="CX100" s="121" t="str">
        <f t="shared" si="107"/>
        <v/>
      </c>
      <c r="CY100" s="121" t="str">
        <f t="shared" si="108"/>
        <v/>
      </c>
      <c r="CZ100" s="121" t="str">
        <f t="shared" si="109"/>
        <v/>
      </c>
      <c r="DA100" s="121" t="str">
        <f t="shared" si="110"/>
        <v/>
      </c>
      <c r="DB100" s="122" t="str">
        <f t="shared" si="111"/>
        <v/>
      </c>
      <c r="DC100" s="120" t="str">
        <f t="shared" si="112"/>
        <v/>
      </c>
      <c r="DD100" s="121" t="str">
        <f t="shared" si="113"/>
        <v/>
      </c>
      <c r="DE100" s="121" t="str">
        <f t="shared" si="114"/>
        <v/>
      </c>
      <c r="DF100" s="122" t="str">
        <f t="shared" si="115"/>
        <v/>
      </c>
      <c r="DG100" s="110"/>
    </row>
    <row r="101" spans="2:111" ht="16.2" hidden="1" outlineLevel="1" x14ac:dyDescent="0.4">
      <c r="B101" s="7">
        <v>96</v>
      </c>
      <c r="C101" s="12"/>
      <c r="D101" s="13"/>
      <c r="E101" s="14"/>
      <c r="F101" s="14"/>
      <c r="G101" s="14"/>
      <c r="H101" s="14"/>
      <c r="I101" s="14"/>
      <c r="J101" s="14"/>
      <c r="K101" s="14"/>
      <c r="L101" s="15"/>
      <c r="M101" s="12"/>
      <c r="N101" s="12"/>
      <c r="O101" s="12"/>
      <c r="P101" s="98" t="str">
        <f xml:space="preserve"> IF(ISBLANK(M101),"",VLOOKUP(M101,ComboValue!$E$2:$I$18,5,FALSE))</f>
        <v/>
      </c>
      <c r="Q101" s="12"/>
      <c r="R101" s="234" t="str" cm="1">
        <f t="array" ref="R101">IF(OR(ISNUMBER(SEARCH("GHS05",$D101:$L101)),ISNUMBER(SEARCH("GHS06",$D101:$L101)),ISNUMBER(SEARCH("GHS07",$D101:$L101)),ISNUMBER(SEARCH("GHS08",$D101:$L101)),ISNUMBER(SEARCH("geen pictogram",$D101:$L101)),ISNUMBER(SEARCH("GHS09",$D101:$L101)),ISNUMBER(SEARCH("GHS03",$D101:$L101))),"JA","NEE")</f>
        <v>NEE</v>
      </c>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X101" s="121" t="str" cm="1">
        <f t="array" ref="AX101">_xlfn.TEXTJOIN(",", TRUE, IF(D101:L101="","",VLOOKUP(D101:L101, ComboValue!$B$2:$C$11, 2, FALSE)))</f>
        <v/>
      </c>
      <c r="AY101" s="121" t="str">
        <f t="shared" si="128"/>
        <v>Tous_NL</v>
      </c>
      <c r="AZ101" s="121" t="str">
        <f>IF(ISBLANK(M101),"",VLOOKUP(M101,ComboValue!$E$2:$G$18,3,FALSE))</f>
        <v/>
      </c>
      <c r="BA101" s="121" t="str">
        <f>IF(ISBLANK(N101),"",VLOOKUP(N101,ComboValue!$K$2:$L$5,2,FALSE))</f>
        <v/>
      </c>
      <c r="BB101" s="128" t="str" cm="1">
        <f t="array" ref="BB101">_xlfn.TEXTJOIN(",", TRUE, IF(S101:AV101="","",VLOOKUP(S101:AV101, ComboValue!$N$2:$O$100, 2, FALSE)))</f>
        <v/>
      </c>
      <c r="BC101" s="122" t="str">
        <f t="shared" si="129"/>
        <v/>
      </c>
      <c r="BD101" s="110"/>
      <c r="BE101" s="120" t="str">
        <f t="shared" si="116"/>
        <v/>
      </c>
      <c r="BF101" s="121" t="str">
        <f t="shared" si="117"/>
        <v/>
      </c>
      <c r="BG101" s="121" t="str">
        <f t="shared" si="118"/>
        <v/>
      </c>
      <c r="BH101" s="121" t="str">
        <f t="shared" si="119"/>
        <v/>
      </c>
      <c r="BI101" s="121" t="str">
        <f t="shared" si="120"/>
        <v/>
      </c>
      <c r="BJ101" s="121" t="str">
        <f t="shared" si="121"/>
        <v/>
      </c>
      <c r="BK101" s="121" t="str">
        <f t="shared" si="122"/>
        <v/>
      </c>
      <c r="BL101" s="121" t="str">
        <f t="shared" si="123"/>
        <v/>
      </c>
      <c r="BM101" s="121" t="str">
        <f t="shared" si="124"/>
        <v/>
      </c>
      <c r="BN101" s="121" t="str">
        <f t="shared" si="125"/>
        <v/>
      </c>
      <c r="BO101" s="121">
        <f t="shared" si="130"/>
        <v>0</v>
      </c>
      <c r="BP101" s="121">
        <f t="shared" si="131"/>
        <v>0</v>
      </c>
      <c r="BQ101" s="121">
        <f t="shared" si="132"/>
        <v>0</v>
      </c>
      <c r="BR101" s="121">
        <f t="shared" si="133"/>
        <v>0</v>
      </c>
      <c r="BS101" s="121">
        <f t="shared" si="134"/>
        <v>0</v>
      </c>
      <c r="BT101" s="121">
        <f t="shared" si="135"/>
        <v>0</v>
      </c>
      <c r="BU101" s="121" t="str">
        <f t="shared" si="136"/>
        <v/>
      </c>
      <c r="BV101" s="121" t="str">
        <f t="shared" si="137"/>
        <v/>
      </c>
      <c r="BW101" s="121" t="str">
        <f t="shared" si="138"/>
        <v/>
      </c>
      <c r="BX101" s="121" t="str">
        <f t="shared" si="139"/>
        <v/>
      </c>
      <c r="BY101" s="121" t="str">
        <f t="shared" si="140"/>
        <v/>
      </c>
      <c r="BZ101" s="121" t="str">
        <f t="shared" si="141"/>
        <v/>
      </c>
      <c r="CA101" s="121" t="str">
        <f t="shared" si="142"/>
        <v/>
      </c>
      <c r="CB101" s="121" t="str">
        <f t="shared" si="143"/>
        <v/>
      </c>
      <c r="CC101" s="121" t="str">
        <f t="shared" si="144"/>
        <v/>
      </c>
      <c r="CD101" s="121" t="str">
        <f t="shared" si="145"/>
        <v/>
      </c>
      <c r="CE101" s="121" t="str">
        <f t="shared" si="146"/>
        <v/>
      </c>
      <c r="CF101" s="121" t="str">
        <f t="shared" si="147"/>
        <v/>
      </c>
      <c r="CG101" s="121" t="str">
        <f t="shared" si="148"/>
        <v/>
      </c>
      <c r="CH101" s="121" t="str">
        <f t="shared" si="149"/>
        <v/>
      </c>
      <c r="CI101" s="121" t="str">
        <f t="shared" si="150"/>
        <v/>
      </c>
      <c r="CJ101" s="129" t="str">
        <f t="shared" si="151"/>
        <v/>
      </c>
      <c r="CK101" s="121" t="str" cm="1">
        <f t="array" ref="CK101">IF(AND(AZ101="D_16",
        SUMPRODUCT(--ISNUMBER(SEARCH({"14","34","38","40","41","42","43","46","48","56","64","65"},BB101)))&gt;0),
    O101-IF(ISNUMBER(CL101),CL101,0),
    "")</f>
        <v/>
      </c>
      <c r="CL101" s="121" t="str" cm="1">
        <f t="array" ref="CL101">IF(AND(AZ101="D_16",
        SUMPRODUCT(--ISNUMBER(SEARCH({"01";"02";"03";"04";"05";"06";"07";"08";"09";"10";"11";"12";"13";"15";"16";"17";"19";"20";"21";"22";"23";"24";"25";"26";"27";"28";"29";"30";"31";"32";"33";"35";"36";"37";"39";"44";"45";"47";"49";"50";"51";"52";"53";"54";"55";"57";"58";"59";"60";"61";"62";"63";"66";"67";"68";"69";"70";"71";"72";"73";"74";"75"}, BB101)))&gt;0),
    O101,
    "")</f>
        <v/>
      </c>
      <c r="CM101" s="122" t="str" cm="1">
        <f t="array" ref="CM101">IF(SUMPRODUCT(--ISNUMBER(SEARCH({"32";"35";"36";"44";"45";"47";"50";"51";"52";"53";"54";"55";"57";"58";"59";"60"}, BB101)))&gt;0,
    B101,
    "")</f>
        <v/>
      </c>
      <c r="CN101" s="122" t="str" cm="1">
        <f t="array" ref="CN101">IF(SUMPRODUCT(--ISNUMBER(SEARCH({"61";"62"}, BB101)))&gt;0,
    B101,
    "")</f>
        <v/>
      </c>
      <c r="CO101" s="122" t="str" cm="1">
        <f t="array" ref="CO101">IF(SUMPRODUCT(--ISNUMBER(SEARCH({"68";"69";"70";"71"}, BB101)))&gt;0,
    B101,
    "")</f>
        <v/>
      </c>
      <c r="CP101" s="122" t="str" cm="1">
        <f t="array" ref="CP101">IF(SUMPRODUCT(--ISNUMBER(SEARCH({"72";"73";"74";"75"}, BB101)))&gt;0,
    B101,
    "")</f>
        <v/>
      </c>
      <c r="CQ101" s="122" t="str">
        <f t="shared" si="126"/>
        <v/>
      </c>
      <c r="CR101" s="218" t="str">
        <f t="shared" si="127"/>
        <v>NO</v>
      </c>
      <c r="CS101" s="120" t="str">
        <f t="shared" si="102"/>
        <v/>
      </c>
      <c r="CT101" s="121" t="str">
        <f t="shared" si="103"/>
        <v/>
      </c>
      <c r="CU101" s="121" t="str">
        <f t="shared" si="104"/>
        <v/>
      </c>
      <c r="CV101" s="121" t="str">
        <f t="shared" si="105"/>
        <v/>
      </c>
      <c r="CW101" s="121" t="str">
        <f t="shared" si="106"/>
        <v/>
      </c>
      <c r="CX101" s="121" t="str">
        <f t="shared" si="107"/>
        <v/>
      </c>
      <c r="CY101" s="121" t="str">
        <f t="shared" si="108"/>
        <v/>
      </c>
      <c r="CZ101" s="121" t="str">
        <f t="shared" si="109"/>
        <v/>
      </c>
      <c r="DA101" s="121" t="str">
        <f t="shared" si="110"/>
        <v/>
      </c>
      <c r="DB101" s="122" t="str">
        <f t="shared" si="111"/>
        <v/>
      </c>
      <c r="DC101" s="120" t="str">
        <f t="shared" si="112"/>
        <v/>
      </c>
      <c r="DD101" s="121" t="str">
        <f t="shared" si="113"/>
        <v/>
      </c>
      <c r="DE101" s="121" t="str">
        <f t="shared" si="114"/>
        <v/>
      </c>
      <c r="DF101" s="122" t="str">
        <f t="shared" si="115"/>
        <v/>
      </c>
      <c r="DG101" s="110"/>
    </row>
    <row r="102" spans="2:111" ht="16.2" hidden="1" outlineLevel="1" x14ac:dyDescent="0.4">
      <c r="B102" s="7">
        <v>97</v>
      </c>
      <c r="C102" s="12"/>
      <c r="D102" s="13"/>
      <c r="E102" s="14"/>
      <c r="F102" s="14"/>
      <c r="G102" s="14"/>
      <c r="H102" s="14"/>
      <c r="I102" s="14"/>
      <c r="J102" s="14"/>
      <c r="K102" s="14"/>
      <c r="L102" s="15"/>
      <c r="M102" s="12"/>
      <c r="N102" s="12"/>
      <c r="O102" s="12"/>
      <c r="P102" s="98" t="str">
        <f xml:space="preserve"> IF(ISBLANK(M102),"",VLOOKUP(M102,ComboValue!$E$2:$I$18,5,FALSE))</f>
        <v/>
      </c>
      <c r="Q102" s="12"/>
      <c r="R102" s="234" t="str" cm="1">
        <f t="array" ref="R102">IF(OR(ISNUMBER(SEARCH("GHS05",$D102:$L102)),ISNUMBER(SEARCH("GHS06",$D102:$L102)),ISNUMBER(SEARCH("GHS07",$D102:$L102)),ISNUMBER(SEARCH("GHS08",$D102:$L102)),ISNUMBER(SEARCH("geen pictogram",$D102:$L102)),ISNUMBER(SEARCH("GHS09",$D102:$L102)),ISNUMBER(SEARCH("GHS03",$D102:$L102))),"JA","NEE")</f>
        <v>NEE</v>
      </c>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X102" s="121" t="str" cm="1">
        <f t="array" ref="AX102">_xlfn.TEXTJOIN(",", TRUE, IF(D102:L102="","",VLOOKUP(D102:L102, ComboValue!$B$2:$C$11, 2, FALSE)))</f>
        <v/>
      </c>
      <c r="AY102" s="121" t="str">
        <f t="shared" si="128"/>
        <v>Tous_NL</v>
      </c>
      <c r="AZ102" s="121" t="str">
        <f>IF(ISBLANK(M102),"",VLOOKUP(M102,ComboValue!$E$2:$G$18,3,FALSE))</f>
        <v/>
      </c>
      <c r="BA102" s="121" t="str">
        <f>IF(ISBLANK(N102),"",VLOOKUP(N102,ComboValue!$K$2:$L$5,2,FALSE))</f>
        <v/>
      </c>
      <c r="BB102" s="128" t="str" cm="1">
        <f t="array" ref="BB102">_xlfn.TEXTJOIN(",", TRUE, IF(S102:AV102="","",VLOOKUP(S102:AV102, ComboValue!$N$2:$O$100, 2, FALSE)))</f>
        <v/>
      </c>
      <c r="BC102" s="122" t="str">
        <f t="shared" si="129"/>
        <v/>
      </c>
      <c r="BD102" s="110"/>
      <c r="BE102" s="120" t="str">
        <f t="shared" si="116"/>
        <v/>
      </c>
      <c r="BF102" s="121" t="str">
        <f t="shared" si="117"/>
        <v/>
      </c>
      <c r="BG102" s="121" t="str">
        <f t="shared" si="118"/>
        <v/>
      </c>
      <c r="BH102" s="121" t="str">
        <f t="shared" si="119"/>
        <v/>
      </c>
      <c r="BI102" s="121" t="str">
        <f t="shared" si="120"/>
        <v/>
      </c>
      <c r="BJ102" s="121" t="str">
        <f t="shared" si="121"/>
        <v/>
      </c>
      <c r="BK102" s="121" t="str">
        <f t="shared" si="122"/>
        <v/>
      </c>
      <c r="BL102" s="121" t="str">
        <f t="shared" si="123"/>
        <v/>
      </c>
      <c r="BM102" s="121" t="str">
        <f t="shared" si="124"/>
        <v/>
      </c>
      <c r="BN102" s="121" t="str">
        <f t="shared" si="125"/>
        <v/>
      </c>
      <c r="BO102" s="121">
        <f t="shared" si="130"/>
        <v>0</v>
      </c>
      <c r="BP102" s="121">
        <f t="shared" si="131"/>
        <v>0</v>
      </c>
      <c r="BQ102" s="121">
        <f t="shared" si="132"/>
        <v>0</v>
      </c>
      <c r="BR102" s="121">
        <f t="shared" si="133"/>
        <v>0</v>
      </c>
      <c r="BS102" s="121">
        <f t="shared" si="134"/>
        <v>0</v>
      </c>
      <c r="BT102" s="121">
        <f t="shared" si="135"/>
        <v>0</v>
      </c>
      <c r="BU102" s="121" t="str">
        <f t="shared" si="136"/>
        <v/>
      </c>
      <c r="BV102" s="121" t="str">
        <f t="shared" si="137"/>
        <v/>
      </c>
      <c r="BW102" s="121" t="str">
        <f t="shared" si="138"/>
        <v/>
      </c>
      <c r="BX102" s="121" t="str">
        <f t="shared" si="139"/>
        <v/>
      </c>
      <c r="BY102" s="121" t="str">
        <f t="shared" si="140"/>
        <v/>
      </c>
      <c r="BZ102" s="121" t="str">
        <f t="shared" si="141"/>
        <v/>
      </c>
      <c r="CA102" s="121" t="str">
        <f t="shared" si="142"/>
        <v/>
      </c>
      <c r="CB102" s="121" t="str">
        <f t="shared" si="143"/>
        <v/>
      </c>
      <c r="CC102" s="121" t="str">
        <f t="shared" si="144"/>
        <v/>
      </c>
      <c r="CD102" s="121" t="str">
        <f t="shared" si="145"/>
        <v/>
      </c>
      <c r="CE102" s="121" t="str">
        <f t="shared" si="146"/>
        <v/>
      </c>
      <c r="CF102" s="121" t="str">
        <f t="shared" si="147"/>
        <v/>
      </c>
      <c r="CG102" s="121" t="str">
        <f t="shared" si="148"/>
        <v/>
      </c>
      <c r="CH102" s="121" t="str">
        <f t="shared" si="149"/>
        <v/>
      </c>
      <c r="CI102" s="121" t="str">
        <f t="shared" si="150"/>
        <v/>
      </c>
      <c r="CJ102" s="129" t="str">
        <f t="shared" si="151"/>
        <v/>
      </c>
      <c r="CK102" s="121" t="str" cm="1">
        <f t="array" ref="CK102">IF(AND(AZ102="D_16",
        SUMPRODUCT(--ISNUMBER(SEARCH({"14","34","38","40","41","42","43","46","48","56","64","65"},BB102)))&gt;0),
    O102-IF(ISNUMBER(CL102),CL102,0),
    "")</f>
        <v/>
      </c>
      <c r="CL102" s="121" t="str" cm="1">
        <f t="array" ref="CL102">IF(AND(AZ102="D_16",
        SUMPRODUCT(--ISNUMBER(SEARCH({"01";"02";"03";"04";"05";"06";"07";"08";"09";"10";"11";"12";"13";"15";"16";"17";"19";"20";"21";"22";"23";"24";"25";"26";"27";"28";"29";"30";"31";"32";"33";"35";"36";"37";"39";"44";"45";"47";"49";"50";"51";"52";"53";"54";"55";"57";"58";"59";"60";"61";"62";"63";"66";"67";"68";"69";"70";"71";"72";"73";"74";"75"}, BB102)))&gt;0),
    O102,
    "")</f>
        <v/>
      </c>
      <c r="CM102" s="122" t="str" cm="1">
        <f t="array" ref="CM102">IF(SUMPRODUCT(--ISNUMBER(SEARCH({"32";"35";"36";"44";"45";"47";"50";"51";"52";"53";"54";"55";"57";"58";"59";"60"}, BB102)))&gt;0,
    B102,
    "")</f>
        <v/>
      </c>
      <c r="CN102" s="122" t="str" cm="1">
        <f t="array" ref="CN102">IF(SUMPRODUCT(--ISNUMBER(SEARCH({"61";"62"}, BB102)))&gt;0,
    B102,
    "")</f>
        <v/>
      </c>
      <c r="CO102" s="122" t="str" cm="1">
        <f t="array" ref="CO102">IF(SUMPRODUCT(--ISNUMBER(SEARCH({"68";"69";"70";"71"}, BB102)))&gt;0,
    B102,
    "")</f>
        <v/>
      </c>
      <c r="CP102" s="122" t="str" cm="1">
        <f t="array" ref="CP102">IF(SUMPRODUCT(--ISNUMBER(SEARCH({"72";"73";"74";"75"}, BB102)))&gt;0,
    B102,
    "")</f>
        <v/>
      </c>
      <c r="CQ102" s="122" t="str">
        <f t="shared" si="126"/>
        <v/>
      </c>
      <c r="CR102" s="218" t="str">
        <f t="shared" si="127"/>
        <v>NO</v>
      </c>
      <c r="CS102" s="120" t="str">
        <f t="shared" si="102"/>
        <v/>
      </c>
      <c r="CT102" s="121" t="str">
        <f t="shared" si="103"/>
        <v/>
      </c>
      <c r="CU102" s="121" t="str">
        <f t="shared" si="104"/>
        <v/>
      </c>
      <c r="CV102" s="121" t="str">
        <f t="shared" si="105"/>
        <v/>
      </c>
      <c r="CW102" s="121" t="str">
        <f t="shared" si="106"/>
        <v/>
      </c>
      <c r="CX102" s="121" t="str">
        <f t="shared" si="107"/>
        <v/>
      </c>
      <c r="CY102" s="121" t="str">
        <f t="shared" si="108"/>
        <v/>
      </c>
      <c r="CZ102" s="121" t="str">
        <f t="shared" si="109"/>
        <v/>
      </c>
      <c r="DA102" s="121" t="str">
        <f t="shared" si="110"/>
        <v/>
      </c>
      <c r="DB102" s="122" t="str">
        <f t="shared" si="111"/>
        <v/>
      </c>
      <c r="DC102" s="120" t="str">
        <f t="shared" si="112"/>
        <v/>
      </c>
      <c r="DD102" s="121" t="str">
        <f t="shared" si="113"/>
        <v/>
      </c>
      <c r="DE102" s="121" t="str">
        <f t="shared" si="114"/>
        <v/>
      </c>
      <c r="DF102" s="122" t="str">
        <f t="shared" si="115"/>
        <v/>
      </c>
      <c r="DG102" s="110"/>
    </row>
    <row r="103" spans="2:111" ht="16.2" hidden="1" outlineLevel="1" x14ac:dyDescent="0.4">
      <c r="B103" s="7">
        <v>98</v>
      </c>
      <c r="C103" s="12"/>
      <c r="D103" s="13"/>
      <c r="E103" s="14"/>
      <c r="F103" s="14"/>
      <c r="G103" s="14"/>
      <c r="H103" s="14"/>
      <c r="I103" s="14"/>
      <c r="J103" s="14"/>
      <c r="K103" s="14"/>
      <c r="L103" s="15"/>
      <c r="M103" s="12"/>
      <c r="N103" s="12"/>
      <c r="O103" s="12"/>
      <c r="P103" s="98" t="str">
        <f xml:space="preserve"> IF(ISBLANK(M103),"",VLOOKUP(M103,ComboValue!$E$2:$I$18,5,FALSE))</f>
        <v/>
      </c>
      <c r="Q103" s="12"/>
      <c r="R103" s="234" t="str" cm="1">
        <f t="array" ref="R103">IF(OR(ISNUMBER(SEARCH("GHS05",$D103:$L103)),ISNUMBER(SEARCH("GHS06",$D103:$L103)),ISNUMBER(SEARCH("GHS07",$D103:$L103)),ISNUMBER(SEARCH("GHS08",$D103:$L103)),ISNUMBER(SEARCH("geen pictogram",$D103:$L103)),ISNUMBER(SEARCH("GHS09",$D103:$L103)),ISNUMBER(SEARCH("GHS03",$D103:$L103))),"JA","NEE")</f>
        <v>NEE</v>
      </c>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X103" s="121" t="str" cm="1">
        <f t="array" ref="AX103">_xlfn.TEXTJOIN(",", TRUE, IF(D103:L103="","",VLOOKUP(D103:L103, ComboValue!$B$2:$C$11, 2, FALSE)))</f>
        <v/>
      </c>
      <c r="AY103" s="121" t="str">
        <f t="shared" si="128"/>
        <v>Tous_NL</v>
      </c>
      <c r="AZ103" s="121" t="str">
        <f>IF(ISBLANK(M103),"",VLOOKUP(M103,ComboValue!$E$2:$G$18,3,FALSE))</f>
        <v/>
      </c>
      <c r="BA103" s="121" t="str">
        <f>IF(ISBLANK(N103),"",VLOOKUP(N103,ComboValue!$K$2:$L$5,2,FALSE))</f>
        <v/>
      </c>
      <c r="BB103" s="128" t="str" cm="1">
        <f t="array" ref="BB103">_xlfn.TEXTJOIN(",", TRUE, IF(S103:AV103="","",VLOOKUP(S103:AV103, ComboValue!$N$2:$O$100, 2, FALSE)))</f>
        <v/>
      </c>
      <c r="BC103" s="122" t="str">
        <f t="shared" si="129"/>
        <v/>
      </c>
      <c r="BD103" s="110"/>
      <c r="BE103" s="120" t="str">
        <f t="shared" si="116"/>
        <v/>
      </c>
      <c r="BF103" s="121" t="str">
        <f t="shared" si="117"/>
        <v/>
      </c>
      <c r="BG103" s="121" t="str">
        <f t="shared" si="118"/>
        <v/>
      </c>
      <c r="BH103" s="121" t="str">
        <f t="shared" si="119"/>
        <v/>
      </c>
      <c r="BI103" s="121" t="str">
        <f t="shared" si="120"/>
        <v/>
      </c>
      <c r="BJ103" s="121" t="str">
        <f t="shared" si="121"/>
        <v/>
      </c>
      <c r="BK103" s="121" t="str">
        <f t="shared" si="122"/>
        <v/>
      </c>
      <c r="BL103" s="121" t="str">
        <f t="shared" si="123"/>
        <v/>
      </c>
      <c r="BM103" s="121" t="str">
        <f t="shared" si="124"/>
        <v/>
      </c>
      <c r="BN103" s="121" t="str">
        <f t="shared" si="125"/>
        <v/>
      </c>
      <c r="BO103" s="121">
        <f t="shared" si="130"/>
        <v>0</v>
      </c>
      <c r="BP103" s="121">
        <f t="shared" si="131"/>
        <v>0</v>
      </c>
      <c r="BQ103" s="121">
        <f t="shared" si="132"/>
        <v>0</v>
      </c>
      <c r="BR103" s="121">
        <f t="shared" si="133"/>
        <v>0</v>
      </c>
      <c r="BS103" s="121">
        <f t="shared" si="134"/>
        <v>0</v>
      </c>
      <c r="BT103" s="121">
        <f t="shared" si="135"/>
        <v>0</v>
      </c>
      <c r="BU103" s="121" t="str">
        <f t="shared" si="136"/>
        <v/>
      </c>
      <c r="BV103" s="121" t="str">
        <f t="shared" si="137"/>
        <v/>
      </c>
      <c r="BW103" s="121" t="str">
        <f t="shared" si="138"/>
        <v/>
      </c>
      <c r="BX103" s="121" t="str">
        <f t="shared" si="139"/>
        <v/>
      </c>
      <c r="BY103" s="121" t="str">
        <f t="shared" si="140"/>
        <v/>
      </c>
      <c r="BZ103" s="121" t="str">
        <f t="shared" si="141"/>
        <v/>
      </c>
      <c r="CA103" s="121" t="str">
        <f t="shared" si="142"/>
        <v/>
      </c>
      <c r="CB103" s="121" t="str">
        <f t="shared" si="143"/>
        <v/>
      </c>
      <c r="CC103" s="121" t="str">
        <f t="shared" si="144"/>
        <v/>
      </c>
      <c r="CD103" s="121" t="str">
        <f t="shared" si="145"/>
        <v/>
      </c>
      <c r="CE103" s="121" t="str">
        <f t="shared" si="146"/>
        <v/>
      </c>
      <c r="CF103" s="121" t="str">
        <f t="shared" si="147"/>
        <v/>
      </c>
      <c r="CG103" s="121" t="str">
        <f t="shared" si="148"/>
        <v/>
      </c>
      <c r="CH103" s="121" t="str">
        <f t="shared" si="149"/>
        <v/>
      </c>
      <c r="CI103" s="121" t="str">
        <f t="shared" si="150"/>
        <v/>
      </c>
      <c r="CJ103" s="129" t="str">
        <f t="shared" si="151"/>
        <v/>
      </c>
      <c r="CK103" s="121" t="str" cm="1">
        <f t="array" ref="CK103">IF(AND(AZ103="D_16",
        SUMPRODUCT(--ISNUMBER(SEARCH({"14","34","38","40","41","42","43","46","48","56","64","65"},BB103)))&gt;0),
    O103-IF(ISNUMBER(CL103),CL103,0),
    "")</f>
        <v/>
      </c>
      <c r="CL103" s="121" t="str" cm="1">
        <f t="array" ref="CL103">IF(AND(AZ103="D_16",
        SUMPRODUCT(--ISNUMBER(SEARCH({"01";"02";"03";"04";"05";"06";"07";"08";"09";"10";"11";"12";"13";"15";"16";"17";"19";"20";"21";"22";"23";"24";"25";"26";"27";"28";"29";"30";"31";"32";"33";"35";"36";"37";"39";"44";"45";"47";"49";"50";"51";"52";"53";"54";"55";"57";"58";"59";"60";"61";"62";"63";"66";"67";"68";"69";"70";"71";"72";"73";"74";"75"}, BB103)))&gt;0),
    O103,
    "")</f>
        <v/>
      </c>
      <c r="CM103" s="122" t="str" cm="1">
        <f t="array" ref="CM103">IF(SUMPRODUCT(--ISNUMBER(SEARCH({"32";"35";"36";"44";"45";"47";"50";"51";"52";"53";"54";"55";"57";"58";"59";"60"}, BB103)))&gt;0,
    B103,
    "")</f>
        <v/>
      </c>
      <c r="CN103" s="122" t="str" cm="1">
        <f t="array" ref="CN103">IF(SUMPRODUCT(--ISNUMBER(SEARCH({"61";"62"}, BB103)))&gt;0,
    B103,
    "")</f>
        <v/>
      </c>
      <c r="CO103" s="122" t="str" cm="1">
        <f t="array" ref="CO103">IF(SUMPRODUCT(--ISNUMBER(SEARCH({"68";"69";"70";"71"}, BB103)))&gt;0,
    B103,
    "")</f>
        <v/>
      </c>
      <c r="CP103" s="122" t="str" cm="1">
        <f t="array" ref="CP103">IF(SUMPRODUCT(--ISNUMBER(SEARCH({"72";"73";"74";"75"}, BB103)))&gt;0,
    B103,
    "")</f>
        <v/>
      </c>
      <c r="CQ103" s="122" t="str">
        <f t="shared" si="126"/>
        <v/>
      </c>
      <c r="CR103" s="218" t="str">
        <f t="shared" si="127"/>
        <v>NO</v>
      </c>
      <c r="CS103" s="120" t="str">
        <f t="shared" si="102"/>
        <v/>
      </c>
      <c r="CT103" s="121" t="str">
        <f t="shared" si="103"/>
        <v/>
      </c>
      <c r="CU103" s="121" t="str">
        <f t="shared" si="104"/>
        <v/>
      </c>
      <c r="CV103" s="121" t="str">
        <f t="shared" si="105"/>
        <v/>
      </c>
      <c r="CW103" s="121" t="str">
        <f t="shared" si="106"/>
        <v/>
      </c>
      <c r="CX103" s="121" t="str">
        <f t="shared" si="107"/>
        <v/>
      </c>
      <c r="CY103" s="121" t="str">
        <f t="shared" si="108"/>
        <v/>
      </c>
      <c r="CZ103" s="121" t="str">
        <f t="shared" si="109"/>
        <v/>
      </c>
      <c r="DA103" s="121" t="str">
        <f t="shared" si="110"/>
        <v/>
      </c>
      <c r="DB103" s="122" t="str">
        <f t="shared" si="111"/>
        <v/>
      </c>
      <c r="DC103" s="120" t="str">
        <f t="shared" si="112"/>
        <v/>
      </c>
      <c r="DD103" s="121" t="str">
        <f t="shared" si="113"/>
        <v/>
      </c>
      <c r="DE103" s="121" t="str">
        <f t="shared" si="114"/>
        <v/>
      </c>
      <c r="DF103" s="122" t="str">
        <f t="shared" si="115"/>
        <v/>
      </c>
      <c r="DG103" s="110"/>
    </row>
    <row r="104" spans="2:111" ht="16.2" hidden="1" outlineLevel="1" x14ac:dyDescent="0.4">
      <c r="B104" s="7">
        <v>99</v>
      </c>
      <c r="C104" s="12"/>
      <c r="D104" s="13"/>
      <c r="E104" s="14"/>
      <c r="F104" s="14"/>
      <c r="G104" s="14"/>
      <c r="H104" s="14"/>
      <c r="I104" s="14"/>
      <c r="J104" s="14"/>
      <c r="K104" s="14"/>
      <c r="L104" s="15"/>
      <c r="M104" s="12"/>
      <c r="N104" s="12"/>
      <c r="O104" s="12"/>
      <c r="P104" s="98" t="str">
        <f xml:space="preserve"> IF(ISBLANK(M104),"",VLOOKUP(M104,ComboValue!$E$2:$I$18,5,FALSE))</f>
        <v/>
      </c>
      <c r="Q104" s="12"/>
      <c r="R104" s="234" t="str" cm="1">
        <f t="array" ref="R104">IF(OR(ISNUMBER(SEARCH("GHS05",$D104:$L104)),ISNUMBER(SEARCH("GHS06",$D104:$L104)),ISNUMBER(SEARCH("GHS07",$D104:$L104)),ISNUMBER(SEARCH("GHS08",$D104:$L104)),ISNUMBER(SEARCH("geen pictogram",$D104:$L104)),ISNUMBER(SEARCH("GHS09",$D104:$L104)),ISNUMBER(SEARCH("GHS03",$D104:$L104))),"JA","NEE")</f>
        <v>NEE</v>
      </c>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X104" s="121" t="str" cm="1">
        <f t="array" ref="AX104">_xlfn.TEXTJOIN(",", TRUE, IF(D104:L104="","",VLOOKUP(D104:L104, ComboValue!$B$2:$C$11, 2, FALSE)))</f>
        <v/>
      </c>
      <c r="AY104" s="121" t="str">
        <f t="shared" si="128"/>
        <v>Tous_NL</v>
      </c>
      <c r="AZ104" s="121" t="str">
        <f>IF(ISBLANK(M104),"",VLOOKUP(M104,ComboValue!$E$2:$G$18,3,FALSE))</f>
        <v/>
      </c>
      <c r="BA104" s="121" t="str">
        <f>IF(ISBLANK(N104),"",VLOOKUP(N104,ComboValue!$K$2:$L$5,2,FALSE))</f>
        <v/>
      </c>
      <c r="BB104" s="128" t="str" cm="1">
        <f t="array" ref="BB104">_xlfn.TEXTJOIN(",", TRUE, IF(S104:AV104="","",VLOOKUP(S104:AV104, ComboValue!$N$2:$O$100, 2, FALSE)))</f>
        <v/>
      </c>
      <c r="BC104" s="122" t="str">
        <f t="shared" si="129"/>
        <v/>
      </c>
      <c r="BD104" s="110"/>
      <c r="BE104" s="120" t="str">
        <f t="shared" si="116"/>
        <v/>
      </c>
      <c r="BF104" s="121" t="str">
        <f t="shared" si="117"/>
        <v/>
      </c>
      <c r="BG104" s="121" t="str">
        <f t="shared" si="118"/>
        <v/>
      </c>
      <c r="BH104" s="121" t="str">
        <f t="shared" si="119"/>
        <v/>
      </c>
      <c r="BI104" s="121" t="str">
        <f t="shared" si="120"/>
        <v/>
      </c>
      <c r="BJ104" s="121" t="str">
        <f t="shared" si="121"/>
        <v/>
      </c>
      <c r="BK104" s="121" t="str">
        <f t="shared" si="122"/>
        <v/>
      </c>
      <c r="BL104" s="121" t="str">
        <f t="shared" si="123"/>
        <v/>
      </c>
      <c r="BM104" s="121" t="str">
        <f t="shared" si="124"/>
        <v/>
      </c>
      <c r="BN104" s="121" t="str">
        <f t="shared" si="125"/>
        <v/>
      </c>
      <c r="BO104" s="121">
        <f t="shared" si="130"/>
        <v>0</v>
      </c>
      <c r="BP104" s="121">
        <f t="shared" si="131"/>
        <v>0</v>
      </c>
      <c r="BQ104" s="121">
        <f t="shared" si="132"/>
        <v>0</v>
      </c>
      <c r="BR104" s="121">
        <f t="shared" si="133"/>
        <v>0</v>
      </c>
      <c r="BS104" s="121">
        <f t="shared" si="134"/>
        <v>0</v>
      </c>
      <c r="BT104" s="121">
        <f t="shared" si="135"/>
        <v>0</v>
      </c>
      <c r="BU104" s="121" t="str">
        <f t="shared" si="136"/>
        <v/>
      </c>
      <c r="BV104" s="121" t="str">
        <f t="shared" si="137"/>
        <v/>
      </c>
      <c r="BW104" s="121" t="str">
        <f t="shared" si="138"/>
        <v/>
      </c>
      <c r="BX104" s="121" t="str">
        <f t="shared" si="139"/>
        <v/>
      </c>
      <c r="BY104" s="121" t="str">
        <f t="shared" si="140"/>
        <v/>
      </c>
      <c r="BZ104" s="121" t="str">
        <f t="shared" si="141"/>
        <v/>
      </c>
      <c r="CA104" s="121" t="str">
        <f t="shared" si="142"/>
        <v/>
      </c>
      <c r="CB104" s="121" t="str">
        <f t="shared" si="143"/>
        <v/>
      </c>
      <c r="CC104" s="121" t="str">
        <f t="shared" si="144"/>
        <v/>
      </c>
      <c r="CD104" s="121" t="str">
        <f t="shared" si="145"/>
        <v/>
      </c>
      <c r="CE104" s="121" t="str">
        <f t="shared" si="146"/>
        <v/>
      </c>
      <c r="CF104" s="121" t="str">
        <f t="shared" si="147"/>
        <v/>
      </c>
      <c r="CG104" s="121" t="str">
        <f t="shared" si="148"/>
        <v/>
      </c>
      <c r="CH104" s="121" t="str">
        <f t="shared" si="149"/>
        <v/>
      </c>
      <c r="CI104" s="121" t="str">
        <f t="shared" si="150"/>
        <v/>
      </c>
      <c r="CJ104" s="129" t="str">
        <f t="shared" si="151"/>
        <v/>
      </c>
      <c r="CK104" s="121" t="str" cm="1">
        <f t="array" ref="CK104">IF(AND(AZ104="D_16",
        SUMPRODUCT(--ISNUMBER(SEARCH({"14","34","38","40","41","42","43","46","48","56","64","65"},BB104)))&gt;0),
    O104-IF(ISNUMBER(CL104),CL104,0),
    "")</f>
        <v/>
      </c>
      <c r="CL104" s="121" t="str" cm="1">
        <f t="array" ref="CL104">IF(AND(AZ104="D_16",
        SUMPRODUCT(--ISNUMBER(SEARCH({"01";"02";"03";"04";"05";"06";"07";"08";"09";"10";"11";"12";"13";"15";"16";"17";"19";"20";"21";"22";"23";"24";"25";"26";"27";"28";"29";"30";"31";"32";"33";"35";"36";"37";"39";"44";"45";"47";"49";"50";"51";"52";"53";"54";"55";"57";"58";"59";"60";"61";"62";"63";"66";"67";"68";"69";"70";"71";"72";"73";"74";"75"}, BB104)))&gt;0),
    O104,
    "")</f>
        <v/>
      </c>
      <c r="CM104" s="122" t="str" cm="1">
        <f t="array" ref="CM104">IF(SUMPRODUCT(--ISNUMBER(SEARCH({"32";"35";"36";"44";"45";"47";"50";"51";"52";"53";"54";"55";"57";"58";"59";"60"}, BB104)))&gt;0,
    B104,
    "")</f>
        <v/>
      </c>
      <c r="CN104" s="122" t="str" cm="1">
        <f t="array" ref="CN104">IF(SUMPRODUCT(--ISNUMBER(SEARCH({"61";"62"}, BB104)))&gt;0,
    B104,
    "")</f>
        <v/>
      </c>
      <c r="CO104" s="122" t="str" cm="1">
        <f t="array" ref="CO104">IF(SUMPRODUCT(--ISNUMBER(SEARCH({"68";"69";"70";"71"}, BB104)))&gt;0,
    B104,
    "")</f>
        <v/>
      </c>
      <c r="CP104" s="122" t="str" cm="1">
        <f t="array" ref="CP104">IF(SUMPRODUCT(--ISNUMBER(SEARCH({"72";"73";"74";"75"}, BB104)))&gt;0,
    B104,
    "")</f>
        <v/>
      </c>
      <c r="CQ104" s="122" t="str">
        <f t="shared" si="126"/>
        <v/>
      </c>
      <c r="CR104" s="218" t="str">
        <f t="shared" si="127"/>
        <v>NO</v>
      </c>
      <c r="CS104" s="120" t="str">
        <f t="shared" si="102"/>
        <v/>
      </c>
      <c r="CT104" s="121" t="str">
        <f t="shared" si="103"/>
        <v/>
      </c>
      <c r="CU104" s="121" t="str">
        <f t="shared" si="104"/>
        <v/>
      </c>
      <c r="CV104" s="121" t="str">
        <f t="shared" si="105"/>
        <v/>
      </c>
      <c r="CW104" s="121" t="str">
        <f t="shared" si="106"/>
        <v/>
      </c>
      <c r="CX104" s="121" t="str">
        <f t="shared" si="107"/>
        <v/>
      </c>
      <c r="CY104" s="121" t="str">
        <f t="shared" si="108"/>
        <v/>
      </c>
      <c r="CZ104" s="121" t="str">
        <f t="shared" si="109"/>
        <v/>
      </c>
      <c r="DA104" s="121" t="str">
        <f t="shared" si="110"/>
        <v/>
      </c>
      <c r="DB104" s="122" t="str">
        <f t="shared" si="111"/>
        <v/>
      </c>
      <c r="DC104" s="120" t="str">
        <f t="shared" si="112"/>
        <v/>
      </c>
      <c r="DD104" s="121" t="str">
        <f t="shared" si="113"/>
        <v/>
      </c>
      <c r="DE104" s="121" t="str">
        <f t="shared" si="114"/>
        <v/>
      </c>
      <c r="DF104" s="122" t="str">
        <f t="shared" si="115"/>
        <v/>
      </c>
      <c r="DG104" s="110"/>
    </row>
    <row r="105" spans="2:111" ht="16.2" hidden="1" outlineLevel="1" x14ac:dyDescent="0.4">
      <c r="B105" s="7">
        <v>100</v>
      </c>
      <c r="C105" s="12"/>
      <c r="D105" s="13"/>
      <c r="E105" s="14"/>
      <c r="F105" s="14"/>
      <c r="G105" s="14"/>
      <c r="H105" s="14"/>
      <c r="I105" s="14"/>
      <c r="J105" s="14"/>
      <c r="K105" s="14"/>
      <c r="L105" s="15"/>
      <c r="M105" s="12"/>
      <c r="N105" s="12"/>
      <c r="O105" s="12"/>
      <c r="P105" s="98" t="str">
        <f xml:space="preserve"> IF(ISBLANK(M105),"",VLOOKUP(M105,ComboValue!$E$2:$I$18,5,FALSE))</f>
        <v/>
      </c>
      <c r="Q105" s="12"/>
      <c r="R105" s="234" t="str" cm="1">
        <f t="array" ref="R105">IF(OR(ISNUMBER(SEARCH("GHS05",$D105:$L105)),ISNUMBER(SEARCH("GHS06",$D105:$L105)),ISNUMBER(SEARCH("GHS07",$D105:$L105)),ISNUMBER(SEARCH("GHS08",$D105:$L105)),ISNUMBER(SEARCH("geen pictogram",$D105:$L105)),ISNUMBER(SEARCH("GHS09",$D105:$L105)),ISNUMBER(SEARCH("GHS03",$D105:$L105))),"JA","NEE")</f>
        <v>NEE</v>
      </c>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X105" s="121" t="str" cm="1">
        <f t="array" ref="AX105">_xlfn.TEXTJOIN(",", TRUE, IF(D105:L105="","",VLOOKUP(D105:L105, ComboValue!$B$2:$C$11, 2, FALSE)))</f>
        <v/>
      </c>
      <c r="AY105" s="121" t="str">
        <f t="shared" si="128"/>
        <v>Tous_NL</v>
      </c>
      <c r="AZ105" s="121" t="str">
        <f>IF(ISBLANK(M105),"",VLOOKUP(M105,ComboValue!$E$2:$G$18,3,FALSE))</f>
        <v/>
      </c>
      <c r="BA105" s="121" t="str">
        <f>IF(ISBLANK(N105),"",VLOOKUP(N105,ComboValue!$K$2:$L$5,2,FALSE))</f>
        <v/>
      </c>
      <c r="BB105" s="128" t="str" cm="1">
        <f t="array" ref="BB105">_xlfn.TEXTJOIN(",", TRUE, IF(S105:AV105="","",VLOOKUP(S105:AV105, ComboValue!$N$2:$O$100, 2, FALSE)))</f>
        <v/>
      </c>
      <c r="BC105" s="122" t="str">
        <f t="shared" si="129"/>
        <v/>
      </c>
      <c r="BD105" s="110"/>
      <c r="BE105" s="120" t="str">
        <f t="shared" si="116"/>
        <v/>
      </c>
      <c r="BF105" s="121" t="str">
        <f t="shared" si="117"/>
        <v/>
      </c>
      <c r="BG105" s="121" t="str">
        <f t="shared" si="118"/>
        <v/>
      </c>
      <c r="BH105" s="121" t="str">
        <f t="shared" si="119"/>
        <v/>
      </c>
      <c r="BI105" s="121" t="str">
        <f t="shared" si="120"/>
        <v/>
      </c>
      <c r="BJ105" s="121" t="str">
        <f t="shared" si="121"/>
        <v/>
      </c>
      <c r="BK105" s="121" t="str">
        <f t="shared" si="122"/>
        <v/>
      </c>
      <c r="BL105" s="121" t="str">
        <f t="shared" si="123"/>
        <v/>
      </c>
      <c r="BM105" s="121" t="str">
        <f t="shared" si="124"/>
        <v/>
      </c>
      <c r="BN105" s="121" t="str">
        <f t="shared" si="125"/>
        <v/>
      </c>
      <c r="BO105" s="121">
        <f t="shared" si="130"/>
        <v>0</v>
      </c>
      <c r="BP105" s="121">
        <f t="shared" si="131"/>
        <v>0</v>
      </c>
      <c r="BQ105" s="121">
        <f t="shared" si="132"/>
        <v>0</v>
      </c>
      <c r="BR105" s="121">
        <f t="shared" si="133"/>
        <v>0</v>
      </c>
      <c r="BS105" s="121">
        <f t="shared" si="134"/>
        <v>0</v>
      </c>
      <c r="BT105" s="121">
        <f t="shared" si="135"/>
        <v>0</v>
      </c>
      <c r="BU105" s="121" t="str">
        <f t="shared" si="136"/>
        <v/>
      </c>
      <c r="BV105" s="121" t="str">
        <f t="shared" si="137"/>
        <v/>
      </c>
      <c r="BW105" s="121" t="str">
        <f t="shared" si="138"/>
        <v/>
      </c>
      <c r="BX105" s="121" t="str">
        <f t="shared" si="139"/>
        <v/>
      </c>
      <c r="BY105" s="121" t="str">
        <f t="shared" si="140"/>
        <v/>
      </c>
      <c r="BZ105" s="121" t="str">
        <f t="shared" si="141"/>
        <v/>
      </c>
      <c r="CA105" s="121" t="str">
        <f t="shared" si="142"/>
        <v/>
      </c>
      <c r="CB105" s="121" t="str">
        <f t="shared" si="143"/>
        <v/>
      </c>
      <c r="CC105" s="121" t="str">
        <f t="shared" si="144"/>
        <v/>
      </c>
      <c r="CD105" s="121" t="str">
        <f t="shared" si="145"/>
        <v/>
      </c>
      <c r="CE105" s="121" t="str">
        <f t="shared" si="146"/>
        <v/>
      </c>
      <c r="CF105" s="121" t="str">
        <f t="shared" si="147"/>
        <v/>
      </c>
      <c r="CG105" s="121" t="str">
        <f t="shared" si="148"/>
        <v/>
      </c>
      <c r="CH105" s="121" t="str">
        <f t="shared" si="149"/>
        <v/>
      </c>
      <c r="CI105" s="121" t="str">
        <f t="shared" si="150"/>
        <v/>
      </c>
      <c r="CJ105" s="129" t="str">
        <f t="shared" si="151"/>
        <v/>
      </c>
      <c r="CK105" s="121" t="str" cm="1">
        <f t="array" ref="CK105">IF(AND(AZ105="D_16",
        SUMPRODUCT(--ISNUMBER(SEARCH({"14","34","38","40","41","42","43","46","48","56","64","65"},BB105)))&gt;0),
    O105-IF(ISNUMBER(CL105),CL105,0),
    "")</f>
        <v/>
      </c>
      <c r="CL105" s="121" t="str" cm="1">
        <f t="array" ref="CL105">IF(AND(AZ105="D_16",
        SUMPRODUCT(--ISNUMBER(SEARCH({"01";"02";"03";"04";"05";"06";"07";"08";"09";"10";"11";"12";"13";"15";"16";"17";"19";"20";"21";"22";"23";"24";"25";"26";"27";"28";"29";"30";"31";"32";"33";"35";"36";"37";"39";"44";"45";"47";"49";"50";"51";"52";"53";"54";"55";"57";"58";"59";"60";"61";"62";"63";"66";"67";"68";"69";"70";"71";"72";"73";"74";"75"}, BB105)))&gt;0),
    O105,
    "")</f>
        <v/>
      </c>
      <c r="CM105" s="122" t="str" cm="1">
        <f t="array" ref="CM105">IF(SUMPRODUCT(--ISNUMBER(SEARCH({"32";"35";"36";"44";"45";"47";"50";"51";"52";"53";"54";"55";"57";"58";"59";"60"}, BB105)))&gt;0,
    B105,
    "")</f>
        <v/>
      </c>
      <c r="CN105" s="122" t="str" cm="1">
        <f t="array" ref="CN105">IF(SUMPRODUCT(--ISNUMBER(SEARCH({"61";"62"}, BB105)))&gt;0,
    B105,
    "")</f>
        <v/>
      </c>
      <c r="CO105" s="122" t="str" cm="1">
        <f t="array" ref="CO105">IF(SUMPRODUCT(--ISNUMBER(SEARCH({"68";"69";"70";"71"}, BB105)))&gt;0,
    B105,
    "")</f>
        <v/>
      </c>
      <c r="CP105" s="122" t="str" cm="1">
        <f t="array" ref="CP105">IF(SUMPRODUCT(--ISNUMBER(SEARCH({"72";"73";"74";"75"}, BB105)))&gt;0,
    B105,
    "")</f>
        <v/>
      </c>
      <c r="CQ105" s="122" t="str">
        <f t="shared" si="126"/>
        <v/>
      </c>
      <c r="CR105" s="218" t="str">
        <f t="shared" si="127"/>
        <v>NO</v>
      </c>
      <c r="CS105" s="120" t="str">
        <f t="shared" si="102"/>
        <v/>
      </c>
      <c r="CT105" s="121" t="str">
        <f t="shared" si="103"/>
        <v/>
      </c>
      <c r="CU105" s="121" t="str">
        <f t="shared" si="104"/>
        <v/>
      </c>
      <c r="CV105" s="121" t="str">
        <f t="shared" si="105"/>
        <v/>
      </c>
      <c r="CW105" s="121" t="str">
        <f t="shared" si="106"/>
        <v/>
      </c>
      <c r="CX105" s="121" t="str">
        <f t="shared" si="107"/>
        <v/>
      </c>
      <c r="CY105" s="121" t="str">
        <f t="shared" si="108"/>
        <v/>
      </c>
      <c r="CZ105" s="121" t="str">
        <f t="shared" si="109"/>
        <v/>
      </c>
      <c r="DA105" s="121" t="str">
        <f t="shared" si="110"/>
        <v/>
      </c>
      <c r="DB105" s="122" t="str">
        <f t="shared" si="111"/>
        <v/>
      </c>
      <c r="DC105" s="120" t="str">
        <f t="shared" si="112"/>
        <v/>
      </c>
      <c r="DD105" s="121" t="str">
        <f t="shared" si="113"/>
        <v/>
      </c>
      <c r="DE105" s="121" t="str">
        <f t="shared" si="114"/>
        <v/>
      </c>
      <c r="DF105" s="122" t="str">
        <f t="shared" si="115"/>
        <v/>
      </c>
      <c r="DG105" s="110"/>
    </row>
    <row r="106" spans="2:111" ht="16.2" hidden="1" customHeight="1" outlineLevel="2" x14ac:dyDescent="0.4">
      <c r="B106" s="7">
        <v>101</v>
      </c>
      <c r="C106" s="12"/>
      <c r="D106" s="13"/>
      <c r="E106" s="14"/>
      <c r="F106" s="14"/>
      <c r="G106" s="14"/>
      <c r="H106" s="14"/>
      <c r="I106" s="14"/>
      <c r="J106" s="14"/>
      <c r="K106" s="14"/>
      <c r="L106" s="15"/>
      <c r="M106" s="12"/>
      <c r="N106" s="12"/>
      <c r="O106" s="12"/>
      <c r="P106" s="98" t="str">
        <f xml:space="preserve"> IF(ISBLANK(M106),"",VLOOKUP(M106,ComboValue!$E$2:$I$18,5,FALSE))</f>
        <v/>
      </c>
      <c r="Q106" s="12"/>
      <c r="R106" s="234" t="str" cm="1">
        <f t="array" ref="R106">IF(OR(ISNUMBER(SEARCH("GHS05",$D106:$L106)),ISNUMBER(SEARCH("GHS06",$D106:$L106)),ISNUMBER(SEARCH("GHS07",$D106:$L106)),ISNUMBER(SEARCH("GHS08",$D106:$L106)),ISNUMBER(SEARCH("geen pictogram",$D106:$L106)),ISNUMBER(SEARCH("GHS09",$D106:$L106)),ISNUMBER(SEARCH("GHS05",$D106:$L106))),"JA","NEE")</f>
        <v>NEE</v>
      </c>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X106" s="121" t="str">
        <f xml:space="preserve"> IF(ISBLANK(D106),"",VLOOKUP(D106,ComboValue!$B$2:$C$11,2,FALSE) &amp; ",") &amp; IF(ISBLANK(E106),"",VLOOKUP(E106,ComboValue!$B$2:$C$11,2,FALSE) &amp; ",") &amp; IF(ISBLANK(F106),"",VLOOKUP(F106,ComboValue!$B$2:$C$11,2,FALSE) &amp; ",") &amp; IF(ISBLANK(G106),"",VLOOKUP(G106,ComboValue!$B$2:$C$11,2,FALSE) &amp; ",") &amp; IF(ISBLANK(H106),"",VLOOKUP(H106,ComboValue!$B$2:$C$11,2,FALSE) &amp; ",") &amp; IF(ISBLANK(I106),"",VLOOKUP(I106,ComboValue!$B$2:$C$11,2,FALSE) &amp; ",") &amp; IF(ISBLANK(J106),"",VLOOKUP(J106,ComboValue!$B$2:$C$11,2,FALSE) &amp; ",") &amp; IF(ISBLANK(K106),"",VLOOKUP(K106,ComboValue!$B$2:$C$11,2,FALSE) &amp; ",") &amp; IF(ISBLANK(L106),"",VLOOKUP(L106,ComboValue!$B$2:$C$11,2,FALSE) &amp; ",")</f>
        <v/>
      </c>
      <c r="AY106" s="121" t="str">
        <f t="shared" si="128"/>
        <v>Tous_NL</v>
      </c>
      <c r="AZ106" s="121" t="str">
        <f>IF(ISBLANK(M106),"",VLOOKUP(M106,ComboValue!$E$2:$G$18,3,FALSE))</f>
        <v/>
      </c>
      <c r="BA106" s="121" t="str">
        <f>IF(ISBLANK(N106),"",VLOOKUP(N106,ComboValue!$K$2:$L$5,2,FALSE))</f>
        <v/>
      </c>
      <c r="BB106" s="128" t="str">
        <f>IF(ISBLANK(S106),"",VLOOKUP(S106,ComboValue!$N$2:$O$70,2,FALSE) &amp; ",") &amp; IF(ISBLANK(T106),"",VLOOKUP(T106,ComboValue!$N$2:$O$70,2,FALSE) &amp; ",") &amp; IF(ISBLANK(U106),"",VLOOKUP(U106,ComboValue!$N$2:$O$70,2,FALSE) &amp; ",") &amp; IF(ISBLANK(V106),"",VLOOKUP(V106,ComboValue!$N$2:$O$70,2,FALSE) &amp; ",") &amp; IF(ISBLANK(W106),"",VLOOKUP(W106,ComboValue!$N$2:$O$70,2,FALSE) &amp; ",") &amp; IF(ISBLANK(X106),"",VLOOKUP(X106,ComboValue!$N$2:$O$70,2,FALSE) &amp; ",") &amp; IF(ISBLANK(Y106),"",VLOOKUP(Y106,ComboValue!$N$2:$O$70,2,FALSE) &amp; ",") &amp; IF(ISBLANK(Z106),"",VLOOKUP(Z106,ComboValue!$N$2:$O$70,2,FALSE) &amp; ",") &amp; IF(ISBLANK(AA106),"",VLOOKUP(AA106,ComboValue!$N$2:$O$70,2,FALSE) &amp; ",") &amp; IF(ISBLANK(AB106),"",VLOOKUP(AB106,ComboValue!$N$2:$O$70,2,FALSE) &amp; ",") &amp; IF(ISBLANK(AC106),"",VLOOKUP(AC106,ComboValue!$N$2:$O$70,2,FALSE) &amp; ",") &amp; IF(ISBLANK(AD106),"",VLOOKUP(AD106,ComboValue!$N$2:$O$70,2,FALSE) &amp; ",") &amp; IF(ISBLANK(AE106),"",VLOOKUP(AE106,ComboValue!$N$2:$O$70,2,FALSE) &amp; ",") &amp; IF(ISBLANK(AF106),"",VLOOKUP(AF106,ComboValue!$N$2:$O$70,2,FALSE) &amp; ",") &amp; IF(ISBLANK(AG106),"",VLOOKUP(AG106,ComboValue!$N$2:$O$70,2,FALSE) &amp; ",") &amp; IF(ISBLANK(AH106),"",VLOOKUP(AH106,ComboValue!$N$2:$O$70,2,FALSE) &amp; ",") &amp; IF(ISBLANK(AI106),"",VLOOKUP(AI106,ComboValue!$N$2:$O$70,2,FALSE) &amp; ",") &amp; IF(ISBLANK(AJ106),"",VLOOKUP(AJ106,ComboValue!$N$2:$O$70,2,FALSE) &amp; ",") &amp; IF(ISBLANK(AK106),"",VLOOKUP(AK106,ComboValue!$N$2:$O$70,2,FALSE) &amp; ",") &amp; IF(ISBLANK(AL106),"",VLOOKUP(AL106,ComboValue!$N$2:$O$70,2,FALSE) &amp; ",") &amp; IF(ISBLANK(AM106),"",VLOOKUP(AM106,ComboValue!$N$2:$O$70,2,FALSE) &amp; ",") &amp; IF(ISBLANK(AN106),"",VLOOKUP(AN106,ComboValue!$N$2:$O$70,2,FALSE) &amp; ",") &amp; IF(ISBLANK(AO106),"",VLOOKUP(AO106,ComboValue!$N$2:$O$70,2,FALSE) &amp; ",") &amp; IF(ISBLANK(AP106),"",VLOOKUP(AP106,ComboValue!$N$2:$O$70,2,FALSE) &amp; ",") &amp; IF(ISBLANK(AQ106),"",VLOOKUP(AQ106,ComboValue!$N$2:$O$70,2,FALSE) &amp; ",") &amp; IF(ISBLANK(AR106),"",VLOOKUP(AR106,ComboValue!$N$2:$O$70,2,FALSE) &amp; ",") &amp; IF(ISBLANK(AS106),"",VLOOKUP(AS106,ComboValue!$N$2:$O$70,2,FALSE) &amp; ",") &amp; IF(ISBLANK(AT106),"",VLOOKUP(AT106,ComboValue!$N$2:$O$70,2,FALSE) &amp; ",") &amp; IF(ISBLANK(AU106),"",VLOOKUP(AU106,ComboValue!$N$2:$O$70,2,FALSE) &amp; ",") &amp; IF(ISBLANK(AV106),"",VLOOKUP(AV106,ComboValue!$N$2:$O$70,2,FALSE) &amp; ",")</f>
        <v/>
      </c>
      <c r="BC106" s="122" t="str">
        <f t="shared" si="129"/>
        <v/>
      </c>
      <c r="BD106" s="110"/>
      <c r="BE106" s="120" t="str">
        <f t="shared" si="116"/>
        <v/>
      </c>
      <c r="BF106" s="121" t="str">
        <f t="shared" si="117"/>
        <v/>
      </c>
      <c r="BG106" s="121" t="str">
        <f t="shared" si="118"/>
        <v/>
      </c>
      <c r="BH106" s="121" t="str">
        <f t="shared" si="119"/>
        <v/>
      </c>
      <c r="BI106" s="121" t="str">
        <f t="shared" si="120"/>
        <v/>
      </c>
      <c r="BJ106" s="121" t="str">
        <f t="shared" si="121"/>
        <v/>
      </c>
      <c r="BK106" s="121" t="str">
        <f t="shared" si="122"/>
        <v/>
      </c>
      <c r="BL106" s="121" t="str">
        <f t="shared" si="123"/>
        <v/>
      </c>
      <c r="BM106" s="121" t="str">
        <f t="shared" si="124"/>
        <v/>
      </c>
      <c r="BN106" s="121" t="str">
        <f t="shared" si="125"/>
        <v/>
      </c>
      <c r="BO106" s="121">
        <f t="shared" si="130"/>
        <v>0</v>
      </c>
      <c r="BP106" s="121">
        <f t="shared" si="131"/>
        <v>0</v>
      </c>
      <c r="BQ106" s="121">
        <f t="shared" si="132"/>
        <v>0</v>
      </c>
      <c r="BR106" s="121">
        <f t="shared" si="133"/>
        <v>0</v>
      </c>
      <c r="BS106" s="121">
        <f t="shared" si="134"/>
        <v>0</v>
      </c>
      <c r="BT106" s="121">
        <f t="shared" si="135"/>
        <v>0</v>
      </c>
      <c r="BU106" s="121" t="str">
        <f t="shared" si="136"/>
        <v/>
      </c>
      <c r="BV106" s="121" t="str">
        <f t="shared" si="137"/>
        <v/>
      </c>
      <c r="BW106" s="121" t="str">
        <f t="shared" si="138"/>
        <v/>
      </c>
      <c r="BX106" s="121" t="str">
        <f t="shared" si="139"/>
        <v/>
      </c>
      <c r="BY106" s="121" t="str">
        <f t="shared" si="140"/>
        <v/>
      </c>
      <c r="BZ106" s="121" t="str">
        <f t="shared" si="141"/>
        <v/>
      </c>
      <c r="CA106" s="121" t="str">
        <f t="shared" si="142"/>
        <v/>
      </c>
      <c r="CB106" s="121" t="str">
        <f t="shared" si="143"/>
        <v/>
      </c>
      <c r="CC106" s="121" t="str">
        <f t="shared" si="144"/>
        <v/>
      </c>
      <c r="CD106" s="121" t="str">
        <f t="shared" si="145"/>
        <v/>
      </c>
      <c r="CE106" s="121" t="str">
        <f t="shared" si="146"/>
        <v/>
      </c>
      <c r="CF106" s="121" t="str">
        <f t="shared" si="147"/>
        <v/>
      </c>
      <c r="CG106" s="121" t="str">
        <f t="shared" si="148"/>
        <v/>
      </c>
      <c r="CH106" s="121" t="str">
        <f t="shared" si="149"/>
        <v/>
      </c>
      <c r="CI106" s="121" t="str">
        <f t="shared" si="150"/>
        <v/>
      </c>
      <c r="CJ106" s="129" t="str">
        <f t="shared" si="151"/>
        <v/>
      </c>
      <c r="CK106" s="121" t="str">
        <f t="shared" ref="CK106:CK162" si="152">IF(AND(AZ106="D_16",OR(ISNUMBER(SEARCH("34",BB106)),ISNUMBER(SEARCH("35",BB106)),ISNUMBER(SEARCH("38",BB106)),ISNUMBER(SEARCH("40",BB106)),ISNUMBER(SEARCH("41",BB106)),ISNUMBER(SEARCH("42",BB106)),ISNUMBER(SEARCH("43",BB106)),ISNUMBER(SEARCH("46",BB106)),ISNUMBER(SEARCH("47",BB106)),ISNUMBER(SEARCH("48",BB106)),ISNUMBER(SEARCH("53",BB106)),ISNUMBER(SEARCH("55",BB106)),ISNUMBER(SEARCH("58",BB106)))),O106-IF(ISNUMBER(CL106),CL106,0),"")</f>
        <v/>
      </c>
      <c r="CL106" s="121" t="str">
        <f t="shared" ref="CL106:CL162" si="153">IF(AND(AZ106="D_16",OR(ISNUMBER(SEARCH("01",BB106)),ISNUMBER(SEARCH("02",BB106)),ISNUMBER(SEARCH("03",BB106)),ISNUMBER(SEARCH("04",BB106)),ISNUMBER(SEARCH("05",BB106)),ISNUMBER(SEARCH("06",BB106)),ISNUMBER(SEARCH("07",BB106)),ISNUMBER(SEARCH("08",BB106)),ISNUMBER(SEARCH("09",BB106)),ISNUMBER(SEARCH("10",BB106)),ISNUMBER(SEARCH("11",BB106)),ISNUMBER(SEARCH("12",BB106)),ISNUMBER(SEARCH("13",BB106)),ISNUMBER(SEARCH("14",BB106)),ISNUMBER(SEARCH("15",BB106)),ISNUMBER(SEARCH("16",BB106)),ISNUMBER(SEARCH("17",BB106)),ISNUMBER(SEARCH("18",BB106)),ISNUMBER(SEARCH("19",BB106)),ISNUMBER(SEARCH("20",BB106)),ISNUMBER(SEARCH("21",BB106)),ISNUMBER(SEARCH("22",BB106)),ISNUMBER(SEARCH("23",BB106)),ISNUMBER(SEARCH("24",BB106)),ISNUMBER(SEARCH("25",BB106)),ISNUMBER(SEARCH("26",BB106)),ISNUMBER(SEARCH("27",BB106)),ISNUMBER(SEARCH("28",BB106)),ISNUMBER(SEARCH("29",BB106)),ISNUMBER(SEARCH("30",BB106)),ISNUMBER(SEARCH("31",BB106)),ISNUMBER(SEARCH("32",BB106)),ISNUMBER(SEARCH("33",BB106)),ISNUMBER(SEARCH("36",BB106)),ISNUMBER(SEARCH("37",BB106)),ISNUMBER(SEARCH("39",BB106)),ISNUMBER(SEARCH("44",BB106)),ISNUMBER(SEARCH("45",BB106)),ISNUMBER(SEARCH("49",BB106)),ISNUMBER(SEARCH("50",BB106)),ISNUMBER(SEARCH("51",BB106)),ISNUMBER(SEARCH("52",BB106)),ISNUMBER(SEARCH("54",BB106)),ISNUMBER(SEARCH("56",BB106)),ISNUMBER(SEARCH("57",BB106)),ISNUMBER(SEARCH("59",BB106)),ISNUMBER(SEARCH("60",BB106)),ISNUMBER(SEARCH("61",BB106)),ISNUMBER(SEARCH("62",BB106)),ISNUMBER(SEARCH("63",BB106)),ISNUMBER(SEARCH("64",BB106)),ISNUMBER(SEARCH("65",BB106)),ISNUMBER(SEARCH("66",BB106)))),O106,"")</f>
        <v/>
      </c>
      <c r="CM106" s="122" t="str">
        <f t="shared" ref="CM106:CM162" si="154">IF(OR(ISNUMBER(SEARCH("44",BB106)),ISNUMBER(SEARCH("45",BB106)),ISNUMBER(SEARCH("46",BB106)),ISNUMBER(SEARCH("47",BB106)),ISNUMBER(SEARCH("50",BB106)),ISNUMBER(SEARCH("51",BB106)),ISNUMBER(SEARCH("52",BB106)),ISNUMBER(SEARCH("53",BB106)),ISNUMBER(SEARCH("54",BB106)),ISNUMBER(SEARCH("55",BB106)),ISNUMBER(SEARCH("56",BB106)),ISNUMBER(SEARCH("57",BB106)),ISNUMBER(SEARCH("59",BB106))),B106 &amp; ",","")</f>
        <v/>
      </c>
      <c r="CN106" s="122"/>
      <c r="CO106" s="122"/>
      <c r="CP106" s="122"/>
      <c r="CQ106" s="122"/>
      <c r="CR106" s="218" t="str">
        <f t="shared" si="127"/>
        <v>NO</v>
      </c>
      <c r="CS106" s="120" t="str">
        <f t="shared" ref="CS106:CS162" si="155">IF(ISNUMBER(SEARCH("01",AX106)),B106 &amp; ",","")</f>
        <v/>
      </c>
      <c r="CT106" s="121" t="str">
        <f t="shared" ref="CT106:CT162" si="156">IF(ISNUMBER(SEARCH("02",AX106)),B106 &amp; ",","")</f>
        <v/>
      </c>
      <c r="CU106" s="121" t="str">
        <f t="shared" ref="CU106:CU162" si="157">IF(ISNUMBER(SEARCH("03",AX106)),B106 &amp; ",","")</f>
        <v/>
      </c>
      <c r="CV106" s="121" t="str">
        <f t="shared" ref="CV106:CV162" si="158">IF(ISNUMBER(SEARCH("04",AX106)),B106 &amp; ",","")</f>
        <v/>
      </c>
      <c r="CW106" s="121" t="str">
        <f t="shared" ref="CW106:CW162" si="159">IF(ISNUMBER(SEARCH("05",AX106)),B106 &amp; ",","")</f>
        <v/>
      </c>
      <c r="CX106" s="121" t="str">
        <f t="shared" ref="CX106:CX162" si="160">IF(ISNUMBER(SEARCH("06",AX106)),B106 &amp; ",","")</f>
        <v/>
      </c>
      <c r="CY106" s="121" t="str">
        <f t="shared" ref="CY106:CY162" si="161">IF(ISNUMBER(SEARCH("07",AX106)),B106 &amp; ",","")</f>
        <v/>
      </c>
      <c r="CZ106" s="121" t="str">
        <f t="shared" ref="CZ106:CZ162" si="162">IF(ISNUMBER(SEARCH("08",AX106)),B106 &amp; ",","")</f>
        <v/>
      </c>
      <c r="DA106" s="121" t="str">
        <f t="shared" ref="DA106:DA162" si="163">IF(ISNUMBER(SEARCH("09",AX106)),B106 &amp; ",","")</f>
        <v/>
      </c>
      <c r="DB106" s="122" t="str">
        <f t="shared" ref="DB106:DB162" si="164">IF(ISNUMBER(SEARCH("10",AX106)),B106 &amp; ",","")</f>
        <v/>
      </c>
      <c r="DC106" s="120" t="str">
        <f t="shared" ref="DC106:DC162" si="165">IF(ISNUMBER(SEARCH("01",BC106)),B106 &amp; ",","")</f>
        <v/>
      </c>
      <c r="DD106" s="121" t="str">
        <f t="shared" ref="DD106:DD162" si="166">IF(ISNUMBER(SEARCH("02",BC106)),B106 &amp; ",","")</f>
        <v/>
      </c>
      <c r="DE106" s="121" t="str">
        <f t="shared" ref="DE106:DE162" si="167">IF(ISNUMBER(SEARCH("03",BC106)),B106 &amp; ",","")</f>
        <v/>
      </c>
      <c r="DF106" s="122" t="str">
        <f t="shared" ref="DF106:DF162" si="168">IF(ISNUMBER(SEARCH("04",BC106)),B106 &amp; ",","")</f>
        <v/>
      </c>
      <c r="DG106" s="110"/>
    </row>
    <row r="107" spans="2:111" ht="16.2" hidden="1" customHeight="1" outlineLevel="2" x14ac:dyDescent="0.4">
      <c r="B107" s="7">
        <v>102</v>
      </c>
      <c r="C107" s="12"/>
      <c r="D107" s="13"/>
      <c r="E107" s="14"/>
      <c r="F107" s="14"/>
      <c r="G107" s="14"/>
      <c r="H107" s="14"/>
      <c r="I107" s="14"/>
      <c r="J107" s="14"/>
      <c r="K107" s="14"/>
      <c r="L107" s="15"/>
      <c r="M107" s="12"/>
      <c r="N107" s="12"/>
      <c r="O107" s="12"/>
      <c r="P107" s="98" t="str">
        <f xml:space="preserve"> IF(ISBLANK(M107),"",VLOOKUP(M107,ComboValue!$E$2:$I$18,5,FALSE))</f>
        <v/>
      </c>
      <c r="Q107" s="12"/>
      <c r="R107" s="234" t="str" cm="1">
        <f t="array" ref="R107">IF(OR(ISNUMBER(SEARCH("GHS05",$D107:$L107)),ISNUMBER(SEARCH("GHS06",$D107:$L107)),ISNUMBER(SEARCH("GHS07",$D107:$L107)),ISNUMBER(SEARCH("GHS08",$D107:$L107)),ISNUMBER(SEARCH("geen pictogram",$D107:$L107)),ISNUMBER(SEARCH("GHS09",$D107:$L107)),ISNUMBER(SEARCH("GHS05",$D107:$L107))),"JA","NEE")</f>
        <v>NEE</v>
      </c>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X107" s="121" t="str">
        <f xml:space="preserve"> IF(ISBLANK(D107),"",VLOOKUP(D107,ComboValue!$B$2:$C$11,2,FALSE) &amp; ",") &amp; IF(ISBLANK(E107),"",VLOOKUP(E107,ComboValue!$B$2:$C$11,2,FALSE) &amp; ",") &amp; IF(ISBLANK(F107),"",VLOOKUP(F107,ComboValue!$B$2:$C$11,2,FALSE) &amp; ",") &amp; IF(ISBLANK(G107),"",VLOOKUP(G107,ComboValue!$B$2:$C$11,2,FALSE) &amp; ",") &amp; IF(ISBLANK(H107),"",VLOOKUP(H107,ComboValue!$B$2:$C$11,2,FALSE) &amp; ",") &amp; IF(ISBLANK(I107),"",VLOOKUP(I107,ComboValue!$B$2:$C$11,2,FALSE) &amp; ",") &amp; IF(ISBLANK(J107),"",VLOOKUP(J107,ComboValue!$B$2:$C$11,2,FALSE) &amp; ",") &amp; IF(ISBLANK(K107),"",VLOOKUP(K107,ComboValue!$B$2:$C$11,2,FALSE) &amp; ",") &amp; IF(ISBLANK(L107),"",VLOOKUP(L107,ComboValue!$B$2:$C$11,2,FALSE) &amp; ",")</f>
        <v/>
      </c>
      <c r="AY107" s="121" t="str">
        <f t="shared" si="128"/>
        <v>Tous_NL</v>
      </c>
      <c r="AZ107" s="121" t="str">
        <f>IF(ISBLANK(M107),"",VLOOKUP(M107,ComboValue!$E$2:$G$18,3,FALSE))</f>
        <v/>
      </c>
      <c r="BA107" s="121" t="str">
        <f>IF(ISBLANK(N107),"",VLOOKUP(N107,ComboValue!$K$2:$L$5,2,FALSE))</f>
        <v/>
      </c>
      <c r="BB107" s="128" t="str">
        <f>IF(ISBLANK(S107),"",VLOOKUP(S107,ComboValue!$N$2:$O$70,2,FALSE) &amp; ",") &amp; IF(ISBLANK(T107),"",VLOOKUP(T107,ComboValue!$N$2:$O$70,2,FALSE) &amp; ",") &amp; IF(ISBLANK(U107),"",VLOOKUP(U107,ComboValue!$N$2:$O$70,2,FALSE) &amp; ",") &amp; IF(ISBLANK(V107),"",VLOOKUP(V107,ComboValue!$N$2:$O$70,2,FALSE) &amp; ",") &amp; IF(ISBLANK(W107),"",VLOOKUP(W107,ComboValue!$N$2:$O$70,2,FALSE) &amp; ",") &amp; IF(ISBLANK(X107),"",VLOOKUP(X107,ComboValue!$N$2:$O$70,2,FALSE) &amp; ",") &amp; IF(ISBLANK(Y107),"",VLOOKUP(Y107,ComboValue!$N$2:$O$70,2,FALSE) &amp; ",") &amp; IF(ISBLANK(Z107),"",VLOOKUP(Z107,ComboValue!$N$2:$O$70,2,FALSE) &amp; ",") &amp; IF(ISBLANK(AA107),"",VLOOKUP(AA107,ComboValue!$N$2:$O$70,2,FALSE) &amp; ",") &amp; IF(ISBLANK(AB107),"",VLOOKUP(AB107,ComboValue!$N$2:$O$70,2,FALSE) &amp; ",") &amp; IF(ISBLANK(AC107),"",VLOOKUP(AC107,ComboValue!$N$2:$O$70,2,FALSE) &amp; ",") &amp; IF(ISBLANK(AD107),"",VLOOKUP(AD107,ComboValue!$N$2:$O$70,2,FALSE) &amp; ",") &amp; IF(ISBLANK(AE107),"",VLOOKUP(AE107,ComboValue!$N$2:$O$70,2,FALSE) &amp; ",") &amp; IF(ISBLANK(AF107),"",VLOOKUP(AF107,ComboValue!$N$2:$O$70,2,FALSE) &amp; ",") &amp; IF(ISBLANK(AG107),"",VLOOKUP(AG107,ComboValue!$N$2:$O$70,2,FALSE) &amp; ",") &amp; IF(ISBLANK(AH107),"",VLOOKUP(AH107,ComboValue!$N$2:$O$70,2,FALSE) &amp; ",") &amp; IF(ISBLANK(AI107),"",VLOOKUP(AI107,ComboValue!$N$2:$O$70,2,FALSE) &amp; ",") &amp; IF(ISBLANK(AJ107),"",VLOOKUP(AJ107,ComboValue!$N$2:$O$70,2,FALSE) &amp; ",") &amp; IF(ISBLANK(AK107),"",VLOOKUP(AK107,ComboValue!$N$2:$O$70,2,FALSE) &amp; ",") &amp; IF(ISBLANK(AL107),"",VLOOKUP(AL107,ComboValue!$N$2:$O$70,2,FALSE) &amp; ",") &amp; IF(ISBLANK(AM107),"",VLOOKUP(AM107,ComboValue!$N$2:$O$70,2,FALSE) &amp; ",") &amp; IF(ISBLANK(AN107),"",VLOOKUP(AN107,ComboValue!$N$2:$O$70,2,FALSE) &amp; ",") &amp; IF(ISBLANK(AO107),"",VLOOKUP(AO107,ComboValue!$N$2:$O$70,2,FALSE) &amp; ",") &amp; IF(ISBLANK(AP107),"",VLOOKUP(AP107,ComboValue!$N$2:$O$70,2,FALSE) &amp; ",") &amp; IF(ISBLANK(AQ107),"",VLOOKUP(AQ107,ComboValue!$N$2:$O$70,2,FALSE) &amp; ",") &amp; IF(ISBLANK(AR107),"",VLOOKUP(AR107,ComboValue!$N$2:$O$70,2,FALSE) &amp; ",") &amp; IF(ISBLANK(AS107),"",VLOOKUP(AS107,ComboValue!$N$2:$O$70,2,FALSE) &amp; ",") &amp; IF(ISBLANK(AT107),"",VLOOKUP(AT107,ComboValue!$N$2:$O$70,2,FALSE) &amp; ",") &amp; IF(ISBLANK(AU107),"",VLOOKUP(AU107,ComboValue!$N$2:$O$70,2,FALSE) &amp; ",") &amp; IF(ISBLANK(AV107),"",VLOOKUP(AV107,ComboValue!$N$2:$O$70,2,FALSE) &amp; ",")</f>
        <v/>
      </c>
      <c r="BC107" s="122" t="str">
        <f t="shared" si="129"/>
        <v/>
      </c>
      <c r="BD107" s="110"/>
      <c r="BE107" s="120" t="str">
        <f t="shared" si="116"/>
        <v/>
      </c>
      <c r="BF107" s="121" t="str">
        <f t="shared" si="117"/>
        <v/>
      </c>
      <c r="BG107" s="121" t="str">
        <f t="shared" si="118"/>
        <v/>
      </c>
      <c r="BH107" s="121" t="str">
        <f t="shared" si="119"/>
        <v/>
      </c>
      <c r="BI107" s="121" t="str">
        <f t="shared" si="120"/>
        <v/>
      </c>
      <c r="BJ107" s="121" t="str">
        <f t="shared" si="121"/>
        <v/>
      </c>
      <c r="BK107" s="121" t="str">
        <f t="shared" si="122"/>
        <v/>
      </c>
      <c r="BL107" s="121" t="str">
        <f t="shared" si="123"/>
        <v/>
      </c>
      <c r="BM107" s="121" t="str">
        <f t="shared" si="124"/>
        <v/>
      </c>
      <c r="BN107" s="121" t="str">
        <f t="shared" si="125"/>
        <v/>
      </c>
      <c r="BO107" s="121">
        <f t="shared" si="130"/>
        <v>0</v>
      </c>
      <c r="BP107" s="121">
        <f t="shared" si="131"/>
        <v>0</v>
      </c>
      <c r="BQ107" s="121">
        <f t="shared" si="132"/>
        <v>0</v>
      </c>
      <c r="BR107" s="121">
        <f t="shared" si="133"/>
        <v>0</v>
      </c>
      <c r="BS107" s="121">
        <f t="shared" si="134"/>
        <v>0</v>
      </c>
      <c r="BT107" s="121">
        <f t="shared" si="135"/>
        <v>0</v>
      </c>
      <c r="BU107" s="121" t="str">
        <f t="shared" si="136"/>
        <v/>
      </c>
      <c r="BV107" s="121" t="str">
        <f t="shared" si="137"/>
        <v/>
      </c>
      <c r="BW107" s="121" t="str">
        <f t="shared" si="138"/>
        <v/>
      </c>
      <c r="BX107" s="121" t="str">
        <f t="shared" si="139"/>
        <v/>
      </c>
      <c r="BY107" s="121" t="str">
        <f t="shared" si="140"/>
        <v/>
      </c>
      <c r="BZ107" s="121" t="str">
        <f t="shared" si="141"/>
        <v/>
      </c>
      <c r="CA107" s="121" t="str">
        <f t="shared" si="142"/>
        <v/>
      </c>
      <c r="CB107" s="121" t="str">
        <f t="shared" si="143"/>
        <v/>
      </c>
      <c r="CC107" s="121" t="str">
        <f t="shared" si="144"/>
        <v/>
      </c>
      <c r="CD107" s="121" t="str">
        <f t="shared" si="145"/>
        <v/>
      </c>
      <c r="CE107" s="121" t="str">
        <f t="shared" si="146"/>
        <v/>
      </c>
      <c r="CF107" s="121" t="str">
        <f t="shared" si="147"/>
        <v/>
      </c>
      <c r="CG107" s="121" t="str">
        <f t="shared" si="148"/>
        <v/>
      </c>
      <c r="CH107" s="121" t="str">
        <f t="shared" si="149"/>
        <v/>
      </c>
      <c r="CI107" s="121" t="str">
        <f t="shared" si="150"/>
        <v/>
      </c>
      <c r="CJ107" s="129" t="str">
        <f t="shared" si="151"/>
        <v/>
      </c>
      <c r="CK107" s="121" t="str">
        <f t="shared" si="152"/>
        <v/>
      </c>
      <c r="CL107" s="121" t="str">
        <f t="shared" si="153"/>
        <v/>
      </c>
      <c r="CM107" s="122" t="str">
        <f t="shared" si="154"/>
        <v/>
      </c>
      <c r="CN107" s="122"/>
      <c r="CO107" s="122"/>
      <c r="CP107" s="122"/>
      <c r="CQ107" s="122"/>
      <c r="CR107" s="218" t="str">
        <f t="shared" si="127"/>
        <v>NO</v>
      </c>
      <c r="CS107" s="120" t="str">
        <f t="shared" si="155"/>
        <v/>
      </c>
      <c r="CT107" s="121" t="str">
        <f t="shared" si="156"/>
        <v/>
      </c>
      <c r="CU107" s="121" t="str">
        <f t="shared" si="157"/>
        <v/>
      </c>
      <c r="CV107" s="121" t="str">
        <f t="shared" si="158"/>
        <v/>
      </c>
      <c r="CW107" s="121" t="str">
        <f t="shared" si="159"/>
        <v/>
      </c>
      <c r="CX107" s="121" t="str">
        <f t="shared" si="160"/>
        <v/>
      </c>
      <c r="CY107" s="121" t="str">
        <f t="shared" si="161"/>
        <v/>
      </c>
      <c r="CZ107" s="121" t="str">
        <f t="shared" si="162"/>
        <v/>
      </c>
      <c r="DA107" s="121" t="str">
        <f t="shared" si="163"/>
        <v/>
      </c>
      <c r="DB107" s="122" t="str">
        <f t="shared" si="164"/>
        <v/>
      </c>
      <c r="DC107" s="120" t="str">
        <f t="shared" si="165"/>
        <v/>
      </c>
      <c r="DD107" s="121" t="str">
        <f t="shared" si="166"/>
        <v/>
      </c>
      <c r="DE107" s="121" t="str">
        <f t="shared" si="167"/>
        <v/>
      </c>
      <c r="DF107" s="122" t="str">
        <f t="shared" si="168"/>
        <v/>
      </c>
      <c r="DG107" s="110"/>
    </row>
    <row r="108" spans="2:111" ht="16.2" hidden="1" customHeight="1" outlineLevel="2" x14ac:dyDescent="0.4">
      <c r="B108" s="7">
        <v>103</v>
      </c>
      <c r="C108" s="12"/>
      <c r="D108" s="13"/>
      <c r="E108" s="14"/>
      <c r="F108" s="14"/>
      <c r="G108" s="14"/>
      <c r="H108" s="14"/>
      <c r="I108" s="14"/>
      <c r="J108" s="14"/>
      <c r="K108" s="14"/>
      <c r="L108" s="15"/>
      <c r="M108" s="12"/>
      <c r="N108" s="12"/>
      <c r="O108" s="12"/>
      <c r="P108" s="98" t="str">
        <f xml:space="preserve"> IF(ISBLANK(M108),"",VLOOKUP(M108,ComboValue!$E$2:$I$18,5,FALSE))</f>
        <v/>
      </c>
      <c r="Q108" s="12"/>
      <c r="R108" s="234" t="str" cm="1">
        <f t="array" ref="R108">IF(OR(ISNUMBER(SEARCH("GHS05",$D108:$L108)),ISNUMBER(SEARCH("GHS06",$D108:$L108)),ISNUMBER(SEARCH("GHS07",$D108:$L108)),ISNUMBER(SEARCH("GHS08",$D108:$L108)),ISNUMBER(SEARCH("geen pictogram",$D108:$L108)),ISNUMBER(SEARCH("GHS09",$D108:$L108)),ISNUMBER(SEARCH("GHS05",$D108:$L108))),"JA","NEE")</f>
        <v>NEE</v>
      </c>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X108" s="121" t="str">
        <f xml:space="preserve"> IF(ISBLANK(D108),"",VLOOKUP(D108,ComboValue!$B$2:$C$11,2,FALSE) &amp; ",") &amp; IF(ISBLANK(E108),"",VLOOKUP(E108,ComboValue!$B$2:$C$11,2,FALSE) &amp; ",") &amp; IF(ISBLANK(F108),"",VLOOKUP(F108,ComboValue!$B$2:$C$11,2,FALSE) &amp; ",") &amp; IF(ISBLANK(G108),"",VLOOKUP(G108,ComboValue!$B$2:$C$11,2,FALSE) &amp; ",") &amp; IF(ISBLANK(H108),"",VLOOKUP(H108,ComboValue!$B$2:$C$11,2,FALSE) &amp; ",") &amp; IF(ISBLANK(I108),"",VLOOKUP(I108,ComboValue!$B$2:$C$11,2,FALSE) &amp; ",") &amp; IF(ISBLANK(J108),"",VLOOKUP(J108,ComboValue!$B$2:$C$11,2,FALSE) &amp; ",") &amp; IF(ISBLANK(K108),"",VLOOKUP(K108,ComboValue!$B$2:$C$11,2,FALSE) &amp; ",") &amp; IF(ISBLANK(L108),"",VLOOKUP(L108,ComboValue!$B$2:$C$11,2,FALSE) &amp; ",")</f>
        <v/>
      </c>
      <c r="AY108" s="121" t="str">
        <f t="shared" si="128"/>
        <v>Tous_NL</v>
      </c>
      <c r="AZ108" s="121" t="str">
        <f>IF(ISBLANK(M108),"",VLOOKUP(M108,ComboValue!$E$2:$G$18,3,FALSE))</f>
        <v/>
      </c>
      <c r="BA108" s="121" t="str">
        <f>IF(ISBLANK(N108),"",VLOOKUP(N108,ComboValue!$K$2:$L$5,2,FALSE))</f>
        <v/>
      </c>
      <c r="BB108" s="128" t="str">
        <f>IF(ISBLANK(S108),"",VLOOKUP(S108,ComboValue!$N$2:$O$70,2,FALSE) &amp; ",") &amp; IF(ISBLANK(T108),"",VLOOKUP(T108,ComboValue!$N$2:$O$70,2,FALSE) &amp; ",") &amp; IF(ISBLANK(U108),"",VLOOKUP(U108,ComboValue!$N$2:$O$70,2,FALSE) &amp; ",") &amp; IF(ISBLANK(V108),"",VLOOKUP(V108,ComboValue!$N$2:$O$70,2,FALSE) &amp; ",") &amp; IF(ISBLANK(W108),"",VLOOKUP(W108,ComboValue!$N$2:$O$70,2,FALSE) &amp; ",") &amp; IF(ISBLANK(X108),"",VLOOKUP(X108,ComboValue!$N$2:$O$70,2,FALSE) &amp; ",") &amp; IF(ISBLANK(Y108),"",VLOOKUP(Y108,ComboValue!$N$2:$O$70,2,FALSE) &amp; ",") &amp; IF(ISBLANK(Z108),"",VLOOKUP(Z108,ComboValue!$N$2:$O$70,2,FALSE) &amp; ",") &amp; IF(ISBLANK(AA108),"",VLOOKUP(AA108,ComboValue!$N$2:$O$70,2,FALSE) &amp; ",") &amp; IF(ISBLANK(AB108),"",VLOOKUP(AB108,ComboValue!$N$2:$O$70,2,FALSE) &amp; ",") &amp; IF(ISBLANK(AC108),"",VLOOKUP(AC108,ComboValue!$N$2:$O$70,2,FALSE) &amp; ",") &amp; IF(ISBLANK(AD108),"",VLOOKUP(AD108,ComboValue!$N$2:$O$70,2,FALSE) &amp; ",") &amp; IF(ISBLANK(AE108),"",VLOOKUP(AE108,ComboValue!$N$2:$O$70,2,FALSE) &amp; ",") &amp; IF(ISBLANK(AF108),"",VLOOKUP(AF108,ComboValue!$N$2:$O$70,2,FALSE) &amp; ",") &amp; IF(ISBLANK(AG108),"",VLOOKUP(AG108,ComboValue!$N$2:$O$70,2,FALSE) &amp; ",") &amp; IF(ISBLANK(AH108),"",VLOOKUP(AH108,ComboValue!$N$2:$O$70,2,FALSE) &amp; ",") &amp; IF(ISBLANK(AI108),"",VLOOKUP(AI108,ComboValue!$N$2:$O$70,2,FALSE) &amp; ",") &amp; IF(ISBLANK(AJ108),"",VLOOKUP(AJ108,ComboValue!$N$2:$O$70,2,FALSE) &amp; ",") &amp; IF(ISBLANK(AK108),"",VLOOKUP(AK108,ComboValue!$N$2:$O$70,2,FALSE) &amp; ",") &amp; IF(ISBLANK(AL108),"",VLOOKUP(AL108,ComboValue!$N$2:$O$70,2,FALSE) &amp; ",") &amp; IF(ISBLANK(AM108),"",VLOOKUP(AM108,ComboValue!$N$2:$O$70,2,FALSE) &amp; ",") &amp; IF(ISBLANK(AN108),"",VLOOKUP(AN108,ComboValue!$N$2:$O$70,2,FALSE) &amp; ",") &amp; IF(ISBLANK(AO108),"",VLOOKUP(AO108,ComboValue!$N$2:$O$70,2,FALSE) &amp; ",") &amp; IF(ISBLANK(AP108),"",VLOOKUP(AP108,ComboValue!$N$2:$O$70,2,FALSE) &amp; ",") &amp; IF(ISBLANK(AQ108),"",VLOOKUP(AQ108,ComboValue!$N$2:$O$70,2,FALSE) &amp; ",") &amp; IF(ISBLANK(AR108),"",VLOOKUP(AR108,ComboValue!$N$2:$O$70,2,FALSE) &amp; ",") &amp; IF(ISBLANK(AS108),"",VLOOKUP(AS108,ComboValue!$N$2:$O$70,2,FALSE) &amp; ",") &amp; IF(ISBLANK(AT108),"",VLOOKUP(AT108,ComboValue!$N$2:$O$70,2,FALSE) &amp; ",") &amp; IF(ISBLANK(AU108),"",VLOOKUP(AU108,ComboValue!$N$2:$O$70,2,FALSE) &amp; ",") &amp; IF(ISBLANK(AV108),"",VLOOKUP(AV108,ComboValue!$N$2:$O$70,2,FALSE) &amp; ",")</f>
        <v/>
      </c>
      <c r="BC108" s="122" t="str">
        <f t="shared" si="129"/>
        <v/>
      </c>
      <c r="BD108" s="110"/>
      <c r="BE108" s="120" t="str">
        <f t="shared" si="116"/>
        <v/>
      </c>
      <c r="BF108" s="121" t="str">
        <f t="shared" si="117"/>
        <v/>
      </c>
      <c r="BG108" s="121" t="str">
        <f t="shared" si="118"/>
        <v/>
      </c>
      <c r="BH108" s="121" t="str">
        <f t="shared" si="119"/>
        <v/>
      </c>
      <c r="BI108" s="121" t="str">
        <f t="shared" si="120"/>
        <v/>
      </c>
      <c r="BJ108" s="121" t="str">
        <f t="shared" si="121"/>
        <v/>
      </c>
      <c r="BK108" s="121" t="str">
        <f t="shared" si="122"/>
        <v/>
      </c>
      <c r="BL108" s="121" t="str">
        <f t="shared" si="123"/>
        <v/>
      </c>
      <c r="BM108" s="121" t="str">
        <f t="shared" si="124"/>
        <v/>
      </c>
      <c r="BN108" s="121" t="str">
        <f t="shared" si="125"/>
        <v/>
      </c>
      <c r="BO108" s="121">
        <f t="shared" si="130"/>
        <v>0</v>
      </c>
      <c r="BP108" s="121">
        <f t="shared" si="131"/>
        <v>0</v>
      </c>
      <c r="BQ108" s="121">
        <f t="shared" si="132"/>
        <v>0</v>
      </c>
      <c r="BR108" s="121">
        <f t="shared" si="133"/>
        <v>0</v>
      </c>
      <c r="BS108" s="121">
        <f t="shared" si="134"/>
        <v>0</v>
      </c>
      <c r="BT108" s="121">
        <f t="shared" si="135"/>
        <v>0</v>
      </c>
      <c r="BU108" s="121" t="str">
        <f t="shared" si="136"/>
        <v/>
      </c>
      <c r="BV108" s="121" t="str">
        <f t="shared" si="137"/>
        <v/>
      </c>
      <c r="BW108" s="121" t="str">
        <f t="shared" si="138"/>
        <v/>
      </c>
      <c r="BX108" s="121" t="str">
        <f t="shared" si="139"/>
        <v/>
      </c>
      <c r="BY108" s="121" t="str">
        <f t="shared" si="140"/>
        <v/>
      </c>
      <c r="BZ108" s="121" t="str">
        <f t="shared" si="141"/>
        <v/>
      </c>
      <c r="CA108" s="121" t="str">
        <f t="shared" si="142"/>
        <v/>
      </c>
      <c r="CB108" s="121" t="str">
        <f t="shared" si="143"/>
        <v/>
      </c>
      <c r="CC108" s="121" t="str">
        <f t="shared" si="144"/>
        <v/>
      </c>
      <c r="CD108" s="121" t="str">
        <f t="shared" si="145"/>
        <v/>
      </c>
      <c r="CE108" s="121" t="str">
        <f t="shared" si="146"/>
        <v/>
      </c>
      <c r="CF108" s="121" t="str">
        <f t="shared" si="147"/>
        <v/>
      </c>
      <c r="CG108" s="121" t="str">
        <f t="shared" si="148"/>
        <v/>
      </c>
      <c r="CH108" s="121" t="str">
        <f t="shared" si="149"/>
        <v/>
      </c>
      <c r="CI108" s="121" t="str">
        <f t="shared" si="150"/>
        <v/>
      </c>
      <c r="CJ108" s="129" t="str">
        <f t="shared" si="151"/>
        <v/>
      </c>
      <c r="CK108" s="121" t="str">
        <f t="shared" si="152"/>
        <v/>
      </c>
      <c r="CL108" s="121" t="str">
        <f t="shared" si="153"/>
        <v/>
      </c>
      <c r="CM108" s="122" t="str">
        <f t="shared" si="154"/>
        <v/>
      </c>
      <c r="CN108" s="122"/>
      <c r="CO108" s="122"/>
      <c r="CP108" s="122"/>
      <c r="CQ108" s="122"/>
      <c r="CR108" s="218" t="str">
        <f t="shared" si="127"/>
        <v>NO</v>
      </c>
      <c r="CS108" s="120" t="str">
        <f t="shared" si="155"/>
        <v/>
      </c>
      <c r="CT108" s="121" t="str">
        <f t="shared" si="156"/>
        <v/>
      </c>
      <c r="CU108" s="121" t="str">
        <f t="shared" si="157"/>
        <v/>
      </c>
      <c r="CV108" s="121" t="str">
        <f t="shared" si="158"/>
        <v/>
      </c>
      <c r="CW108" s="121" t="str">
        <f t="shared" si="159"/>
        <v/>
      </c>
      <c r="CX108" s="121" t="str">
        <f t="shared" si="160"/>
        <v/>
      </c>
      <c r="CY108" s="121" t="str">
        <f t="shared" si="161"/>
        <v/>
      </c>
      <c r="CZ108" s="121" t="str">
        <f t="shared" si="162"/>
        <v/>
      </c>
      <c r="DA108" s="121" t="str">
        <f t="shared" si="163"/>
        <v/>
      </c>
      <c r="DB108" s="122" t="str">
        <f t="shared" si="164"/>
        <v/>
      </c>
      <c r="DC108" s="120" t="str">
        <f t="shared" si="165"/>
        <v/>
      </c>
      <c r="DD108" s="121" t="str">
        <f t="shared" si="166"/>
        <v/>
      </c>
      <c r="DE108" s="121" t="str">
        <f t="shared" si="167"/>
        <v/>
      </c>
      <c r="DF108" s="122" t="str">
        <f t="shared" si="168"/>
        <v/>
      </c>
      <c r="DG108" s="110"/>
    </row>
    <row r="109" spans="2:111" ht="16.2" hidden="1" customHeight="1" outlineLevel="2" x14ac:dyDescent="0.4">
      <c r="B109" s="7">
        <v>104</v>
      </c>
      <c r="C109" s="12"/>
      <c r="D109" s="13"/>
      <c r="E109" s="14"/>
      <c r="F109" s="14"/>
      <c r="G109" s="14"/>
      <c r="H109" s="14"/>
      <c r="I109" s="14"/>
      <c r="J109" s="14"/>
      <c r="K109" s="14"/>
      <c r="L109" s="15"/>
      <c r="M109" s="12"/>
      <c r="N109" s="12"/>
      <c r="O109" s="12"/>
      <c r="P109" s="98" t="str">
        <f xml:space="preserve"> IF(ISBLANK(M109),"",VLOOKUP(M109,ComboValue!$E$2:$I$18,5,FALSE))</f>
        <v/>
      </c>
      <c r="Q109" s="12"/>
      <c r="R109" s="234" t="str" cm="1">
        <f t="array" ref="R109">IF(OR(ISNUMBER(SEARCH("GHS05",$D109:$L109)),ISNUMBER(SEARCH("GHS06",$D109:$L109)),ISNUMBER(SEARCH("GHS07",$D109:$L109)),ISNUMBER(SEARCH("GHS08",$D109:$L109)),ISNUMBER(SEARCH("geen pictogram",$D109:$L109)),ISNUMBER(SEARCH("GHS09",$D109:$L109)),ISNUMBER(SEARCH("GHS05",$D109:$L109))),"JA","NEE")</f>
        <v>NEE</v>
      </c>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X109" s="121" t="str">
        <f xml:space="preserve"> IF(ISBLANK(D109),"",VLOOKUP(D109,ComboValue!$B$2:$C$11,2,FALSE) &amp; ",") &amp; IF(ISBLANK(E109),"",VLOOKUP(E109,ComboValue!$B$2:$C$11,2,FALSE) &amp; ",") &amp; IF(ISBLANK(F109),"",VLOOKUP(F109,ComboValue!$B$2:$C$11,2,FALSE) &amp; ",") &amp; IF(ISBLANK(G109),"",VLOOKUP(G109,ComboValue!$B$2:$C$11,2,FALSE) &amp; ",") &amp; IF(ISBLANK(H109),"",VLOOKUP(H109,ComboValue!$B$2:$C$11,2,FALSE) &amp; ",") &amp; IF(ISBLANK(I109),"",VLOOKUP(I109,ComboValue!$B$2:$C$11,2,FALSE) &amp; ",") &amp; IF(ISBLANK(J109),"",VLOOKUP(J109,ComboValue!$B$2:$C$11,2,FALSE) &amp; ",") &amp; IF(ISBLANK(K109),"",VLOOKUP(K109,ComboValue!$B$2:$C$11,2,FALSE) &amp; ",") &amp; IF(ISBLANK(L109),"",VLOOKUP(L109,ComboValue!$B$2:$C$11,2,FALSE) &amp; ",")</f>
        <v/>
      </c>
      <c r="AY109" s="121" t="str">
        <f t="shared" si="128"/>
        <v>Tous_NL</v>
      </c>
      <c r="AZ109" s="121" t="str">
        <f>IF(ISBLANK(M109),"",VLOOKUP(M109,ComboValue!$E$2:$G$18,3,FALSE))</f>
        <v/>
      </c>
      <c r="BA109" s="121" t="str">
        <f>IF(ISBLANK(N109),"",VLOOKUP(N109,ComboValue!$K$2:$L$5,2,FALSE))</f>
        <v/>
      </c>
      <c r="BB109" s="128" t="str">
        <f>IF(ISBLANK(S109),"",VLOOKUP(S109,ComboValue!$N$2:$O$70,2,FALSE) &amp; ",") &amp; IF(ISBLANK(T109),"",VLOOKUP(T109,ComboValue!$N$2:$O$70,2,FALSE) &amp; ",") &amp; IF(ISBLANK(U109),"",VLOOKUP(U109,ComboValue!$N$2:$O$70,2,FALSE) &amp; ",") &amp; IF(ISBLANK(V109),"",VLOOKUP(V109,ComboValue!$N$2:$O$70,2,FALSE) &amp; ",") &amp; IF(ISBLANK(W109),"",VLOOKUP(W109,ComboValue!$N$2:$O$70,2,FALSE) &amp; ",") &amp; IF(ISBLANK(X109),"",VLOOKUP(X109,ComboValue!$N$2:$O$70,2,FALSE) &amp; ",") &amp; IF(ISBLANK(Y109),"",VLOOKUP(Y109,ComboValue!$N$2:$O$70,2,FALSE) &amp; ",") &amp; IF(ISBLANK(Z109),"",VLOOKUP(Z109,ComboValue!$N$2:$O$70,2,FALSE) &amp; ",") &amp; IF(ISBLANK(AA109),"",VLOOKUP(AA109,ComboValue!$N$2:$O$70,2,FALSE) &amp; ",") &amp; IF(ISBLANK(AB109),"",VLOOKUP(AB109,ComboValue!$N$2:$O$70,2,FALSE) &amp; ",") &amp; IF(ISBLANK(AC109),"",VLOOKUP(AC109,ComboValue!$N$2:$O$70,2,FALSE) &amp; ",") &amp; IF(ISBLANK(AD109),"",VLOOKUP(AD109,ComboValue!$N$2:$O$70,2,FALSE) &amp; ",") &amp; IF(ISBLANK(AE109),"",VLOOKUP(AE109,ComboValue!$N$2:$O$70,2,FALSE) &amp; ",") &amp; IF(ISBLANK(AF109),"",VLOOKUP(AF109,ComboValue!$N$2:$O$70,2,FALSE) &amp; ",") &amp; IF(ISBLANK(AG109),"",VLOOKUP(AG109,ComboValue!$N$2:$O$70,2,FALSE) &amp; ",") &amp; IF(ISBLANK(AH109),"",VLOOKUP(AH109,ComboValue!$N$2:$O$70,2,FALSE) &amp; ",") &amp; IF(ISBLANK(AI109),"",VLOOKUP(AI109,ComboValue!$N$2:$O$70,2,FALSE) &amp; ",") &amp; IF(ISBLANK(AJ109),"",VLOOKUP(AJ109,ComboValue!$N$2:$O$70,2,FALSE) &amp; ",") &amp; IF(ISBLANK(AK109),"",VLOOKUP(AK109,ComboValue!$N$2:$O$70,2,FALSE) &amp; ",") &amp; IF(ISBLANK(AL109),"",VLOOKUP(AL109,ComboValue!$N$2:$O$70,2,FALSE) &amp; ",") &amp; IF(ISBLANK(AM109),"",VLOOKUP(AM109,ComboValue!$N$2:$O$70,2,FALSE) &amp; ",") &amp; IF(ISBLANK(AN109),"",VLOOKUP(AN109,ComboValue!$N$2:$O$70,2,FALSE) &amp; ",") &amp; IF(ISBLANK(AO109),"",VLOOKUP(AO109,ComboValue!$N$2:$O$70,2,FALSE) &amp; ",") &amp; IF(ISBLANK(AP109),"",VLOOKUP(AP109,ComboValue!$N$2:$O$70,2,FALSE) &amp; ",") &amp; IF(ISBLANK(AQ109),"",VLOOKUP(AQ109,ComboValue!$N$2:$O$70,2,FALSE) &amp; ",") &amp; IF(ISBLANK(AR109),"",VLOOKUP(AR109,ComboValue!$N$2:$O$70,2,FALSE) &amp; ",") &amp; IF(ISBLANK(AS109),"",VLOOKUP(AS109,ComboValue!$N$2:$O$70,2,FALSE) &amp; ",") &amp; IF(ISBLANK(AT109),"",VLOOKUP(AT109,ComboValue!$N$2:$O$70,2,FALSE) &amp; ",") &amp; IF(ISBLANK(AU109),"",VLOOKUP(AU109,ComboValue!$N$2:$O$70,2,FALSE) &amp; ",") &amp; IF(ISBLANK(AV109),"",VLOOKUP(AV109,ComboValue!$N$2:$O$70,2,FALSE) &amp; ",")</f>
        <v/>
      </c>
      <c r="BC109" s="122" t="str">
        <f t="shared" si="129"/>
        <v/>
      </c>
      <c r="BD109" s="110"/>
      <c r="BE109" s="120" t="str">
        <f t="shared" si="116"/>
        <v/>
      </c>
      <c r="BF109" s="121" t="str">
        <f t="shared" si="117"/>
        <v/>
      </c>
      <c r="BG109" s="121" t="str">
        <f t="shared" si="118"/>
        <v/>
      </c>
      <c r="BH109" s="121" t="str">
        <f t="shared" si="119"/>
        <v/>
      </c>
      <c r="BI109" s="121" t="str">
        <f t="shared" si="120"/>
        <v/>
      </c>
      <c r="BJ109" s="121" t="str">
        <f t="shared" si="121"/>
        <v/>
      </c>
      <c r="BK109" s="121" t="str">
        <f t="shared" si="122"/>
        <v/>
      </c>
      <c r="BL109" s="121" t="str">
        <f t="shared" si="123"/>
        <v/>
      </c>
      <c r="BM109" s="121" t="str">
        <f t="shared" si="124"/>
        <v/>
      </c>
      <c r="BN109" s="121" t="str">
        <f t="shared" si="125"/>
        <v/>
      </c>
      <c r="BO109" s="121">
        <f t="shared" si="130"/>
        <v>0</v>
      </c>
      <c r="BP109" s="121">
        <f t="shared" si="131"/>
        <v>0</v>
      </c>
      <c r="BQ109" s="121">
        <f t="shared" si="132"/>
        <v>0</v>
      </c>
      <c r="BR109" s="121">
        <f t="shared" si="133"/>
        <v>0</v>
      </c>
      <c r="BS109" s="121">
        <f t="shared" si="134"/>
        <v>0</v>
      </c>
      <c r="BT109" s="121">
        <f t="shared" si="135"/>
        <v>0</v>
      </c>
      <c r="BU109" s="121" t="str">
        <f t="shared" si="136"/>
        <v/>
      </c>
      <c r="BV109" s="121" t="str">
        <f t="shared" si="137"/>
        <v/>
      </c>
      <c r="BW109" s="121" t="str">
        <f t="shared" si="138"/>
        <v/>
      </c>
      <c r="BX109" s="121" t="str">
        <f t="shared" si="139"/>
        <v/>
      </c>
      <c r="BY109" s="121" t="str">
        <f t="shared" si="140"/>
        <v/>
      </c>
      <c r="BZ109" s="121" t="str">
        <f t="shared" si="141"/>
        <v/>
      </c>
      <c r="CA109" s="121" t="str">
        <f t="shared" si="142"/>
        <v/>
      </c>
      <c r="CB109" s="121" t="str">
        <f t="shared" si="143"/>
        <v/>
      </c>
      <c r="CC109" s="121" t="str">
        <f t="shared" si="144"/>
        <v/>
      </c>
      <c r="CD109" s="121" t="str">
        <f t="shared" si="145"/>
        <v/>
      </c>
      <c r="CE109" s="121" t="str">
        <f t="shared" si="146"/>
        <v/>
      </c>
      <c r="CF109" s="121" t="str">
        <f t="shared" si="147"/>
        <v/>
      </c>
      <c r="CG109" s="121" t="str">
        <f t="shared" si="148"/>
        <v/>
      </c>
      <c r="CH109" s="121" t="str">
        <f t="shared" si="149"/>
        <v/>
      </c>
      <c r="CI109" s="121" t="str">
        <f t="shared" si="150"/>
        <v/>
      </c>
      <c r="CJ109" s="129" t="str">
        <f t="shared" si="151"/>
        <v/>
      </c>
      <c r="CK109" s="121" t="str">
        <f t="shared" si="152"/>
        <v/>
      </c>
      <c r="CL109" s="121" t="str">
        <f t="shared" si="153"/>
        <v/>
      </c>
      <c r="CM109" s="122" t="str">
        <f t="shared" si="154"/>
        <v/>
      </c>
      <c r="CN109" s="122"/>
      <c r="CO109" s="122"/>
      <c r="CP109" s="122"/>
      <c r="CQ109" s="122"/>
      <c r="CR109" s="218" t="str">
        <f t="shared" si="127"/>
        <v>NO</v>
      </c>
      <c r="CS109" s="120" t="str">
        <f t="shared" si="155"/>
        <v/>
      </c>
      <c r="CT109" s="121" t="str">
        <f t="shared" si="156"/>
        <v/>
      </c>
      <c r="CU109" s="121" t="str">
        <f t="shared" si="157"/>
        <v/>
      </c>
      <c r="CV109" s="121" t="str">
        <f t="shared" si="158"/>
        <v/>
      </c>
      <c r="CW109" s="121" t="str">
        <f t="shared" si="159"/>
        <v/>
      </c>
      <c r="CX109" s="121" t="str">
        <f t="shared" si="160"/>
        <v/>
      </c>
      <c r="CY109" s="121" t="str">
        <f t="shared" si="161"/>
        <v/>
      </c>
      <c r="CZ109" s="121" t="str">
        <f t="shared" si="162"/>
        <v/>
      </c>
      <c r="DA109" s="121" t="str">
        <f t="shared" si="163"/>
        <v/>
      </c>
      <c r="DB109" s="122" t="str">
        <f t="shared" si="164"/>
        <v/>
      </c>
      <c r="DC109" s="120" t="str">
        <f t="shared" si="165"/>
        <v/>
      </c>
      <c r="DD109" s="121" t="str">
        <f t="shared" si="166"/>
        <v/>
      </c>
      <c r="DE109" s="121" t="str">
        <f t="shared" si="167"/>
        <v/>
      </c>
      <c r="DF109" s="122" t="str">
        <f t="shared" si="168"/>
        <v/>
      </c>
      <c r="DG109" s="110"/>
    </row>
    <row r="110" spans="2:111" ht="16.2" hidden="1" customHeight="1" outlineLevel="2" x14ac:dyDescent="0.4">
      <c r="B110" s="7">
        <v>105</v>
      </c>
      <c r="C110" s="12"/>
      <c r="D110" s="13"/>
      <c r="E110" s="14"/>
      <c r="F110" s="14"/>
      <c r="G110" s="14"/>
      <c r="H110" s="14"/>
      <c r="I110" s="14"/>
      <c r="J110" s="14"/>
      <c r="K110" s="14"/>
      <c r="L110" s="15"/>
      <c r="M110" s="12"/>
      <c r="N110" s="12"/>
      <c r="O110" s="12"/>
      <c r="P110" s="98" t="str">
        <f xml:space="preserve"> IF(ISBLANK(M110),"",VLOOKUP(M110,ComboValue!$E$2:$I$18,5,FALSE))</f>
        <v/>
      </c>
      <c r="Q110" s="12"/>
      <c r="R110" s="234" t="str" cm="1">
        <f t="array" ref="R110">IF(OR(ISNUMBER(SEARCH("GHS05",$D110:$L110)),ISNUMBER(SEARCH("GHS06",$D110:$L110)),ISNUMBER(SEARCH("GHS07",$D110:$L110)),ISNUMBER(SEARCH("GHS08",$D110:$L110)),ISNUMBER(SEARCH("geen pictogram",$D110:$L110)),ISNUMBER(SEARCH("GHS09",$D110:$L110)),ISNUMBER(SEARCH("GHS05",$D110:$L110))),"JA","NEE")</f>
        <v>NEE</v>
      </c>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X110" s="121" t="str">
        <f xml:space="preserve"> IF(ISBLANK(D110),"",VLOOKUP(D110,ComboValue!$B$2:$C$11,2,FALSE) &amp; ",") &amp; IF(ISBLANK(E110),"",VLOOKUP(E110,ComboValue!$B$2:$C$11,2,FALSE) &amp; ",") &amp; IF(ISBLANK(F110),"",VLOOKUP(F110,ComboValue!$B$2:$C$11,2,FALSE) &amp; ",") &amp; IF(ISBLANK(G110),"",VLOOKUP(G110,ComboValue!$B$2:$C$11,2,FALSE) &amp; ",") &amp; IF(ISBLANK(H110),"",VLOOKUP(H110,ComboValue!$B$2:$C$11,2,FALSE) &amp; ",") &amp; IF(ISBLANK(I110),"",VLOOKUP(I110,ComboValue!$B$2:$C$11,2,FALSE) &amp; ",") &amp; IF(ISBLANK(J110),"",VLOOKUP(J110,ComboValue!$B$2:$C$11,2,FALSE) &amp; ",") &amp; IF(ISBLANK(K110),"",VLOOKUP(K110,ComboValue!$B$2:$C$11,2,FALSE) &amp; ",") &amp; IF(ISBLANK(L110),"",VLOOKUP(L110,ComboValue!$B$2:$C$11,2,FALSE) &amp; ",")</f>
        <v/>
      </c>
      <c r="AY110" s="121" t="str">
        <f t="shared" si="128"/>
        <v>Tous_NL</v>
      </c>
      <c r="AZ110" s="121" t="str">
        <f>IF(ISBLANK(M110),"",VLOOKUP(M110,ComboValue!$E$2:$G$18,3,FALSE))</f>
        <v/>
      </c>
      <c r="BA110" s="121" t="str">
        <f>IF(ISBLANK(N110),"",VLOOKUP(N110,ComboValue!$K$2:$L$5,2,FALSE))</f>
        <v/>
      </c>
      <c r="BB110" s="128" t="str">
        <f>IF(ISBLANK(S110),"",VLOOKUP(S110,ComboValue!$N$2:$O$70,2,FALSE) &amp; ",") &amp; IF(ISBLANK(T110),"",VLOOKUP(T110,ComboValue!$N$2:$O$70,2,FALSE) &amp; ",") &amp; IF(ISBLANK(U110),"",VLOOKUP(U110,ComboValue!$N$2:$O$70,2,FALSE) &amp; ",") &amp; IF(ISBLANK(V110),"",VLOOKUP(V110,ComboValue!$N$2:$O$70,2,FALSE) &amp; ",") &amp; IF(ISBLANK(W110),"",VLOOKUP(W110,ComboValue!$N$2:$O$70,2,FALSE) &amp; ",") &amp; IF(ISBLANK(X110),"",VLOOKUP(X110,ComboValue!$N$2:$O$70,2,FALSE) &amp; ",") &amp; IF(ISBLANK(Y110),"",VLOOKUP(Y110,ComboValue!$N$2:$O$70,2,FALSE) &amp; ",") &amp; IF(ISBLANK(Z110),"",VLOOKUP(Z110,ComboValue!$N$2:$O$70,2,FALSE) &amp; ",") &amp; IF(ISBLANK(AA110),"",VLOOKUP(AA110,ComboValue!$N$2:$O$70,2,FALSE) &amp; ",") &amp; IF(ISBLANK(AB110),"",VLOOKUP(AB110,ComboValue!$N$2:$O$70,2,FALSE) &amp; ",") &amp; IF(ISBLANK(AC110),"",VLOOKUP(AC110,ComboValue!$N$2:$O$70,2,FALSE) &amp; ",") &amp; IF(ISBLANK(AD110),"",VLOOKUP(AD110,ComboValue!$N$2:$O$70,2,FALSE) &amp; ",") &amp; IF(ISBLANK(AE110),"",VLOOKUP(AE110,ComboValue!$N$2:$O$70,2,FALSE) &amp; ",") &amp; IF(ISBLANK(AF110),"",VLOOKUP(AF110,ComboValue!$N$2:$O$70,2,FALSE) &amp; ",") &amp; IF(ISBLANK(AG110),"",VLOOKUP(AG110,ComboValue!$N$2:$O$70,2,FALSE) &amp; ",") &amp; IF(ISBLANK(AH110),"",VLOOKUP(AH110,ComboValue!$N$2:$O$70,2,FALSE) &amp; ",") &amp; IF(ISBLANK(AI110),"",VLOOKUP(AI110,ComboValue!$N$2:$O$70,2,FALSE) &amp; ",") &amp; IF(ISBLANK(AJ110),"",VLOOKUP(AJ110,ComboValue!$N$2:$O$70,2,FALSE) &amp; ",") &amp; IF(ISBLANK(AK110),"",VLOOKUP(AK110,ComboValue!$N$2:$O$70,2,FALSE) &amp; ",") &amp; IF(ISBLANK(AL110),"",VLOOKUP(AL110,ComboValue!$N$2:$O$70,2,FALSE) &amp; ",") &amp; IF(ISBLANK(AM110),"",VLOOKUP(AM110,ComboValue!$N$2:$O$70,2,FALSE) &amp; ",") &amp; IF(ISBLANK(AN110),"",VLOOKUP(AN110,ComboValue!$N$2:$O$70,2,FALSE) &amp; ",") &amp; IF(ISBLANK(AO110),"",VLOOKUP(AO110,ComboValue!$N$2:$O$70,2,FALSE) &amp; ",") &amp; IF(ISBLANK(AP110),"",VLOOKUP(AP110,ComboValue!$N$2:$O$70,2,FALSE) &amp; ",") &amp; IF(ISBLANK(AQ110),"",VLOOKUP(AQ110,ComboValue!$N$2:$O$70,2,FALSE) &amp; ",") &amp; IF(ISBLANK(AR110),"",VLOOKUP(AR110,ComboValue!$N$2:$O$70,2,FALSE) &amp; ",") &amp; IF(ISBLANK(AS110),"",VLOOKUP(AS110,ComboValue!$N$2:$O$70,2,FALSE) &amp; ",") &amp; IF(ISBLANK(AT110),"",VLOOKUP(AT110,ComboValue!$N$2:$O$70,2,FALSE) &amp; ",") &amp; IF(ISBLANK(AU110),"",VLOOKUP(AU110,ComboValue!$N$2:$O$70,2,FALSE) &amp; ",") &amp; IF(ISBLANK(AV110),"",VLOOKUP(AV110,ComboValue!$N$2:$O$70,2,FALSE) &amp; ",")</f>
        <v/>
      </c>
      <c r="BC110" s="122" t="str">
        <f t="shared" si="129"/>
        <v/>
      </c>
      <c r="BD110" s="110"/>
      <c r="BE110" s="120" t="str">
        <f t="shared" si="116"/>
        <v/>
      </c>
      <c r="BF110" s="121" t="str">
        <f t="shared" si="117"/>
        <v/>
      </c>
      <c r="BG110" s="121" t="str">
        <f t="shared" si="118"/>
        <v/>
      </c>
      <c r="BH110" s="121" t="str">
        <f t="shared" si="119"/>
        <v/>
      </c>
      <c r="BI110" s="121" t="str">
        <f t="shared" si="120"/>
        <v/>
      </c>
      <c r="BJ110" s="121" t="str">
        <f t="shared" si="121"/>
        <v/>
      </c>
      <c r="BK110" s="121" t="str">
        <f t="shared" si="122"/>
        <v/>
      </c>
      <c r="BL110" s="121" t="str">
        <f t="shared" si="123"/>
        <v/>
      </c>
      <c r="BM110" s="121" t="str">
        <f t="shared" si="124"/>
        <v/>
      </c>
      <c r="BN110" s="121" t="str">
        <f t="shared" si="125"/>
        <v/>
      </c>
      <c r="BO110" s="121">
        <f t="shared" si="130"/>
        <v>0</v>
      </c>
      <c r="BP110" s="121">
        <f t="shared" si="131"/>
        <v>0</v>
      </c>
      <c r="BQ110" s="121">
        <f t="shared" si="132"/>
        <v>0</v>
      </c>
      <c r="BR110" s="121">
        <f t="shared" si="133"/>
        <v>0</v>
      </c>
      <c r="BS110" s="121">
        <f t="shared" si="134"/>
        <v>0</v>
      </c>
      <c r="BT110" s="121">
        <f t="shared" si="135"/>
        <v>0</v>
      </c>
      <c r="BU110" s="121" t="str">
        <f t="shared" si="136"/>
        <v/>
      </c>
      <c r="BV110" s="121" t="str">
        <f t="shared" si="137"/>
        <v/>
      </c>
      <c r="BW110" s="121" t="str">
        <f t="shared" si="138"/>
        <v/>
      </c>
      <c r="BX110" s="121" t="str">
        <f t="shared" si="139"/>
        <v/>
      </c>
      <c r="BY110" s="121" t="str">
        <f t="shared" si="140"/>
        <v/>
      </c>
      <c r="BZ110" s="121" t="str">
        <f t="shared" si="141"/>
        <v/>
      </c>
      <c r="CA110" s="121" t="str">
        <f t="shared" si="142"/>
        <v/>
      </c>
      <c r="CB110" s="121" t="str">
        <f t="shared" si="143"/>
        <v/>
      </c>
      <c r="CC110" s="121" t="str">
        <f t="shared" si="144"/>
        <v/>
      </c>
      <c r="CD110" s="121" t="str">
        <f t="shared" si="145"/>
        <v/>
      </c>
      <c r="CE110" s="121" t="str">
        <f t="shared" si="146"/>
        <v/>
      </c>
      <c r="CF110" s="121" t="str">
        <f t="shared" si="147"/>
        <v/>
      </c>
      <c r="CG110" s="121" t="str">
        <f t="shared" si="148"/>
        <v/>
      </c>
      <c r="CH110" s="121" t="str">
        <f t="shared" si="149"/>
        <v/>
      </c>
      <c r="CI110" s="121" t="str">
        <f t="shared" si="150"/>
        <v/>
      </c>
      <c r="CJ110" s="129" t="str">
        <f t="shared" si="151"/>
        <v/>
      </c>
      <c r="CK110" s="121" t="str">
        <f t="shared" si="152"/>
        <v/>
      </c>
      <c r="CL110" s="121" t="str">
        <f t="shared" si="153"/>
        <v/>
      </c>
      <c r="CM110" s="122" t="str">
        <f t="shared" si="154"/>
        <v/>
      </c>
      <c r="CN110" s="122"/>
      <c r="CO110" s="122"/>
      <c r="CP110" s="122"/>
      <c r="CQ110" s="122"/>
      <c r="CR110" s="218" t="str">
        <f t="shared" si="127"/>
        <v>NO</v>
      </c>
      <c r="CS110" s="120" t="str">
        <f t="shared" si="155"/>
        <v/>
      </c>
      <c r="CT110" s="121" t="str">
        <f t="shared" si="156"/>
        <v/>
      </c>
      <c r="CU110" s="121" t="str">
        <f t="shared" si="157"/>
        <v/>
      </c>
      <c r="CV110" s="121" t="str">
        <f t="shared" si="158"/>
        <v/>
      </c>
      <c r="CW110" s="121" t="str">
        <f t="shared" si="159"/>
        <v/>
      </c>
      <c r="CX110" s="121" t="str">
        <f t="shared" si="160"/>
        <v/>
      </c>
      <c r="CY110" s="121" t="str">
        <f t="shared" si="161"/>
        <v/>
      </c>
      <c r="CZ110" s="121" t="str">
        <f t="shared" si="162"/>
        <v/>
      </c>
      <c r="DA110" s="121" t="str">
        <f t="shared" si="163"/>
        <v/>
      </c>
      <c r="DB110" s="122" t="str">
        <f t="shared" si="164"/>
        <v/>
      </c>
      <c r="DC110" s="120" t="str">
        <f t="shared" si="165"/>
        <v/>
      </c>
      <c r="DD110" s="121" t="str">
        <f t="shared" si="166"/>
        <v/>
      </c>
      <c r="DE110" s="121" t="str">
        <f t="shared" si="167"/>
        <v/>
      </c>
      <c r="DF110" s="122" t="str">
        <f t="shared" si="168"/>
        <v/>
      </c>
      <c r="DG110" s="110"/>
    </row>
    <row r="111" spans="2:111" ht="16.2" hidden="1" customHeight="1" outlineLevel="2" x14ac:dyDescent="0.4">
      <c r="B111" s="7">
        <v>106</v>
      </c>
      <c r="C111" s="12"/>
      <c r="D111" s="13"/>
      <c r="E111" s="14"/>
      <c r="F111" s="14"/>
      <c r="G111" s="14"/>
      <c r="H111" s="14"/>
      <c r="I111" s="14"/>
      <c r="J111" s="14"/>
      <c r="K111" s="14"/>
      <c r="L111" s="15"/>
      <c r="M111" s="12"/>
      <c r="N111" s="12"/>
      <c r="O111" s="12"/>
      <c r="P111" s="98" t="str">
        <f xml:space="preserve"> IF(ISBLANK(M111),"",VLOOKUP(M111,ComboValue!$E$2:$I$18,5,FALSE))</f>
        <v/>
      </c>
      <c r="Q111" s="12"/>
      <c r="R111" s="234" t="str" cm="1">
        <f t="array" ref="R111">IF(OR(ISNUMBER(SEARCH("GHS05",$D111:$L111)),ISNUMBER(SEARCH("GHS06",$D111:$L111)),ISNUMBER(SEARCH("GHS07",$D111:$L111)),ISNUMBER(SEARCH("GHS08",$D111:$L111)),ISNUMBER(SEARCH("geen pictogram",$D111:$L111)),ISNUMBER(SEARCH("GHS09",$D111:$L111)),ISNUMBER(SEARCH("GHS05",$D111:$L111))),"JA","NEE")</f>
        <v>NEE</v>
      </c>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X111" s="121" t="str">
        <f xml:space="preserve"> IF(ISBLANK(D111),"",VLOOKUP(D111,ComboValue!$B$2:$C$11,2,FALSE) &amp; ",") &amp; IF(ISBLANK(E111),"",VLOOKUP(E111,ComboValue!$B$2:$C$11,2,FALSE) &amp; ",") &amp; IF(ISBLANK(F111),"",VLOOKUP(F111,ComboValue!$B$2:$C$11,2,FALSE) &amp; ",") &amp; IF(ISBLANK(G111),"",VLOOKUP(G111,ComboValue!$B$2:$C$11,2,FALSE) &amp; ",") &amp; IF(ISBLANK(H111),"",VLOOKUP(H111,ComboValue!$B$2:$C$11,2,FALSE) &amp; ",") &amp; IF(ISBLANK(I111),"",VLOOKUP(I111,ComboValue!$B$2:$C$11,2,FALSE) &amp; ",") &amp; IF(ISBLANK(J111),"",VLOOKUP(J111,ComboValue!$B$2:$C$11,2,FALSE) &amp; ",") &amp; IF(ISBLANK(K111),"",VLOOKUP(K111,ComboValue!$B$2:$C$11,2,FALSE) &amp; ",") &amp; IF(ISBLANK(L111),"",VLOOKUP(L111,ComboValue!$B$2:$C$11,2,FALSE) &amp; ",")</f>
        <v/>
      </c>
      <c r="AY111" s="121" t="str">
        <f t="shared" si="128"/>
        <v>Tous_NL</v>
      </c>
      <c r="AZ111" s="121" t="str">
        <f>IF(ISBLANK(M111),"",VLOOKUP(M111,ComboValue!$E$2:$G$18,3,FALSE))</f>
        <v/>
      </c>
      <c r="BA111" s="121" t="str">
        <f>IF(ISBLANK(N111),"",VLOOKUP(N111,ComboValue!$K$2:$L$5,2,FALSE))</f>
        <v/>
      </c>
      <c r="BB111" s="128" t="str">
        <f>IF(ISBLANK(S111),"",VLOOKUP(S111,ComboValue!$N$2:$O$70,2,FALSE) &amp; ",") &amp; IF(ISBLANK(T111),"",VLOOKUP(T111,ComboValue!$N$2:$O$70,2,FALSE) &amp; ",") &amp; IF(ISBLANK(U111),"",VLOOKUP(U111,ComboValue!$N$2:$O$70,2,FALSE) &amp; ",") &amp; IF(ISBLANK(V111),"",VLOOKUP(V111,ComboValue!$N$2:$O$70,2,FALSE) &amp; ",") &amp; IF(ISBLANK(W111),"",VLOOKUP(W111,ComboValue!$N$2:$O$70,2,FALSE) &amp; ",") &amp; IF(ISBLANK(X111),"",VLOOKUP(X111,ComboValue!$N$2:$O$70,2,FALSE) &amp; ",") &amp; IF(ISBLANK(Y111),"",VLOOKUP(Y111,ComboValue!$N$2:$O$70,2,FALSE) &amp; ",") &amp; IF(ISBLANK(Z111),"",VLOOKUP(Z111,ComboValue!$N$2:$O$70,2,FALSE) &amp; ",") &amp; IF(ISBLANK(AA111),"",VLOOKUP(AA111,ComboValue!$N$2:$O$70,2,FALSE) &amp; ",") &amp; IF(ISBLANK(AB111),"",VLOOKUP(AB111,ComboValue!$N$2:$O$70,2,FALSE) &amp; ",") &amp; IF(ISBLANK(AC111),"",VLOOKUP(AC111,ComboValue!$N$2:$O$70,2,FALSE) &amp; ",") &amp; IF(ISBLANK(AD111),"",VLOOKUP(AD111,ComboValue!$N$2:$O$70,2,FALSE) &amp; ",") &amp; IF(ISBLANK(AE111),"",VLOOKUP(AE111,ComboValue!$N$2:$O$70,2,FALSE) &amp; ",") &amp; IF(ISBLANK(AF111),"",VLOOKUP(AF111,ComboValue!$N$2:$O$70,2,FALSE) &amp; ",") &amp; IF(ISBLANK(AG111),"",VLOOKUP(AG111,ComboValue!$N$2:$O$70,2,FALSE) &amp; ",") &amp; IF(ISBLANK(AH111),"",VLOOKUP(AH111,ComboValue!$N$2:$O$70,2,FALSE) &amp; ",") &amp; IF(ISBLANK(AI111),"",VLOOKUP(AI111,ComboValue!$N$2:$O$70,2,FALSE) &amp; ",") &amp; IF(ISBLANK(AJ111),"",VLOOKUP(AJ111,ComboValue!$N$2:$O$70,2,FALSE) &amp; ",") &amp; IF(ISBLANK(AK111),"",VLOOKUP(AK111,ComboValue!$N$2:$O$70,2,FALSE) &amp; ",") &amp; IF(ISBLANK(AL111),"",VLOOKUP(AL111,ComboValue!$N$2:$O$70,2,FALSE) &amp; ",") &amp; IF(ISBLANK(AM111),"",VLOOKUP(AM111,ComboValue!$N$2:$O$70,2,FALSE) &amp; ",") &amp; IF(ISBLANK(AN111),"",VLOOKUP(AN111,ComboValue!$N$2:$O$70,2,FALSE) &amp; ",") &amp; IF(ISBLANK(AO111),"",VLOOKUP(AO111,ComboValue!$N$2:$O$70,2,FALSE) &amp; ",") &amp; IF(ISBLANK(AP111),"",VLOOKUP(AP111,ComboValue!$N$2:$O$70,2,FALSE) &amp; ",") &amp; IF(ISBLANK(AQ111),"",VLOOKUP(AQ111,ComboValue!$N$2:$O$70,2,FALSE) &amp; ",") &amp; IF(ISBLANK(AR111),"",VLOOKUP(AR111,ComboValue!$N$2:$O$70,2,FALSE) &amp; ",") &amp; IF(ISBLANK(AS111),"",VLOOKUP(AS111,ComboValue!$N$2:$O$70,2,FALSE) &amp; ",") &amp; IF(ISBLANK(AT111),"",VLOOKUP(AT111,ComboValue!$N$2:$O$70,2,FALSE) &amp; ",") &amp; IF(ISBLANK(AU111),"",VLOOKUP(AU111,ComboValue!$N$2:$O$70,2,FALSE) &amp; ",") &amp; IF(ISBLANK(AV111),"",VLOOKUP(AV111,ComboValue!$N$2:$O$70,2,FALSE) &amp; ",")</f>
        <v/>
      </c>
      <c r="BC111" s="122" t="str">
        <f t="shared" si="129"/>
        <v/>
      </c>
      <c r="BD111" s="110"/>
      <c r="BE111" s="120" t="str">
        <f t="shared" si="116"/>
        <v/>
      </c>
      <c r="BF111" s="121" t="str">
        <f t="shared" si="117"/>
        <v/>
      </c>
      <c r="BG111" s="121" t="str">
        <f t="shared" si="118"/>
        <v/>
      </c>
      <c r="BH111" s="121" t="str">
        <f t="shared" si="119"/>
        <v/>
      </c>
      <c r="BI111" s="121" t="str">
        <f t="shared" si="120"/>
        <v/>
      </c>
      <c r="BJ111" s="121" t="str">
        <f t="shared" si="121"/>
        <v/>
      </c>
      <c r="BK111" s="121" t="str">
        <f t="shared" si="122"/>
        <v/>
      </c>
      <c r="BL111" s="121" t="str">
        <f t="shared" si="123"/>
        <v/>
      </c>
      <c r="BM111" s="121" t="str">
        <f t="shared" si="124"/>
        <v/>
      </c>
      <c r="BN111" s="121" t="str">
        <f t="shared" si="125"/>
        <v/>
      </c>
      <c r="BO111" s="121">
        <f t="shared" si="130"/>
        <v>0</v>
      </c>
      <c r="BP111" s="121">
        <f t="shared" si="131"/>
        <v>0</v>
      </c>
      <c r="BQ111" s="121">
        <f t="shared" si="132"/>
        <v>0</v>
      </c>
      <c r="BR111" s="121">
        <f t="shared" si="133"/>
        <v>0</v>
      </c>
      <c r="BS111" s="121">
        <f t="shared" si="134"/>
        <v>0</v>
      </c>
      <c r="BT111" s="121">
        <f t="shared" si="135"/>
        <v>0</v>
      </c>
      <c r="BU111" s="121" t="str">
        <f t="shared" si="136"/>
        <v/>
      </c>
      <c r="BV111" s="121" t="str">
        <f t="shared" si="137"/>
        <v/>
      </c>
      <c r="BW111" s="121" t="str">
        <f t="shared" si="138"/>
        <v/>
      </c>
      <c r="BX111" s="121" t="str">
        <f t="shared" si="139"/>
        <v/>
      </c>
      <c r="BY111" s="121" t="str">
        <f t="shared" si="140"/>
        <v/>
      </c>
      <c r="BZ111" s="121" t="str">
        <f t="shared" si="141"/>
        <v/>
      </c>
      <c r="CA111" s="121" t="str">
        <f t="shared" si="142"/>
        <v/>
      </c>
      <c r="CB111" s="121" t="str">
        <f t="shared" si="143"/>
        <v/>
      </c>
      <c r="CC111" s="121" t="str">
        <f t="shared" si="144"/>
        <v/>
      </c>
      <c r="CD111" s="121" t="str">
        <f t="shared" si="145"/>
        <v/>
      </c>
      <c r="CE111" s="121" t="str">
        <f t="shared" si="146"/>
        <v/>
      </c>
      <c r="CF111" s="121" t="str">
        <f t="shared" si="147"/>
        <v/>
      </c>
      <c r="CG111" s="121" t="str">
        <f t="shared" si="148"/>
        <v/>
      </c>
      <c r="CH111" s="121" t="str">
        <f t="shared" si="149"/>
        <v/>
      </c>
      <c r="CI111" s="121" t="str">
        <f t="shared" si="150"/>
        <v/>
      </c>
      <c r="CJ111" s="129" t="str">
        <f t="shared" si="151"/>
        <v/>
      </c>
      <c r="CK111" s="121" t="str">
        <f t="shared" si="152"/>
        <v/>
      </c>
      <c r="CL111" s="121" t="str">
        <f t="shared" si="153"/>
        <v/>
      </c>
      <c r="CM111" s="122" t="str">
        <f t="shared" si="154"/>
        <v/>
      </c>
      <c r="CN111" s="122"/>
      <c r="CO111" s="122"/>
      <c r="CP111" s="122"/>
      <c r="CQ111" s="122"/>
      <c r="CR111" s="218" t="str">
        <f t="shared" si="127"/>
        <v>NO</v>
      </c>
      <c r="CS111" s="120" t="str">
        <f t="shared" si="155"/>
        <v/>
      </c>
      <c r="CT111" s="121" t="str">
        <f t="shared" si="156"/>
        <v/>
      </c>
      <c r="CU111" s="121" t="str">
        <f t="shared" si="157"/>
        <v/>
      </c>
      <c r="CV111" s="121" t="str">
        <f t="shared" si="158"/>
        <v/>
      </c>
      <c r="CW111" s="121" t="str">
        <f t="shared" si="159"/>
        <v/>
      </c>
      <c r="CX111" s="121" t="str">
        <f t="shared" si="160"/>
        <v/>
      </c>
      <c r="CY111" s="121" t="str">
        <f t="shared" si="161"/>
        <v/>
      </c>
      <c r="CZ111" s="121" t="str">
        <f t="shared" si="162"/>
        <v/>
      </c>
      <c r="DA111" s="121" t="str">
        <f t="shared" si="163"/>
        <v/>
      </c>
      <c r="DB111" s="122" t="str">
        <f t="shared" si="164"/>
        <v/>
      </c>
      <c r="DC111" s="120" t="str">
        <f t="shared" si="165"/>
        <v/>
      </c>
      <c r="DD111" s="121" t="str">
        <f t="shared" si="166"/>
        <v/>
      </c>
      <c r="DE111" s="121" t="str">
        <f t="shared" si="167"/>
        <v/>
      </c>
      <c r="DF111" s="122" t="str">
        <f t="shared" si="168"/>
        <v/>
      </c>
      <c r="DG111" s="110"/>
    </row>
    <row r="112" spans="2:111" ht="16.2" hidden="1" customHeight="1" outlineLevel="2" x14ac:dyDescent="0.4">
      <c r="B112" s="7">
        <v>107</v>
      </c>
      <c r="C112" s="12"/>
      <c r="D112" s="13"/>
      <c r="E112" s="14"/>
      <c r="F112" s="14"/>
      <c r="G112" s="14"/>
      <c r="H112" s="14"/>
      <c r="I112" s="14"/>
      <c r="J112" s="14"/>
      <c r="K112" s="14"/>
      <c r="L112" s="15"/>
      <c r="M112" s="12"/>
      <c r="N112" s="12"/>
      <c r="O112" s="12"/>
      <c r="P112" s="98" t="str">
        <f xml:space="preserve"> IF(ISBLANK(M112),"",VLOOKUP(M112,ComboValue!$E$2:$I$18,5,FALSE))</f>
        <v/>
      </c>
      <c r="Q112" s="12"/>
      <c r="R112" s="234" t="str" cm="1">
        <f t="array" ref="R112">IF(OR(ISNUMBER(SEARCH("GHS05",$D112:$L112)),ISNUMBER(SEARCH("GHS06",$D112:$L112)),ISNUMBER(SEARCH("GHS07",$D112:$L112)),ISNUMBER(SEARCH("GHS08",$D112:$L112)),ISNUMBER(SEARCH("geen pictogram",$D112:$L112)),ISNUMBER(SEARCH("GHS09",$D112:$L112)),ISNUMBER(SEARCH("GHS05",$D112:$L112))),"JA","NEE")</f>
        <v>NEE</v>
      </c>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X112" s="121" t="str">
        <f xml:space="preserve"> IF(ISBLANK(D112),"",VLOOKUP(D112,ComboValue!$B$2:$C$11,2,FALSE) &amp; ",") &amp; IF(ISBLANK(E112),"",VLOOKUP(E112,ComboValue!$B$2:$C$11,2,FALSE) &amp; ",") &amp; IF(ISBLANK(F112),"",VLOOKUP(F112,ComboValue!$B$2:$C$11,2,FALSE) &amp; ",") &amp; IF(ISBLANK(G112),"",VLOOKUP(G112,ComboValue!$B$2:$C$11,2,FALSE) &amp; ",") &amp; IF(ISBLANK(H112),"",VLOOKUP(H112,ComboValue!$B$2:$C$11,2,FALSE) &amp; ",") &amp; IF(ISBLANK(I112),"",VLOOKUP(I112,ComboValue!$B$2:$C$11,2,FALSE) &amp; ",") &amp; IF(ISBLANK(J112),"",VLOOKUP(J112,ComboValue!$B$2:$C$11,2,FALSE) &amp; ",") &amp; IF(ISBLANK(K112),"",VLOOKUP(K112,ComboValue!$B$2:$C$11,2,FALSE) &amp; ",") &amp; IF(ISBLANK(L112),"",VLOOKUP(L112,ComboValue!$B$2:$C$11,2,FALSE) &amp; ",")</f>
        <v/>
      </c>
      <c r="AY112" s="121" t="str">
        <f t="shared" si="128"/>
        <v>Tous_NL</v>
      </c>
      <c r="AZ112" s="121" t="str">
        <f>IF(ISBLANK(M112),"",VLOOKUP(M112,ComboValue!$E$2:$G$18,3,FALSE))</f>
        <v/>
      </c>
      <c r="BA112" s="121" t="str">
        <f>IF(ISBLANK(N112),"",VLOOKUP(N112,ComboValue!$K$2:$L$5,2,FALSE))</f>
        <v/>
      </c>
      <c r="BB112" s="128" t="str">
        <f>IF(ISBLANK(S112),"",VLOOKUP(S112,ComboValue!$N$2:$O$70,2,FALSE) &amp; ",") &amp; IF(ISBLANK(T112),"",VLOOKUP(T112,ComboValue!$N$2:$O$70,2,FALSE) &amp; ",") &amp; IF(ISBLANK(U112),"",VLOOKUP(U112,ComboValue!$N$2:$O$70,2,FALSE) &amp; ",") &amp; IF(ISBLANK(V112),"",VLOOKUP(V112,ComboValue!$N$2:$O$70,2,FALSE) &amp; ",") &amp; IF(ISBLANK(W112),"",VLOOKUP(W112,ComboValue!$N$2:$O$70,2,FALSE) &amp; ",") &amp; IF(ISBLANK(X112),"",VLOOKUP(X112,ComboValue!$N$2:$O$70,2,FALSE) &amp; ",") &amp; IF(ISBLANK(Y112),"",VLOOKUP(Y112,ComboValue!$N$2:$O$70,2,FALSE) &amp; ",") &amp; IF(ISBLANK(Z112),"",VLOOKUP(Z112,ComboValue!$N$2:$O$70,2,FALSE) &amp; ",") &amp; IF(ISBLANK(AA112),"",VLOOKUP(AA112,ComboValue!$N$2:$O$70,2,FALSE) &amp; ",") &amp; IF(ISBLANK(AB112),"",VLOOKUP(AB112,ComboValue!$N$2:$O$70,2,FALSE) &amp; ",") &amp; IF(ISBLANK(AC112),"",VLOOKUP(AC112,ComboValue!$N$2:$O$70,2,FALSE) &amp; ",") &amp; IF(ISBLANK(AD112),"",VLOOKUP(AD112,ComboValue!$N$2:$O$70,2,FALSE) &amp; ",") &amp; IF(ISBLANK(AE112),"",VLOOKUP(AE112,ComboValue!$N$2:$O$70,2,FALSE) &amp; ",") &amp; IF(ISBLANK(AF112),"",VLOOKUP(AF112,ComboValue!$N$2:$O$70,2,FALSE) &amp; ",") &amp; IF(ISBLANK(AG112),"",VLOOKUP(AG112,ComboValue!$N$2:$O$70,2,FALSE) &amp; ",") &amp; IF(ISBLANK(AH112),"",VLOOKUP(AH112,ComboValue!$N$2:$O$70,2,FALSE) &amp; ",") &amp; IF(ISBLANK(AI112),"",VLOOKUP(AI112,ComboValue!$N$2:$O$70,2,FALSE) &amp; ",") &amp; IF(ISBLANK(AJ112),"",VLOOKUP(AJ112,ComboValue!$N$2:$O$70,2,FALSE) &amp; ",") &amp; IF(ISBLANK(AK112),"",VLOOKUP(AK112,ComboValue!$N$2:$O$70,2,FALSE) &amp; ",") &amp; IF(ISBLANK(AL112),"",VLOOKUP(AL112,ComboValue!$N$2:$O$70,2,FALSE) &amp; ",") &amp; IF(ISBLANK(AM112),"",VLOOKUP(AM112,ComboValue!$N$2:$O$70,2,FALSE) &amp; ",") &amp; IF(ISBLANK(AN112),"",VLOOKUP(AN112,ComboValue!$N$2:$O$70,2,FALSE) &amp; ",") &amp; IF(ISBLANK(AO112),"",VLOOKUP(AO112,ComboValue!$N$2:$O$70,2,FALSE) &amp; ",") &amp; IF(ISBLANK(AP112),"",VLOOKUP(AP112,ComboValue!$N$2:$O$70,2,FALSE) &amp; ",") &amp; IF(ISBLANK(AQ112),"",VLOOKUP(AQ112,ComboValue!$N$2:$O$70,2,FALSE) &amp; ",") &amp; IF(ISBLANK(AR112),"",VLOOKUP(AR112,ComboValue!$N$2:$O$70,2,FALSE) &amp; ",") &amp; IF(ISBLANK(AS112),"",VLOOKUP(AS112,ComboValue!$N$2:$O$70,2,FALSE) &amp; ",") &amp; IF(ISBLANK(AT112),"",VLOOKUP(AT112,ComboValue!$N$2:$O$70,2,FALSE) &amp; ",") &amp; IF(ISBLANK(AU112),"",VLOOKUP(AU112,ComboValue!$N$2:$O$70,2,FALSE) &amp; ",") &amp; IF(ISBLANK(AV112),"",VLOOKUP(AV112,ComboValue!$N$2:$O$70,2,FALSE) &amp; ",")</f>
        <v/>
      </c>
      <c r="BC112" s="122" t="str">
        <f t="shared" si="129"/>
        <v/>
      </c>
      <c r="BD112" s="110"/>
      <c r="BE112" s="120" t="str">
        <f t="shared" si="116"/>
        <v/>
      </c>
      <c r="BF112" s="121" t="str">
        <f t="shared" si="117"/>
        <v/>
      </c>
      <c r="BG112" s="121" t="str">
        <f t="shared" si="118"/>
        <v/>
      </c>
      <c r="BH112" s="121" t="str">
        <f t="shared" si="119"/>
        <v/>
      </c>
      <c r="BI112" s="121" t="str">
        <f t="shared" si="120"/>
        <v/>
      </c>
      <c r="BJ112" s="121" t="str">
        <f t="shared" si="121"/>
        <v/>
      </c>
      <c r="BK112" s="121" t="str">
        <f t="shared" si="122"/>
        <v/>
      </c>
      <c r="BL112" s="121" t="str">
        <f t="shared" si="123"/>
        <v/>
      </c>
      <c r="BM112" s="121" t="str">
        <f t="shared" si="124"/>
        <v/>
      </c>
      <c r="BN112" s="121" t="str">
        <f t="shared" si="125"/>
        <v/>
      </c>
      <c r="BO112" s="121">
        <f t="shared" si="130"/>
        <v>0</v>
      </c>
      <c r="BP112" s="121">
        <f t="shared" si="131"/>
        <v>0</v>
      </c>
      <c r="BQ112" s="121">
        <f t="shared" si="132"/>
        <v>0</v>
      </c>
      <c r="BR112" s="121">
        <f t="shared" si="133"/>
        <v>0</v>
      </c>
      <c r="BS112" s="121">
        <f t="shared" si="134"/>
        <v>0</v>
      </c>
      <c r="BT112" s="121">
        <f t="shared" si="135"/>
        <v>0</v>
      </c>
      <c r="BU112" s="121" t="str">
        <f t="shared" si="136"/>
        <v/>
      </c>
      <c r="BV112" s="121" t="str">
        <f t="shared" si="137"/>
        <v/>
      </c>
      <c r="BW112" s="121" t="str">
        <f t="shared" si="138"/>
        <v/>
      </c>
      <c r="BX112" s="121" t="str">
        <f t="shared" si="139"/>
        <v/>
      </c>
      <c r="BY112" s="121" t="str">
        <f t="shared" si="140"/>
        <v/>
      </c>
      <c r="BZ112" s="121" t="str">
        <f t="shared" si="141"/>
        <v/>
      </c>
      <c r="CA112" s="121" t="str">
        <f t="shared" si="142"/>
        <v/>
      </c>
      <c r="CB112" s="121" t="str">
        <f t="shared" si="143"/>
        <v/>
      </c>
      <c r="CC112" s="121" t="str">
        <f t="shared" si="144"/>
        <v/>
      </c>
      <c r="CD112" s="121" t="str">
        <f t="shared" si="145"/>
        <v/>
      </c>
      <c r="CE112" s="121" t="str">
        <f t="shared" si="146"/>
        <v/>
      </c>
      <c r="CF112" s="121" t="str">
        <f t="shared" si="147"/>
        <v/>
      </c>
      <c r="CG112" s="121" t="str">
        <f t="shared" si="148"/>
        <v/>
      </c>
      <c r="CH112" s="121" t="str">
        <f t="shared" si="149"/>
        <v/>
      </c>
      <c r="CI112" s="121" t="str">
        <f t="shared" si="150"/>
        <v/>
      </c>
      <c r="CJ112" s="129" t="str">
        <f t="shared" si="151"/>
        <v/>
      </c>
      <c r="CK112" s="121" t="str">
        <f t="shared" si="152"/>
        <v/>
      </c>
      <c r="CL112" s="121" t="str">
        <f t="shared" si="153"/>
        <v/>
      </c>
      <c r="CM112" s="122" t="str">
        <f t="shared" si="154"/>
        <v/>
      </c>
      <c r="CN112" s="122"/>
      <c r="CO112" s="122"/>
      <c r="CP112" s="122"/>
      <c r="CQ112" s="122"/>
      <c r="CR112" s="218" t="str">
        <f t="shared" si="127"/>
        <v>NO</v>
      </c>
      <c r="CS112" s="120" t="str">
        <f t="shared" si="155"/>
        <v/>
      </c>
      <c r="CT112" s="121" t="str">
        <f t="shared" si="156"/>
        <v/>
      </c>
      <c r="CU112" s="121" t="str">
        <f t="shared" si="157"/>
        <v/>
      </c>
      <c r="CV112" s="121" t="str">
        <f t="shared" si="158"/>
        <v/>
      </c>
      <c r="CW112" s="121" t="str">
        <f t="shared" si="159"/>
        <v/>
      </c>
      <c r="CX112" s="121" t="str">
        <f t="shared" si="160"/>
        <v/>
      </c>
      <c r="CY112" s="121" t="str">
        <f t="shared" si="161"/>
        <v/>
      </c>
      <c r="CZ112" s="121" t="str">
        <f t="shared" si="162"/>
        <v/>
      </c>
      <c r="DA112" s="121" t="str">
        <f t="shared" si="163"/>
        <v/>
      </c>
      <c r="DB112" s="122" t="str">
        <f t="shared" si="164"/>
        <v/>
      </c>
      <c r="DC112" s="120" t="str">
        <f t="shared" si="165"/>
        <v/>
      </c>
      <c r="DD112" s="121" t="str">
        <f t="shared" si="166"/>
        <v/>
      </c>
      <c r="DE112" s="121" t="str">
        <f t="shared" si="167"/>
        <v/>
      </c>
      <c r="DF112" s="122" t="str">
        <f t="shared" si="168"/>
        <v/>
      </c>
      <c r="DG112" s="110"/>
    </row>
    <row r="113" spans="2:111" ht="16.2" hidden="1" customHeight="1" outlineLevel="2" x14ac:dyDescent="0.4">
      <c r="B113" s="7">
        <v>108</v>
      </c>
      <c r="C113" s="12"/>
      <c r="D113" s="13"/>
      <c r="E113" s="14"/>
      <c r="F113" s="14"/>
      <c r="G113" s="14"/>
      <c r="H113" s="14"/>
      <c r="I113" s="14"/>
      <c r="J113" s="14"/>
      <c r="K113" s="14"/>
      <c r="L113" s="15"/>
      <c r="M113" s="12"/>
      <c r="N113" s="12"/>
      <c r="O113" s="12"/>
      <c r="P113" s="98" t="str">
        <f xml:space="preserve"> IF(ISBLANK(M113),"",VLOOKUP(M113,ComboValue!$E$2:$I$18,5,FALSE))</f>
        <v/>
      </c>
      <c r="Q113" s="12"/>
      <c r="R113" s="234" t="str" cm="1">
        <f t="array" ref="R113">IF(OR(ISNUMBER(SEARCH("GHS05",$D113:$L113)),ISNUMBER(SEARCH("GHS06",$D113:$L113)),ISNUMBER(SEARCH("GHS07",$D113:$L113)),ISNUMBER(SEARCH("GHS08",$D113:$L113)),ISNUMBER(SEARCH("geen pictogram",$D113:$L113)),ISNUMBER(SEARCH("GHS09",$D113:$L113)),ISNUMBER(SEARCH("GHS05",$D113:$L113))),"JA","NEE")</f>
        <v>NEE</v>
      </c>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X113" s="121" t="str">
        <f xml:space="preserve"> IF(ISBLANK(D113),"",VLOOKUP(D113,ComboValue!$B$2:$C$11,2,FALSE) &amp; ",") &amp; IF(ISBLANK(E113),"",VLOOKUP(E113,ComboValue!$B$2:$C$11,2,FALSE) &amp; ",") &amp; IF(ISBLANK(F113),"",VLOOKUP(F113,ComboValue!$B$2:$C$11,2,FALSE) &amp; ",") &amp; IF(ISBLANK(G113),"",VLOOKUP(G113,ComboValue!$B$2:$C$11,2,FALSE) &amp; ",") &amp; IF(ISBLANK(H113),"",VLOOKUP(H113,ComboValue!$B$2:$C$11,2,FALSE) &amp; ",") &amp; IF(ISBLANK(I113),"",VLOOKUP(I113,ComboValue!$B$2:$C$11,2,FALSE) &amp; ",") &amp; IF(ISBLANK(J113),"",VLOOKUP(J113,ComboValue!$B$2:$C$11,2,FALSE) &amp; ",") &amp; IF(ISBLANK(K113),"",VLOOKUP(K113,ComboValue!$B$2:$C$11,2,FALSE) &amp; ",") &amp; IF(ISBLANK(L113),"",VLOOKUP(L113,ComboValue!$B$2:$C$11,2,FALSE) &amp; ",")</f>
        <v/>
      </c>
      <c r="AY113" s="121" t="str">
        <f t="shared" si="128"/>
        <v>Tous_NL</v>
      </c>
      <c r="AZ113" s="121" t="str">
        <f>IF(ISBLANK(M113),"",VLOOKUP(M113,ComboValue!$E$2:$G$18,3,FALSE))</f>
        <v/>
      </c>
      <c r="BA113" s="121" t="str">
        <f>IF(ISBLANK(N113),"",VLOOKUP(N113,ComboValue!$K$2:$L$5,2,FALSE))</f>
        <v/>
      </c>
      <c r="BB113" s="128" t="str">
        <f>IF(ISBLANK(S113),"",VLOOKUP(S113,ComboValue!$N$2:$O$70,2,FALSE) &amp; ",") &amp; IF(ISBLANK(T113),"",VLOOKUP(T113,ComboValue!$N$2:$O$70,2,FALSE) &amp; ",") &amp; IF(ISBLANK(U113),"",VLOOKUP(U113,ComboValue!$N$2:$O$70,2,FALSE) &amp; ",") &amp; IF(ISBLANK(V113),"",VLOOKUP(V113,ComboValue!$N$2:$O$70,2,FALSE) &amp; ",") &amp; IF(ISBLANK(W113),"",VLOOKUP(W113,ComboValue!$N$2:$O$70,2,FALSE) &amp; ",") &amp; IF(ISBLANK(X113),"",VLOOKUP(X113,ComboValue!$N$2:$O$70,2,FALSE) &amp; ",") &amp; IF(ISBLANK(Y113),"",VLOOKUP(Y113,ComboValue!$N$2:$O$70,2,FALSE) &amp; ",") &amp; IF(ISBLANK(Z113),"",VLOOKUP(Z113,ComboValue!$N$2:$O$70,2,FALSE) &amp; ",") &amp; IF(ISBLANK(AA113),"",VLOOKUP(AA113,ComboValue!$N$2:$O$70,2,FALSE) &amp; ",") &amp; IF(ISBLANK(AB113),"",VLOOKUP(AB113,ComboValue!$N$2:$O$70,2,FALSE) &amp; ",") &amp; IF(ISBLANK(AC113),"",VLOOKUP(AC113,ComboValue!$N$2:$O$70,2,FALSE) &amp; ",") &amp; IF(ISBLANK(AD113),"",VLOOKUP(AD113,ComboValue!$N$2:$O$70,2,FALSE) &amp; ",") &amp; IF(ISBLANK(AE113),"",VLOOKUP(AE113,ComboValue!$N$2:$O$70,2,FALSE) &amp; ",") &amp; IF(ISBLANK(AF113),"",VLOOKUP(AF113,ComboValue!$N$2:$O$70,2,FALSE) &amp; ",") &amp; IF(ISBLANK(AG113),"",VLOOKUP(AG113,ComboValue!$N$2:$O$70,2,FALSE) &amp; ",") &amp; IF(ISBLANK(AH113),"",VLOOKUP(AH113,ComboValue!$N$2:$O$70,2,FALSE) &amp; ",") &amp; IF(ISBLANK(AI113),"",VLOOKUP(AI113,ComboValue!$N$2:$O$70,2,FALSE) &amp; ",") &amp; IF(ISBLANK(AJ113),"",VLOOKUP(AJ113,ComboValue!$N$2:$O$70,2,FALSE) &amp; ",") &amp; IF(ISBLANK(AK113),"",VLOOKUP(AK113,ComboValue!$N$2:$O$70,2,FALSE) &amp; ",") &amp; IF(ISBLANK(AL113),"",VLOOKUP(AL113,ComboValue!$N$2:$O$70,2,FALSE) &amp; ",") &amp; IF(ISBLANK(AM113),"",VLOOKUP(AM113,ComboValue!$N$2:$O$70,2,FALSE) &amp; ",") &amp; IF(ISBLANK(AN113),"",VLOOKUP(AN113,ComboValue!$N$2:$O$70,2,FALSE) &amp; ",") &amp; IF(ISBLANK(AO113),"",VLOOKUP(AO113,ComboValue!$N$2:$O$70,2,FALSE) &amp; ",") &amp; IF(ISBLANK(AP113),"",VLOOKUP(AP113,ComboValue!$N$2:$O$70,2,FALSE) &amp; ",") &amp; IF(ISBLANK(AQ113),"",VLOOKUP(AQ113,ComboValue!$N$2:$O$70,2,FALSE) &amp; ",") &amp; IF(ISBLANK(AR113),"",VLOOKUP(AR113,ComboValue!$N$2:$O$70,2,FALSE) &amp; ",") &amp; IF(ISBLANK(AS113),"",VLOOKUP(AS113,ComboValue!$N$2:$O$70,2,FALSE) &amp; ",") &amp; IF(ISBLANK(AT113),"",VLOOKUP(AT113,ComboValue!$N$2:$O$70,2,FALSE) &amp; ",") &amp; IF(ISBLANK(AU113),"",VLOOKUP(AU113,ComboValue!$N$2:$O$70,2,FALSE) &amp; ",") &amp; IF(ISBLANK(AV113),"",VLOOKUP(AV113,ComboValue!$N$2:$O$70,2,FALSE) &amp; ",")</f>
        <v/>
      </c>
      <c r="BC113" s="122" t="str">
        <f t="shared" si="129"/>
        <v/>
      </c>
      <c r="BD113" s="110"/>
      <c r="BE113" s="120" t="str">
        <f t="shared" si="116"/>
        <v/>
      </c>
      <c r="BF113" s="121" t="str">
        <f t="shared" si="117"/>
        <v/>
      </c>
      <c r="BG113" s="121" t="str">
        <f t="shared" si="118"/>
        <v/>
      </c>
      <c r="BH113" s="121" t="str">
        <f t="shared" si="119"/>
        <v/>
      </c>
      <c r="BI113" s="121" t="str">
        <f t="shared" si="120"/>
        <v/>
      </c>
      <c r="BJ113" s="121" t="str">
        <f t="shared" si="121"/>
        <v/>
      </c>
      <c r="BK113" s="121" t="str">
        <f t="shared" si="122"/>
        <v/>
      </c>
      <c r="BL113" s="121" t="str">
        <f t="shared" si="123"/>
        <v/>
      </c>
      <c r="BM113" s="121" t="str">
        <f t="shared" si="124"/>
        <v/>
      </c>
      <c r="BN113" s="121" t="str">
        <f t="shared" si="125"/>
        <v/>
      </c>
      <c r="BO113" s="121">
        <f t="shared" si="130"/>
        <v>0</v>
      </c>
      <c r="BP113" s="121">
        <f t="shared" si="131"/>
        <v>0</v>
      </c>
      <c r="BQ113" s="121">
        <f t="shared" si="132"/>
        <v>0</v>
      </c>
      <c r="BR113" s="121">
        <f t="shared" si="133"/>
        <v>0</v>
      </c>
      <c r="BS113" s="121">
        <f t="shared" si="134"/>
        <v>0</v>
      </c>
      <c r="BT113" s="121">
        <f t="shared" si="135"/>
        <v>0</v>
      </c>
      <c r="BU113" s="121" t="str">
        <f t="shared" si="136"/>
        <v/>
      </c>
      <c r="BV113" s="121" t="str">
        <f t="shared" si="137"/>
        <v/>
      </c>
      <c r="BW113" s="121" t="str">
        <f t="shared" si="138"/>
        <v/>
      </c>
      <c r="BX113" s="121" t="str">
        <f t="shared" si="139"/>
        <v/>
      </c>
      <c r="BY113" s="121" t="str">
        <f t="shared" si="140"/>
        <v/>
      </c>
      <c r="BZ113" s="121" t="str">
        <f t="shared" si="141"/>
        <v/>
      </c>
      <c r="CA113" s="121" t="str">
        <f t="shared" si="142"/>
        <v/>
      </c>
      <c r="CB113" s="121" t="str">
        <f t="shared" si="143"/>
        <v/>
      </c>
      <c r="CC113" s="121" t="str">
        <f t="shared" si="144"/>
        <v/>
      </c>
      <c r="CD113" s="121" t="str">
        <f t="shared" si="145"/>
        <v/>
      </c>
      <c r="CE113" s="121" t="str">
        <f t="shared" si="146"/>
        <v/>
      </c>
      <c r="CF113" s="121" t="str">
        <f t="shared" si="147"/>
        <v/>
      </c>
      <c r="CG113" s="121" t="str">
        <f t="shared" si="148"/>
        <v/>
      </c>
      <c r="CH113" s="121" t="str">
        <f t="shared" si="149"/>
        <v/>
      </c>
      <c r="CI113" s="121" t="str">
        <f t="shared" si="150"/>
        <v/>
      </c>
      <c r="CJ113" s="129" t="str">
        <f t="shared" si="151"/>
        <v/>
      </c>
      <c r="CK113" s="121" t="str">
        <f t="shared" si="152"/>
        <v/>
      </c>
      <c r="CL113" s="121" t="str">
        <f t="shared" si="153"/>
        <v/>
      </c>
      <c r="CM113" s="122" t="str">
        <f t="shared" si="154"/>
        <v/>
      </c>
      <c r="CN113" s="122"/>
      <c r="CO113" s="122"/>
      <c r="CP113" s="122"/>
      <c r="CQ113" s="122"/>
      <c r="CR113" s="218" t="str">
        <f t="shared" si="127"/>
        <v>NO</v>
      </c>
      <c r="CS113" s="120" t="str">
        <f t="shared" si="155"/>
        <v/>
      </c>
      <c r="CT113" s="121" t="str">
        <f t="shared" si="156"/>
        <v/>
      </c>
      <c r="CU113" s="121" t="str">
        <f t="shared" si="157"/>
        <v/>
      </c>
      <c r="CV113" s="121" t="str">
        <f t="shared" si="158"/>
        <v/>
      </c>
      <c r="CW113" s="121" t="str">
        <f t="shared" si="159"/>
        <v/>
      </c>
      <c r="CX113" s="121" t="str">
        <f t="shared" si="160"/>
        <v/>
      </c>
      <c r="CY113" s="121" t="str">
        <f t="shared" si="161"/>
        <v/>
      </c>
      <c r="CZ113" s="121" t="str">
        <f t="shared" si="162"/>
        <v/>
      </c>
      <c r="DA113" s="121" t="str">
        <f t="shared" si="163"/>
        <v/>
      </c>
      <c r="DB113" s="122" t="str">
        <f t="shared" si="164"/>
        <v/>
      </c>
      <c r="DC113" s="120" t="str">
        <f t="shared" si="165"/>
        <v/>
      </c>
      <c r="DD113" s="121" t="str">
        <f t="shared" si="166"/>
        <v/>
      </c>
      <c r="DE113" s="121" t="str">
        <f t="shared" si="167"/>
        <v/>
      </c>
      <c r="DF113" s="122" t="str">
        <f t="shared" si="168"/>
        <v/>
      </c>
      <c r="DG113" s="110"/>
    </row>
    <row r="114" spans="2:111" ht="16.2" hidden="1" customHeight="1" outlineLevel="2" x14ac:dyDescent="0.4">
      <c r="B114" s="7">
        <v>109</v>
      </c>
      <c r="C114" s="12"/>
      <c r="D114" s="13"/>
      <c r="E114" s="14"/>
      <c r="F114" s="14"/>
      <c r="G114" s="14"/>
      <c r="H114" s="14"/>
      <c r="I114" s="14"/>
      <c r="J114" s="14"/>
      <c r="K114" s="14"/>
      <c r="L114" s="15"/>
      <c r="M114" s="12"/>
      <c r="N114" s="12"/>
      <c r="O114" s="12"/>
      <c r="P114" s="98" t="str">
        <f xml:space="preserve"> IF(ISBLANK(M114),"",VLOOKUP(M114,ComboValue!$E$2:$I$18,5,FALSE))</f>
        <v/>
      </c>
      <c r="Q114" s="12"/>
      <c r="R114" s="234" t="str" cm="1">
        <f t="array" ref="R114">IF(OR(ISNUMBER(SEARCH("GHS05",$D114:$L114)),ISNUMBER(SEARCH("GHS06",$D114:$L114)),ISNUMBER(SEARCH("GHS07",$D114:$L114)),ISNUMBER(SEARCH("GHS08",$D114:$L114)),ISNUMBER(SEARCH("geen pictogram",$D114:$L114)),ISNUMBER(SEARCH("GHS09",$D114:$L114)),ISNUMBER(SEARCH("GHS05",$D114:$L114))),"JA","NEE")</f>
        <v>NEE</v>
      </c>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X114" s="121" t="str">
        <f xml:space="preserve"> IF(ISBLANK(D114),"",VLOOKUP(D114,ComboValue!$B$2:$C$11,2,FALSE) &amp; ",") &amp; IF(ISBLANK(E114),"",VLOOKUP(E114,ComboValue!$B$2:$C$11,2,FALSE) &amp; ",") &amp; IF(ISBLANK(F114),"",VLOOKUP(F114,ComboValue!$B$2:$C$11,2,FALSE) &amp; ",") &amp; IF(ISBLANK(G114),"",VLOOKUP(G114,ComboValue!$B$2:$C$11,2,FALSE) &amp; ",") &amp; IF(ISBLANK(H114),"",VLOOKUP(H114,ComboValue!$B$2:$C$11,2,FALSE) &amp; ",") &amp; IF(ISBLANK(I114),"",VLOOKUP(I114,ComboValue!$B$2:$C$11,2,FALSE) &amp; ",") &amp; IF(ISBLANK(J114),"",VLOOKUP(J114,ComboValue!$B$2:$C$11,2,FALSE) &amp; ",") &amp; IF(ISBLANK(K114),"",VLOOKUP(K114,ComboValue!$B$2:$C$11,2,FALSE) &amp; ",") &amp; IF(ISBLANK(L114),"",VLOOKUP(L114,ComboValue!$B$2:$C$11,2,FALSE) &amp; ",")</f>
        <v/>
      </c>
      <c r="AY114" s="121" t="str">
        <f t="shared" si="128"/>
        <v>Tous_NL</v>
      </c>
      <c r="AZ114" s="121" t="str">
        <f>IF(ISBLANK(M114),"",VLOOKUP(M114,ComboValue!$E$2:$G$18,3,FALSE))</f>
        <v/>
      </c>
      <c r="BA114" s="121" t="str">
        <f>IF(ISBLANK(N114),"",VLOOKUP(N114,ComboValue!$K$2:$L$5,2,FALSE))</f>
        <v/>
      </c>
      <c r="BB114" s="128" t="str">
        <f>IF(ISBLANK(S114),"",VLOOKUP(S114,ComboValue!$N$2:$O$70,2,FALSE) &amp; ",") &amp; IF(ISBLANK(T114),"",VLOOKUP(T114,ComboValue!$N$2:$O$70,2,FALSE) &amp; ",") &amp; IF(ISBLANK(U114),"",VLOOKUP(U114,ComboValue!$N$2:$O$70,2,FALSE) &amp; ",") &amp; IF(ISBLANK(V114),"",VLOOKUP(V114,ComboValue!$N$2:$O$70,2,FALSE) &amp; ",") &amp; IF(ISBLANK(W114),"",VLOOKUP(W114,ComboValue!$N$2:$O$70,2,FALSE) &amp; ",") &amp; IF(ISBLANK(X114),"",VLOOKUP(X114,ComboValue!$N$2:$O$70,2,FALSE) &amp; ",") &amp; IF(ISBLANK(Y114),"",VLOOKUP(Y114,ComboValue!$N$2:$O$70,2,FALSE) &amp; ",") &amp; IF(ISBLANK(Z114),"",VLOOKUP(Z114,ComboValue!$N$2:$O$70,2,FALSE) &amp; ",") &amp; IF(ISBLANK(AA114),"",VLOOKUP(AA114,ComboValue!$N$2:$O$70,2,FALSE) &amp; ",") &amp; IF(ISBLANK(AB114),"",VLOOKUP(AB114,ComboValue!$N$2:$O$70,2,FALSE) &amp; ",") &amp; IF(ISBLANK(AC114),"",VLOOKUP(AC114,ComboValue!$N$2:$O$70,2,FALSE) &amp; ",") &amp; IF(ISBLANK(AD114),"",VLOOKUP(AD114,ComboValue!$N$2:$O$70,2,FALSE) &amp; ",") &amp; IF(ISBLANK(AE114),"",VLOOKUP(AE114,ComboValue!$N$2:$O$70,2,FALSE) &amp; ",") &amp; IF(ISBLANK(AF114),"",VLOOKUP(AF114,ComboValue!$N$2:$O$70,2,FALSE) &amp; ",") &amp; IF(ISBLANK(AG114),"",VLOOKUP(AG114,ComboValue!$N$2:$O$70,2,FALSE) &amp; ",") &amp; IF(ISBLANK(AH114),"",VLOOKUP(AH114,ComboValue!$N$2:$O$70,2,FALSE) &amp; ",") &amp; IF(ISBLANK(AI114),"",VLOOKUP(AI114,ComboValue!$N$2:$O$70,2,FALSE) &amp; ",") &amp; IF(ISBLANK(AJ114),"",VLOOKUP(AJ114,ComboValue!$N$2:$O$70,2,FALSE) &amp; ",") &amp; IF(ISBLANK(AK114),"",VLOOKUP(AK114,ComboValue!$N$2:$O$70,2,FALSE) &amp; ",") &amp; IF(ISBLANK(AL114),"",VLOOKUP(AL114,ComboValue!$N$2:$O$70,2,FALSE) &amp; ",") &amp; IF(ISBLANK(AM114),"",VLOOKUP(AM114,ComboValue!$N$2:$O$70,2,FALSE) &amp; ",") &amp; IF(ISBLANK(AN114),"",VLOOKUP(AN114,ComboValue!$N$2:$O$70,2,FALSE) &amp; ",") &amp; IF(ISBLANK(AO114),"",VLOOKUP(AO114,ComboValue!$N$2:$O$70,2,FALSE) &amp; ",") &amp; IF(ISBLANK(AP114),"",VLOOKUP(AP114,ComboValue!$N$2:$O$70,2,FALSE) &amp; ",") &amp; IF(ISBLANK(AQ114),"",VLOOKUP(AQ114,ComboValue!$N$2:$O$70,2,FALSE) &amp; ",") &amp; IF(ISBLANK(AR114),"",VLOOKUP(AR114,ComboValue!$N$2:$O$70,2,FALSE) &amp; ",") &amp; IF(ISBLANK(AS114),"",VLOOKUP(AS114,ComboValue!$N$2:$O$70,2,FALSE) &amp; ",") &amp; IF(ISBLANK(AT114),"",VLOOKUP(AT114,ComboValue!$N$2:$O$70,2,FALSE) &amp; ",") &amp; IF(ISBLANK(AU114),"",VLOOKUP(AU114,ComboValue!$N$2:$O$70,2,FALSE) &amp; ",") &amp; IF(ISBLANK(AV114),"",VLOOKUP(AV114,ComboValue!$N$2:$O$70,2,FALSE) &amp; ",")</f>
        <v/>
      </c>
      <c r="BC114" s="122" t="str">
        <f t="shared" si="129"/>
        <v/>
      </c>
      <c r="BD114" s="110"/>
      <c r="BE114" s="120" t="str">
        <f t="shared" si="116"/>
        <v/>
      </c>
      <c r="BF114" s="121" t="str">
        <f t="shared" si="117"/>
        <v/>
      </c>
      <c r="BG114" s="121" t="str">
        <f t="shared" si="118"/>
        <v/>
      </c>
      <c r="BH114" s="121" t="str">
        <f t="shared" si="119"/>
        <v/>
      </c>
      <c r="BI114" s="121" t="str">
        <f t="shared" si="120"/>
        <v/>
      </c>
      <c r="BJ114" s="121" t="str">
        <f t="shared" si="121"/>
        <v/>
      </c>
      <c r="BK114" s="121" t="str">
        <f t="shared" si="122"/>
        <v/>
      </c>
      <c r="BL114" s="121" t="str">
        <f t="shared" si="123"/>
        <v/>
      </c>
      <c r="BM114" s="121" t="str">
        <f t="shared" si="124"/>
        <v/>
      </c>
      <c r="BN114" s="121" t="str">
        <f t="shared" si="125"/>
        <v/>
      </c>
      <c r="BO114" s="121">
        <f t="shared" si="130"/>
        <v>0</v>
      </c>
      <c r="BP114" s="121">
        <f t="shared" si="131"/>
        <v>0</v>
      </c>
      <c r="BQ114" s="121">
        <f t="shared" si="132"/>
        <v>0</v>
      </c>
      <c r="BR114" s="121">
        <f t="shared" si="133"/>
        <v>0</v>
      </c>
      <c r="BS114" s="121">
        <f t="shared" si="134"/>
        <v>0</v>
      </c>
      <c r="BT114" s="121">
        <f t="shared" si="135"/>
        <v>0</v>
      </c>
      <c r="BU114" s="121" t="str">
        <f t="shared" si="136"/>
        <v/>
      </c>
      <c r="BV114" s="121" t="str">
        <f t="shared" si="137"/>
        <v/>
      </c>
      <c r="BW114" s="121" t="str">
        <f t="shared" si="138"/>
        <v/>
      </c>
      <c r="BX114" s="121" t="str">
        <f t="shared" si="139"/>
        <v/>
      </c>
      <c r="BY114" s="121" t="str">
        <f t="shared" si="140"/>
        <v/>
      </c>
      <c r="BZ114" s="121" t="str">
        <f t="shared" si="141"/>
        <v/>
      </c>
      <c r="CA114" s="121" t="str">
        <f t="shared" si="142"/>
        <v/>
      </c>
      <c r="CB114" s="121" t="str">
        <f t="shared" si="143"/>
        <v/>
      </c>
      <c r="CC114" s="121" t="str">
        <f t="shared" si="144"/>
        <v/>
      </c>
      <c r="CD114" s="121" t="str">
        <f t="shared" si="145"/>
        <v/>
      </c>
      <c r="CE114" s="121" t="str">
        <f t="shared" si="146"/>
        <v/>
      </c>
      <c r="CF114" s="121" t="str">
        <f t="shared" si="147"/>
        <v/>
      </c>
      <c r="CG114" s="121" t="str">
        <f t="shared" si="148"/>
        <v/>
      </c>
      <c r="CH114" s="121" t="str">
        <f t="shared" si="149"/>
        <v/>
      </c>
      <c r="CI114" s="121" t="str">
        <f t="shared" si="150"/>
        <v/>
      </c>
      <c r="CJ114" s="129" t="str">
        <f t="shared" si="151"/>
        <v/>
      </c>
      <c r="CK114" s="121" t="str">
        <f t="shared" si="152"/>
        <v/>
      </c>
      <c r="CL114" s="121" t="str">
        <f t="shared" si="153"/>
        <v/>
      </c>
      <c r="CM114" s="122" t="str">
        <f t="shared" si="154"/>
        <v/>
      </c>
      <c r="CN114" s="122"/>
      <c r="CO114" s="122"/>
      <c r="CP114" s="122"/>
      <c r="CQ114" s="122"/>
      <c r="CR114" s="218" t="str">
        <f t="shared" si="127"/>
        <v>NO</v>
      </c>
      <c r="CS114" s="120" t="str">
        <f t="shared" si="155"/>
        <v/>
      </c>
      <c r="CT114" s="121" t="str">
        <f t="shared" si="156"/>
        <v/>
      </c>
      <c r="CU114" s="121" t="str">
        <f t="shared" si="157"/>
        <v/>
      </c>
      <c r="CV114" s="121" t="str">
        <f t="shared" si="158"/>
        <v/>
      </c>
      <c r="CW114" s="121" t="str">
        <f t="shared" si="159"/>
        <v/>
      </c>
      <c r="CX114" s="121" t="str">
        <f t="shared" si="160"/>
        <v/>
      </c>
      <c r="CY114" s="121" t="str">
        <f t="shared" si="161"/>
        <v/>
      </c>
      <c r="CZ114" s="121" t="str">
        <f t="shared" si="162"/>
        <v/>
      </c>
      <c r="DA114" s="121" t="str">
        <f t="shared" si="163"/>
        <v/>
      </c>
      <c r="DB114" s="122" t="str">
        <f t="shared" si="164"/>
        <v/>
      </c>
      <c r="DC114" s="120" t="str">
        <f t="shared" si="165"/>
        <v/>
      </c>
      <c r="DD114" s="121" t="str">
        <f t="shared" si="166"/>
        <v/>
      </c>
      <c r="DE114" s="121" t="str">
        <f t="shared" si="167"/>
        <v/>
      </c>
      <c r="DF114" s="122" t="str">
        <f t="shared" si="168"/>
        <v/>
      </c>
      <c r="DG114" s="110"/>
    </row>
    <row r="115" spans="2:111" ht="16.2" hidden="1" customHeight="1" outlineLevel="2" x14ac:dyDescent="0.4">
      <c r="B115" s="7">
        <v>110</v>
      </c>
      <c r="C115" s="12"/>
      <c r="D115" s="13"/>
      <c r="E115" s="14"/>
      <c r="F115" s="14"/>
      <c r="G115" s="14"/>
      <c r="H115" s="14"/>
      <c r="I115" s="14"/>
      <c r="J115" s="14"/>
      <c r="K115" s="14"/>
      <c r="L115" s="15"/>
      <c r="M115" s="12"/>
      <c r="N115" s="12"/>
      <c r="O115" s="12"/>
      <c r="P115" s="98" t="str">
        <f xml:space="preserve"> IF(ISBLANK(M115),"",VLOOKUP(M115,ComboValue!$E$2:$I$18,5,FALSE))</f>
        <v/>
      </c>
      <c r="Q115" s="12"/>
      <c r="R115" s="234" t="str" cm="1">
        <f t="array" ref="R115">IF(OR(ISNUMBER(SEARCH("GHS05",$D115:$L115)),ISNUMBER(SEARCH("GHS06",$D115:$L115)),ISNUMBER(SEARCH("GHS07",$D115:$L115)),ISNUMBER(SEARCH("GHS08",$D115:$L115)),ISNUMBER(SEARCH("geen pictogram",$D115:$L115)),ISNUMBER(SEARCH("GHS09",$D115:$L115)),ISNUMBER(SEARCH("GHS05",$D115:$L115))),"JA","NEE")</f>
        <v>NEE</v>
      </c>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X115" s="121" t="str">
        <f xml:space="preserve"> IF(ISBLANK(D115),"",VLOOKUP(D115,ComboValue!$B$2:$C$11,2,FALSE) &amp; ",") &amp; IF(ISBLANK(E115),"",VLOOKUP(E115,ComboValue!$B$2:$C$11,2,FALSE) &amp; ",") &amp; IF(ISBLANK(F115),"",VLOOKUP(F115,ComboValue!$B$2:$C$11,2,FALSE) &amp; ",") &amp; IF(ISBLANK(G115),"",VLOOKUP(G115,ComboValue!$B$2:$C$11,2,FALSE) &amp; ",") &amp; IF(ISBLANK(H115),"",VLOOKUP(H115,ComboValue!$B$2:$C$11,2,FALSE) &amp; ",") &amp; IF(ISBLANK(I115),"",VLOOKUP(I115,ComboValue!$B$2:$C$11,2,FALSE) &amp; ",") &amp; IF(ISBLANK(J115),"",VLOOKUP(J115,ComboValue!$B$2:$C$11,2,FALSE) &amp; ",") &amp; IF(ISBLANK(K115),"",VLOOKUP(K115,ComboValue!$B$2:$C$11,2,FALSE) &amp; ",") &amp; IF(ISBLANK(L115),"",VLOOKUP(L115,ComboValue!$B$2:$C$11,2,FALSE) &amp; ",")</f>
        <v/>
      </c>
      <c r="AY115" s="121" t="str">
        <f t="shared" si="128"/>
        <v>Tous_NL</v>
      </c>
      <c r="AZ115" s="121" t="str">
        <f>IF(ISBLANK(M115),"",VLOOKUP(M115,ComboValue!$E$2:$G$18,3,FALSE))</f>
        <v/>
      </c>
      <c r="BA115" s="121" t="str">
        <f>IF(ISBLANK(N115),"",VLOOKUP(N115,ComboValue!$K$2:$L$5,2,FALSE))</f>
        <v/>
      </c>
      <c r="BB115" s="128" t="str">
        <f>IF(ISBLANK(S115),"",VLOOKUP(S115,ComboValue!$N$2:$O$70,2,FALSE) &amp; ",") &amp; IF(ISBLANK(T115),"",VLOOKUP(T115,ComboValue!$N$2:$O$70,2,FALSE) &amp; ",") &amp; IF(ISBLANK(U115),"",VLOOKUP(U115,ComboValue!$N$2:$O$70,2,FALSE) &amp; ",") &amp; IF(ISBLANK(V115),"",VLOOKUP(V115,ComboValue!$N$2:$O$70,2,FALSE) &amp; ",") &amp; IF(ISBLANK(W115),"",VLOOKUP(W115,ComboValue!$N$2:$O$70,2,FALSE) &amp; ",") &amp; IF(ISBLANK(X115),"",VLOOKUP(X115,ComboValue!$N$2:$O$70,2,FALSE) &amp; ",") &amp; IF(ISBLANK(Y115),"",VLOOKUP(Y115,ComboValue!$N$2:$O$70,2,FALSE) &amp; ",") &amp; IF(ISBLANK(Z115),"",VLOOKUP(Z115,ComboValue!$N$2:$O$70,2,FALSE) &amp; ",") &amp; IF(ISBLANK(AA115),"",VLOOKUP(AA115,ComboValue!$N$2:$O$70,2,FALSE) &amp; ",") &amp; IF(ISBLANK(AB115),"",VLOOKUP(AB115,ComboValue!$N$2:$O$70,2,FALSE) &amp; ",") &amp; IF(ISBLANK(AC115),"",VLOOKUP(AC115,ComboValue!$N$2:$O$70,2,FALSE) &amp; ",") &amp; IF(ISBLANK(AD115),"",VLOOKUP(AD115,ComboValue!$N$2:$O$70,2,FALSE) &amp; ",") &amp; IF(ISBLANK(AE115),"",VLOOKUP(AE115,ComboValue!$N$2:$O$70,2,FALSE) &amp; ",") &amp; IF(ISBLANK(AF115),"",VLOOKUP(AF115,ComboValue!$N$2:$O$70,2,FALSE) &amp; ",") &amp; IF(ISBLANK(AG115),"",VLOOKUP(AG115,ComboValue!$N$2:$O$70,2,FALSE) &amp; ",") &amp; IF(ISBLANK(AH115),"",VLOOKUP(AH115,ComboValue!$N$2:$O$70,2,FALSE) &amp; ",") &amp; IF(ISBLANK(AI115),"",VLOOKUP(AI115,ComboValue!$N$2:$O$70,2,FALSE) &amp; ",") &amp; IF(ISBLANK(AJ115),"",VLOOKUP(AJ115,ComboValue!$N$2:$O$70,2,FALSE) &amp; ",") &amp; IF(ISBLANK(AK115),"",VLOOKUP(AK115,ComboValue!$N$2:$O$70,2,FALSE) &amp; ",") &amp; IF(ISBLANK(AL115),"",VLOOKUP(AL115,ComboValue!$N$2:$O$70,2,FALSE) &amp; ",") &amp; IF(ISBLANK(AM115),"",VLOOKUP(AM115,ComboValue!$N$2:$O$70,2,FALSE) &amp; ",") &amp; IF(ISBLANK(AN115),"",VLOOKUP(AN115,ComboValue!$N$2:$O$70,2,FALSE) &amp; ",") &amp; IF(ISBLANK(AO115),"",VLOOKUP(AO115,ComboValue!$N$2:$O$70,2,FALSE) &amp; ",") &amp; IF(ISBLANK(AP115),"",VLOOKUP(AP115,ComboValue!$N$2:$O$70,2,FALSE) &amp; ",") &amp; IF(ISBLANK(AQ115),"",VLOOKUP(AQ115,ComboValue!$N$2:$O$70,2,FALSE) &amp; ",") &amp; IF(ISBLANK(AR115),"",VLOOKUP(AR115,ComboValue!$N$2:$O$70,2,FALSE) &amp; ",") &amp; IF(ISBLANK(AS115),"",VLOOKUP(AS115,ComboValue!$N$2:$O$70,2,FALSE) &amp; ",") &amp; IF(ISBLANK(AT115),"",VLOOKUP(AT115,ComboValue!$N$2:$O$70,2,FALSE) &amp; ",") &amp; IF(ISBLANK(AU115),"",VLOOKUP(AU115,ComboValue!$N$2:$O$70,2,FALSE) &amp; ",") &amp; IF(ISBLANK(AV115),"",VLOOKUP(AV115,ComboValue!$N$2:$O$70,2,FALSE) &amp; ",")</f>
        <v/>
      </c>
      <c r="BC115" s="122" t="str">
        <f t="shared" si="129"/>
        <v/>
      </c>
      <c r="BD115" s="110"/>
      <c r="BE115" s="120" t="str">
        <f t="shared" si="116"/>
        <v/>
      </c>
      <c r="BF115" s="121" t="str">
        <f t="shared" si="117"/>
        <v/>
      </c>
      <c r="BG115" s="121" t="str">
        <f t="shared" si="118"/>
        <v/>
      </c>
      <c r="BH115" s="121" t="str">
        <f t="shared" si="119"/>
        <v/>
      </c>
      <c r="BI115" s="121" t="str">
        <f t="shared" si="120"/>
        <v/>
      </c>
      <c r="BJ115" s="121" t="str">
        <f t="shared" si="121"/>
        <v/>
      </c>
      <c r="BK115" s="121" t="str">
        <f t="shared" si="122"/>
        <v/>
      </c>
      <c r="BL115" s="121" t="str">
        <f t="shared" si="123"/>
        <v/>
      </c>
      <c r="BM115" s="121" t="str">
        <f t="shared" si="124"/>
        <v/>
      </c>
      <c r="BN115" s="121" t="str">
        <f t="shared" si="125"/>
        <v/>
      </c>
      <c r="BO115" s="121">
        <f t="shared" si="130"/>
        <v>0</v>
      </c>
      <c r="BP115" s="121">
        <f t="shared" si="131"/>
        <v>0</v>
      </c>
      <c r="BQ115" s="121">
        <f t="shared" si="132"/>
        <v>0</v>
      </c>
      <c r="BR115" s="121">
        <f t="shared" si="133"/>
        <v>0</v>
      </c>
      <c r="BS115" s="121">
        <f t="shared" si="134"/>
        <v>0</v>
      </c>
      <c r="BT115" s="121">
        <f t="shared" si="135"/>
        <v>0</v>
      </c>
      <c r="BU115" s="121" t="str">
        <f t="shared" si="136"/>
        <v/>
      </c>
      <c r="BV115" s="121" t="str">
        <f t="shared" si="137"/>
        <v/>
      </c>
      <c r="BW115" s="121" t="str">
        <f t="shared" si="138"/>
        <v/>
      </c>
      <c r="BX115" s="121" t="str">
        <f t="shared" si="139"/>
        <v/>
      </c>
      <c r="BY115" s="121" t="str">
        <f t="shared" si="140"/>
        <v/>
      </c>
      <c r="BZ115" s="121" t="str">
        <f t="shared" si="141"/>
        <v/>
      </c>
      <c r="CA115" s="121" t="str">
        <f t="shared" si="142"/>
        <v/>
      </c>
      <c r="CB115" s="121" t="str">
        <f t="shared" si="143"/>
        <v/>
      </c>
      <c r="CC115" s="121" t="str">
        <f t="shared" si="144"/>
        <v/>
      </c>
      <c r="CD115" s="121" t="str">
        <f t="shared" si="145"/>
        <v/>
      </c>
      <c r="CE115" s="121" t="str">
        <f t="shared" si="146"/>
        <v/>
      </c>
      <c r="CF115" s="121" t="str">
        <f t="shared" si="147"/>
        <v/>
      </c>
      <c r="CG115" s="121" t="str">
        <f t="shared" si="148"/>
        <v/>
      </c>
      <c r="CH115" s="121" t="str">
        <f t="shared" si="149"/>
        <v/>
      </c>
      <c r="CI115" s="121" t="str">
        <f t="shared" si="150"/>
        <v/>
      </c>
      <c r="CJ115" s="129" t="str">
        <f t="shared" si="151"/>
        <v/>
      </c>
      <c r="CK115" s="121" t="str">
        <f t="shared" si="152"/>
        <v/>
      </c>
      <c r="CL115" s="121" t="str">
        <f t="shared" si="153"/>
        <v/>
      </c>
      <c r="CM115" s="122" t="str">
        <f t="shared" si="154"/>
        <v/>
      </c>
      <c r="CN115" s="122"/>
      <c r="CO115" s="122"/>
      <c r="CP115" s="122"/>
      <c r="CQ115" s="122"/>
      <c r="CR115" s="218" t="str">
        <f t="shared" si="127"/>
        <v>NO</v>
      </c>
      <c r="CS115" s="120" t="str">
        <f t="shared" si="155"/>
        <v/>
      </c>
      <c r="CT115" s="121" t="str">
        <f t="shared" si="156"/>
        <v/>
      </c>
      <c r="CU115" s="121" t="str">
        <f t="shared" si="157"/>
        <v/>
      </c>
      <c r="CV115" s="121" t="str">
        <f t="shared" si="158"/>
        <v/>
      </c>
      <c r="CW115" s="121" t="str">
        <f t="shared" si="159"/>
        <v/>
      </c>
      <c r="CX115" s="121" t="str">
        <f t="shared" si="160"/>
        <v/>
      </c>
      <c r="CY115" s="121" t="str">
        <f t="shared" si="161"/>
        <v/>
      </c>
      <c r="CZ115" s="121" t="str">
        <f t="shared" si="162"/>
        <v/>
      </c>
      <c r="DA115" s="121" t="str">
        <f t="shared" si="163"/>
        <v/>
      </c>
      <c r="DB115" s="122" t="str">
        <f t="shared" si="164"/>
        <v/>
      </c>
      <c r="DC115" s="120" t="str">
        <f t="shared" si="165"/>
        <v/>
      </c>
      <c r="DD115" s="121" t="str">
        <f t="shared" si="166"/>
        <v/>
      </c>
      <c r="DE115" s="121" t="str">
        <f t="shared" si="167"/>
        <v/>
      </c>
      <c r="DF115" s="122" t="str">
        <f t="shared" si="168"/>
        <v/>
      </c>
      <c r="DG115" s="110"/>
    </row>
    <row r="116" spans="2:111" ht="16.2" hidden="1" customHeight="1" outlineLevel="2" x14ac:dyDescent="0.4">
      <c r="B116" s="7">
        <v>111</v>
      </c>
      <c r="C116" s="12"/>
      <c r="D116" s="13"/>
      <c r="E116" s="14"/>
      <c r="F116" s="14"/>
      <c r="G116" s="14"/>
      <c r="H116" s="14"/>
      <c r="I116" s="14"/>
      <c r="J116" s="14"/>
      <c r="K116" s="14"/>
      <c r="L116" s="15"/>
      <c r="M116" s="12"/>
      <c r="N116" s="12"/>
      <c r="O116" s="12"/>
      <c r="P116" s="98" t="str">
        <f xml:space="preserve"> IF(ISBLANK(M116),"",VLOOKUP(M116,ComboValue!$E$2:$I$18,5,FALSE))</f>
        <v/>
      </c>
      <c r="Q116" s="12"/>
      <c r="R116" s="234" t="str" cm="1">
        <f t="array" ref="R116">IF(OR(ISNUMBER(SEARCH("GHS05",$D116:$L116)),ISNUMBER(SEARCH("GHS06",$D116:$L116)),ISNUMBER(SEARCH("GHS07",$D116:$L116)),ISNUMBER(SEARCH("GHS08",$D116:$L116)),ISNUMBER(SEARCH("geen pictogram",$D116:$L116)),ISNUMBER(SEARCH("GHS09",$D116:$L116)),ISNUMBER(SEARCH("GHS05",$D116:$L116))),"JA","NEE")</f>
        <v>NEE</v>
      </c>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X116" s="121" t="str">
        <f xml:space="preserve"> IF(ISBLANK(D116),"",VLOOKUP(D116,ComboValue!$B$2:$C$11,2,FALSE) &amp; ",") &amp; IF(ISBLANK(E116),"",VLOOKUP(E116,ComboValue!$B$2:$C$11,2,FALSE) &amp; ",") &amp; IF(ISBLANK(F116),"",VLOOKUP(F116,ComboValue!$B$2:$C$11,2,FALSE) &amp; ",") &amp; IF(ISBLANK(G116),"",VLOOKUP(G116,ComboValue!$B$2:$C$11,2,FALSE) &amp; ",") &amp; IF(ISBLANK(H116),"",VLOOKUP(H116,ComboValue!$B$2:$C$11,2,FALSE) &amp; ",") &amp; IF(ISBLANK(I116),"",VLOOKUP(I116,ComboValue!$B$2:$C$11,2,FALSE) &amp; ",") &amp; IF(ISBLANK(J116),"",VLOOKUP(J116,ComboValue!$B$2:$C$11,2,FALSE) &amp; ",") &amp; IF(ISBLANK(K116),"",VLOOKUP(K116,ComboValue!$B$2:$C$11,2,FALSE) &amp; ",") &amp; IF(ISBLANK(L116),"",VLOOKUP(L116,ComboValue!$B$2:$C$11,2,FALSE) &amp; ",")</f>
        <v/>
      </c>
      <c r="AY116" s="121" t="str">
        <f t="shared" si="128"/>
        <v>Tous_NL</v>
      </c>
      <c r="AZ116" s="121" t="str">
        <f>IF(ISBLANK(M116),"",VLOOKUP(M116,ComboValue!$E$2:$G$18,3,FALSE))</f>
        <v/>
      </c>
      <c r="BA116" s="121" t="str">
        <f>IF(ISBLANK(N116),"",VLOOKUP(N116,ComboValue!$K$2:$L$5,2,FALSE))</f>
        <v/>
      </c>
      <c r="BB116" s="128" t="str">
        <f>IF(ISBLANK(S116),"",VLOOKUP(S116,ComboValue!$N$2:$O$70,2,FALSE) &amp; ",") &amp; IF(ISBLANK(T116),"",VLOOKUP(T116,ComboValue!$N$2:$O$70,2,FALSE) &amp; ",") &amp; IF(ISBLANK(U116),"",VLOOKUP(U116,ComboValue!$N$2:$O$70,2,FALSE) &amp; ",") &amp; IF(ISBLANK(V116),"",VLOOKUP(V116,ComboValue!$N$2:$O$70,2,FALSE) &amp; ",") &amp; IF(ISBLANK(W116),"",VLOOKUP(W116,ComboValue!$N$2:$O$70,2,FALSE) &amp; ",") &amp; IF(ISBLANK(X116),"",VLOOKUP(X116,ComboValue!$N$2:$O$70,2,FALSE) &amp; ",") &amp; IF(ISBLANK(Y116),"",VLOOKUP(Y116,ComboValue!$N$2:$O$70,2,FALSE) &amp; ",") &amp; IF(ISBLANK(Z116),"",VLOOKUP(Z116,ComboValue!$N$2:$O$70,2,FALSE) &amp; ",") &amp; IF(ISBLANK(AA116),"",VLOOKUP(AA116,ComboValue!$N$2:$O$70,2,FALSE) &amp; ",") &amp; IF(ISBLANK(AB116),"",VLOOKUP(AB116,ComboValue!$N$2:$O$70,2,FALSE) &amp; ",") &amp; IF(ISBLANK(AC116),"",VLOOKUP(AC116,ComboValue!$N$2:$O$70,2,FALSE) &amp; ",") &amp; IF(ISBLANK(AD116),"",VLOOKUP(AD116,ComboValue!$N$2:$O$70,2,FALSE) &amp; ",") &amp; IF(ISBLANK(AE116),"",VLOOKUP(AE116,ComboValue!$N$2:$O$70,2,FALSE) &amp; ",") &amp; IF(ISBLANK(AF116),"",VLOOKUP(AF116,ComboValue!$N$2:$O$70,2,FALSE) &amp; ",") &amp; IF(ISBLANK(AG116),"",VLOOKUP(AG116,ComboValue!$N$2:$O$70,2,FALSE) &amp; ",") &amp; IF(ISBLANK(AH116),"",VLOOKUP(AH116,ComboValue!$N$2:$O$70,2,FALSE) &amp; ",") &amp; IF(ISBLANK(AI116),"",VLOOKUP(AI116,ComboValue!$N$2:$O$70,2,FALSE) &amp; ",") &amp; IF(ISBLANK(AJ116),"",VLOOKUP(AJ116,ComboValue!$N$2:$O$70,2,FALSE) &amp; ",") &amp; IF(ISBLANK(AK116),"",VLOOKUP(AK116,ComboValue!$N$2:$O$70,2,FALSE) &amp; ",") &amp; IF(ISBLANK(AL116),"",VLOOKUP(AL116,ComboValue!$N$2:$O$70,2,FALSE) &amp; ",") &amp; IF(ISBLANK(AM116),"",VLOOKUP(AM116,ComboValue!$N$2:$O$70,2,FALSE) &amp; ",") &amp; IF(ISBLANK(AN116),"",VLOOKUP(AN116,ComboValue!$N$2:$O$70,2,FALSE) &amp; ",") &amp; IF(ISBLANK(AO116),"",VLOOKUP(AO116,ComboValue!$N$2:$O$70,2,FALSE) &amp; ",") &amp; IF(ISBLANK(AP116),"",VLOOKUP(AP116,ComboValue!$N$2:$O$70,2,FALSE) &amp; ",") &amp; IF(ISBLANK(AQ116),"",VLOOKUP(AQ116,ComboValue!$N$2:$O$70,2,FALSE) &amp; ",") &amp; IF(ISBLANK(AR116),"",VLOOKUP(AR116,ComboValue!$N$2:$O$70,2,FALSE) &amp; ",") &amp; IF(ISBLANK(AS116),"",VLOOKUP(AS116,ComboValue!$N$2:$O$70,2,FALSE) &amp; ",") &amp; IF(ISBLANK(AT116),"",VLOOKUP(AT116,ComboValue!$N$2:$O$70,2,FALSE) &amp; ",") &amp; IF(ISBLANK(AU116),"",VLOOKUP(AU116,ComboValue!$N$2:$O$70,2,FALSE) &amp; ",") &amp; IF(ISBLANK(AV116),"",VLOOKUP(AV116,ComboValue!$N$2:$O$70,2,FALSE) &amp; ",")</f>
        <v/>
      </c>
      <c r="BC116" s="122" t="str">
        <f t="shared" si="129"/>
        <v/>
      </c>
      <c r="BD116" s="110"/>
      <c r="BE116" s="120" t="str">
        <f t="shared" si="116"/>
        <v/>
      </c>
      <c r="BF116" s="121" t="str">
        <f t="shared" si="117"/>
        <v/>
      </c>
      <c r="BG116" s="121" t="str">
        <f t="shared" si="118"/>
        <v/>
      </c>
      <c r="BH116" s="121" t="str">
        <f t="shared" si="119"/>
        <v/>
      </c>
      <c r="BI116" s="121" t="str">
        <f t="shared" si="120"/>
        <v/>
      </c>
      <c r="BJ116" s="121" t="str">
        <f t="shared" si="121"/>
        <v/>
      </c>
      <c r="BK116" s="121" t="str">
        <f t="shared" si="122"/>
        <v/>
      </c>
      <c r="BL116" s="121" t="str">
        <f t="shared" si="123"/>
        <v/>
      </c>
      <c r="BM116" s="121" t="str">
        <f t="shared" si="124"/>
        <v/>
      </c>
      <c r="BN116" s="121" t="str">
        <f t="shared" si="125"/>
        <v/>
      </c>
      <c r="BO116" s="121">
        <f t="shared" si="130"/>
        <v>0</v>
      </c>
      <c r="BP116" s="121">
        <f t="shared" si="131"/>
        <v>0</v>
      </c>
      <c r="BQ116" s="121">
        <f t="shared" si="132"/>
        <v>0</v>
      </c>
      <c r="BR116" s="121">
        <f t="shared" si="133"/>
        <v>0</v>
      </c>
      <c r="BS116" s="121">
        <f t="shared" si="134"/>
        <v>0</v>
      </c>
      <c r="BT116" s="121">
        <f t="shared" si="135"/>
        <v>0</v>
      </c>
      <c r="BU116" s="121" t="str">
        <f t="shared" si="136"/>
        <v/>
      </c>
      <c r="BV116" s="121" t="str">
        <f t="shared" si="137"/>
        <v/>
      </c>
      <c r="BW116" s="121" t="str">
        <f t="shared" si="138"/>
        <v/>
      </c>
      <c r="BX116" s="121" t="str">
        <f t="shared" si="139"/>
        <v/>
      </c>
      <c r="BY116" s="121" t="str">
        <f t="shared" si="140"/>
        <v/>
      </c>
      <c r="BZ116" s="121" t="str">
        <f t="shared" si="141"/>
        <v/>
      </c>
      <c r="CA116" s="121" t="str">
        <f t="shared" si="142"/>
        <v/>
      </c>
      <c r="CB116" s="121" t="str">
        <f t="shared" si="143"/>
        <v/>
      </c>
      <c r="CC116" s="121" t="str">
        <f t="shared" si="144"/>
        <v/>
      </c>
      <c r="CD116" s="121" t="str">
        <f t="shared" si="145"/>
        <v/>
      </c>
      <c r="CE116" s="121" t="str">
        <f t="shared" si="146"/>
        <v/>
      </c>
      <c r="CF116" s="121" t="str">
        <f t="shared" si="147"/>
        <v/>
      </c>
      <c r="CG116" s="121" t="str">
        <f t="shared" si="148"/>
        <v/>
      </c>
      <c r="CH116" s="121" t="str">
        <f t="shared" si="149"/>
        <v/>
      </c>
      <c r="CI116" s="121" t="str">
        <f t="shared" si="150"/>
        <v/>
      </c>
      <c r="CJ116" s="129" t="str">
        <f t="shared" si="151"/>
        <v/>
      </c>
      <c r="CK116" s="121" t="str">
        <f t="shared" si="152"/>
        <v/>
      </c>
      <c r="CL116" s="121" t="str">
        <f t="shared" si="153"/>
        <v/>
      </c>
      <c r="CM116" s="122" t="str">
        <f t="shared" si="154"/>
        <v/>
      </c>
      <c r="CN116" s="122"/>
      <c r="CO116" s="122"/>
      <c r="CP116" s="122"/>
      <c r="CQ116" s="122"/>
      <c r="CR116" s="218" t="str">
        <f t="shared" si="127"/>
        <v>NO</v>
      </c>
      <c r="CS116" s="120" t="str">
        <f t="shared" si="155"/>
        <v/>
      </c>
      <c r="CT116" s="121" t="str">
        <f t="shared" si="156"/>
        <v/>
      </c>
      <c r="CU116" s="121" t="str">
        <f t="shared" si="157"/>
        <v/>
      </c>
      <c r="CV116" s="121" t="str">
        <f t="shared" si="158"/>
        <v/>
      </c>
      <c r="CW116" s="121" t="str">
        <f t="shared" si="159"/>
        <v/>
      </c>
      <c r="CX116" s="121" t="str">
        <f t="shared" si="160"/>
        <v/>
      </c>
      <c r="CY116" s="121" t="str">
        <f t="shared" si="161"/>
        <v/>
      </c>
      <c r="CZ116" s="121" t="str">
        <f t="shared" si="162"/>
        <v/>
      </c>
      <c r="DA116" s="121" t="str">
        <f t="shared" si="163"/>
        <v/>
      </c>
      <c r="DB116" s="122" t="str">
        <f t="shared" si="164"/>
        <v/>
      </c>
      <c r="DC116" s="120" t="str">
        <f t="shared" si="165"/>
        <v/>
      </c>
      <c r="DD116" s="121" t="str">
        <f t="shared" si="166"/>
        <v/>
      </c>
      <c r="DE116" s="121" t="str">
        <f t="shared" si="167"/>
        <v/>
      </c>
      <c r="DF116" s="122" t="str">
        <f t="shared" si="168"/>
        <v/>
      </c>
      <c r="DG116" s="110"/>
    </row>
    <row r="117" spans="2:111" ht="16.2" hidden="1" customHeight="1" outlineLevel="2" x14ac:dyDescent="0.4">
      <c r="B117" s="7">
        <v>112</v>
      </c>
      <c r="C117" s="12"/>
      <c r="D117" s="13"/>
      <c r="E117" s="14"/>
      <c r="F117" s="14"/>
      <c r="G117" s="14"/>
      <c r="H117" s="14"/>
      <c r="I117" s="14"/>
      <c r="J117" s="14"/>
      <c r="K117" s="14"/>
      <c r="L117" s="15"/>
      <c r="M117" s="12"/>
      <c r="N117" s="12"/>
      <c r="O117" s="12"/>
      <c r="P117" s="98" t="str">
        <f xml:space="preserve"> IF(ISBLANK(M117),"",VLOOKUP(M117,ComboValue!$E$2:$I$18,5,FALSE))</f>
        <v/>
      </c>
      <c r="Q117" s="12"/>
      <c r="R117" s="234" t="str" cm="1">
        <f t="array" ref="R117">IF(OR(ISNUMBER(SEARCH("GHS05",$D117:$L117)),ISNUMBER(SEARCH("GHS06",$D117:$L117)),ISNUMBER(SEARCH("GHS07",$D117:$L117)),ISNUMBER(SEARCH("GHS08",$D117:$L117)),ISNUMBER(SEARCH("geen pictogram",$D117:$L117)),ISNUMBER(SEARCH("GHS09",$D117:$L117)),ISNUMBER(SEARCH("GHS05",$D117:$L117))),"JA","NEE")</f>
        <v>NEE</v>
      </c>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X117" s="121" t="str">
        <f xml:space="preserve"> IF(ISBLANK(D117),"",VLOOKUP(D117,ComboValue!$B$2:$C$11,2,FALSE) &amp; ",") &amp; IF(ISBLANK(E117),"",VLOOKUP(E117,ComboValue!$B$2:$C$11,2,FALSE) &amp; ",") &amp; IF(ISBLANK(F117),"",VLOOKUP(F117,ComboValue!$B$2:$C$11,2,FALSE) &amp; ",") &amp; IF(ISBLANK(G117),"",VLOOKUP(G117,ComboValue!$B$2:$C$11,2,FALSE) &amp; ",") &amp; IF(ISBLANK(H117),"",VLOOKUP(H117,ComboValue!$B$2:$C$11,2,FALSE) &amp; ",") &amp; IF(ISBLANK(I117),"",VLOOKUP(I117,ComboValue!$B$2:$C$11,2,FALSE) &amp; ",") &amp; IF(ISBLANK(J117),"",VLOOKUP(J117,ComboValue!$B$2:$C$11,2,FALSE) &amp; ",") &amp; IF(ISBLANK(K117),"",VLOOKUP(K117,ComboValue!$B$2:$C$11,2,FALSE) &amp; ",") &amp; IF(ISBLANK(L117),"",VLOOKUP(L117,ComboValue!$B$2:$C$11,2,FALSE) &amp; ",")</f>
        <v/>
      </c>
      <c r="AY117" s="121" t="str">
        <f t="shared" si="128"/>
        <v>Tous_NL</v>
      </c>
      <c r="AZ117" s="121" t="str">
        <f>IF(ISBLANK(M117),"",VLOOKUP(M117,ComboValue!$E$2:$G$18,3,FALSE))</f>
        <v/>
      </c>
      <c r="BA117" s="121" t="str">
        <f>IF(ISBLANK(N117),"",VLOOKUP(N117,ComboValue!$K$2:$L$5,2,FALSE))</f>
        <v/>
      </c>
      <c r="BB117" s="128" t="str">
        <f>IF(ISBLANK(S117),"",VLOOKUP(S117,ComboValue!$N$2:$O$70,2,FALSE) &amp; ",") &amp; IF(ISBLANK(T117),"",VLOOKUP(T117,ComboValue!$N$2:$O$70,2,FALSE) &amp; ",") &amp; IF(ISBLANK(U117),"",VLOOKUP(U117,ComboValue!$N$2:$O$70,2,FALSE) &amp; ",") &amp; IF(ISBLANK(V117),"",VLOOKUP(V117,ComboValue!$N$2:$O$70,2,FALSE) &amp; ",") &amp; IF(ISBLANK(W117),"",VLOOKUP(W117,ComboValue!$N$2:$O$70,2,FALSE) &amp; ",") &amp; IF(ISBLANK(X117),"",VLOOKUP(X117,ComboValue!$N$2:$O$70,2,FALSE) &amp; ",") &amp; IF(ISBLANK(Y117),"",VLOOKUP(Y117,ComboValue!$N$2:$O$70,2,FALSE) &amp; ",") &amp; IF(ISBLANK(Z117),"",VLOOKUP(Z117,ComboValue!$N$2:$O$70,2,FALSE) &amp; ",") &amp; IF(ISBLANK(AA117),"",VLOOKUP(AA117,ComboValue!$N$2:$O$70,2,FALSE) &amp; ",") &amp; IF(ISBLANK(AB117),"",VLOOKUP(AB117,ComboValue!$N$2:$O$70,2,FALSE) &amp; ",") &amp; IF(ISBLANK(AC117),"",VLOOKUP(AC117,ComboValue!$N$2:$O$70,2,FALSE) &amp; ",") &amp; IF(ISBLANK(AD117),"",VLOOKUP(AD117,ComboValue!$N$2:$O$70,2,FALSE) &amp; ",") &amp; IF(ISBLANK(AE117),"",VLOOKUP(AE117,ComboValue!$N$2:$O$70,2,FALSE) &amp; ",") &amp; IF(ISBLANK(AF117),"",VLOOKUP(AF117,ComboValue!$N$2:$O$70,2,FALSE) &amp; ",") &amp; IF(ISBLANK(AG117),"",VLOOKUP(AG117,ComboValue!$N$2:$O$70,2,FALSE) &amp; ",") &amp; IF(ISBLANK(AH117),"",VLOOKUP(AH117,ComboValue!$N$2:$O$70,2,FALSE) &amp; ",") &amp; IF(ISBLANK(AI117),"",VLOOKUP(AI117,ComboValue!$N$2:$O$70,2,FALSE) &amp; ",") &amp; IF(ISBLANK(AJ117),"",VLOOKUP(AJ117,ComboValue!$N$2:$O$70,2,FALSE) &amp; ",") &amp; IF(ISBLANK(AK117),"",VLOOKUP(AK117,ComboValue!$N$2:$O$70,2,FALSE) &amp; ",") &amp; IF(ISBLANK(AL117),"",VLOOKUP(AL117,ComboValue!$N$2:$O$70,2,FALSE) &amp; ",") &amp; IF(ISBLANK(AM117),"",VLOOKUP(AM117,ComboValue!$N$2:$O$70,2,FALSE) &amp; ",") &amp; IF(ISBLANK(AN117),"",VLOOKUP(AN117,ComboValue!$N$2:$O$70,2,FALSE) &amp; ",") &amp; IF(ISBLANK(AO117),"",VLOOKUP(AO117,ComboValue!$N$2:$O$70,2,FALSE) &amp; ",") &amp; IF(ISBLANK(AP117),"",VLOOKUP(AP117,ComboValue!$N$2:$O$70,2,FALSE) &amp; ",") &amp; IF(ISBLANK(AQ117),"",VLOOKUP(AQ117,ComboValue!$N$2:$O$70,2,FALSE) &amp; ",") &amp; IF(ISBLANK(AR117),"",VLOOKUP(AR117,ComboValue!$N$2:$O$70,2,FALSE) &amp; ",") &amp; IF(ISBLANK(AS117),"",VLOOKUP(AS117,ComboValue!$N$2:$O$70,2,FALSE) &amp; ",") &amp; IF(ISBLANK(AT117),"",VLOOKUP(AT117,ComboValue!$N$2:$O$70,2,FALSE) &amp; ",") &amp; IF(ISBLANK(AU117),"",VLOOKUP(AU117,ComboValue!$N$2:$O$70,2,FALSE) &amp; ",") &amp; IF(ISBLANK(AV117),"",VLOOKUP(AV117,ComboValue!$N$2:$O$70,2,FALSE) &amp; ",")</f>
        <v/>
      </c>
      <c r="BC117" s="122" t="str">
        <f t="shared" si="129"/>
        <v/>
      </c>
      <c r="BD117" s="110"/>
      <c r="BE117" s="120" t="str">
        <f t="shared" si="116"/>
        <v/>
      </c>
      <c r="BF117" s="121" t="str">
        <f t="shared" si="117"/>
        <v/>
      </c>
      <c r="BG117" s="121" t="str">
        <f t="shared" si="118"/>
        <v/>
      </c>
      <c r="BH117" s="121" t="str">
        <f t="shared" si="119"/>
        <v/>
      </c>
      <c r="BI117" s="121" t="str">
        <f t="shared" si="120"/>
        <v/>
      </c>
      <c r="BJ117" s="121" t="str">
        <f t="shared" si="121"/>
        <v/>
      </c>
      <c r="BK117" s="121" t="str">
        <f t="shared" si="122"/>
        <v/>
      </c>
      <c r="BL117" s="121" t="str">
        <f t="shared" si="123"/>
        <v/>
      </c>
      <c r="BM117" s="121" t="str">
        <f t="shared" si="124"/>
        <v/>
      </c>
      <c r="BN117" s="121" t="str">
        <f t="shared" si="125"/>
        <v/>
      </c>
      <c r="BO117" s="121">
        <f t="shared" si="130"/>
        <v>0</v>
      </c>
      <c r="BP117" s="121">
        <f t="shared" si="131"/>
        <v>0</v>
      </c>
      <c r="BQ117" s="121">
        <f t="shared" si="132"/>
        <v>0</v>
      </c>
      <c r="BR117" s="121">
        <f t="shared" si="133"/>
        <v>0</v>
      </c>
      <c r="BS117" s="121">
        <f t="shared" si="134"/>
        <v>0</v>
      </c>
      <c r="BT117" s="121">
        <f t="shared" si="135"/>
        <v>0</v>
      </c>
      <c r="BU117" s="121" t="str">
        <f t="shared" si="136"/>
        <v/>
      </c>
      <c r="BV117" s="121" t="str">
        <f t="shared" si="137"/>
        <v/>
      </c>
      <c r="BW117" s="121" t="str">
        <f t="shared" si="138"/>
        <v/>
      </c>
      <c r="BX117" s="121" t="str">
        <f t="shared" si="139"/>
        <v/>
      </c>
      <c r="BY117" s="121" t="str">
        <f t="shared" si="140"/>
        <v/>
      </c>
      <c r="BZ117" s="121" t="str">
        <f t="shared" si="141"/>
        <v/>
      </c>
      <c r="CA117" s="121" t="str">
        <f t="shared" si="142"/>
        <v/>
      </c>
      <c r="CB117" s="121" t="str">
        <f t="shared" si="143"/>
        <v/>
      </c>
      <c r="CC117" s="121" t="str">
        <f t="shared" si="144"/>
        <v/>
      </c>
      <c r="CD117" s="121" t="str">
        <f t="shared" si="145"/>
        <v/>
      </c>
      <c r="CE117" s="121" t="str">
        <f t="shared" si="146"/>
        <v/>
      </c>
      <c r="CF117" s="121" t="str">
        <f t="shared" si="147"/>
        <v/>
      </c>
      <c r="CG117" s="121" t="str">
        <f t="shared" si="148"/>
        <v/>
      </c>
      <c r="CH117" s="121" t="str">
        <f t="shared" si="149"/>
        <v/>
      </c>
      <c r="CI117" s="121" t="str">
        <f t="shared" si="150"/>
        <v/>
      </c>
      <c r="CJ117" s="129" t="str">
        <f t="shared" si="151"/>
        <v/>
      </c>
      <c r="CK117" s="121" t="str">
        <f t="shared" si="152"/>
        <v/>
      </c>
      <c r="CL117" s="121" t="str">
        <f t="shared" si="153"/>
        <v/>
      </c>
      <c r="CM117" s="122" t="str">
        <f t="shared" si="154"/>
        <v/>
      </c>
      <c r="CN117" s="122"/>
      <c r="CO117" s="122"/>
      <c r="CP117" s="122"/>
      <c r="CQ117" s="122"/>
      <c r="CR117" s="218" t="str">
        <f t="shared" si="127"/>
        <v>NO</v>
      </c>
      <c r="CS117" s="120" t="str">
        <f t="shared" si="155"/>
        <v/>
      </c>
      <c r="CT117" s="121" t="str">
        <f t="shared" si="156"/>
        <v/>
      </c>
      <c r="CU117" s="121" t="str">
        <f t="shared" si="157"/>
        <v/>
      </c>
      <c r="CV117" s="121" t="str">
        <f t="shared" si="158"/>
        <v/>
      </c>
      <c r="CW117" s="121" t="str">
        <f t="shared" si="159"/>
        <v/>
      </c>
      <c r="CX117" s="121" t="str">
        <f t="shared" si="160"/>
        <v/>
      </c>
      <c r="CY117" s="121" t="str">
        <f t="shared" si="161"/>
        <v/>
      </c>
      <c r="CZ117" s="121" t="str">
        <f t="shared" si="162"/>
        <v/>
      </c>
      <c r="DA117" s="121" t="str">
        <f t="shared" si="163"/>
        <v/>
      </c>
      <c r="DB117" s="122" t="str">
        <f t="shared" si="164"/>
        <v/>
      </c>
      <c r="DC117" s="120" t="str">
        <f t="shared" si="165"/>
        <v/>
      </c>
      <c r="DD117" s="121" t="str">
        <f t="shared" si="166"/>
        <v/>
      </c>
      <c r="DE117" s="121" t="str">
        <f t="shared" si="167"/>
        <v/>
      </c>
      <c r="DF117" s="122" t="str">
        <f t="shared" si="168"/>
        <v/>
      </c>
      <c r="DG117" s="110"/>
    </row>
    <row r="118" spans="2:111" ht="16.2" hidden="1" customHeight="1" outlineLevel="2" x14ac:dyDescent="0.4">
      <c r="B118" s="7">
        <v>113</v>
      </c>
      <c r="C118" s="12"/>
      <c r="D118" s="13"/>
      <c r="E118" s="14"/>
      <c r="F118" s="14"/>
      <c r="G118" s="14"/>
      <c r="H118" s="14"/>
      <c r="I118" s="14"/>
      <c r="J118" s="14"/>
      <c r="K118" s="14"/>
      <c r="L118" s="15"/>
      <c r="M118" s="12"/>
      <c r="N118" s="12"/>
      <c r="O118" s="12"/>
      <c r="P118" s="98" t="str">
        <f xml:space="preserve"> IF(ISBLANK(M118),"",VLOOKUP(M118,ComboValue!$E$2:$I$18,5,FALSE))</f>
        <v/>
      </c>
      <c r="Q118" s="12"/>
      <c r="R118" s="234" t="str" cm="1">
        <f t="array" ref="R118">IF(OR(ISNUMBER(SEARCH("GHS05",$D118:$L118)),ISNUMBER(SEARCH("GHS06",$D118:$L118)),ISNUMBER(SEARCH("GHS07",$D118:$L118)),ISNUMBER(SEARCH("GHS08",$D118:$L118)),ISNUMBER(SEARCH("geen pictogram",$D118:$L118)),ISNUMBER(SEARCH("GHS09",$D118:$L118)),ISNUMBER(SEARCH("GHS05",$D118:$L118))),"JA","NEE")</f>
        <v>NEE</v>
      </c>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X118" s="121" t="str">
        <f xml:space="preserve"> IF(ISBLANK(D118),"",VLOOKUP(D118,ComboValue!$B$2:$C$11,2,FALSE) &amp; ",") &amp; IF(ISBLANK(E118),"",VLOOKUP(E118,ComboValue!$B$2:$C$11,2,FALSE) &amp; ",") &amp; IF(ISBLANK(F118),"",VLOOKUP(F118,ComboValue!$B$2:$C$11,2,FALSE) &amp; ",") &amp; IF(ISBLANK(G118),"",VLOOKUP(G118,ComboValue!$B$2:$C$11,2,FALSE) &amp; ",") &amp; IF(ISBLANK(H118),"",VLOOKUP(H118,ComboValue!$B$2:$C$11,2,FALSE) &amp; ",") &amp; IF(ISBLANK(I118),"",VLOOKUP(I118,ComboValue!$B$2:$C$11,2,FALSE) &amp; ",") &amp; IF(ISBLANK(J118),"",VLOOKUP(J118,ComboValue!$B$2:$C$11,2,FALSE) &amp; ",") &amp; IF(ISBLANK(K118),"",VLOOKUP(K118,ComboValue!$B$2:$C$11,2,FALSE) &amp; ",") &amp; IF(ISBLANK(L118),"",VLOOKUP(L118,ComboValue!$B$2:$C$11,2,FALSE) &amp; ",")</f>
        <v/>
      </c>
      <c r="AY118" s="121" t="str">
        <f t="shared" si="128"/>
        <v>Tous_NL</v>
      </c>
      <c r="AZ118" s="121" t="str">
        <f>IF(ISBLANK(M118),"",VLOOKUP(M118,ComboValue!$E$2:$G$18,3,FALSE))</f>
        <v/>
      </c>
      <c r="BA118" s="121" t="str">
        <f>IF(ISBLANK(N118),"",VLOOKUP(N118,ComboValue!$K$2:$L$5,2,FALSE))</f>
        <v/>
      </c>
      <c r="BB118" s="128" t="str">
        <f>IF(ISBLANK(S118),"",VLOOKUP(S118,ComboValue!$N$2:$O$70,2,FALSE) &amp; ",") &amp; IF(ISBLANK(T118),"",VLOOKUP(T118,ComboValue!$N$2:$O$70,2,FALSE) &amp; ",") &amp; IF(ISBLANK(U118),"",VLOOKUP(U118,ComboValue!$N$2:$O$70,2,FALSE) &amp; ",") &amp; IF(ISBLANK(V118),"",VLOOKUP(V118,ComboValue!$N$2:$O$70,2,FALSE) &amp; ",") &amp; IF(ISBLANK(W118),"",VLOOKUP(W118,ComboValue!$N$2:$O$70,2,FALSE) &amp; ",") &amp; IF(ISBLANK(X118),"",VLOOKUP(X118,ComboValue!$N$2:$O$70,2,FALSE) &amp; ",") &amp; IF(ISBLANK(Y118),"",VLOOKUP(Y118,ComboValue!$N$2:$O$70,2,FALSE) &amp; ",") &amp; IF(ISBLANK(Z118),"",VLOOKUP(Z118,ComboValue!$N$2:$O$70,2,FALSE) &amp; ",") &amp; IF(ISBLANK(AA118),"",VLOOKUP(AA118,ComboValue!$N$2:$O$70,2,FALSE) &amp; ",") &amp; IF(ISBLANK(AB118),"",VLOOKUP(AB118,ComboValue!$N$2:$O$70,2,FALSE) &amp; ",") &amp; IF(ISBLANK(AC118),"",VLOOKUP(AC118,ComboValue!$N$2:$O$70,2,FALSE) &amp; ",") &amp; IF(ISBLANK(AD118),"",VLOOKUP(AD118,ComboValue!$N$2:$O$70,2,FALSE) &amp; ",") &amp; IF(ISBLANK(AE118),"",VLOOKUP(AE118,ComboValue!$N$2:$O$70,2,FALSE) &amp; ",") &amp; IF(ISBLANK(AF118),"",VLOOKUP(AF118,ComboValue!$N$2:$O$70,2,FALSE) &amp; ",") &amp; IF(ISBLANK(AG118),"",VLOOKUP(AG118,ComboValue!$N$2:$O$70,2,FALSE) &amp; ",") &amp; IF(ISBLANK(AH118),"",VLOOKUP(AH118,ComboValue!$N$2:$O$70,2,FALSE) &amp; ",") &amp; IF(ISBLANK(AI118),"",VLOOKUP(AI118,ComboValue!$N$2:$O$70,2,FALSE) &amp; ",") &amp; IF(ISBLANK(AJ118),"",VLOOKUP(AJ118,ComboValue!$N$2:$O$70,2,FALSE) &amp; ",") &amp; IF(ISBLANK(AK118),"",VLOOKUP(AK118,ComboValue!$N$2:$O$70,2,FALSE) &amp; ",") &amp; IF(ISBLANK(AL118),"",VLOOKUP(AL118,ComboValue!$N$2:$O$70,2,FALSE) &amp; ",") &amp; IF(ISBLANK(AM118),"",VLOOKUP(AM118,ComboValue!$N$2:$O$70,2,FALSE) &amp; ",") &amp; IF(ISBLANK(AN118),"",VLOOKUP(AN118,ComboValue!$N$2:$O$70,2,FALSE) &amp; ",") &amp; IF(ISBLANK(AO118),"",VLOOKUP(AO118,ComboValue!$N$2:$O$70,2,FALSE) &amp; ",") &amp; IF(ISBLANK(AP118),"",VLOOKUP(AP118,ComboValue!$N$2:$O$70,2,FALSE) &amp; ",") &amp; IF(ISBLANK(AQ118),"",VLOOKUP(AQ118,ComboValue!$N$2:$O$70,2,FALSE) &amp; ",") &amp; IF(ISBLANK(AR118),"",VLOOKUP(AR118,ComboValue!$N$2:$O$70,2,FALSE) &amp; ",") &amp; IF(ISBLANK(AS118),"",VLOOKUP(AS118,ComboValue!$N$2:$O$70,2,FALSE) &amp; ",") &amp; IF(ISBLANK(AT118),"",VLOOKUP(AT118,ComboValue!$N$2:$O$70,2,FALSE) &amp; ",") &amp; IF(ISBLANK(AU118),"",VLOOKUP(AU118,ComboValue!$N$2:$O$70,2,FALSE) &amp; ",") &amp; IF(ISBLANK(AV118),"",VLOOKUP(AV118,ComboValue!$N$2:$O$70,2,FALSE) &amp; ",")</f>
        <v/>
      </c>
      <c r="BC118" s="122" t="str">
        <f t="shared" si="129"/>
        <v/>
      </c>
      <c r="BD118" s="110"/>
      <c r="BE118" s="120" t="str">
        <f t="shared" si="116"/>
        <v/>
      </c>
      <c r="BF118" s="121" t="str">
        <f t="shared" si="117"/>
        <v/>
      </c>
      <c r="BG118" s="121" t="str">
        <f t="shared" si="118"/>
        <v/>
      </c>
      <c r="BH118" s="121" t="str">
        <f t="shared" si="119"/>
        <v/>
      </c>
      <c r="BI118" s="121" t="str">
        <f t="shared" si="120"/>
        <v/>
      </c>
      <c r="BJ118" s="121" t="str">
        <f t="shared" si="121"/>
        <v/>
      </c>
      <c r="BK118" s="121" t="str">
        <f t="shared" si="122"/>
        <v/>
      </c>
      <c r="BL118" s="121" t="str">
        <f t="shared" si="123"/>
        <v/>
      </c>
      <c r="BM118" s="121" t="str">
        <f t="shared" si="124"/>
        <v/>
      </c>
      <c r="BN118" s="121" t="str">
        <f t="shared" si="125"/>
        <v/>
      </c>
      <c r="BO118" s="121">
        <f t="shared" si="130"/>
        <v>0</v>
      </c>
      <c r="BP118" s="121">
        <f t="shared" si="131"/>
        <v>0</v>
      </c>
      <c r="BQ118" s="121">
        <f t="shared" si="132"/>
        <v>0</v>
      </c>
      <c r="BR118" s="121">
        <f t="shared" si="133"/>
        <v>0</v>
      </c>
      <c r="BS118" s="121">
        <f t="shared" si="134"/>
        <v>0</v>
      </c>
      <c r="BT118" s="121">
        <f t="shared" si="135"/>
        <v>0</v>
      </c>
      <c r="BU118" s="121" t="str">
        <f t="shared" si="136"/>
        <v/>
      </c>
      <c r="BV118" s="121" t="str">
        <f t="shared" si="137"/>
        <v/>
      </c>
      <c r="BW118" s="121" t="str">
        <f t="shared" si="138"/>
        <v/>
      </c>
      <c r="BX118" s="121" t="str">
        <f t="shared" si="139"/>
        <v/>
      </c>
      <c r="BY118" s="121" t="str">
        <f t="shared" si="140"/>
        <v/>
      </c>
      <c r="BZ118" s="121" t="str">
        <f t="shared" si="141"/>
        <v/>
      </c>
      <c r="CA118" s="121" t="str">
        <f t="shared" si="142"/>
        <v/>
      </c>
      <c r="CB118" s="121" t="str">
        <f t="shared" si="143"/>
        <v/>
      </c>
      <c r="CC118" s="121" t="str">
        <f t="shared" si="144"/>
        <v/>
      </c>
      <c r="CD118" s="121" t="str">
        <f t="shared" si="145"/>
        <v/>
      </c>
      <c r="CE118" s="121" t="str">
        <f t="shared" si="146"/>
        <v/>
      </c>
      <c r="CF118" s="121" t="str">
        <f t="shared" si="147"/>
        <v/>
      </c>
      <c r="CG118" s="121" t="str">
        <f t="shared" si="148"/>
        <v/>
      </c>
      <c r="CH118" s="121" t="str">
        <f t="shared" si="149"/>
        <v/>
      </c>
      <c r="CI118" s="121" t="str">
        <f t="shared" si="150"/>
        <v/>
      </c>
      <c r="CJ118" s="129" t="str">
        <f t="shared" si="151"/>
        <v/>
      </c>
      <c r="CK118" s="121" t="str">
        <f t="shared" si="152"/>
        <v/>
      </c>
      <c r="CL118" s="121" t="str">
        <f t="shared" si="153"/>
        <v/>
      </c>
      <c r="CM118" s="122" t="str">
        <f t="shared" si="154"/>
        <v/>
      </c>
      <c r="CN118" s="122"/>
      <c r="CO118" s="122"/>
      <c r="CP118" s="122"/>
      <c r="CQ118" s="122"/>
      <c r="CR118" s="218" t="str">
        <f t="shared" si="127"/>
        <v>NO</v>
      </c>
      <c r="CS118" s="120" t="str">
        <f t="shared" si="155"/>
        <v/>
      </c>
      <c r="CT118" s="121" t="str">
        <f t="shared" si="156"/>
        <v/>
      </c>
      <c r="CU118" s="121" t="str">
        <f t="shared" si="157"/>
        <v/>
      </c>
      <c r="CV118" s="121" t="str">
        <f t="shared" si="158"/>
        <v/>
      </c>
      <c r="CW118" s="121" t="str">
        <f t="shared" si="159"/>
        <v/>
      </c>
      <c r="CX118" s="121" t="str">
        <f t="shared" si="160"/>
        <v/>
      </c>
      <c r="CY118" s="121" t="str">
        <f t="shared" si="161"/>
        <v/>
      </c>
      <c r="CZ118" s="121" t="str">
        <f t="shared" si="162"/>
        <v/>
      </c>
      <c r="DA118" s="121" t="str">
        <f t="shared" si="163"/>
        <v/>
      </c>
      <c r="DB118" s="122" t="str">
        <f t="shared" si="164"/>
        <v/>
      </c>
      <c r="DC118" s="120" t="str">
        <f t="shared" si="165"/>
        <v/>
      </c>
      <c r="DD118" s="121" t="str">
        <f t="shared" si="166"/>
        <v/>
      </c>
      <c r="DE118" s="121" t="str">
        <f t="shared" si="167"/>
        <v/>
      </c>
      <c r="DF118" s="122" t="str">
        <f t="shared" si="168"/>
        <v/>
      </c>
      <c r="DG118" s="110"/>
    </row>
    <row r="119" spans="2:111" ht="16.2" hidden="1" customHeight="1" outlineLevel="2" x14ac:dyDescent="0.4">
      <c r="B119" s="7">
        <v>114</v>
      </c>
      <c r="C119" s="12"/>
      <c r="D119" s="13"/>
      <c r="E119" s="14"/>
      <c r="F119" s="14"/>
      <c r="G119" s="14"/>
      <c r="H119" s="14"/>
      <c r="I119" s="14"/>
      <c r="J119" s="14"/>
      <c r="K119" s="14"/>
      <c r="L119" s="15"/>
      <c r="M119" s="12"/>
      <c r="N119" s="12"/>
      <c r="O119" s="12"/>
      <c r="P119" s="98" t="str">
        <f xml:space="preserve"> IF(ISBLANK(M119),"",VLOOKUP(M119,ComboValue!$E$2:$I$18,5,FALSE))</f>
        <v/>
      </c>
      <c r="Q119" s="12"/>
      <c r="R119" s="234" t="str" cm="1">
        <f t="array" ref="R119">IF(OR(ISNUMBER(SEARCH("GHS05",$D119:$L119)),ISNUMBER(SEARCH("GHS06",$D119:$L119)),ISNUMBER(SEARCH("GHS07",$D119:$L119)),ISNUMBER(SEARCH("GHS08",$D119:$L119)),ISNUMBER(SEARCH("geen pictogram",$D119:$L119)),ISNUMBER(SEARCH("GHS09",$D119:$L119)),ISNUMBER(SEARCH("GHS05",$D119:$L119))),"JA","NEE")</f>
        <v>NEE</v>
      </c>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X119" s="121" t="str">
        <f xml:space="preserve"> IF(ISBLANK(D119),"",VLOOKUP(D119,ComboValue!$B$2:$C$11,2,FALSE) &amp; ",") &amp; IF(ISBLANK(E119),"",VLOOKUP(E119,ComboValue!$B$2:$C$11,2,FALSE) &amp; ",") &amp; IF(ISBLANK(F119),"",VLOOKUP(F119,ComboValue!$B$2:$C$11,2,FALSE) &amp; ",") &amp; IF(ISBLANK(G119),"",VLOOKUP(G119,ComboValue!$B$2:$C$11,2,FALSE) &amp; ",") &amp; IF(ISBLANK(H119),"",VLOOKUP(H119,ComboValue!$B$2:$C$11,2,FALSE) &amp; ",") &amp; IF(ISBLANK(I119),"",VLOOKUP(I119,ComboValue!$B$2:$C$11,2,FALSE) &amp; ",") &amp; IF(ISBLANK(J119),"",VLOOKUP(J119,ComboValue!$B$2:$C$11,2,FALSE) &amp; ",") &amp; IF(ISBLANK(K119),"",VLOOKUP(K119,ComboValue!$B$2:$C$11,2,FALSE) &amp; ",") &amp; IF(ISBLANK(L119),"",VLOOKUP(L119,ComboValue!$B$2:$C$11,2,FALSE) &amp; ",")</f>
        <v/>
      </c>
      <c r="AY119" s="121" t="str">
        <f t="shared" si="128"/>
        <v>Tous_NL</v>
      </c>
      <c r="AZ119" s="121" t="str">
        <f>IF(ISBLANK(M119),"",VLOOKUP(M119,ComboValue!$E$2:$G$18,3,FALSE))</f>
        <v/>
      </c>
      <c r="BA119" s="121" t="str">
        <f>IF(ISBLANK(N119),"",VLOOKUP(N119,ComboValue!$K$2:$L$5,2,FALSE))</f>
        <v/>
      </c>
      <c r="BB119" s="128" t="str">
        <f>IF(ISBLANK(S119),"",VLOOKUP(S119,ComboValue!$N$2:$O$70,2,FALSE) &amp; ",") &amp; IF(ISBLANK(T119),"",VLOOKUP(T119,ComboValue!$N$2:$O$70,2,FALSE) &amp; ",") &amp; IF(ISBLANK(U119),"",VLOOKUP(U119,ComboValue!$N$2:$O$70,2,FALSE) &amp; ",") &amp; IF(ISBLANK(V119),"",VLOOKUP(V119,ComboValue!$N$2:$O$70,2,FALSE) &amp; ",") &amp; IF(ISBLANK(W119),"",VLOOKUP(W119,ComboValue!$N$2:$O$70,2,FALSE) &amp; ",") &amp; IF(ISBLANK(X119),"",VLOOKUP(X119,ComboValue!$N$2:$O$70,2,FALSE) &amp; ",") &amp; IF(ISBLANK(Y119),"",VLOOKUP(Y119,ComboValue!$N$2:$O$70,2,FALSE) &amp; ",") &amp; IF(ISBLANK(Z119),"",VLOOKUP(Z119,ComboValue!$N$2:$O$70,2,FALSE) &amp; ",") &amp; IF(ISBLANK(AA119),"",VLOOKUP(AA119,ComboValue!$N$2:$O$70,2,FALSE) &amp; ",") &amp; IF(ISBLANK(AB119),"",VLOOKUP(AB119,ComboValue!$N$2:$O$70,2,FALSE) &amp; ",") &amp; IF(ISBLANK(AC119),"",VLOOKUP(AC119,ComboValue!$N$2:$O$70,2,FALSE) &amp; ",") &amp; IF(ISBLANK(AD119),"",VLOOKUP(AD119,ComboValue!$N$2:$O$70,2,FALSE) &amp; ",") &amp; IF(ISBLANK(AE119),"",VLOOKUP(AE119,ComboValue!$N$2:$O$70,2,FALSE) &amp; ",") &amp; IF(ISBLANK(AF119),"",VLOOKUP(AF119,ComboValue!$N$2:$O$70,2,FALSE) &amp; ",") &amp; IF(ISBLANK(AG119),"",VLOOKUP(AG119,ComboValue!$N$2:$O$70,2,FALSE) &amp; ",") &amp; IF(ISBLANK(AH119),"",VLOOKUP(AH119,ComboValue!$N$2:$O$70,2,FALSE) &amp; ",") &amp; IF(ISBLANK(AI119),"",VLOOKUP(AI119,ComboValue!$N$2:$O$70,2,FALSE) &amp; ",") &amp; IF(ISBLANK(AJ119),"",VLOOKUP(AJ119,ComboValue!$N$2:$O$70,2,FALSE) &amp; ",") &amp; IF(ISBLANK(AK119),"",VLOOKUP(AK119,ComboValue!$N$2:$O$70,2,FALSE) &amp; ",") &amp; IF(ISBLANK(AL119),"",VLOOKUP(AL119,ComboValue!$N$2:$O$70,2,FALSE) &amp; ",") &amp; IF(ISBLANK(AM119),"",VLOOKUP(AM119,ComboValue!$N$2:$O$70,2,FALSE) &amp; ",") &amp; IF(ISBLANK(AN119),"",VLOOKUP(AN119,ComboValue!$N$2:$O$70,2,FALSE) &amp; ",") &amp; IF(ISBLANK(AO119),"",VLOOKUP(AO119,ComboValue!$N$2:$O$70,2,FALSE) &amp; ",") &amp; IF(ISBLANK(AP119),"",VLOOKUP(AP119,ComboValue!$N$2:$O$70,2,FALSE) &amp; ",") &amp; IF(ISBLANK(AQ119),"",VLOOKUP(AQ119,ComboValue!$N$2:$O$70,2,FALSE) &amp; ",") &amp; IF(ISBLANK(AR119),"",VLOOKUP(AR119,ComboValue!$N$2:$O$70,2,FALSE) &amp; ",") &amp; IF(ISBLANK(AS119),"",VLOOKUP(AS119,ComboValue!$N$2:$O$70,2,FALSE) &amp; ",") &amp; IF(ISBLANK(AT119),"",VLOOKUP(AT119,ComboValue!$N$2:$O$70,2,FALSE) &amp; ",") &amp; IF(ISBLANK(AU119),"",VLOOKUP(AU119,ComboValue!$N$2:$O$70,2,FALSE) &amp; ",") &amp; IF(ISBLANK(AV119),"",VLOOKUP(AV119,ComboValue!$N$2:$O$70,2,FALSE) &amp; ",")</f>
        <v/>
      </c>
      <c r="BC119" s="122" t="str">
        <f t="shared" si="129"/>
        <v/>
      </c>
      <c r="BD119" s="110"/>
      <c r="BE119" s="120" t="str">
        <f t="shared" si="116"/>
        <v/>
      </c>
      <c r="BF119" s="121" t="str">
        <f t="shared" si="117"/>
        <v/>
      </c>
      <c r="BG119" s="121" t="str">
        <f t="shared" si="118"/>
        <v/>
      </c>
      <c r="BH119" s="121" t="str">
        <f t="shared" si="119"/>
        <v/>
      </c>
      <c r="BI119" s="121" t="str">
        <f t="shared" si="120"/>
        <v/>
      </c>
      <c r="BJ119" s="121" t="str">
        <f t="shared" si="121"/>
        <v/>
      </c>
      <c r="BK119" s="121" t="str">
        <f t="shared" si="122"/>
        <v/>
      </c>
      <c r="BL119" s="121" t="str">
        <f t="shared" si="123"/>
        <v/>
      </c>
      <c r="BM119" s="121" t="str">
        <f t="shared" si="124"/>
        <v/>
      </c>
      <c r="BN119" s="121" t="str">
        <f t="shared" si="125"/>
        <v/>
      </c>
      <c r="BO119" s="121">
        <f t="shared" si="130"/>
        <v>0</v>
      </c>
      <c r="BP119" s="121">
        <f t="shared" si="131"/>
        <v>0</v>
      </c>
      <c r="BQ119" s="121">
        <f t="shared" si="132"/>
        <v>0</v>
      </c>
      <c r="BR119" s="121">
        <f t="shared" si="133"/>
        <v>0</v>
      </c>
      <c r="BS119" s="121">
        <f t="shared" si="134"/>
        <v>0</v>
      </c>
      <c r="BT119" s="121">
        <f t="shared" si="135"/>
        <v>0</v>
      </c>
      <c r="BU119" s="121" t="str">
        <f t="shared" si="136"/>
        <v/>
      </c>
      <c r="BV119" s="121" t="str">
        <f t="shared" si="137"/>
        <v/>
      </c>
      <c r="BW119" s="121" t="str">
        <f t="shared" si="138"/>
        <v/>
      </c>
      <c r="BX119" s="121" t="str">
        <f t="shared" si="139"/>
        <v/>
      </c>
      <c r="BY119" s="121" t="str">
        <f t="shared" si="140"/>
        <v/>
      </c>
      <c r="BZ119" s="121" t="str">
        <f t="shared" si="141"/>
        <v/>
      </c>
      <c r="CA119" s="121" t="str">
        <f t="shared" si="142"/>
        <v/>
      </c>
      <c r="CB119" s="121" t="str">
        <f t="shared" si="143"/>
        <v/>
      </c>
      <c r="CC119" s="121" t="str">
        <f t="shared" si="144"/>
        <v/>
      </c>
      <c r="CD119" s="121" t="str">
        <f t="shared" si="145"/>
        <v/>
      </c>
      <c r="CE119" s="121" t="str">
        <f t="shared" si="146"/>
        <v/>
      </c>
      <c r="CF119" s="121" t="str">
        <f t="shared" si="147"/>
        <v/>
      </c>
      <c r="CG119" s="121" t="str">
        <f t="shared" si="148"/>
        <v/>
      </c>
      <c r="CH119" s="121" t="str">
        <f t="shared" si="149"/>
        <v/>
      </c>
      <c r="CI119" s="121" t="str">
        <f t="shared" si="150"/>
        <v/>
      </c>
      <c r="CJ119" s="129" t="str">
        <f t="shared" si="151"/>
        <v/>
      </c>
      <c r="CK119" s="121" t="str">
        <f t="shared" si="152"/>
        <v/>
      </c>
      <c r="CL119" s="121" t="str">
        <f t="shared" si="153"/>
        <v/>
      </c>
      <c r="CM119" s="122" t="str">
        <f t="shared" si="154"/>
        <v/>
      </c>
      <c r="CN119" s="122"/>
      <c r="CO119" s="122"/>
      <c r="CP119" s="122"/>
      <c r="CQ119" s="122"/>
      <c r="CR119" s="218" t="str">
        <f t="shared" si="127"/>
        <v>NO</v>
      </c>
      <c r="CS119" s="120" t="str">
        <f t="shared" si="155"/>
        <v/>
      </c>
      <c r="CT119" s="121" t="str">
        <f t="shared" si="156"/>
        <v/>
      </c>
      <c r="CU119" s="121" t="str">
        <f t="shared" si="157"/>
        <v/>
      </c>
      <c r="CV119" s="121" t="str">
        <f t="shared" si="158"/>
        <v/>
      </c>
      <c r="CW119" s="121" t="str">
        <f t="shared" si="159"/>
        <v/>
      </c>
      <c r="CX119" s="121" t="str">
        <f t="shared" si="160"/>
        <v/>
      </c>
      <c r="CY119" s="121" t="str">
        <f t="shared" si="161"/>
        <v/>
      </c>
      <c r="CZ119" s="121" t="str">
        <f t="shared" si="162"/>
        <v/>
      </c>
      <c r="DA119" s="121" t="str">
        <f t="shared" si="163"/>
        <v/>
      </c>
      <c r="DB119" s="122" t="str">
        <f t="shared" si="164"/>
        <v/>
      </c>
      <c r="DC119" s="120" t="str">
        <f t="shared" si="165"/>
        <v/>
      </c>
      <c r="DD119" s="121" t="str">
        <f t="shared" si="166"/>
        <v/>
      </c>
      <c r="DE119" s="121" t="str">
        <f t="shared" si="167"/>
        <v/>
      </c>
      <c r="DF119" s="122" t="str">
        <f t="shared" si="168"/>
        <v/>
      </c>
      <c r="DG119" s="110"/>
    </row>
    <row r="120" spans="2:111" ht="16.2" hidden="1" customHeight="1" outlineLevel="2" x14ac:dyDescent="0.4">
      <c r="B120" s="7">
        <v>115</v>
      </c>
      <c r="C120" s="12"/>
      <c r="D120" s="13"/>
      <c r="E120" s="14"/>
      <c r="F120" s="14"/>
      <c r="G120" s="14"/>
      <c r="H120" s="14"/>
      <c r="I120" s="14"/>
      <c r="J120" s="14"/>
      <c r="K120" s="14"/>
      <c r="L120" s="15"/>
      <c r="M120" s="12"/>
      <c r="N120" s="12"/>
      <c r="O120" s="12"/>
      <c r="P120" s="98" t="str">
        <f xml:space="preserve"> IF(ISBLANK(M120),"",VLOOKUP(M120,ComboValue!$E$2:$I$18,5,FALSE))</f>
        <v/>
      </c>
      <c r="Q120" s="12"/>
      <c r="R120" s="234" t="str" cm="1">
        <f t="array" ref="R120">IF(OR(ISNUMBER(SEARCH("GHS05",$D120:$L120)),ISNUMBER(SEARCH("GHS06",$D120:$L120)),ISNUMBER(SEARCH("GHS07",$D120:$L120)),ISNUMBER(SEARCH("GHS08",$D120:$L120)),ISNUMBER(SEARCH("geen pictogram",$D120:$L120)),ISNUMBER(SEARCH("GHS09",$D120:$L120)),ISNUMBER(SEARCH("GHS05",$D120:$L120))),"JA","NEE")</f>
        <v>NEE</v>
      </c>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X120" s="121" t="str">
        <f xml:space="preserve"> IF(ISBLANK(D120),"",VLOOKUP(D120,ComboValue!$B$2:$C$11,2,FALSE) &amp; ",") &amp; IF(ISBLANK(E120),"",VLOOKUP(E120,ComboValue!$B$2:$C$11,2,FALSE) &amp; ",") &amp; IF(ISBLANK(F120),"",VLOOKUP(F120,ComboValue!$B$2:$C$11,2,FALSE) &amp; ",") &amp; IF(ISBLANK(G120),"",VLOOKUP(G120,ComboValue!$B$2:$C$11,2,FALSE) &amp; ",") &amp; IF(ISBLANK(H120),"",VLOOKUP(H120,ComboValue!$B$2:$C$11,2,FALSE) &amp; ",") &amp; IF(ISBLANK(I120),"",VLOOKUP(I120,ComboValue!$B$2:$C$11,2,FALSE) &amp; ",") &amp; IF(ISBLANK(J120),"",VLOOKUP(J120,ComboValue!$B$2:$C$11,2,FALSE) &amp; ",") &amp; IF(ISBLANK(K120),"",VLOOKUP(K120,ComboValue!$B$2:$C$11,2,FALSE) &amp; ",") &amp; IF(ISBLANK(L120),"",VLOOKUP(L120,ComboValue!$B$2:$C$11,2,FALSE) &amp; ",")</f>
        <v/>
      </c>
      <c r="AY120" s="121" t="str">
        <f t="shared" si="128"/>
        <v>Tous_NL</v>
      </c>
      <c r="AZ120" s="121" t="str">
        <f>IF(ISBLANK(M120),"",VLOOKUP(M120,ComboValue!$E$2:$G$18,3,FALSE))</f>
        <v/>
      </c>
      <c r="BA120" s="121" t="str">
        <f>IF(ISBLANK(N120),"",VLOOKUP(N120,ComboValue!$K$2:$L$5,2,FALSE))</f>
        <v/>
      </c>
      <c r="BB120" s="128" t="str">
        <f>IF(ISBLANK(S120),"",VLOOKUP(S120,ComboValue!$N$2:$O$70,2,FALSE) &amp; ",") &amp; IF(ISBLANK(T120),"",VLOOKUP(T120,ComboValue!$N$2:$O$70,2,FALSE) &amp; ",") &amp; IF(ISBLANK(U120),"",VLOOKUP(U120,ComboValue!$N$2:$O$70,2,FALSE) &amp; ",") &amp; IF(ISBLANK(V120),"",VLOOKUP(V120,ComboValue!$N$2:$O$70,2,FALSE) &amp; ",") &amp; IF(ISBLANK(W120),"",VLOOKUP(W120,ComboValue!$N$2:$O$70,2,FALSE) &amp; ",") &amp; IF(ISBLANK(X120),"",VLOOKUP(X120,ComboValue!$N$2:$O$70,2,FALSE) &amp; ",") &amp; IF(ISBLANK(Y120),"",VLOOKUP(Y120,ComboValue!$N$2:$O$70,2,FALSE) &amp; ",") &amp; IF(ISBLANK(Z120),"",VLOOKUP(Z120,ComboValue!$N$2:$O$70,2,FALSE) &amp; ",") &amp; IF(ISBLANK(AA120),"",VLOOKUP(AA120,ComboValue!$N$2:$O$70,2,FALSE) &amp; ",") &amp; IF(ISBLANK(AB120),"",VLOOKUP(AB120,ComboValue!$N$2:$O$70,2,FALSE) &amp; ",") &amp; IF(ISBLANK(AC120),"",VLOOKUP(AC120,ComboValue!$N$2:$O$70,2,FALSE) &amp; ",") &amp; IF(ISBLANK(AD120),"",VLOOKUP(AD120,ComboValue!$N$2:$O$70,2,FALSE) &amp; ",") &amp; IF(ISBLANK(AE120),"",VLOOKUP(AE120,ComboValue!$N$2:$O$70,2,FALSE) &amp; ",") &amp; IF(ISBLANK(AF120),"",VLOOKUP(AF120,ComboValue!$N$2:$O$70,2,FALSE) &amp; ",") &amp; IF(ISBLANK(AG120),"",VLOOKUP(AG120,ComboValue!$N$2:$O$70,2,FALSE) &amp; ",") &amp; IF(ISBLANK(AH120),"",VLOOKUP(AH120,ComboValue!$N$2:$O$70,2,FALSE) &amp; ",") &amp; IF(ISBLANK(AI120),"",VLOOKUP(AI120,ComboValue!$N$2:$O$70,2,FALSE) &amp; ",") &amp; IF(ISBLANK(AJ120),"",VLOOKUP(AJ120,ComboValue!$N$2:$O$70,2,FALSE) &amp; ",") &amp; IF(ISBLANK(AK120),"",VLOOKUP(AK120,ComboValue!$N$2:$O$70,2,FALSE) &amp; ",") &amp; IF(ISBLANK(AL120),"",VLOOKUP(AL120,ComboValue!$N$2:$O$70,2,FALSE) &amp; ",") &amp; IF(ISBLANK(AM120),"",VLOOKUP(AM120,ComboValue!$N$2:$O$70,2,FALSE) &amp; ",") &amp; IF(ISBLANK(AN120),"",VLOOKUP(AN120,ComboValue!$N$2:$O$70,2,FALSE) &amp; ",") &amp; IF(ISBLANK(AO120),"",VLOOKUP(AO120,ComboValue!$N$2:$O$70,2,FALSE) &amp; ",") &amp; IF(ISBLANK(AP120),"",VLOOKUP(AP120,ComboValue!$N$2:$O$70,2,FALSE) &amp; ",") &amp; IF(ISBLANK(AQ120),"",VLOOKUP(AQ120,ComboValue!$N$2:$O$70,2,FALSE) &amp; ",") &amp; IF(ISBLANK(AR120),"",VLOOKUP(AR120,ComboValue!$N$2:$O$70,2,FALSE) &amp; ",") &amp; IF(ISBLANK(AS120),"",VLOOKUP(AS120,ComboValue!$N$2:$O$70,2,FALSE) &amp; ",") &amp; IF(ISBLANK(AT120),"",VLOOKUP(AT120,ComboValue!$N$2:$O$70,2,FALSE) &amp; ",") &amp; IF(ISBLANK(AU120),"",VLOOKUP(AU120,ComboValue!$N$2:$O$70,2,FALSE) &amp; ",") &amp; IF(ISBLANK(AV120),"",VLOOKUP(AV120,ComboValue!$N$2:$O$70,2,FALSE) &amp; ",")</f>
        <v/>
      </c>
      <c r="BC120" s="122" t="str">
        <f t="shared" si="129"/>
        <v/>
      </c>
      <c r="BD120" s="110"/>
      <c r="BE120" s="120" t="str">
        <f t="shared" si="116"/>
        <v/>
      </c>
      <c r="BF120" s="121" t="str">
        <f t="shared" si="117"/>
        <v/>
      </c>
      <c r="BG120" s="121" t="str">
        <f t="shared" si="118"/>
        <v/>
      </c>
      <c r="BH120" s="121" t="str">
        <f t="shared" si="119"/>
        <v/>
      </c>
      <c r="BI120" s="121" t="str">
        <f t="shared" si="120"/>
        <v/>
      </c>
      <c r="BJ120" s="121" t="str">
        <f t="shared" si="121"/>
        <v/>
      </c>
      <c r="BK120" s="121" t="str">
        <f t="shared" si="122"/>
        <v/>
      </c>
      <c r="BL120" s="121" t="str">
        <f t="shared" si="123"/>
        <v/>
      </c>
      <c r="BM120" s="121" t="str">
        <f t="shared" si="124"/>
        <v/>
      </c>
      <c r="BN120" s="121" t="str">
        <f t="shared" si="125"/>
        <v/>
      </c>
      <c r="BO120" s="121">
        <f t="shared" si="130"/>
        <v>0</v>
      </c>
      <c r="BP120" s="121">
        <f t="shared" si="131"/>
        <v>0</v>
      </c>
      <c r="BQ120" s="121">
        <f t="shared" si="132"/>
        <v>0</v>
      </c>
      <c r="BR120" s="121">
        <f t="shared" si="133"/>
        <v>0</v>
      </c>
      <c r="BS120" s="121">
        <f t="shared" si="134"/>
        <v>0</v>
      </c>
      <c r="BT120" s="121">
        <f t="shared" si="135"/>
        <v>0</v>
      </c>
      <c r="BU120" s="121" t="str">
        <f t="shared" si="136"/>
        <v/>
      </c>
      <c r="BV120" s="121" t="str">
        <f t="shared" si="137"/>
        <v/>
      </c>
      <c r="BW120" s="121" t="str">
        <f t="shared" si="138"/>
        <v/>
      </c>
      <c r="BX120" s="121" t="str">
        <f t="shared" si="139"/>
        <v/>
      </c>
      <c r="BY120" s="121" t="str">
        <f t="shared" si="140"/>
        <v/>
      </c>
      <c r="BZ120" s="121" t="str">
        <f t="shared" si="141"/>
        <v/>
      </c>
      <c r="CA120" s="121" t="str">
        <f t="shared" si="142"/>
        <v/>
      </c>
      <c r="CB120" s="121" t="str">
        <f t="shared" si="143"/>
        <v/>
      </c>
      <c r="CC120" s="121" t="str">
        <f t="shared" si="144"/>
        <v/>
      </c>
      <c r="CD120" s="121" t="str">
        <f t="shared" si="145"/>
        <v/>
      </c>
      <c r="CE120" s="121" t="str">
        <f t="shared" si="146"/>
        <v/>
      </c>
      <c r="CF120" s="121" t="str">
        <f t="shared" si="147"/>
        <v/>
      </c>
      <c r="CG120" s="121" t="str">
        <f t="shared" si="148"/>
        <v/>
      </c>
      <c r="CH120" s="121" t="str">
        <f t="shared" si="149"/>
        <v/>
      </c>
      <c r="CI120" s="121" t="str">
        <f t="shared" si="150"/>
        <v/>
      </c>
      <c r="CJ120" s="129" t="str">
        <f t="shared" si="151"/>
        <v/>
      </c>
      <c r="CK120" s="121" t="str">
        <f t="shared" si="152"/>
        <v/>
      </c>
      <c r="CL120" s="121" t="str">
        <f t="shared" si="153"/>
        <v/>
      </c>
      <c r="CM120" s="122" t="str">
        <f t="shared" si="154"/>
        <v/>
      </c>
      <c r="CN120" s="122"/>
      <c r="CO120" s="122"/>
      <c r="CP120" s="122"/>
      <c r="CQ120" s="122"/>
      <c r="CR120" s="218" t="str">
        <f t="shared" si="127"/>
        <v>NO</v>
      </c>
      <c r="CS120" s="120" t="str">
        <f t="shared" si="155"/>
        <v/>
      </c>
      <c r="CT120" s="121" t="str">
        <f t="shared" si="156"/>
        <v/>
      </c>
      <c r="CU120" s="121" t="str">
        <f t="shared" si="157"/>
        <v/>
      </c>
      <c r="CV120" s="121" t="str">
        <f t="shared" si="158"/>
        <v/>
      </c>
      <c r="CW120" s="121" t="str">
        <f t="shared" si="159"/>
        <v/>
      </c>
      <c r="CX120" s="121" t="str">
        <f t="shared" si="160"/>
        <v/>
      </c>
      <c r="CY120" s="121" t="str">
        <f t="shared" si="161"/>
        <v/>
      </c>
      <c r="CZ120" s="121" t="str">
        <f t="shared" si="162"/>
        <v/>
      </c>
      <c r="DA120" s="121" t="str">
        <f t="shared" si="163"/>
        <v/>
      </c>
      <c r="DB120" s="122" t="str">
        <f t="shared" si="164"/>
        <v/>
      </c>
      <c r="DC120" s="120" t="str">
        <f t="shared" si="165"/>
        <v/>
      </c>
      <c r="DD120" s="121" t="str">
        <f t="shared" si="166"/>
        <v/>
      </c>
      <c r="DE120" s="121" t="str">
        <f t="shared" si="167"/>
        <v/>
      </c>
      <c r="DF120" s="122" t="str">
        <f t="shared" si="168"/>
        <v/>
      </c>
      <c r="DG120" s="110"/>
    </row>
    <row r="121" spans="2:111" ht="16.2" hidden="1" customHeight="1" outlineLevel="2" x14ac:dyDescent="0.4">
      <c r="B121" s="7">
        <v>116</v>
      </c>
      <c r="C121" s="12"/>
      <c r="D121" s="13"/>
      <c r="E121" s="14"/>
      <c r="F121" s="14"/>
      <c r="G121" s="14"/>
      <c r="H121" s="14"/>
      <c r="I121" s="14"/>
      <c r="J121" s="14"/>
      <c r="K121" s="14"/>
      <c r="L121" s="15"/>
      <c r="M121" s="12"/>
      <c r="N121" s="12"/>
      <c r="O121" s="12"/>
      <c r="P121" s="98" t="str">
        <f xml:space="preserve"> IF(ISBLANK(M121),"",VLOOKUP(M121,ComboValue!$E$2:$I$18,5,FALSE))</f>
        <v/>
      </c>
      <c r="Q121" s="12"/>
      <c r="R121" s="234" t="str" cm="1">
        <f t="array" ref="R121">IF(OR(ISNUMBER(SEARCH("GHS05",$D121:$L121)),ISNUMBER(SEARCH("GHS06",$D121:$L121)),ISNUMBER(SEARCH("GHS07",$D121:$L121)),ISNUMBER(SEARCH("GHS08",$D121:$L121)),ISNUMBER(SEARCH("geen pictogram",$D121:$L121)),ISNUMBER(SEARCH("GHS09",$D121:$L121)),ISNUMBER(SEARCH("GHS05",$D121:$L121))),"JA","NEE")</f>
        <v>NEE</v>
      </c>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X121" s="121" t="str">
        <f xml:space="preserve"> IF(ISBLANK(D121),"",VLOOKUP(D121,ComboValue!$B$2:$C$11,2,FALSE) &amp; ",") &amp; IF(ISBLANK(E121),"",VLOOKUP(E121,ComboValue!$B$2:$C$11,2,FALSE) &amp; ",") &amp; IF(ISBLANK(F121),"",VLOOKUP(F121,ComboValue!$B$2:$C$11,2,FALSE) &amp; ",") &amp; IF(ISBLANK(G121),"",VLOOKUP(G121,ComboValue!$B$2:$C$11,2,FALSE) &amp; ",") &amp; IF(ISBLANK(H121),"",VLOOKUP(H121,ComboValue!$B$2:$C$11,2,FALSE) &amp; ",") &amp; IF(ISBLANK(I121),"",VLOOKUP(I121,ComboValue!$B$2:$C$11,2,FALSE) &amp; ",") &amp; IF(ISBLANK(J121),"",VLOOKUP(J121,ComboValue!$B$2:$C$11,2,FALSE) &amp; ",") &amp; IF(ISBLANK(K121),"",VLOOKUP(K121,ComboValue!$B$2:$C$11,2,FALSE) &amp; ",") &amp; IF(ISBLANK(L121),"",VLOOKUP(L121,ComboValue!$B$2:$C$11,2,FALSE) &amp; ",")</f>
        <v/>
      </c>
      <c r="AY121" s="121" t="str">
        <f t="shared" si="128"/>
        <v>Tous_NL</v>
      </c>
      <c r="AZ121" s="121" t="str">
        <f>IF(ISBLANK(M121),"",VLOOKUP(M121,ComboValue!$E$2:$G$18,3,FALSE))</f>
        <v/>
      </c>
      <c r="BA121" s="121" t="str">
        <f>IF(ISBLANK(N121),"",VLOOKUP(N121,ComboValue!$K$2:$L$5,2,FALSE))</f>
        <v/>
      </c>
      <c r="BB121" s="128" t="str">
        <f>IF(ISBLANK(S121),"",VLOOKUP(S121,ComboValue!$N$2:$O$70,2,FALSE) &amp; ",") &amp; IF(ISBLANK(T121),"",VLOOKUP(T121,ComboValue!$N$2:$O$70,2,FALSE) &amp; ",") &amp; IF(ISBLANK(U121),"",VLOOKUP(U121,ComboValue!$N$2:$O$70,2,FALSE) &amp; ",") &amp; IF(ISBLANK(V121),"",VLOOKUP(V121,ComboValue!$N$2:$O$70,2,FALSE) &amp; ",") &amp; IF(ISBLANK(W121),"",VLOOKUP(W121,ComboValue!$N$2:$O$70,2,FALSE) &amp; ",") &amp; IF(ISBLANK(X121),"",VLOOKUP(X121,ComboValue!$N$2:$O$70,2,FALSE) &amp; ",") &amp; IF(ISBLANK(Y121),"",VLOOKUP(Y121,ComboValue!$N$2:$O$70,2,FALSE) &amp; ",") &amp; IF(ISBLANK(Z121),"",VLOOKUP(Z121,ComboValue!$N$2:$O$70,2,FALSE) &amp; ",") &amp; IF(ISBLANK(AA121),"",VLOOKUP(AA121,ComboValue!$N$2:$O$70,2,FALSE) &amp; ",") &amp; IF(ISBLANK(AB121),"",VLOOKUP(AB121,ComboValue!$N$2:$O$70,2,FALSE) &amp; ",") &amp; IF(ISBLANK(AC121),"",VLOOKUP(AC121,ComboValue!$N$2:$O$70,2,FALSE) &amp; ",") &amp; IF(ISBLANK(AD121),"",VLOOKUP(AD121,ComboValue!$N$2:$O$70,2,FALSE) &amp; ",") &amp; IF(ISBLANK(AE121),"",VLOOKUP(AE121,ComboValue!$N$2:$O$70,2,FALSE) &amp; ",") &amp; IF(ISBLANK(AF121),"",VLOOKUP(AF121,ComboValue!$N$2:$O$70,2,FALSE) &amp; ",") &amp; IF(ISBLANK(AG121),"",VLOOKUP(AG121,ComboValue!$N$2:$O$70,2,FALSE) &amp; ",") &amp; IF(ISBLANK(AH121),"",VLOOKUP(AH121,ComboValue!$N$2:$O$70,2,FALSE) &amp; ",") &amp; IF(ISBLANK(AI121),"",VLOOKUP(AI121,ComboValue!$N$2:$O$70,2,FALSE) &amp; ",") &amp; IF(ISBLANK(AJ121),"",VLOOKUP(AJ121,ComboValue!$N$2:$O$70,2,FALSE) &amp; ",") &amp; IF(ISBLANK(AK121),"",VLOOKUP(AK121,ComboValue!$N$2:$O$70,2,FALSE) &amp; ",") &amp; IF(ISBLANK(AL121),"",VLOOKUP(AL121,ComboValue!$N$2:$O$70,2,FALSE) &amp; ",") &amp; IF(ISBLANK(AM121),"",VLOOKUP(AM121,ComboValue!$N$2:$O$70,2,FALSE) &amp; ",") &amp; IF(ISBLANK(AN121),"",VLOOKUP(AN121,ComboValue!$N$2:$O$70,2,FALSE) &amp; ",") &amp; IF(ISBLANK(AO121),"",VLOOKUP(AO121,ComboValue!$N$2:$O$70,2,FALSE) &amp; ",") &amp; IF(ISBLANK(AP121),"",VLOOKUP(AP121,ComboValue!$N$2:$O$70,2,FALSE) &amp; ",") &amp; IF(ISBLANK(AQ121),"",VLOOKUP(AQ121,ComboValue!$N$2:$O$70,2,FALSE) &amp; ",") &amp; IF(ISBLANK(AR121),"",VLOOKUP(AR121,ComboValue!$N$2:$O$70,2,FALSE) &amp; ",") &amp; IF(ISBLANK(AS121),"",VLOOKUP(AS121,ComboValue!$N$2:$O$70,2,FALSE) &amp; ",") &amp; IF(ISBLANK(AT121),"",VLOOKUP(AT121,ComboValue!$N$2:$O$70,2,FALSE) &amp; ",") &amp; IF(ISBLANK(AU121),"",VLOOKUP(AU121,ComboValue!$N$2:$O$70,2,FALSE) &amp; ",") &amp; IF(ISBLANK(AV121),"",VLOOKUP(AV121,ComboValue!$N$2:$O$70,2,FALSE) &amp; ",")</f>
        <v/>
      </c>
      <c r="BC121" s="122" t="str">
        <f t="shared" si="129"/>
        <v/>
      </c>
      <c r="BD121" s="110"/>
      <c r="BE121" s="120" t="str">
        <f t="shared" si="116"/>
        <v/>
      </c>
      <c r="BF121" s="121" t="str">
        <f t="shared" si="117"/>
        <v/>
      </c>
      <c r="BG121" s="121" t="str">
        <f t="shared" si="118"/>
        <v/>
      </c>
      <c r="BH121" s="121" t="str">
        <f t="shared" si="119"/>
        <v/>
      </c>
      <c r="BI121" s="121" t="str">
        <f t="shared" si="120"/>
        <v/>
      </c>
      <c r="BJ121" s="121" t="str">
        <f t="shared" si="121"/>
        <v/>
      </c>
      <c r="BK121" s="121" t="str">
        <f t="shared" si="122"/>
        <v/>
      </c>
      <c r="BL121" s="121" t="str">
        <f t="shared" si="123"/>
        <v/>
      </c>
      <c r="BM121" s="121" t="str">
        <f t="shared" si="124"/>
        <v/>
      </c>
      <c r="BN121" s="121" t="str">
        <f t="shared" si="125"/>
        <v/>
      </c>
      <c r="BO121" s="121">
        <f t="shared" si="130"/>
        <v>0</v>
      </c>
      <c r="BP121" s="121">
        <f t="shared" si="131"/>
        <v>0</v>
      </c>
      <c r="BQ121" s="121">
        <f t="shared" si="132"/>
        <v>0</v>
      </c>
      <c r="BR121" s="121">
        <f t="shared" si="133"/>
        <v>0</v>
      </c>
      <c r="BS121" s="121">
        <f t="shared" si="134"/>
        <v>0</v>
      </c>
      <c r="BT121" s="121">
        <f t="shared" si="135"/>
        <v>0</v>
      </c>
      <c r="BU121" s="121" t="str">
        <f t="shared" si="136"/>
        <v/>
      </c>
      <c r="BV121" s="121" t="str">
        <f t="shared" si="137"/>
        <v/>
      </c>
      <c r="BW121" s="121" t="str">
        <f t="shared" si="138"/>
        <v/>
      </c>
      <c r="BX121" s="121" t="str">
        <f t="shared" si="139"/>
        <v/>
      </c>
      <c r="BY121" s="121" t="str">
        <f t="shared" si="140"/>
        <v/>
      </c>
      <c r="BZ121" s="121" t="str">
        <f t="shared" si="141"/>
        <v/>
      </c>
      <c r="CA121" s="121" t="str">
        <f t="shared" si="142"/>
        <v/>
      </c>
      <c r="CB121" s="121" t="str">
        <f t="shared" si="143"/>
        <v/>
      </c>
      <c r="CC121" s="121" t="str">
        <f t="shared" si="144"/>
        <v/>
      </c>
      <c r="CD121" s="121" t="str">
        <f t="shared" si="145"/>
        <v/>
      </c>
      <c r="CE121" s="121" t="str">
        <f t="shared" si="146"/>
        <v/>
      </c>
      <c r="CF121" s="121" t="str">
        <f t="shared" si="147"/>
        <v/>
      </c>
      <c r="CG121" s="121" t="str">
        <f t="shared" si="148"/>
        <v/>
      </c>
      <c r="CH121" s="121" t="str">
        <f t="shared" si="149"/>
        <v/>
      </c>
      <c r="CI121" s="121" t="str">
        <f t="shared" si="150"/>
        <v/>
      </c>
      <c r="CJ121" s="129" t="str">
        <f t="shared" si="151"/>
        <v/>
      </c>
      <c r="CK121" s="121" t="str">
        <f t="shared" si="152"/>
        <v/>
      </c>
      <c r="CL121" s="121" t="str">
        <f t="shared" si="153"/>
        <v/>
      </c>
      <c r="CM121" s="122" t="str">
        <f t="shared" si="154"/>
        <v/>
      </c>
      <c r="CN121" s="122"/>
      <c r="CO121" s="122"/>
      <c r="CP121" s="122"/>
      <c r="CQ121" s="122"/>
      <c r="CR121" s="218" t="str">
        <f t="shared" si="127"/>
        <v>NO</v>
      </c>
      <c r="CS121" s="120" t="str">
        <f t="shared" si="155"/>
        <v/>
      </c>
      <c r="CT121" s="121" t="str">
        <f t="shared" si="156"/>
        <v/>
      </c>
      <c r="CU121" s="121" t="str">
        <f t="shared" si="157"/>
        <v/>
      </c>
      <c r="CV121" s="121" t="str">
        <f t="shared" si="158"/>
        <v/>
      </c>
      <c r="CW121" s="121" t="str">
        <f t="shared" si="159"/>
        <v/>
      </c>
      <c r="CX121" s="121" t="str">
        <f t="shared" si="160"/>
        <v/>
      </c>
      <c r="CY121" s="121" t="str">
        <f t="shared" si="161"/>
        <v/>
      </c>
      <c r="CZ121" s="121" t="str">
        <f t="shared" si="162"/>
        <v/>
      </c>
      <c r="DA121" s="121" t="str">
        <f t="shared" si="163"/>
        <v/>
      </c>
      <c r="DB121" s="122" t="str">
        <f t="shared" si="164"/>
        <v/>
      </c>
      <c r="DC121" s="120" t="str">
        <f t="shared" si="165"/>
        <v/>
      </c>
      <c r="DD121" s="121" t="str">
        <f t="shared" si="166"/>
        <v/>
      </c>
      <c r="DE121" s="121" t="str">
        <f t="shared" si="167"/>
        <v/>
      </c>
      <c r="DF121" s="122" t="str">
        <f t="shared" si="168"/>
        <v/>
      </c>
      <c r="DG121" s="110"/>
    </row>
    <row r="122" spans="2:111" ht="16.2" hidden="1" customHeight="1" outlineLevel="2" x14ac:dyDescent="0.4">
      <c r="B122" s="7">
        <v>117</v>
      </c>
      <c r="C122" s="12"/>
      <c r="D122" s="13"/>
      <c r="E122" s="14"/>
      <c r="F122" s="14"/>
      <c r="G122" s="14"/>
      <c r="H122" s="14"/>
      <c r="I122" s="14"/>
      <c r="J122" s="14"/>
      <c r="K122" s="14"/>
      <c r="L122" s="15"/>
      <c r="M122" s="12"/>
      <c r="N122" s="12"/>
      <c r="O122" s="12"/>
      <c r="P122" s="98" t="str">
        <f xml:space="preserve"> IF(ISBLANK(M122),"",VLOOKUP(M122,ComboValue!$E$2:$I$18,5,FALSE))</f>
        <v/>
      </c>
      <c r="Q122" s="12"/>
      <c r="R122" s="234" t="str" cm="1">
        <f t="array" ref="R122">IF(OR(ISNUMBER(SEARCH("GHS05",$D122:$L122)),ISNUMBER(SEARCH("GHS06",$D122:$L122)),ISNUMBER(SEARCH("GHS07",$D122:$L122)),ISNUMBER(SEARCH("GHS08",$D122:$L122)),ISNUMBER(SEARCH("geen pictogram",$D122:$L122)),ISNUMBER(SEARCH("GHS09",$D122:$L122)),ISNUMBER(SEARCH("GHS05",$D122:$L122))),"JA","NEE")</f>
        <v>NEE</v>
      </c>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X122" s="121" t="str">
        <f xml:space="preserve"> IF(ISBLANK(D122),"",VLOOKUP(D122,ComboValue!$B$2:$C$11,2,FALSE) &amp; ",") &amp; IF(ISBLANK(E122),"",VLOOKUP(E122,ComboValue!$B$2:$C$11,2,FALSE) &amp; ",") &amp; IF(ISBLANK(F122),"",VLOOKUP(F122,ComboValue!$B$2:$C$11,2,FALSE) &amp; ",") &amp; IF(ISBLANK(G122),"",VLOOKUP(G122,ComboValue!$B$2:$C$11,2,FALSE) &amp; ",") &amp; IF(ISBLANK(H122),"",VLOOKUP(H122,ComboValue!$B$2:$C$11,2,FALSE) &amp; ",") &amp; IF(ISBLANK(I122),"",VLOOKUP(I122,ComboValue!$B$2:$C$11,2,FALSE) &amp; ",") &amp; IF(ISBLANK(J122),"",VLOOKUP(J122,ComboValue!$B$2:$C$11,2,FALSE) &amp; ",") &amp; IF(ISBLANK(K122),"",VLOOKUP(K122,ComboValue!$B$2:$C$11,2,FALSE) &amp; ",") &amp; IF(ISBLANK(L122),"",VLOOKUP(L122,ComboValue!$B$2:$C$11,2,FALSE) &amp; ",")</f>
        <v/>
      </c>
      <c r="AY122" s="121" t="str">
        <f t="shared" si="128"/>
        <v>Tous_NL</v>
      </c>
      <c r="AZ122" s="121" t="str">
        <f>IF(ISBLANK(M122),"",VLOOKUP(M122,ComboValue!$E$2:$G$18,3,FALSE))</f>
        <v/>
      </c>
      <c r="BA122" s="121" t="str">
        <f>IF(ISBLANK(N122),"",VLOOKUP(N122,ComboValue!$K$2:$L$5,2,FALSE))</f>
        <v/>
      </c>
      <c r="BB122" s="128" t="str">
        <f>IF(ISBLANK(S122),"",VLOOKUP(S122,ComboValue!$N$2:$O$70,2,FALSE) &amp; ",") &amp; IF(ISBLANK(T122),"",VLOOKUP(T122,ComboValue!$N$2:$O$70,2,FALSE) &amp; ",") &amp; IF(ISBLANK(U122),"",VLOOKUP(U122,ComboValue!$N$2:$O$70,2,FALSE) &amp; ",") &amp; IF(ISBLANK(V122),"",VLOOKUP(V122,ComboValue!$N$2:$O$70,2,FALSE) &amp; ",") &amp; IF(ISBLANK(W122),"",VLOOKUP(W122,ComboValue!$N$2:$O$70,2,FALSE) &amp; ",") &amp; IF(ISBLANK(X122),"",VLOOKUP(X122,ComboValue!$N$2:$O$70,2,FALSE) &amp; ",") &amp; IF(ISBLANK(Y122),"",VLOOKUP(Y122,ComboValue!$N$2:$O$70,2,FALSE) &amp; ",") &amp; IF(ISBLANK(Z122),"",VLOOKUP(Z122,ComboValue!$N$2:$O$70,2,FALSE) &amp; ",") &amp; IF(ISBLANK(AA122),"",VLOOKUP(AA122,ComboValue!$N$2:$O$70,2,FALSE) &amp; ",") &amp; IF(ISBLANK(AB122),"",VLOOKUP(AB122,ComboValue!$N$2:$O$70,2,FALSE) &amp; ",") &amp; IF(ISBLANK(AC122),"",VLOOKUP(AC122,ComboValue!$N$2:$O$70,2,FALSE) &amp; ",") &amp; IF(ISBLANK(AD122),"",VLOOKUP(AD122,ComboValue!$N$2:$O$70,2,FALSE) &amp; ",") &amp; IF(ISBLANK(AE122),"",VLOOKUP(AE122,ComboValue!$N$2:$O$70,2,FALSE) &amp; ",") &amp; IF(ISBLANK(AF122),"",VLOOKUP(AF122,ComboValue!$N$2:$O$70,2,FALSE) &amp; ",") &amp; IF(ISBLANK(AG122),"",VLOOKUP(AG122,ComboValue!$N$2:$O$70,2,FALSE) &amp; ",") &amp; IF(ISBLANK(AH122),"",VLOOKUP(AH122,ComboValue!$N$2:$O$70,2,FALSE) &amp; ",") &amp; IF(ISBLANK(AI122),"",VLOOKUP(AI122,ComboValue!$N$2:$O$70,2,FALSE) &amp; ",") &amp; IF(ISBLANK(AJ122),"",VLOOKUP(AJ122,ComboValue!$N$2:$O$70,2,FALSE) &amp; ",") &amp; IF(ISBLANK(AK122),"",VLOOKUP(AK122,ComboValue!$N$2:$O$70,2,FALSE) &amp; ",") &amp; IF(ISBLANK(AL122),"",VLOOKUP(AL122,ComboValue!$N$2:$O$70,2,FALSE) &amp; ",") &amp; IF(ISBLANK(AM122),"",VLOOKUP(AM122,ComboValue!$N$2:$O$70,2,FALSE) &amp; ",") &amp; IF(ISBLANK(AN122),"",VLOOKUP(AN122,ComboValue!$N$2:$O$70,2,FALSE) &amp; ",") &amp; IF(ISBLANK(AO122),"",VLOOKUP(AO122,ComboValue!$N$2:$O$70,2,FALSE) &amp; ",") &amp; IF(ISBLANK(AP122),"",VLOOKUP(AP122,ComboValue!$N$2:$O$70,2,FALSE) &amp; ",") &amp; IF(ISBLANK(AQ122),"",VLOOKUP(AQ122,ComboValue!$N$2:$O$70,2,FALSE) &amp; ",") &amp; IF(ISBLANK(AR122),"",VLOOKUP(AR122,ComboValue!$N$2:$O$70,2,FALSE) &amp; ",") &amp; IF(ISBLANK(AS122),"",VLOOKUP(AS122,ComboValue!$N$2:$O$70,2,FALSE) &amp; ",") &amp; IF(ISBLANK(AT122),"",VLOOKUP(AT122,ComboValue!$N$2:$O$70,2,FALSE) &amp; ",") &amp; IF(ISBLANK(AU122),"",VLOOKUP(AU122,ComboValue!$N$2:$O$70,2,FALSE) &amp; ",") &amp; IF(ISBLANK(AV122),"",VLOOKUP(AV122,ComboValue!$N$2:$O$70,2,FALSE) &amp; ",")</f>
        <v/>
      </c>
      <c r="BC122" s="122" t="str">
        <f t="shared" si="129"/>
        <v/>
      </c>
      <c r="BD122" s="110"/>
      <c r="BE122" s="120" t="str">
        <f t="shared" si="116"/>
        <v/>
      </c>
      <c r="BF122" s="121" t="str">
        <f t="shared" si="117"/>
        <v/>
      </c>
      <c r="BG122" s="121" t="str">
        <f t="shared" si="118"/>
        <v/>
      </c>
      <c r="BH122" s="121" t="str">
        <f t="shared" si="119"/>
        <v/>
      </c>
      <c r="BI122" s="121" t="str">
        <f t="shared" si="120"/>
        <v/>
      </c>
      <c r="BJ122" s="121" t="str">
        <f t="shared" si="121"/>
        <v/>
      </c>
      <c r="BK122" s="121" t="str">
        <f t="shared" si="122"/>
        <v/>
      </c>
      <c r="BL122" s="121" t="str">
        <f t="shared" si="123"/>
        <v/>
      </c>
      <c r="BM122" s="121" t="str">
        <f t="shared" si="124"/>
        <v/>
      </c>
      <c r="BN122" s="121" t="str">
        <f t="shared" si="125"/>
        <v/>
      </c>
      <c r="BO122" s="121">
        <f t="shared" si="130"/>
        <v>0</v>
      </c>
      <c r="BP122" s="121">
        <f t="shared" si="131"/>
        <v>0</v>
      </c>
      <c r="BQ122" s="121">
        <f t="shared" si="132"/>
        <v>0</v>
      </c>
      <c r="BR122" s="121">
        <f t="shared" si="133"/>
        <v>0</v>
      </c>
      <c r="BS122" s="121">
        <f t="shared" si="134"/>
        <v>0</v>
      </c>
      <c r="BT122" s="121">
        <f t="shared" si="135"/>
        <v>0</v>
      </c>
      <c r="BU122" s="121" t="str">
        <f t="shared" si="136"/>
        <v/>
      </c>
      <c r="BV122" s="121" t="str">
        <f t="shared" si="137"/>
        <v/>
      </c>
      <c r="BW122" s="121" t="str">
        <f t="shared" si="138"/>
        <v/>
      </c>
      <c r="BX122" s="121" t="str">
        <f t="shared" si="139"/>
        <v/>
      </c>
      <c r="BY122" s="121" t="str">
        <f t="shared" si="140"/>
        <v/>
      </c>
      <c r="BZ122" s="121" t="str">
        <f t="shared" si="141"/>
        <v/>
      </c>
      <c r="CA122" s="121" t="str">
        <f t="shared" si="142"/>
        <v/>
      </c>
      <c r="CB122" s="121" t="str">
        <f t="shared" si="143"/>
        <v/>
      </c>
      <c r="CC122" s="121" t="str">
        <f t="shared" si="144"/>
        <v/>
      </c>
      <c r="CD122" s="121" t="str">
        <f t="shared" si="145"/>
        <v/>
      </c>
      <c r="CE122" s="121" t="str">
        <f t="shared" si="146"/>
        <v/>
      </c>
      <c r="CF122" s="121" t="str">
        <f t="shared" si="147"/>
        <v/>
      </c>
      <c r="CG122" s="121" t="str">
        <f t="shared" si="148"/>
        <v/>
      </c>
      <c r="CH122" s="121" t="str">
        <f t="shared" si="149"/>
        <v/>
      </c>
      <c r="CI122" s="121" t="str">
        <f t="shared" si="150"/>
        <v/>
      </c>
      <c r="CJ122" s="129" t="str">
        <f t="shared" si="151"/>
        <v/>
      </c>
      <c r="CK122" s="121" t="str">
        <f t="shared" si="152"/>
        <v/>
      </c>
      <c r="CL122" s="121" t="str">
        <f t="shared" si="153"/>
        <v/>
      </c>
      <c r="CM122" s="122" t="str">
        <f t="shared" si="154"/>
        <v/>
      </c>
      <c r="CN122" s="122"/>
      <c r="CO122" s="122"/>
      <c r="CP122" s="122"/>
      <c r="CQ122" s="122"/>
      <c r="CR122" s="218" t="str">
        <f t="shared" si="127"/>
        <v>NO</v>
      </c>
      <c r="CS122" s="120" t="str">
        <f t="shared" si="155"/>
        <v/>
      </c>
      <c r="CT122" s="121" t="str">
        <f t="shared" si="156"/>
        <v/>
      </c>
      <c r="CU122" s="121" t="str">
        <f t="shared" si="157"/>
        <v/>
      </c>
      <c r="CV122" s="121" t="str">
        <f t="shared" si="158"/>
        <v/>
      </c>
      <c r="CW122" s="121" t="str">
        <f t="shared" si="159"/>
        <v/>
      </c>
      <c r="CX122" s="121" t="str">
        <f t="shared" si="160"/>
        <v/>
      </c>
      <c r="CY122" s="121" t="str">
        <f t="shared" si="161"/>
        <v/>
      </c>
      <c r="CZ122" s="121" t="str">
        <f t="shared" si="162"/>
        <v/>
      </c>
      <c r="DA122" s="121" t="str">
        <f t="shared" si="163"/>
        <v/>
      </c>
      <c r="DB122" s="122" t="str">
        <f t="shared" si="164"/>
        <v/>
      </c>
      <c r="DC122" s="120" t="str">
        <f t="shared" si="165"/>
        <v/>
      </c>
      <c r="DD122" s="121" t="str">
        <f t="shared" si="166"/>
        <v/>
      </c>
      <c r="DE122" s="121" t="str">
        <f t="shared" si="167"/>
        <v/>
      </c>
      <c r="DF122" s="122" t="str">
        <f t="shared" si="168"/>
        <v/>
      </c>
      <c r="DG122" s="110"/>
    </row>
    <row r="123" spans="2:111" ht="16.2" hidden="1" customHeight="1" outlineLevel="2" x14ac:dyDescent="0.4">
      <c r="B123" s="7">
        <v>118</v>
      </c>
      <c r="C123" s="12"/>
      <c r="D123" s="13"/>
      <c r="E123" s="14"/>
      <c r="F123" s="14"/>
      <c r="G123" s="14"/>
      <c r="H123" s="14"/>
      <c r="I123" s="14"/>
      <c r="J123" s="14"/>
      <c r="K123" s="14"/>
      <c r="L123" s="15"/>
      <c r="M123" s="12"/>
      <c r="N123" s="12"/>
      <c r="O123" s="12"/>
      <c r="P123" s="98" t="str">
        <f xml:space="preserve"> IF(ISBLANK(M123),"",VLOOKUP(M123,ComboValue!$E$2:$I$18,5,FALSE))</f>
        <v/>
      </c>
      <c r="Q123" s="12"/>
      <c r="R123" s="234" t="str" cm="1">
        <f t="array" ref="R123">IF(OR(ISNUMBER(SEARCH("GHS05",$D123:$L123)),ISNUMBER(SEARCH("GHS06",$D123:$L123)),ISNUMBER(SEARCH("GHS07",$D123:$L123)),ISNUMBER(SEARCH("GHS08",$D123:$L123)),ISNUMBER(SEARCH("geen pictogram",$D123:$L123)),ISNUMBER(SEARCH("GHS09",$D123:$L123)),ISNUMBER(SEARCH("GHS05",$D123:$L123))),"JA","NEE")</f>
        <v>NEE</v>
      </c>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X123" s="121" t="str">
        <f xml:space="preserve"> IF(ISBLANK(D123),"",VLOOKUP(D123,ComboValue!$B$2:$C$11,2,FALSE) &amp; ",") &amp; IF(ISBLANK(E123),"",VLOOKUP(E123,ComboValue!$B$2:$C$11,2,FALSE) &amp; ",") &amp; IF(ISBLANK(F123),"",VLOOKUP(F123,ComboValue!$B$2:$C$11,2,FALSE) &amp; ",") &amp; IF(ISBLANK(G123),"",VLOOKUP(G123,ComboValue!$B$2:$C$11,2,FALSE) &amp; ",") &amp; IF(ISBLANK(H123),"",VLOOKUP(H123,ComboValue!$B$2:$C$11,2,FALSE) &amp; ",") &amp; IF(ISBLANK(I123),"",VLOOKUP(I123,ComboValue!$B$2:$C$11,2,FALSE) &amp; ",") &amp; IF(ISBLANK(J123),"",VLOOKUP(J123,ComboValue!$B$2:$C$11,2,FALSE) &amp; ",") &amp; IF(ISBLANK(K123),"",VLOOKUP(K123,ComboValue!$B$2:$C$11,2,FALSE) &amp; ",") &amp; IF(ISBLANK(L123),"",VLOOKUP(L123,ComboValue!$B$2:$C$11,2,FALSE) &amp; ",")</f>
        <v/>
      </c>
      <c r="AY123" s="121" t="str">
        <f t="shared" si="128"/>
        <v>Tous_NL</v>
      </c>
      <c r="AZ123" s="121" t="str">
        <f>IF(ISBLANK(M123),"",VLOOKUP(M123,ComboValue!$E$2:$G$18,3,FALSE))</f>
        <v/>
      </c>
      <c r="BA123" s="121" t="str">
        <f>IF(ISBLANK(N123),"",VLOOKUP(N123,ComboValue!$K$2:$L$5,2,FALSE))</f>
        <v/>
      </c>
      <c r="BB123" s="128" t="str">
        <f>IF(ISBLANK(S123),"",VLOOKUP(S123,ComboValue!$N$2:$O$70,2,FALSE) &amp; ",") &amp; IF(ISBLANK(T123),"",VLOOKUP(T123,ComboValue!$N$2:$O$70,2,FALSE) &amp; ",") &amp; IF(ISBLANK(U123),"",VLOOKUP(U123,ComboValue!$N$2:$O$70,2,FALSE) &amp; ",") &amp; IF(ISBLANK(V123),"",VLOOKUP(V123,ComboValue!$N$2:$O$70,2,FALSE) &amp; ",") &amp; IF(ISBLANK(W123),"",VLOOKUP(W123,ComboValue!$N$2:$O$70,2,FALSE) &amp; ",") &amp; IF(ISBLANK(X123),"",VLOOKUP(X123,ComboValue!$N$2:$O$70,2,FALSE) &amp; ",") &amp; IF(ISBLANK(Y123),"",VLOOKUP(Y123,ComboValue!$N$2:$O$70,2,FALSE) &amp; ",") &amp; IF(ISBLANK(Z123),"",VLOOKUP(Z123,ComboValue!$N$2:$O$70,2,FALSE) &amp; ",") &amp; IF(ISBLANK(AA123),"",VLOOKUP(AA123,ComboValue!$N$2:$O$70,2,FALSE) &amp; ",") &amp; IF(ISBLANK(AB123),"",VLOOKUP(AB123,ComboValue!$N$2:$O$70,2,FALSE) &amp; ",") &amp; IF(ISBLANK(AC123),"",VLOOKUP(AC123,ComboValue!$N$2:$O$70,2,FALSE) &amp; ",") &amp; IF(ISBLANK(AD123),"",VLOOKUP(AD123,ComboValue!$N$2:$O$70,2,FALSE) &amp; ",") &amp; IF(ISBLANK(AE123),"",VLOOKUP(AE123,ComboValue!$N$2:$O$70,2,FALSE) &amp; ",") &amp; IF(ISBLANK(AF123),"",VLOOKUP(AF123,ComboValue!$N$2:$O$70,2,FALSE) &amp; ",") &amp; IF(ISBLANK(AG123),"",VLOOKUP(AG123,ComboValue!$N$2:$O$70,2,FALSE) &amp; ",") &amp; IF(ISBLANK(AH123),"",VLOOKUP(AH123,ComboValue!$N$2:$O$70,2,FALSE) &amp; ",") &amp; IF(ISBLANK(AI123),"",VLOOKUP(AI123,ComboValue!$N$2:$O$70,2,FALSE) &amp; ",") &amp; IF(ISBLANK(AJ123),"",VLOOKUP(AJ123,ComboValue!$N$2:$O$70,2,FALSE) &amp; ",") &amp; IF(ISBLANK(AK123),"",VLOOKUP(AK123,ComboValue!$N$2:$O$70,2,FALSE) &amp; ",") &amp; IF(ISBLANK(AL123),"",VLOOKUP(AL123,ComboValue!$N$2:$O$70,2,FALSE) &amp; ",") &amp; IF(ISBLANK(AM123),"",VLOOKUP(AM123,ComboValue!$N$2:$O$70,2,FALSE) &amp; ",") &amp; IF(ISBLANK(AN123),"",VLOOKUP(AN123,ComboValue!$N$2:$O$70,2,FALSE) &amp; ",") &amp; IF(ISBLANK(AO123),"",VLOOKUP(AO123,ComboValue!$N$2:$O$70,2,FALSE) &amp; ",") &amp; IF(ISBLANK(AP123),"",VLOOKUP(AP123,ComboValue!$N$2:$O$70,2,FALSE) &amp; ",") &amp; IF(ISBLANK(AQ123),"",VLOOKUP(AQ123,ComboValue!$N$2:$O$70,2,FALSE) &amp; ",") &amp; IF(ISBLANK(AR123),"",VLOOKUP(AR123,ComboValue!$N$2:$O$70,2,FALSE) &amp; ",") &amp; IF(ISBLANK(AS123),"",VLOOKUP(AS123,ComboValue!$N$2:$O$70,2,FALSE) &amp; ",") &amp; IF(ISBLANK(AT123),"",VLOOKUP(AT123,ComboValue!$N$2:$O$70,2,FALSE) &amp; ",") &amp; IF(ISBLANK(AU123),"",VLOOKUP(AU123,ComboValue!$N$2:$O$70,2,FALSE) &amp; ",") &amp; IF(ISBLANK(AV123),"",VLOOKUP(AV123,ComboValue!$N$2:$O$70,2,FALSE) &amp; ",")</f>
        <v/>
      </c>
      <c r="BC123" s="122" t="str">
        <f t="shared" si="129"/>
        <v/>
      </c>
      <c r="BD123" s="110"/>
      <c r="BE123" s="120" t="str">
        <f t="shared" si="116"/>
        <v/>
      </c>
      <c r="BF123" s="121" t="str">
        <f t="shared" si="117"/>
        <v/>
      </c>
      <c r="BG123" s="121" t="str">
        <f t="shared" si="118"/>
        <v/>
      </c>
      <c r="BH123" s="121" t="str">
        <f t="shared" si="119"/>
        <v/>
      </c>
      <c r="BI123" s="121" t="str">
        <f t="shared" si="120"/>
        <v/>
      </c>
      <c r="BJ123" s="121" t="str">
        <f t="shared" si="121"/>
        <v/>
      </c>
      <c r="BK123" s="121" t="str">
        <f t="shared" si="122"/>
        <v/>
      </c>
      <c r="BL123" s="121" t="str">
        <f t="shared" si="123"/>
        <v/>
      </c>
      <c r="BM123" s="121" t="str">
        <f t="shared" si="124"/>
        <v/>
      </c>
      <c r="BN123" s="121" t="str">
        <f t="shared" si="125"/>
        <v/>
      </c>
      <c r="BO123" s="121">
        <f t="shared" si="130"/>
        <v>0</v>
      </c>
      <c r="BP123" s="121">
        <f t="shared" si="131"/>
        <v>0</v>
      </c>
      <c r="BQ123" s="121">
        <f t="shared" si="132"/>
        <v>0</v>
      </c>
      <c r="BR123" s="121">
        <f t="shared" si="133"/>
        <v>0</v>
      </c>
      <c r="BS123" s="121">
        <f t="shared" si="134"/>
        <v>0</v>
      </c>
      <c r="BT123" s="121">
        <f t="shared" si="135"/>
        <v>0</v>
      </c>
      <c r="BU123" s="121" t="str">
        <f t="shared" si="136"/>
        <v/>
      </c>
      <c r="BV123" s="121" t="str">
        <f t="shared" si="137"/>
        <v/>
      </c>
      <c r="BW123" s="121" t="str">
        <f t="shared" si="138"/>
        <v/>
      </c>
      <c r="BX123" s="121" t="str">
        <f t="shared" si="139"/>
        <v/>
      </c>
      <c r="BY123" s="121" t="str">
        <f t="shared" si="140"/>
        <v/>
      </c>
      <c r="BZ123" s="121" t="str">
        <f t="shared" si="141"/>
        <v/>
      </c>
      <c r="CA123" s="121" t="str">
        <f t="shared" si="142"/>
        <v/>
      </c>
      <c r="CB123" s="121" t="str">
        <f t="shared" si="143"/>
        <v/>
      </c>
      <c r="CC123" s="121" t="str">
        <f t="shared" si="144"/>
        <v/>
      </c>
      <c r="CD123" s="121" t="str">
        <f t="shared" si="145"/>
        <v/>
      </c>
      <c r="CE123" s="121" t="str">
        <f t="shared" si="146"/>
        <v/>
      </c>
      <c r="CF123" s="121" t="str">
        <f t="shared" si="147"/>
        <v/>
      </c>
      <c r="CG123" s="121" t="str">
        <f t="shared" si="148"/>
        <v/>
      </c>
      <c r="CH123" s="121" t="str">
        <f t="shared" si="149"/>
        <v/>
      </c>
      <c r="CI123" s="121" t="str">
        <f t="shared" si="150"/>
        <v/>
      </c>
      <c r="CJ123" s="129" t="str">
        <f t="shared" si="151"/>
        <v/>
      </c>
      <c r="CK123" s="121" t="str">
        <f t="shared" si="152"/>
        <v/>
      </c>
      <c r="CL123" s="121" t="str">
        <f t="shared" si="153"/>
        <v/>
      </c>
      <c r="CM123" s="122" t="str">
        <f t="shared" si="154"/>
        <v/>
      </c>
      <c r="CN123" s="122"/>
      <c r="CO123" s="122"/>
      <c r="CP123" s="122"/>
      <c r="CQ123" s="122"/>
      <c r="CR123" s="218" t="str">
        <f t="shared" si="127"/>
        <v>NO</v>
      </c>
      <c r="CS123" s="120" t="str">
        <f t="shared" si="155"/>
        <v/>
      </c>
      <c r="CT123" s="121" t="str">
        <f t="shared" si="156"/>
        <v/>
      </c>
      <c r="CU123" s="121" t="str">
        <f t="shared" si="157"/>
        <v/>
      </c>
      <c r="CV123" s="121" t="str">
        <f t="shared" si="158"/>
        <v/>
      </c>
      <c r="CW123" s="121" t="str">
        <f t="shared" si="159"/>
        <v/>
      </c>
      <c r="CX123" s="121" t="str">
        <f t="shared" si="160"/>
        <v/>
      </c>
      <c r="CY123" s="121" t="str">
        <f t="shared" si="161"/>
        <v/>
      </c>
      <c r="CZ123" s="121" t="str">
        <f t="shared" si="162"/>
        <v/>
      </c>
      <c r="DA123" s="121" t="str">
        <f t="shared" si="163"/>
        <v/>
      </c>
      <c r="DB123" s="122" t="str">
        <f t="shared" si="164"/>
        <v/>
      </c>
      <c r="DC123" s="120" t="str">
        <f t="shared" si="165"/>
        <v/>
      </c>
      <c r="DD123" s="121" t="str">
        <f t="shared" si="166"/>
        <v/>
      </c>
      <c r="DE123" s="121" t="str">
        <f t="shared" si="167"/>
        <v/>
      </c>
      <c r="DF123" s="122" t="str">
        <f t="shared" si="168"/>
        <v/>
      </c>
      <c r="DG123" s="110"/>
    </row>
    <row r="124" spans="2:111" ht="16.2" hidden="1" customHeight="1" outlineLevel="2" x14ac:dyDescent="0.4">
      <c r="B124" s="7">
        <v>119</v>
      </c>
      <c r="C124" s="12"/>
      <c r="D124" s="13"/>
      <c r="E124" s="14"/>
      <c r="F124" s="14"/>
      <c r="G124" s="14"/>
      <c r="H124" s="14"/>
      <c r="I124" s="14"/>
      <c r="J124" s="14"/>
      <c r="K124" s="14"/>
      <c r="L124" s="15"/>
      <c r="M124" s="12"/>
      <c r="N124" s="12"/>
      <c r="O124" s="12"/>
      <c r="P124" s="98" t="str">
        <f xml:space="preserve"> IF(ISBLANK(M124),"",VLOOKUP(M124,ComboValue!$E$2:$I$18,5,FALSE))</f>
        <v/>
      </c>
      <c r="Q124" s="12"/>
      <c r="R124" s="234" t="str" cm="1">
        <f t="array" ref="R124">IF(OR(ISNUMBER(SEARCH("GHS05",$D124:$L124)),ISNUMBER(SEARCH("GHS06",$D124:$L124)),ISNUMBER(SEARCH("GHS07",$D124:$L124)),ISNUMBER(SEARCH("GHS08",$D124:$L124)),ISNUMBER(SEARCH("geen pictogram",$D124:$L124)),ISNUMBER(SEARCH("GHS09",$D124:$L124)),ISNUMBER(SEARCH("GHS05",$D124:$L124))),"JA","NEE")</f>
        <v>NEE</v>
      </c>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X124" s="121" t="str">
        <f xml:space="preserve"> IF(ISBLANK(D124),"",VLOOKUP(D124,ComboValue!$B$2:$C$11,2,FALSE) &amp; ",") &amp; IF(ISBLANK(E124),"",VLOOKUP(E124,ComboValue!$B$2:$C$11,2,FALSE) &amp; ",") &amp; IF(ISBLANK(F124),"",VLOOKUP(F124,ComboValue!$B$2:$C$11,2,FALSE) &amp; ",") &amp; IF(ISBLANK(G124),"",VLOOKUP(G124,ComboValue!$B$2:$C$11,2,FALSE) &amp; ",") &amp; IF(ISBLANK(H124),"",VLOOKUP(H124,ComboValue!$B$2:$C$11,2,FALSE) &amp; ",") &amp; IF(ISBLANK(I124),"",VLOOKUP(I124,ComboValue!$B$2:$C$11,2,FALSE) &amp; ",") &amp; IF(ISBLANK(J124),"",VLOOKUP(J124,ComboValue!$B$2:$C$11,2,FALSE) &amp; ",") &amp; IF(ISBLANK(K124),"",VLOOKUP(K124,ComboValue!$B$2:$C$11,2,FALSE) &amp; ",") &amp; IF(ISBLANK(L124),"",VLOOKUP(L124,ComboValue!$B$2:$C$11,2,FALSE) &amp; ",")</f>
        <v/>
      </c>
      <c r="AY124" s="121" t="str">
        <f t="shared" si="128"/>
        <v>Tous_NL</v>
      </c>
      <c r="AZ124" s="121" t="str">
        <f>IF(ISBLANK(M124),"",VLOOKUP(M124,ComboValue!$E$2:$G$18,3,FALSE))</f>
        <v/>
      </c>
      <c r="BA124" s="121" t="str">
        <f>IF(ISBLANK(N124),"",VLOOKUP(N124,ComboValue!$K$2:$L$5,2,FALSE))</f>
        <v/>
      </c>
      <c r="BB124" s="128" t="str">
        <f>IF(ISBLANK(S124),"",VLOOKUP(S124,ComboValue!$N$2:$O$70,2,FALSE) &amp; ",") &amp; IF(ISBLANK(T124),"",VLOOKUP(T124,ComboValue!$N$2:$O$70,2,FALSE) &amp; ",") &amp; IF(ISBLANK(U124),"",VLOOKUP(U124,ComboValue!$N$2:$O$70,2,FALSE) &amp; ",") &amp; IF(ISBLANK(V124),"",VLOOKUP(V124,ComboValue!$N$2:$O$70,2,FALSE) &amp; ",") &amp; IF(ISBLANK(W124),"",VLOOKUP(W124,ComboValue!$N$2:$O$70,2,FALSE) &amp; ",") &amp; IF(ISBLANK(X124),"",VLOOKUP(X124,ComboValue!$N$2:$O$70,2,FALSE) &amp; ",") &amp; IF(ISBLANK(Y124),"",VLOOKUP(Y124,ComboValue!$N$2:$O$70,2,FALSE) &amp; ",") &amp; IF(ISBLANK(Z124),"",VLOOKUP(Z124,ComboValue!$N$2:$O$70,2,FALSE) &amp; ",") &amp; IF(ISBLANK(AA124),"",VLOOKUP(AA124,ComboValue!$N$2:$O$70,2,FALSE) &amp; ",") &amp; IF(ISBLANK(AB124),"",VLOOKUP(AB124,ComboValue!$N$2:$O$70,2,FALSE) &amp; ",") &amp; IF(ISBLANK(AC124),"",VLOOKUP(AC124,ComboValue!$N$2:$O$70,2,FALSE) &amp; ",") &amp; IF(ISBLANK(AD124),"",VLOOKUP(AD124,ComboValue!$N$2:$O$70,2,FALSE) &amp; ",") &amp; IF(ISBLANK(AE124),"",VLOOKUP(AE124,ComboValue!$N$2:$O$70,2,FALSE) &amp; ",") &amp; IF(ISBLANK(AF124),"",VLOOKUP(AF124,ComboValue!$N$2:$O$70,2,FALSE) &amp; ",") &amp; IF(ISBLANK(AG124),"",VLOOKUP(AG124,ComboValue!$N$2:$O$70,2,FALSE) &amp; ",") &amp; IF(ISBLANK(AH124),"",VLOOKUP(AH124,ComboValue!$N$2:$O$70,2,FALSE) &amp; ",") &amp; IF(ISBLANK(AI124),"",VLOOKUP(AI124,ComboValue!$N$2:$O$70,2,FALSE) &amp; ",") &amp; IF(ISBLANK(AJ124),"",VLOOKUP(AJ124,ComboValue!$N$2:$O$70,2,FALSE) &amp; ",") &amp; IF(ISBLANK(AK124),"",VLOOKUP(AK124,ComboValue!$N$2:$O$70,2,FALSE) &amp; ",") &amp; IF(ISBLANK(AL124),"",VLOOKUP(AL124,ComboValue!$N$2:$O$70,2,FALSE) &amp; ",") &amp; IF(ISBLANK(AM124),"",VLOOKUP(AM124,ComboValue!$N$2:$O$70,2,FALSE) &amp; ",") &amp; IF(ISBLANK(AN124),"",VLOOKUP(AN124,ComboValue!$N$2:$O$70,2,FALSE) &amp; ",") &amp; IF(ISBLANK(AO124),"",VLOOKUP(AO124,ComboValue!$N$2:$O$70,2,FALSE) &amp; ",") &amp; IF(ISBLANK(AP124),"",VLOOKUP(AP124,ComboValue!$N$2:$O$70,2,FALSE) &amp; ",") &amp; IF(ISBLANK(AQ124),"",VLOOKUP(AQ124,ComboValue!$N$2:$O$70,2,FALSE) &amp; ",") &amp; IF(ISBLANK(AR124),"",VLOOKUP(AR124,ComboValue!$N$2:$O$70,2,FALSE) &amp; ",") &amp; IF(ISBLANK(AS124),"",VLOOKUP(AS124,ComboValue!$N$2:$O$70,2,FALSE) &amp; ",") &amp; IF(ISBLANK(AT124),"",VLOOKUP(AT124,ComboValue!$N$2:$O$70,2,FALSE) &amp; ",") &amp; IF(ISBLANK(AU124),"",VLOOKUP(AU124,ComboValue!$N$2:$O$70,2,FALSE) &amp; ",") &amp; IF(ISBLANK(AV124),"",VLOOKUP(AV124,ComboValue!$N$2:$O$70,2,FALSE) &amp; ",")</f>
        <v/>
      </c>
      <c r="BC124" s="122" t="str">
        <f t="shared" si="129"/>
        <v/>
      </c>
      <c r="BD124" s="110"/>
      <c r="BE124" s="120" t="str">
        <f t="shared" si="116"/>
        <v/>
      </c>
      <c r="BF124" s="121" t="str">
        <f t="shared" si="117"/>
        <v/>
      </c>
      <c r="BG124" s="121" t="str">
        <f t="shared" si="118"/>
        <v/>
      </c>
      <c r="BH124" s="121" t="str">
        <f t="shared" si="119"/>
        <v/>
      </c>
      <c r="BI124" s="121" t="str">
        <f t="shared" si="120"/>
        <v/>
      </c>
      <c r="BJ124" s="121" t="str">
        <f t="shared" si="121"/>
        <v/>
      </c>
      <c r="BK124" s="121" t="str">
        <f t="shared" si="122"/>
        <v/>
      </c>
      <c r="BL124" s="121" t="str">
        <f t="shared" si="123"/>
        <v/>
      </c>
      <c r="BM124" s="121" t="str">
        <f t="shared" si="124"/>
        <v/>
      </c>
      <c r="BN124" s="121" t="str">
        <f t="shared" si="125"/>
        <v/>
      </c>
      <c r="BO124" s="121">
        <f t="shared" si="130"/>
        <v>0</v>
      </c>
      <c r="BP124" s="121">
        <f t="shared" si="131"/>
        <v>0</v>
      </c>
      <c r="BQ124" s="121">
        <f t="shared" si="132"/>
        <v>0</v>
      </c>
      <c r="BR124" s="121">
        <f t="shared" si="133"/>
        <v>0</v>
      </c>
      <c r="BS124" s="121">
        <f t="shared" si="134"/>
        <v>0</v>
      </c>
      <c r="BT124" s="121">
        <f t="shared" si="135"/>
        <v>0</v>
      </c>
      <c r="BU124" s="121" t="str">
        <f t="shared" si="136"/>
        <v/>
      </c>
      <c r="BV124" s="121" t="str">
        <f t="shared" si="137"/>
        <v/>
      </c>
      <c r="BW124" s="121" t="str">
        <f t="shared" si="138"/>
        <v/>
      </c>
      <c r="BX124" s="121" t="str">
        <f t="shared" si="139"/>
        <v/>
      </c>
      <c r="BY124" s="121" t="str">
        <f t="shared" si="140"/>
        <v/>
      </c>
      <c r="BZ124" s="121" t="str">
        <f t="shared" si="141"/>
        <v/>
      </c>
      <c r="CA124" s="121" t="str">
        <f t="shared" si="142"/>
        <v/>
      </c>
      <c r="CB124" s="121" t="str">
        <f t="shared" si="143"/>
        <v/>
      </c>
      <c r="CC124" s="121" t="str">
        <f t="shared" si="144"/>
        <v/>
      </c>
      <c r="CD124" s="121" t="str">
        <f t="shared" si="145"/>
        <v/>
      </c>
      <c r="CE124" s="121" t="str">
        <f t="shared" si="146"/>
        <v/>
      </c>
      <c r="CF124" s="121" t="str">
        <f t="shared" si="147"/>
        <v/>
      </c>
      <c r="CG124" s="121" t="str">
        <f t="shared" si="148"/>
        <v/>
      </c>
      <c r="CH124" s="121" t="str">
        <f t="shared" si="149"/>
        <v/>
      </c>
      <c r="CI124" s="121" t="str">
        <f t="shared" si="150"/>
        <v/>
      </c>
      <c r="CJ124" s="129" t="str">
        <f t="shared" si="151"/>
        <v/>
      </c>
      <c r="CK124" s="121" t="str">
        <f t="shared" si="152"/>
        <v/>
      </c>
      <c r="CL124" s="121" t="str">
        <f t="shared" si="153"/>
        <v/>
      </c>
      <c r="CM124" s="122" t="str">
        <f t="shared" si="154"/>
        <v/>
      </c>
      <c r="CN124" s="122"/>
      <c r="CO124" s="122"/>
      <c r="CP124" s="122"/>
      <c r="CQ124" s="122"/>
      <c r="CR124" s="218" t="str">
        <f t="shared" si="127"/>
        <v>NO</v>
      </c>
      <c r="CS124" s="120" t="str">
        <f t="shared" si="155"/>
        <v/>
      </c>
      <c r="CT124" s="121" t="str">
        <f t="shared" si="156"/>
        <v/>
      </c>
      <c r="CU124" s="121" t="str">
        <f t="shared" si="157"/>
        <v/>
      </c>
      <c r="CV124" s="121" t="str">
        <f t="shared" si="158"/>
        <v/>
      </c>
      <c r="CW124" s="121" t="str">
        <f t="shared" si="159"/>
        <v/>
      </c>
      <c r="CX124" s="121" t="str">
        <f t="shared" si="160"/>
        <v/>
      </c>
      <c r="CY124" s="121" t="str">
        <f t="shared" si="161"/>
        <v/>
      </c>
      <c r="CZ124" s="121" t="str">
        <f t="shared" si="162"/>
        <v/>
      </c>
      <c r="DA124" s="121" t="str">
        <f t="shared" si="163"/>
        <v/>
      </c>
      <c r="DB124" s="122" t="str">
        <f t="shared" si="164"/>
        <v/>
      </c>
      <c r="DC124" s="120" t="str">
        <f t="shared" si="165"/>
        <v/>
      </c>
      <c r="DD124" s="121" t="str">
        <f t="shared" si="166"/>
        <v/>
      </c>
      <c r="DE124" s="121" t="str">
        <f t="shared" si="167"/>
        <v/>
      </c>
      <c r="DF124" s="122" t="str">
        <f t="shared" si="168"/>
        <v/>
      </c>
      <c r="DG124" s="110"/>
    </row>
    <row r="125" spans="2:111" ht="16.2" hidden="1" customHeight="1" outlineLevel="2" x14ac:dyDescent="0.4">
      <c r="B125" s="7">
        <v>120</v>
      </c>
      <c r="C125" s="12"/>
      <c r="D125" s="13"/>
      <c r="E125" s="14"/>
      <c r="F125" s="14"/>
      <c r="G125" s="14"/>
      <c r="H125" s="14"/>
      <c r="I125" s="14"/>
      <c r="J125" s="14"/>
      <c r="K125" s="14"/>
      <c r="L125" s="15"/>
      <c r="M125" s="12"/>
      <c r="N125" s="12"/>
      <c r="O125" s="12"/>
      <c r="P125" s="98" t="str">
        <f xml:space="preserve"> IF(ISBLANK(M125),"",VLOOKUP(M125,ComboValue!$E$2:$I$18,5,FALSE))</f>
        <v/>
      </c>
      <c r="Q125" s="12"/>
      <c r="R125" s="234" t="str" cm="1">
        <f t="array" ref="R125">IF(OR(ISNUMBER(SEARCH("GHS05",$D125:$L125)),ISNUMBER(SEARCH("GHS06",$D125:$L125)),ISNUMBER(SEARCH("GHS07",$D125:$L125)),ISNUMBER(SEARCH("GHS08",$D125:$L125)),ISNUMBER(SEARCH("geen pictogram",$D125:$L125)),ISNUMBER(SEARCH("GHS09",$D125:$L125)),ISNUMBER(SEARCH("GHS05",$D125:$L125))),"JA","NEE")</f>
        <v>NEE</v>
      </c>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X125" s="121" t="str">
        <f xml:space="preserve"> IF(ISBLANK(D125),"",VLOOKUP(D125,ComboValue!$B$2:$C$11,2,FALSE) &amp; ",") &amp; IF(ISBLANK(E125),"",VLOOKUP(E125,ComboValue!$B$2:$C$11,2,FALSE) &amp; ",") &amp; IF(ISBLANK(F125),"",VLOOKUP(F125,ComboValue!$B$2:$C$11,2,FALSE) &amp; ",") &amp; IF(ISBLANK(G125),"",VLOOKUP(G125,ComboValue!$B$2:$C$11,2,FALSE) &amp; ",") &amp; IF(ISBLANK(H125),"",VLOOKUP(H125,ComboValue!$B$2:$C$11,2,FALSE) &amp; ",") &amp; IF(ISBLANK(I125),"",VLOOKUP(I125,ComboValue!$B$2:$C$11,2,FALSE) &amp; ",") &amp; IF(ISBLANK(J125),"",VLOOKUP(J125,ComboValue!$B$2:$C$11,2,FALSE) &amp; ",") &amp; IF(ISBLANK(K125),"",VLOOKUP(K125,ComboValue!$B$2:$C$11,2,FALSE) &amp; ",") &amp; IF(ISBLANK(L125),"",VLOOKUP(L125,ComboValue!$B$2:$C$11,2,FALSE) &amp; ",")</f>
        <v/>
      </c>
      <c r="AY125" s="121" t="str">
        <f t="shared" si="128"/>
        <v>Tous_NL</v>
      </c>
      <c r="AZ125" s="121" t="str">
        <f>IF(ISBLANK(M125),"",VLOOKUP(M125,ComboValue!$E$2:$G$18,3,FALSE))</f>
        <v/>
      </c>
      <c r="BA125" s="121" t="str">
        <f>IF(ISBLANK(N125),"",VLOOKUP(N125,ComboValue!$K$2:$L$5,2,FALSE))</f>
        <v/>
      </c>
      <c r="BB125" s="128" t="str">
        <f>IF(ISBLANK(S125),"",VLOOKUP(S125,ComboValue!$N$2:$O$70,2,FALSE) &amp; ",") &amp; IF(ISBLANK(T125),"",VLOOKUP(T125,ComboValue!$N$2:$O$70,2,FALSE) &amp; ",") &amp; IF(ISBLANK(U125),"",VLOOKUP(U125,ComboValue!$N$2:$O$70,2,FALSE) &amp; ",") &amp; IF(ISBLANK(V125),"",VLOOKUP(V125,ComboValue!$N$2:$O$70,2,FALSE) &amp; ",") &amp; IF(ISBLANK(W125),"",VLOOKUP(W125,ComboValue!$N$2:$O$70,2,FALSE) &amp; ",") &amp; IF(ISBLANK(X125),"",VLOOKUP(X125,ComboValue!$N$2:$O$70,2,FALSE) &amp; ",") &amp; IF(ISBLANK(Y125),"",VLOOKUP(Y125,ComboValue!$N$2:$O$70,2,FALSE) &amp; ",") &amp; IF(ISBLANK(Z125),"",VLOOKUP(Z125,ComboValue!$N$2:$O$70,2,FALSE) &amp; ",") &amp; IF(ISBLANK(AA125),"",VLOOKUP(AA125,ComboValue!$N$2:$O$70,2,FALSE) &amp; ",") &amp; IF(ISBLANK(AB125),"",VLOOKUP(AB125,ComboValue!$N$2:$O$70,2,FALSE) &amp; ",") &amp; IF(ISBLANK(AC125),"",VLOOKUP(AC125,ComboValue!$N$2:$O$70,2,FALSE) &amp; ",") &amp; IF(ISBLANK(AD125),"",VLOOKUP(AD125,ComboValue!$N$2:$O$70,2,FALSE) &amp; ",") &amp; IF(ISBLANK(AE125),"",VLOOKUP(AE125,ComboValue!$N$2:$O$70,2,FALSE) &amp; ",") &amp; IF(ISBLANK(AF125),"",VLOOKUP(AF125,ComboValue!$N$2:$O$70,2,FALSE) &amp; ",") &amp; IF(ISBLANK(AG125),"",VLOOKUP(AG125,ComboValue!$N$2:$O$70,2,FALSE) &amp; ",") &amp; IF(ISBLANK(AH125),"",VLOOKUP(AH125,ComboValue!$N$2:$O$70,2,FALSE) &amp; ",") &amp; IF(ISBLANK(AI125),"",VLOOKUP(AI125,ComboValue!$N$2:$O$70,2,FALSE) &amp; ",") &amp; IF(ISBLANK(AJ125),"",VLOOKUP(AJ125,ComboValue!$N$2:$O$70,2,FALSE) &amp; ",") &amp; IF(ISBLANK(AK125),"",VLOOKUP(AK125,ComboValue!$N$2:$O$70,2,FALSE) &amp; ",") &amp; IF(ISBLANK(AL125),"",VLOOKUP(AL125,ComboValue!$N$2:$O$70,2,FALSE) &amp; ",") &amp; IF(ISBLANK(AM125),"",VLOOKUP(AM125,ComboValue!$N$2:$O$70,2,FALSE) &amp; ",") &amp; IF(ISBLANK(AN125),"",VLOOKUP(AN125,ComboValue!$N$2:$O$70,2,FALSE) &amp; ",") &amp; IF(ISBLANK(AO125),"",VLOOKUP(AO125,ComboValue!$N$2:$O$70,2,FALSE) &amp; ",") &amp; IF(ISBLANK(AP125),"",VLOOKUP(AP125,ComboValue!$N$2:$O$70,2,FALSE) &amp; ",") &amp; IF(ISBLANK(AQ125),"",VLOOKUP(AQ125,ComboValue!$N$2:$O$70,2,FALSE) &amp; ",") &amp; IF(ISBLANK(AR125),"",VLOOKUP(AR125,ComboValue!$N$2:$O$70,2,FALSE) &amp; ",") &amp; IF(ISBLANK(AS125),"",VLOOKUP(AS125,ComboValue!$N$2:$O$70,2,FALSE) &amp; ",") &amp; IF(ISBLANK(AT125),"",VLOOKUP(AT125,ComboValue!$N$2:$O$70,2,FALSE) &amp; ",") &amp; IF(ISBLANK(AU125),"",VLOOKUP(AU125,ComboValue!$N$2:$O$70,2,FALSE) &amp; ",") &amp; IF(ISBLANK(AV125),"",VLOOKUP(AV125,ComboValue!$N$2:$O$70,2,FALSE) &amp; ",")</f>
        <v/>
      </c>
      <c r="BC125" s="122" t="str">
        <f t="shared" si="129"/>
        <v/>
      </c>
      <c r="BD125" s="110"/>
      <c r="BE125" s="120" t="str">
        <f t="shared" si="116"/>
        <v/>
      </c>
      <c r="BF125" s="121" t="str">
        <f t="shared" si="117"/>
        <v/>
      </c>
      <c r="BG125" s="121" t="str">
        <f t="shared" si="118"/>
        <v/>
      </c>
      <c r="BH125" s="121" t="str">
        <f t="shared" si="119"/>
        <v/>
      </c>
      <c r="BI125" s="121" t="str">
        <f t="shared" si="120"/>
        <v/>
      </c>
      <c r="BJ125" s="121" t="str">
        <f t="shared" si="121"/>
        <v/>
      </c>
      <c r="BK125" s="121" t="str">
        <f t="shared" si="122"/>
        <v/>
      </c>
      <c r="BL125" s="121" t="str">
        <f t="shared" si="123"/>
        <v/>
      </c>
      <c r="BM125" s="121" t="str">
        <f t="shared" si="124"/>
        <v/>
      </c>
      <c r="BN125" s="121" t="str">
        <f t="shared" si="125"/>
        <v/>
      </c>
      <c r="BO125" s="121">
        <f t="shared" si="130"/>
        <v>0</v>
      </c>
      <c r="BP125" s="121">
        <f t="shared" si="131"/>
        <v>0</v>
      </c>
      <c r="BQ125" s="121">
        <f t="shared" si="132"/>
        <v>0</v>
      </c>
      <c r="BR125" s="121">
        <f t="shared" si="133"/>
        <v>0</v>
      </c>
      <c r="BS125" s="121">
        <f t="shared" si="134"/>
        <v>0</v>
      </c>
      <c r="BT125" s="121">
        <f t="shared" si="135"/>
        <v>0</v>
      </c>
      <c r="BU125" s="121" t="str">
        <f t="shared" si="136"/>
        <v/>
      </c>
      <c r="BV125" s="121" t="str">
        <f t="shared" si="137"/>
        <v/>
      </c>
      <c r="BW125" s="121" t="str">
        <f t="shared" si="138"/>
        <v/>
      </c>
      <c r="BX125" s="121" t="str">
        <f t="shared" si="139"/>
        <v/>
      </c>
      <c r="BY125" s="121" t="str">
        <f t="shared" si="140"/>
        <v/>
      </c>
      <c r="BZ125" s="121" t="str">
        <f t="shared" si="141"/>
        <v/>
      </c>
      <c r="CA125" s="121" t="str">
        <f t="shared" si="142"/>
        <v/>
      </c>
      <c r="CB125" s="121" t="str">
        <f t="shared" si="143"/>
        <v/>
      </c>
      <c r="CC125" s="121" t="str">
        <f t="shared" si="144"/>
        <v/>
      </c>
      <c r="CD125" s="121" t="str">
        <f t="shared" si="145"/>
        <v/>
      </c>
      <c r="CE125" s="121" t="str">
        <f t="shared" si="146"/>
        <v/>
      </c>
      <c r="CF125" s="121" t="str">
        <f t="shared" si="147"/>
        <v/>
      </c>
      <c r="CG125" s="121" t="str">
        <f t="shared" si="148"/>
        <v/>
      </c>
      <c r="CH125" s="121" t="str">
        <f t="shared" si="149"/>
        <v/>
      </c>
      <c r="CI125" s="121" t="str">
        <f t="shared" si="150"/>
        <v/>
      </c>
      <c r="CJ125" s="129" t="str">
        <f t="shared" si="151"/>
        <v/>
      </c>
      <c r="CK125" s="121" t="str">
        <f t="shared" si="152"/>
        <v/>
      </c>
      <c r="CL125" s="121" t="str">
        <f t="shared" si="153"/>
        <v/>
      </c>
      <c r="CM125" s="122" t="str">
        <f t="shared" si="154"/>
        <v/>
      </c>
      <c r="CN125" s="122"/>
      <c r="CO125" s="122"/>
      <c r="CP125" s="122"/>
      <c r="CQ125" s="122"/>
      <c r="CR125" s="218" t="str">
        <f t="shared" si="127"/>
        <v>NO</v>
      </c>
      <c r="CS125" s="120" t="str">
        <f t="shared" si="155"/>
        <v/>
      </c>
      <c r="CT125" s="121" t="str">
        <f t="shared" si="156"/>
        <v/>
      </c>
      <c r="CU125" s="121" t="str">
        <f t="shared" si="157"/>
        <v/>
      </c>
      <c r="CV125" s="121" t="str">
        <f t="shared" si="158"/>
        <v/>
      </c>
      <c r="CW125" s="121" t="str">
        <f t="shared" si="159"/>
        <v/>
      </c>
      <c r="CX125" s="121" t="str">
        <f t="shared" si="160"/>
        <v/>
      </c>
      <c r="CY125" s="121" t="str">
        <f t="shared" si="161"/>
        <v/>
      </c>
      <c r="CZ125" s="121" t="str">
        <f t="shared" si="162"/>
        <v/>
      </c>
      <c r="DA125" s="121" t="str">
        <f t="shared" si="163"/>
        <v/>
      </c>
      <c r="DB125" s="122" t="str">
        <f t="shared" si="164"/>
        <v/>
      </c>
      <c r="DC125" s="120" t="str">
        <f t="shared" si="165"/>
        <v/>
      </c>
      <c r="DD125" s="121" t="str">
        <f t="shared" si="166"/>
        <v/>
      </c>
      <c r="DE125" s="121" t="str">
        <f t="shared" si="167"/>
        <v/>
      </c>
      <c r="DF125" s="122" t="str">
        <f t="shared" si="168"/>
        <v/>
      </c>
      <c r="DG125" s="110"/>
    </row>
    <row r="126" spans="2:111" ht="16.2" hidden="1" customHeight="1" outlineLevel="2" x14ac:dyDescent="0.4">
      <c r="B126" s="7">
        <v>121</v>
      </c>
      <c r="C126" s="12"/>
      <c r="D126" s="13"/>
      <c r="E126" s="14"/>
      <c r="F126" s="14"/>
      <c r="G126" s="14"/>
      <c r="H126" s="14"/>
      <c r="I126" s="14"/>
      <c r="J126" s="14"/>
      <c r="K126" s="14"/>
      <c r="L126" s="15"/>
      <c r="M126" s="12"/>
      <c r="N126" s="12"/>
      <c r="O126" s="12"/>
      <c r="P126" s="98" t="str">
        <f xml:space="preserve"> IF(ISBLANK(M126),"",VLOOKUP(M126,ComboValue!$E$2:$I$18,5,FALSE))</f>
        <v/>
      </c>
      <c r="Q126" s="12"/>
      <c r="R126" s="234" t="str" cm="1">
        <f t="array" ref="R126">IF(OR(ISNUMBER(SEARCH("GHS05",$D126:$L126)),ISNUMBER(SEARCH("GHS06",$D126:$L126)),ISNUMBER(SEARCH("GHS07",$D126:$L126)),ISNUMBER(SEARCH("GHS08",$D126:$L126)),ISNUMBER(SEARCH("geen pictogram",$D126:$L126)),ISNUMBER(SEARCH("GHS09",$D126:$L126)),ISNUMBER(SEARCH("GHS05",$D126:$L126))),"JA","NEE")</f>
        <v>NEE</v>
      </c>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X126" s="121" t="str">
        <f xml:space="preserve"> IF(ISBLANK(D126),"",VLOOKUP(D126,ComboValue!$B$2:$C$11,2,FALSE) &amp; ",") &amp; IF(ISBLANK(E126),"",VLOOKUP(E126,ComboValue!$B$2:$C$11,2,FALSE) &amp; ",") &amp; IF(ISBLANK(F126),"",VLOOKUP(F126,ComboValue!$B$2:$C$11,2,FALSE) &amp; ",") &amp; IF(ISBLANK(G126),"",VLOOKUP(G126,ComboValue!$B$2:$C$11,2,FALSE) &amp; ",") &amp; IF(ISBLANK(H126),"",VLOOKUP(H126,ComboValue!$B$2:$C$11,2,FALSE) &amp; ",") &amp; IF(ISBLANK(I126),"",VLOOKUP(I126,ComboValue!$B$2:$C$11,2,FALSE) &amp; ",") &amp; IF(ISBLANK(J126),"",VLOOKUP(J126,ComboValue!$B$2:$C$11,2,FALSE) &amp; ",") &amp; IF(ISBLANK(K126),"",VLOOKUP(K126,ComboValue!$B$2:$C$11,2,FALSE) &amp; ",") &amp; IF(ISBLANK(L126),"",VLOOKUP(L126,ComboValue!$B$2:$C$11,2,FALSE) &amp; ",")</f>
        <v/>
      </c>
      <c r="AY126" s="121" t="str">
        <f t="shared" si="128"/>
        <v>Tous_NL</v>
      </c>
      <c r="AZ126" s="121" t="str">
        <f>IF(ISBLANK(M126),"",VLOOKUP(M126,ComboValue!$E$2:$G$18,3,FALSE))</f>
        <v/>
      </c>
      <c r="BA126" s="121" t="str">
        <f>IF(ISBLANK(N126),"",VLOOKUP(N126,ComboValue!$K$2:$L$5,2,FALSE))</f>
        <v/>
      </c>
      <c r="BB126" s="128" t="str">
        <f>IF(ISBLANK(S126),"",VLOOKUP(S126,ComboValue!$N$2:$O$70,2,FALSE) &amp; ",") &amp; IF(ISBLANK(T126),"",VLOOKUP(T126,ComboValue!$N$2:$O$70,2,FALSE) &amp; ",") &amp; IF(ISBLANK(U126),"",VLOOKUP(U126,ComboValue!$N$2:$O$70,2,FALSE) &amp; ",") &amp; IF(ISBLANK(V126),"",VLOOKUP(V126,ComboValue!$N$2:$O$70,2,FALSE) &amp; ",") &amp; IF(ISBLANK(W126),"",VLOOKUP(W126,ComboValue!$N$2:$O$70,2,FALSE) &amp; ",") &amp; IF(ISBLANK(X126),"",VLOOKUP(X126,ComboValue!$N$2:$O$70,2,FALSE) &amp; ",") &amp; IF(ISBLANK(Y126),"",VLOOKUP(Y126,ComboValue!$N$2:$O$70,2,FALSE) &amp; ",") &amp; IF(ISBLANK(Z126),"",VLOOKUP(Z126,ComboValue!$N$2:$O$70,2,FALSE) &amp; ",") &amp; IF(ISBLANK(AA126),"",VLOOKUP(AA126,ComboValue!$N$2:$O$70,2,FALSE) &amp; ",") &amp; IF(ISBLANK(AB126),"",VLOOKUP(AB126,ComboValue!$N$2:$O$70,2,FALSE) &amp; ",") &amp; IF(ISBLANK(AC126),"",VLOOKUP(AC126,ComboValue!$N$2:$O$70,2,FALSE) &amp; ",") &amp; IF(ISBLANK(AD126),"",VLOOKUP(AD126,ComboValue!$N$2:$O$70,2,FALSE) &amp; ",") &amp; IF(ISBLANK(AE126),"",VLOOKUP(AE126,ComboValue!$N$2:$O$70,2,FALSE) &amp; ",") &amp; IF(ISBLANK(AF126),"",VLOOKUP(AF126,ComboValue!$N$2:$O$70,2,FALSE) &amp; ",") &amp; IF(ISBLANK(AG126),"",VLOOKUP(AG126,ComboValue!$N$2:$O$70,2,FALSE) &amp; ",") &amp; IF(ISBLANK(AH126),"",VLOOKUP(AH126,ComboValue!$N$2:$O$70,2,FALSE) &amp; ",") &amp; IF(ISBLANK(AI126),"",VLOOKUP(AI126,ComboValue!$N$2:$O$70,2,FALSE) &amp; ",") &amp; IF(ISBLANK(AJ126),"",VLOOKUP(AJ126,ComboValue!$N$2:$O$70,2,FALSE) &amp; ",") &amp; IF(ISBLANK(AK126),"",VLOOKUP(AK126,ComboValue!$N$2:$O$70,2,FALSE) &amp; ",") &amp; IF(ISBLANK(AL126),"",VLOOKUP(AL126,ComboValue!$N$2:$O$70,2,FALSE) &amp; ",") &amp; IF(ISBLANK(AM126),"",VLOOKUP(AM126,ComboValue!$N$2:$O$70,2,FALSE) &amp; ",") &amp; IF(ISBLANK(AN126),"",VLOOKUP(AN126,ComboValue!$N$2:$O$70,2,FALSE) &amp; ",") &amp; IF(ISBLANK(AO126),"",VLOOKUP(AO126,ComboValue!$N$2:$O$70,2,FALSE) &amp; ",") &amp; IF(ISBLANK(AP126),"",VLOOKUP(AP126,ComboValue!$N$2:$O$70,2,FALSE) &amp; ",") &amp; IF(ISBLANK(AQ126),"",VLOOKUP(AQ126,ComboValue!$N$2:$O$70,2,FALSE) &amp; ",") &amp; IF(ISBLANK(AR126),"",VLOOKUP(AR126,ComboValue!$N$2:$O$70,2,FALSE) &amp; ",") &amp; IF(ISBLANK(AS126),"",VLOOKUP(AS126,ComboValue!$N$2:$O$70,2,FALSE) &amp; ",") &amp; IF(ISBLANK(AT126),"",VLOOKUP(AT126,ComboValue!$N$2:$O$70,2,FALSE) &amp; ",") &amp; IF(ISBLANK(AU126),"",VLOOKUP(AU126,ComboValue!$N$2:$O$70,2,FALSE) &amp; ",") &amp; IF(ISBLANK(AV126),"",VLOOKUP(AV126,ComboValue!$N$2:$O$70,2,FALSE) &amp; ",")</f>
        <v/>
      </c>
      <c r="BC126" s="122" t="str">
        <f t="shared" si="129"/>
        <v/>
      </c>
      <c r="BD126" s="110"/>
      <c r="BE126" s="120" t="str">
        <f t="shared" si="116"/>
        <v/>
      </c>
      <c r="BF126" s="121" t="str">
        <f t="shared" si="117"/>
        <v/>
      </c>
      <c r="BG126" s="121" t="str">
        <f t="shared" si="118"/>
        <v/>
      </c>
      <c r="BH126" s="121" t="str">
        <f t="shared" si="119"/>
        <v/>
      </c>
      <c r="BI126" s="121" t="str">
        <f t="shared" si="120"/>
        <v/>
      </c>
      <c r="BJ126" s="121" t="str">
        <f t="shared" si="121"/>
        <v/>
      </c>
      <c r="BK126" s="121" t="str">
        <f t="shared" si="122"/>
        <v/>
      </c>
      <c r="BL126" s="121" t="str">
        <f t="shared" si="123"/>
        <v/>
      </c>
      <c r="BM126" s="121" t="str">
        <f t="shared" si="124"/>
        <v/>
      </c>
      <c r="BN126" s="121" t="str">
        <f t="shared" si="125"/>
        <v/>
      </c>
      <c r="BO126" s="121">
        <f t="shared" si="130"/>
        <v>0</v>
      </c>
      <c r="BP126" s="121">
        <f t="shared" si="131"/>
        <v>0</v>
      </c>
      <c r="BQ126" s="121">
        <f t="shared" si="132"/>
        <v>0</v>
      </c>
      <c r="BR126" s="121">
        <f t="shared" si="133"/>
        <v>0</v>
      </c>
      <c r="BS126" s="121">
        <f t="shared" si="134"/>
        <v>0</v>
      </c>
      <c r="BT126" s="121">
        <f t="shared" si="135"/>
        <v>0</v>
      </c>
      <c r="BU126" s="121" t="str">
        <f t="shared" si="136"/>
        <v/>
      </c>
      <c r="BV126" s="121" t="str">
        <f t="shared" si="137"/>
        <v/>
      </c>
      <c r="BW126" s="121" t="str">
        <f t="shared" si="138"/>
        <v/>
      </c>
      <c r="BX126" s="121" t="str">
        <f t="shared" si="139"/>
        <v/>
      </c>
      <c r="BY126" s="121" t="str">
        <f t="shared" si="140"/>
        <v/>
      </c>
      <c r="BZ126" s="121" t="str">
        <f t="shared" si="141"/>
        <v/>
      </c>
      <c r="CA126" s="121" t="str">
        <f t="shared" si="142"/>
        <v/>
      </c>
      <c r="CB126" s="121" t="str">
        <f t="shared" si="143"/>
        <v/>
      </c>
      <c r="CC126" s="121" t="str">
        <f t="shared" si="144"/>
        <v/>
      </c>
      <c r="CD126" s="121" t="str">
        <f t="shared" si="145"/>
        <v/>
      </c>
      <c r="CE126" s="121" t="str">
        <f t="shared" si="146"/>
        <v/>
      </c>
      <c r="CF126" s="121" t="str">
        <f t="shared" si="147"/>
        <v/>
      </c>
      <c r="CG126" s="121" t="str">
        <f t="shared" si="148"/>
        <v/>
      </c>
      <c r="CH126" s="121" t="str">
        <f t="shared" si="149"/>
        <v/>
      </c>
      <c r="CI126" s="121" t="str">
        <f t="shared" si="150"/>
        <v/>
      </c>
      <c r="CJ126" s="129" t="str">
        <f t="shared" si="151"/>
        <v/>
      </c>
      <c r="CK126" s="121" t="str">
        <f t="shared" si="152"/>
        <v/>
      </c>
      <c r="CL126" s="121" t="str">
        <f t="shared" si="153"/>
        <v/>
      </c>
      <c r="CM126" s="122" t="str">
        <f t="shared" si="154"/>
        <v/>
      </c>
      <c r="CN126" s="122"/>
      <c r="CO126" s="122"/>
      <c r="CP126" s="122"/>
      <c r="CQ126" s="122"/>
      <c r="CR126" s="218" t="str">
        <f t="shared" si="127"/>
        <v>NO</v>
      </c>
      <c r="CS126" s="120" t="str">
        <f t="shared" si="155"/>
        <v/>
      </c>
      <c r="CT126" s="121" t="str">
        <f t="shared" si="156"/>
        <v/>
      </c>
      <c r="CU126" s="121" t="str">
        <f t="shared" si="157"/>
        <v/>
      </c>
      <c r="CV126" s="121" t="str">
        <f t="shared" si="158"/>
        <v/>
      </c>
      <c r="CW126" s="121" t="str">
        <f t="shared" si="159"/>
        <v/>
      </c>
      <c r="CX126" s="121" t="str">
        <f t="shared" si="160"/>
        <v/>
      </c>
      <c r="CY126" s="121" t="str">
        <f t="shared" si="161"/>
        <v/>
      </c>
      <c r="CZ126" s="121" t="str">
        <f t="shared" si="162"/>
        <v/>
      </c>
      <c r="DA126" s="121" t="str">
        <f t="shared" si="163"/>
        <v/>
      </c>
      <c r="DB126" s="122" t="str">
        <f t="shared" si="164"/>
        <v/>
      </c>
      <c r="DC126" s="120" t="str">
        <f t="shared" si="165"/>
        <v/>
      </c>
      <c r="DD126" s="121" t="str">
        <f t="shared" si="166"/>
        <v/>
      </c>
      <c r="DE126" s="121" t="str">
        <f t="shared" si="167"/>
        <v/>
      </c>
      <c r="DF126" s="122" t="str">
        <f t="shared" si="168"/>
        <v/>
      </c>
      <c r="DG126" s="110"/>
    </row>
    <row r="127" spans="2:111" ht="16.2" hidden="1" customHeight="1" outlineLevel="2" x14ac:dyDescent="0.4">
      <c r="B127" s="7">
        <v>122</v>
      </c>
      <c r="C127" s="12"/>
      <c r="D127" s="13"/>
      <c r="E127" s="14"/>
      <c r="F127" s="14"/>
      <c r="G127" s="14"/>
      <c r="H127" s="14"/>
      <c r="I127" s="14"/>
      <c r="J127" s="14"/>
      <c r="K127" s="14"/>
      <c r="L127" s="15"/>
      <c r="M127" s="12"/>
      <c r="N127" s="12"/>
      <c r="O127" s="12"/>
      <c r="P127" s="98" t="str">
        <f xml:space="preserve"> IF(ISBLANK(M127),"",VLOOKUP(M127,ComboValue!$E$2:$I$18,5,FALSE))</f>
        <v/>
      </c>
      <c r="Q127" s="12"/>
      <c r="R127" s="234" t="str" cm="1">
        <f t="array" ref="R127">IF(OR(ISNUMBER(SEARCH("GHS05",$D127:$L127)),ISNUMBER(SEARCH("GHS06",$D127:$L127)),ISNUMBER(SEARCH("GHS07",$D127:$L127)),ISNUMBER(SEARCH("GHS08",$D127:$L127)),ISNUMBER(SEARCH("geen pictogram",$D127:$L127)),ISNUMBER(SEARCH("GHS09",$D127:$L127)),ISNUMBER(SEARCH("GHS05",$D127:$L127))),"JA","NEE")</f>
        <v>NEE</v>
      </c>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X127" s="121" t="str">
        <f xml:space="preserve"> IF(ISBLANK(D127),"",VLOOKUP(D127,ComboValue!$B$2:$C$11,2,FALSE) &amp; ",") &amp; IF(ISBLANK(E127),"",VLOOKUP(E127,ComboValue!$B$2:$C$11,2,FALSE) &amp; ",") &amp; IF(ISBLANK(F127),"",VLOOKUP(F127,ComboValue!$B$2:$C$11,2,FALSE) &amp; ",") &amp; IF(ISBLANK(G127),"",VLOOKUP(G127,ComboValue!$B$2:$C$11,2,FALSE) &amp; ",") &amp; IF(ISBLANK(H127),"",VLOOKUP(H127,ComboValue!$B$2:$C$11,2,FALSE) &amp; ",") &amp; IF(ISBLANK(I127),"",VLOOKUP(I127,ComboValue!$B$2:$C$11,2,FALSE) &amp; ",") &amp; IF(ISBLANK(J127),"",VLOOKUP(J127,ComboValue!$B$2:$C$11,2,FALSE) &amp; ",") &amp; IF(ISBLANK(K127),"",VLOOKUP(K127,ComboValue!$B$2:$C$11,2,FALSE) &amp; ",") &amp; IF(ISBLANK(L127),"",VLOOKUP(L127,ComboValue!$B$2:$C$11,2,FALSE) &amp; ",")</f>
        <v/>
      </c>
      <c r="AY127" s="121" t="str">
        <f t="shared" si="128"/>
        <v>Tous_NL</v>
      </c>
      <c r="AZ127" s="121" t="str">
        <f>IF(ISBLANK(M127),"",VLOOKUP(M127,ComboValue!$E$2:$G$18,3,FALSE))</f>
        <v/>
      </c>
      <c r="BA127" s="121" t="str">
        <f>IF(ISBLANK(N127),"",VLOOKUP(N127,ComboValue!$K$2:$L$5,2,FALSE))</f>
        <v/>
      </c>
      <c r="BB127" s="128" t="str">
        <f>IF(ISBLANK(S127),"",VLOOKUP(S127,ComboValue!$N$2:$O$70,2,FALSE) &amp; ",") &amp; IF(ISBLANK(T127),"",VLOOKUP(T127,ComboValue!$N$2:$O$70,2,FALSE) &amp; ",") &amp; IF(ISBLANK(U127),"",VLOOKUP(U127,ComboValue!$N$2:$O$70,2,FALSE) &amp; ",") &amp; IF(ISBLANK(V127),"",VLOOKUP(V127,ComboValue!$N$2:$O$70,2,FALSE) &amp; ",") &amp; IF(ISBLANK(W127),"",VLOOKUP(W127,ComboValue!$N$2:$O$70,2,FALSE) &amp; ",") &amp; IF(ISBLANK(X127),"",VLOOKUP(X127,ComboValue!$N$2:$O$70,2,FALSE) &amp; ",") &amp; IF(ISBLANK(Y127),"",VLOOKUP(Y127,ComboValue!$N$2:$O$70,2,FALSE) &amp; ",") &amp; IF(ISBLANK(Z127),"",VLOOKUP(Z127,ComboValue!$N$2:$O$70,2,FALSE) &amp; ",") &amp; IF(ISBLANK(AA127),"",VLOOKUP(AA127,ComboValue!$N$2:$O$70,2,FALSE) &amp; ",") &amp; IF(ISBLANK(AB127),"",VLOOKUP(AB127,ComboValue!$N$2:$O$70,2,FALSE) &amp; ",") &amp; IF(ISBLANK(AC127),"",VLOOKUP(AC127,ComboValue!$N$2:$O$70,2,FALSE) &amp; ",") &amp; IF(ISBLANK(AD127),"",VLOOKUP(AD127,ComboValue!$N$2:$O$70,2,FALSE) &amp; ",") &amp; IF(ISBLANK(AE127),"",VLOOKUP(AE127,ComboValue!$N$2:$O$70,2,FALSE) &amp; ",") &amp; IF(ISBLANK(AF127),"",VLOOKUP(AF127,ComboValue!$N$2:$O$70,2,FALSE) &amp; ",") &amp; IF(ISBLANK(AG127),"",VLOOKUP(AG127,ComboValue!$N$2:$O$70,2,FALSE) &amp; ",") &amp; IF(ISBLANK(AH127),"",VLOOKUP(AH127,ComboValue!$N$2:$O$70,2,FALSE) &amp; ",") &amp; IF(ISBLANK(AI127),"",VLOOKUP(AI127,ComboValue!$N$2:$O$70,2,FALSE) &amp; ",") &amp; IF(ISBLANK(AJ127),"",VLOOKUP(AJ127,ComboValue!$N$2:$O$70,2,FALSE) &amp; ",") &amp; IF(ISBLANK(AK127),"",VLOOKUP(AK127,ComboValue!$N$2:$O$70,2,FALSE) &amp; ",") &amp; IF(ISBLANK(AL127),"",VLOOKUP(AL127,ComboValue!$N$2:$O$70,2,FALSE) &amp; ",") &amp; IF(ISBLANK(AM127),"",VLOOKUP(AM127,ComboValue!$N$2:$O$70,2,FALSE) &amp; ",") &amp; IF(ISBLANK(AN127),"",VLOOKUP(AN127,ComboValue!$N$2:$O$70,2,FALSE) &amp; ",") &amp; IF(ISBLANK(AO127),"",VLOOKUP(AO127,ComboValue!$N$2:$O$70,2,FALSE) &amp; ",") &amp; IF(ISBLANK(AP127),"",VLOOKUP(AP127,ComboValue!$N$2:$O$70,2,FALSE) &amp; ",") &amp; IF(ISBLANK(AQ127),"",VLOOKUP(AQ127,ComboValue!$N$2:$O$70,2,FALSE) &amp; ",") &amp; IF(ISBLANK(AR127),"",VLOOKUP(AR127,ComboValue!$N$2:$O$70,2,FALSE) &amp; ",") &amp; IF(ISBLANK(AS127),"",VLOOKUP(AS127,ComboValue!$N$2:$O$70,2,FALSE) &amp; ",") &amp; IF(ISBLANK(AT127),"",VLOOKUP(AT127,ComboValue!$N$2:$O$70,2,FALSE) &amp; ",") &amp; IF(ISBLANK(AU127),"",VLOOKUP(AU127,ComboValue!$N$2:$O$70,2,FALSE) &amp; ",") &amp; IF(ISBLANK(AV127),"",VLOOKUP(AV127,ComboValue!$N$2:$O$70,2,FALSE) &amp; ",")</f>
        <v/>
      </c>
      <c r="BC127" s="122" t="str">
        <f t="shared" si="129"/>
        <v/>
      </c>
      <c r="BD127" s="110"/>
      <c r="BE127" s="120" t="str">
        <f t="shared" si="116"/>
        <v/>
      </c>
      <c r="BF127" s="121" t="str">
        <f t="shared" si="117"/>
        <v/>
      </c>
      <c r="BG127" s="121" t="str">
        <f t="shared" si="118"/>
        <v/>
      </c>
      <c r="BH127" s="121" t="str">
        <f t="shared" si="119"/>
        <v/>
      </c>
      <c r="BI127" s="121" t="str">
        <f t="shared" si="120"/>
        <v/>
      </c>
      <c r="BJ127" s="121" t="str">
        <f t="shared" si="121"/>
        <v/>
      </c>
      <c r="BK127" s="121" t="str">
        <f t="shared" si="122"/>
        <v/>
      </c>
      <c r="BL127" s="121" t="str">
        <f t="shared" si="123"/>
        <v/>
      </c>
      <c r="BM127" s="121" t="str">
        <f t="shared" si="124"/>
        <v/>
      </c>
      <c r="BN127" s="121" t="str">
        <f t="shared" si="125"/>
        <v/>
      </c>
      <c r="BO127" s="121">
        <f t="shared" si="130"/>
        <v>0</v>
      </c>
      <c r="BP127" s="121">
        <f t="shared" si="131"/>
        <v>0</v>
      </c>
      <c r="BQ127" s="121">
        <f t="shared" si="132"/>
        <v>0</v>
      </c>
      <c r="BR127" s="121">
        <f t="shared" si="133"/>
        <v>0</v>
      </c>
      <c r="BS127" s="121">
        <f t="shared" si="134"/>
        <v>0</v>
      </c>
      <c r="BT127" s="121">
        <f t="shared" si="135"/>
        <v>0</v>
      </c>
      <c r="BU127" s="121" t="str">
        <f t="shared" si="136"/>
        <v/>
      </c>
      <c r="BV127" s="121" t="str">
        <f t="shared" si="137"/>
        <v/>
      </c>
      <c r="BW127" s="121" t="str">
        <f t="shared" si="138"/>
        <v/>
      </c>
      <c r="BX127" s="121" t="str">
        <f t="shared" si="139"/>
        <v/>
      </c>
      <c r="BY127" s="121" t="str">
        <f t="shared" si="140"/>
        <v/>
      </c>
      <c r="BZ127" s="121" t="str">
        <f t="shared" si="141"/>
        <v/>
      </c>
      <c r="CA127" s="121" t="str">
        <f t="shared" si="142"/>
        <v/>
      </c>
      <c r="CB127" s="121" t="str">
        <f t="shared" si="143"/>
        <v/>
      </c>
      <c r="CC127" s="121" t="str">
        <f t="shared" si="144"/>
        <v/>
      </c>
      <c r="CD127" s="121" t="str">
        <f t="shared" si="145"/>
        <v/>
      </c>
      <c r="CE127" s="121" t="str">
        <f t="shared" si="146"/>
        <v/>
      </c>
      <c r="CF127" s="121" t="str">
        <f t="shared" si="147"/>
        <v/>
      </c>
      <c r="CG127" s="121" t="str">
        <f t="shared" si="148"/>
        <v/>
      </c>
      <c r="CH127" s="121" t="str">
        <f t="shared" si="149"/>
        <v/>
      </c>
      <c r="CI127" s="121" t="str">
        <f t="shared" si="150"/>
        <v/>
      </c>
      <c r="CJ127" s="129" t="str">
        <f t="shared" si="151"/>
        <v/>
      </c>
      <c r="CK127" s="121" t="str">
        <f t="shared" si="152"/>
        <v/>
      </c>
      <c r="CL127" s="121" t="str">
        <f t="shared" si="153"/>
        <v/>
      </c>
      <c r="CM127" s="122" t="str">
        <f t="shared" si="154"/>
        <v/>
      </c>
      <c r="CN127" s="122"/>
      <c r="CO127" s="122"/>
      <c r="CP127" s="122"/>
      <c r="CQ127" s="122"/>
      <c r="CR127" s="218" t="str">
        <f t="shared" si="127"/>
        <v>NO</v>
      </c>
      <c r="CS127" s="120" t="str">
        <f t="shared" si="155"/>
        <v/>
      </c>
      <c r="CT127" s="121" t="str">
        <f t="shared" si="156"/>
        <v/>
      </c>
      <c r="CU127" s="121" t="str">
        <f t="shared" si="157"/>
        <v/>
      </c>
      <c r="CV127" s="121" t="str">
        <f t="shared" si="158"/>
        <v/>
      </c>
      <c r="CW127" s="121" t="str">
        <f t="shared" si="159"/>
        <v/>
      </c>
      <c r="CX127" s="121" t="str">
        <f t="shared" si="160"/>
        <v/>
      </c>
      <c r="CY127" s="121" t="str">
        <f t="shared" si="161"/>
        <v/>
      </c>
      <c r="CZ127" s="121" t="str">
        <f t="shared" si="162"/>
        <v/>
      </c>
      <c r="DA127" s="121" t="str">
        <f t="shared" si="163"/>
        <v/>
      </c>
      <c r="DB127" s="122" t="str">
        <f t="shared" si="164"/>
        <v/>
      </c>
      <c r="DC127" s="120" t="str">
        <f t="shared" si="165"/>
        <v/>
      </c>
      <c r="DD127" s="121" t="str">
        <f t="shared" si="166"/>
        <v/>
      </c>
      <c r="DE127" s="121" t="str">
        <f t="shared" si="167"/>
        <v/>
      </c>
      <c r="DF127" s="122" t="str">
        <f t="shared" si="168"/>
        <v/>
      </c>
      <c r="DG127" s="110"/>
    </row>
    <row r="128" spans="2:111" ht="16.2" hidden="1" customHeight="1" outlineLevel="2" x14ac:dyDescent="0.4">
      <c r="B128" s="7">
        <v>123</v>
      </c>
      <c r="C128" s="12"/>
      <c r="D128" s="13"/>
      <c r="E128" s="14"/>
      <c r="F128" s="14"/>
      <c r="G128" s="14"/>
      <c r="H128" s="14"/>
      <c r="I128" s="14"/>
      <c r="J128" s="14"/>
      <c r="K128" s="14"/>
      <c r="L128" s="15"/>
      <c r="M128" s="12"/>
      <c r="N128" s="12"/>
      <c r="O128" s="12"/>
      <c r="P128" s="98" t="str">
        <f xml:space="preserve"> IF(ISBLANK(M128),"",VLOOKUP(M128,ComboValue!$E$2:$I$18,5,FALSE))</f>
        <v/>
      </c>
      <c r="Q128" s="12"/>
      <c r="R128" s="234" t="str" cm="1">
        <f t="array" ref="R128">IF(OR(ISNUMBER(SEARCH("GHS05",$D128:$L128)),ISNUMBER(SEARCH("GHS06",$D128:$L128)),ISNUMBER(SEARCH("GHS07",$D128:$L128)),ISNUMBER(SEARCH("GHS08",$D128:$L128)),ISNUMBER(SEARCH("geen pictogram",$D128:$L128)),ISNUMBER(SEARCH("GHS09",$D128:$L128)),ISNUMBER(SEARCH("GHS05",$D128:$L128))),"JA","NEE")</f>
        <v>NEE</v>
      </c>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X128" s="121" t="str">
        <f xml:space="preserve"> IF(ISBLANK(D128),"",VLOOKUP(D128,ComboValue!$B$2:$C$11,2,FALSE) &amp; ",") &amp; IF(ISBLANK(E128),"",VLOOKUP(E128,ComboValue!$B$2:$C$11,2,FALSE) &amp; ",") &amp; IF(ISBLANK(F128),"",VLOOKUP(F128,ComboValue!$B$2:$C$11,2,FALSE) &amp; ",") &amp; IF(ISBLANK(G128),"",VLOOKUP(G128,ComboValue!$B$2:$C$11,2,FALSE) &amp; ",") &amp; IF(ISBLANK(H128),"",VLOOKUP(H128,ComboValue!$B$2:$C$11,2,FALSE) &amp; ",") &amp; IF(ISBLANK(I128),"",VLOOKUP(I128,ComboValue!$B$2:$C$11,2,FALSE) &amp; ",") &amp; IF(ISBLANK(J128),"",VLOOKUP(J128,ComboValue!$B$2:$C$11,2,FALSE) &amp; ",") &amp; IF(ISBLANK(K128),"",VLOOKUP(K128,ComboValue!$B$2:$C$11,2,FALSE) &amp; ",") &amp; IF(ISBLANK(L128),"",VLOOKUP(L128,ComboValue!$B$2:$C$11,2,FALSE) &amp; ",")</f>
        <v/>
      </c>
      <c r="AY128" s="121" t="str">
        <f t="shared" si="128"/>
        <v>Tous_NL</v>
      </c>
      <c r="AZ128" s="121" t="str">
        <f>IF(ISBLANK(M128),"",VLOOKUP(M128,ComboValue!$E$2:$G$18,3,FALSE))</f>
        <v/>
      </c>
      <c r="BA128" s="121" t="str">
        <f>IF(ISBLANK(N128),"",VLOOKUP(N128,ComboValue!$K$2:$L$5,2,FALSE))</f>
        <v/>
      </c>
      <c r="BB128" s="128" t="str">
        <f>IF(ISBLANK(S128),"",VLOOKUP(S128,ComboValue!$N$2:$O$70,2,FALSE) &amp; ",") &amp; IF(ISBLANK(T128),"",VLOOKUP(T128,ComboValue!$N$2:$O$70,2,FALSE) &amp; ",") &amp; IF(ISBLANK(U128),"",VLOOKUP(U128,ComboValue!$N$2:$O$70,2,FALSE) &amp; ",") &amp; IF(ISBLANK(V128),"",VLOOKUP(V128,ComboValue!$N$2:$O$70,2,FALSE) &amp; ",") &amp; IF(ISBLANK(W128),"",VLOOKUP(W128,ComboValue!$N$2:$O$70,2,FALSE) &amp; ",") &amp; IF(ISBLANK(X128),"",VLOOKUP(X128,ComboValue!$N$2:$O$70,2,FALSE) &amp; ",") &amp; IF(ISBLANK(Y128),"",VLOOKUP(Y128,ComboValue!$N$2:$O$70,2,FALSE) &amp; ",") &amp; IF(ISBLANK(Z128),"",VLOOKUP(Z128,ComboValue!$N$2:$O$70,2,FALSE) &amp; ",") &amp; IF(ISBLANK(AA128),"",VLOOKUP(AA128,ComboValue!$N$2:$O$70,2,FALSE) &amp; ",") &amp; IF(ISBLANK(AB128),"",VLOOKUP(AB128,ComboValue!$N$2:$O$70,2,FALSE) &amp; ",") &amp; IF(ISBLANK(AC128),"",VLOOKUP(AC128,ComboValue!$N$2:$O$70,2,FALSE) &amp; ",") &amp; IF(ISBLANK(AD128),"",VLOOKUP(AD128,ComboValue!$N$2:$O$70,2,FALSE) &amp; ",") &amp; IF(ISBLANK(AE128),"",VLOOKUP(AE128,ComboValue!$N$2:$O$70,2,FALSE) &amp; ",") &amp; IF(ISBLANK(AF128),"",VLOOKUP(AF128,ComboValue!$N$2:$O$70,2,FALSE) &amp; ",") &amp; IF(ISBLANK(AG128),"",VLOOKUP(AG128,ComboValue!$N$2:$O$70,2,FALSE) &amp; ",") &amp; IF(ISBLANK(AH128),"",VLOOKUP(AH128,ComboValue!$N$2:$O$70,2,FALSE) &amp; ",") &amp; IF(ISBLANK(AI128),"",VLOOKUP(AI128,ComboValue!$N$2:$O$70,2,FALSE) &amp; ",") &amp; IF(ISBLANK(AJ128),"",VLOOKUP(AJ128,ComboValue!$N$2:$O$70,2,FALSE) &amp; ",") &amp; IF(ISBLANK(AK128),"",VLOOKUP(AK128,ComboValue!$N$2:$O$70,2,FALSE) &amp; ",") &amp; IF(ISBLANK(AL128),"",VLOOKUP(AL128,ComboValue!$N$2:$O$70,2,FALSE) &amp; ",") &amp; IF(ISBLANK(AM128),"",VLOOKUP(AM128,ComboValue!$N$2:$O$70,2,FALSE) &amp; ",") &amp; IF(ISBLANK(AN128),"",VLOOKUP(AN128,ComboValue!$N$2:$O$70,2,FALSE) &amp; ",") &amp; IF(ISBLANK(AO128),"",VLOOKUP(AO128,ComboValue!$N$2:$O$70,2,FALSE) &amp; ",") &amp; IF(ISBLANK(AP128),"",VLOOKUP(AP128,ComboValue!$N$2:$O$70,2,FALSE) &amp; ",") &amp; IF(ISBLANK(AQ128),"",VLOOKUP(AQ128,ComboValue!$N$2:$O$70,2,FALSE) &amp; ",") &amp; IF(ISBLANK(AR128),"",VLOOKUP(AR128,ComboValue!$N$2:$O$70,2,FALSE) &amp; ",") &amp; IF(ISBLANK(AS128),"",VLOOKUP(AS128,ComboValue!$N$2:$O$70,2,FALSE) &amp; ",") &amp; IF(ISBLANK(AT128),"",VLOOKUP(AT128,ComboValue!$N$2:$O$70,2,FALSE) &amp; ",") &amp; IF(ISBLANK(AU128),"",VLOOKUP(AU128,ComboValue!$N$2:$O$70,2,FALSE) &amp; ",") &amp; IF(ISBLANK(AV128),"",VLOOKUP(AV128,ComboValue!$N$2:$O$70,2,FALSE) &amp; ",")</f>
        <v/>
      </c>
      <c r="BC128" s="122" t="str">
        <f t="shared" si="129"/>
        <v/>
      </c>
      <c r="BD128" s="110"/>
      <c r="BE128" s="120" t="str">
        <f t="shared" si="116"/>
        <v/>
      </c>
      <c r="BF128" s="121" t="str">
        <f t="shared" si="117"/>
        <v/>
      </c>
      <c r="BG128" s="121" t="str">
        <f t="shared" si="118"/>
        <v/>
      </c>
      <c r="BH128" s="121" t="str">
        <f t="shared" si="119"/>
        <v/>
      </c>
      <c r="BI128" s="121" t="str">
        <f t="shared" si="120"/>
        <v/>
      </c>
      <c r="BJ128" s="121" t="str">
        <f t="shared" si="121"/>
        <v/>
      </c>
      <c r="BK128" s="121" t="str">
        <f t="shared" si="122"/>
        <v/>
      </c>
      <c r="BL128" s="121" t="str">
        <f t="shared" si="123"/>
        <v/>
      </c>
      <c r="BM128" s="121" t="str">
        <f t="shared" si="124"/>
        <v/>
      </c>
      <c r="BN128" s="121" t="str">
        <f t="shared" si="125"/>
        <v/>
      </c>
      <c r="BO128" s="121">
        <f t="shared" si="130"/>
        <v>0</v>
      </c>
      <c r="BP128" s="121">
        <f t="shared" si="131"/>
        <v>0</v>
      </c>
      <c r="BQ128" s="121">
        <f t="shared" si="132"/>
        <v>0</v>
      </c>
      <c r="BR128" s="121">
        <f t="shared" si="133"/>
        <v>0</v>
      </c>
      <c r="BS128" s="121">
        <f t="shared" si="134"/>
        <v>0</v>
      </c>
      <c r="BT128" s="121">
        <f t="shared" si="135"/>
        <v>0</v>
      </c>
      <c r="BU128" s="121" t="str">
        <f t="shared" si="136"/>
        <v/>
      </c>
      <c r="BV128" s="121" t="str">
        <f t="shared" si="137"/>
        <v/>
      </c>
      <c r="BW128" s="121" t="str">
        <f t="shared" si="138"/>
        <v/>
      </c>
      <c r="BX128" s="121" t="str">
        <f t="shared" si="139"/>
        <v/>
      </c>
      <c r="BY128" s="121" t="str">
        <f t="shared" si="140"/>
        <v/>
      </c>
      <c r="BZ128" s="121" t="str">
        <f t="shared" si="141"/>
        <v/>
      </c>
      <c r="CA128" s="121" t="str">
        <f t="shared" si="142"/>
        <v/>
      </c>
      <c r="CB128" s="121" t="str">
        <f t="shared" si="143"/>
        <v/>
      </c>
      <c r="CC128" s="121" t="str">
        <f t="shared" si="144"/>
        <v/>
      </c>
      <c r="CD128" s="121" t="str">
        <f t="shared" si="145"/>
        <v/>
      </c>
      <c r="CE128" s="121" t="str">
        <f t="shared" si="146"/>
        <v/>
      </c>
      <c r="CF128" s="121" t="str">
        <f t="shared" si="147"/>
        <v/>
      </c>
      <c r="CG128" s="121" t="str">
        <f t="shared" si="148"/>
        <v/>
      </c>
      <c r="CH128" s="121" t="str">
        <f t="shared" si="149"/>
        <v/>
      </c>
      <c r="CI128" s="121" t="str">
        <f t="shared" si="150"/>
        <v/>
      </c>
      <c r="CJ128" s="129" t="str">
        <f t="shared" si="151"/>
        <v/>
      </c>
      <c r="CK128" s="121" t="str">
        <f t="shared" si="152"/>
        <v/>
      </c>
      <c r="CL128" s="121" t="str">
        <f t="shared" si="153"/>
        <v/>
      </c>
      <c r="CM128" s="122" t="str">
        <f t="shared" si="154"/>
        <v/>
      </c>
      <c r="CN128" s="122"/>
      <c r="CO128" s="122"/>
      <c r="CP128" s="122"/>
      <c r="CQ128" s="122"/>
      <c r="CR128" s="218" t="str">
        <f t="shared" si="127"/>
        <v>NO</v>
      </c>
      <c r="CS128" s="120" t="str">
        <f t="shared" si="155"/>
        <v/>
      </c>
      <c r="CT128" s="121" t="str">
        <f t="shared" si="156"/>
        <v/>
      </c>
      <c r="CU128" s="121" t="str">
        <f t="shared" si="157"/>
        <v/>
      </c>
      <c r="CV128" s="121" t="str">
        <f t="shared" si="158"/>
        <v/>
      </c>
      <c r="CW128" s="121" t="str">
        <f t="shared" si="159"/>
        <v/>
      </c>
      <c r="CX128" s="121" t="str">
        <f t="shared" si="160"/>
        <v/>
      </c>
      <c r="CY128" s="121" t="str">
        <f t="shared" si="161"/>
        <v/>
      </c>
      <c r="CZ128" s="121" t="str">
        <f t="shared" si="162"/>
        <v/>
      </c>
      <c r="DA128" s="121" t="str">
        <f t="shared" si="163"/>
        <v/>
      </c>
      <c r="DB128" s="122" t="str">
        <f t="shared" si="164"/>
        <v/>
      </c>
      <c r="DC128" s="120" t="str">
        <f t="shared" si="165"/>
        <v/>
      </c>
      <c r="DD128" s="121" t="str">
        <f t="shared" si="166"/>
        <v/>
      </c>
      <c r="DE128" s="121" t="str">
        <f t="shared" si="167"/>
        <v/>
      </c>
      <c r="DF128" s="122" t="str">
        <f t="shared" si="168"/>
        <v/>
      </c>
      <c r="DG128" s="110"/>
    </row>
    <row r="129" spans="2:111" ht="16.2" hidden="1" customHeight="1" outlineLevel="2" x14ac:dyDescent="0.4">
      <c r="B129" s="7">
        <v>124</v>
      </c>
      <c r="C129" s="12"/>
      <c r="D129" s="13"/>
      <c r="E129" s="14"/>
      <c r="F129" s="14"/>
      <c r="G129" s="14"/>
      <c r="H129" s="14"/>
      <c r="I129" s="14"/>
      <c r="J129" s="14"/>
      <c r="K129" s="14"/>
      <c r="L129" s="15"/>
      <c r="M129" s="12"/>
      <c r="N129" s="12"/>
      <c r="O129" s="12"/>
      <c r="P129" s="98" t="str">
        <f xml:space="preserve"> IF(ISBLANK(M129),"",VLOOKUP(M129,ComboValue!$E$2:$I$18,5,FALSE))</f>
        <v/>
      </c>
      <c r="Q129" s="12"/>
      <c r="R129" s="234" t="str" cm="1">
        <f t="array" ref="R129">IF(OR(ISNUMBER(SEARCH("GHS05",$D129:$L129)),ISNUMBER(SEARCH("GHS06",$D129:$L129)),ISNUMBER(SEARCH("GHS07",$D129:$L129)),ISNUMBER(SEARCH("GHS08",$D129:$L129)),ISNUMBER(SEARCH("geen pictogram",$D129:$L129)),ISNUMBER(SEARCH("GHS09",$D129:$L129)),ISNUMBER(SEARCH("GHS05",$D129:$L129))),"JA","NEE")</f>
        <v>NEE</v>
      </c>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X129" s="121" t="str">
        <f xml:space="preserve"> IF(ISBLANK(D129),"",VLOOKUP(D129,ComboValue!$B$2:$C$11,2,FALSE) &amp; ",") &amp; IF(ISBLANK(E129),"",VLOOKUP(E129,ComboValue!$B$2:$C$11,2,FALSE) &amp; ",") &amp; IF(ISBLANK(F129),"",VLOOKUP(F129,ComboValue!$B$2:$C$11,2,FALSE) &amp; ",") &amp; IF(ISBLANK(G129),"",VLOOKUP(G129,ComboValue!$B$2:$C$11,2,FALSE) &amp; ",") &amp; IF(ISBLANK(H129),"",VLOOKUP(H129,ComboValue!$B$2:$C$11,2,FALSE) &amp; ",") &amp; IF(ISBLANK(I129),"",VLOOKUP(I129,ComboValue!$B$2:$C$11,2,FALSE) &amp; ",") &amp; IF(ISBLANK(J129),"",VLOOKUP(J129,ComboValue!$B$2:$C$11,2,FALSE) &amp; ",") &amp; IF(ISBLANK(K129),"",VLOOKUP(K129,ComboValue!$B$2:$C$11,2,FALSE) &amp; ",") &amp; IF(ISBLANK(L129),"",VLOOKUP(L129,ComboValue!$B$2:$C$11,2,FALSE) &amp; ",")</f>
        <v/>
      </c>
      <c r="AY129" s="121" t="str">
        <f t="shared" si="128"/>
        <v>Tous_NL</v>
      </c>
      <c r="AZ129" s="121" t="str">
        <f>IF(ISBLANK(M129),"",VLOOKUP(M129,ComboValue!$E$2:$G$18,3,FALSE))</f>
        <v/>
      </c>
      <c r="BA129" s="121" t="str">
        <f>IF(ISBLANK(N129),"",VLOOKUP(N129,ComboValue!$K$2:$L$5,2,FALSE))</f>
        <v/>
      </c>
      <c r="BB129" s="128" t="str">
        <f>IF(ISBLANK(S129),"",VLOOKUP(S129,ComboValue!$N$2:$O$70,2,FALSE) &amp; ",") &amp; IF(ISBLANK(T129),"",VLOOKUP(T129,ComboValue!$N$2:$O$70,2,FALSE) &amp; ",") &amp; IF(ISBLANK(U129),"",VLOOKUP(U129,ComboValue!$N$2:$O$70,2,FALSE) &amp; ",") &amp; IF(ISBLANK(V129),"",VLOOKUP(V129,ComboValue!$N$2:$O$70,2,FALSE) &amp; ",") &amp; IF(ISBLANK(W129),"",VLOOKUP(W129,ComboValue!$N$2:$O$70,2,FALSE) &amp; ",") &amp; IF(ISBLANK(X129),"",VLOOKUP(X129,ComboValue!$N$2:$O$70,2,FALSE) &amp; ",") &amp; IF(ISBLANK(Y129),"",VLOOKUP(Y129,ComboValue!$N$2:$O$70,2,FALSE) &amp; ",") &amp; IF(ISBLANK(Z129),"",VLOOKUP(Z129,ComboValue!$N$2:$O$70,2,FALSE) &amp; ",") &amp; IF(ISBLANK(AA129),"",VLOOKUP(AA129,ComboValue!$N$2:$O$70,2,FALSE) &amp; ",") &amp; IF(ISBLANK(AB129),"",VLOOKUP(AB129,ComboValue!$N$2:$O$70,2,FALSE) &amp; ",") &amp; IF(ISBLANK(AC129),"",VLOOKUP(AC129,ComboValue!$N$2:$O$70,2,FALSE) &amp; ",") &amp; IF(ISBLANK(AD129),"",VLOOKUP(AD129,ComboValue!$N$2:$O$70,2,FALSE) &amp; ",") &amp; IF(ISBLANK(AE129),"",VLOOKUP(AE129,ComboValue!$N$2:$O$70,2,FALSE) &amp; ",") &amp; IF(ISBLANK(AF129),"",VLOOKUP(AF129,ComboValue!$N$2:$O$70,2,FALSE) &amp; ",") &amp; IF(ISBLANK(AG129),"",VLOOKUP(AG129,ComboValue!$N$2:$O$70,2,FALSE) &amp; ",") &amp; IF(ISBLANK(AH129),"",VLOOKUP(AH129,ComboValue!$N$2:$O$70,2,FALSE) &amp; ",") &amp; IF(ISBLANK(AI129),"",VLOOKUP(AI129,ComboValue!$N$2:$O$70,2,FALSE) &amp; ",") &amp; IF(ISBLANK(AJ129),"",VLOOKUP(AJ129,ComboValue!$N$2:$O$70,2,FALSE) &amp; ",") &amp; IF(ISBLANK(AK129),"",VLOOKUP(AK129,ComboValue!$N$2:$O$70,2,FALSE) &amp; ",") &amp; IF(ISBLANK(AL129),"",VLOOKUP(AL129,ComboValue!$N$2:$O$70,2,FALSE) &amp; ",") &amp; IF(ISBLANK(AM129),"",VLOOKUP(AM129,ComboValue!$N$2:$O$70,2,FALSE) &amp; ",") &amp; IF(ISBLANK(AN129),"",VLOOKUP(AN129,ComboValue!$N$2:$O$70,2,FALSE) &amp; ",") &amp; IF(ISBLANK(AO129),"",VLOOKUP(AO129,ComboValue!$N$2:$O$70,2,FALSE) &amp; ",") &amp; IF(ISBLANK(AP129),"",VLOOKUP(AP129,ComboValue!$N$2:$O$70,2,FALSE) &amp; ",") &amp; IF(ISBLANK(AQ129),"",VLOOKUP(AQ129,ComboValue!$N$2:$O$70,2,FALSE) &amp; ",") &amp; IF(ISBLANK(AR129),"",VLOOKUP(AR129,ComboValue!$N$2:$O$70,2,FALSE) &amp; ",") &amp; IF(ISBLANK(AS129),"",VLOOKUP(AS129,ComboValue!$N$2:$O$70,2,FALSE) &amp; ",") &amp; IF(ISBLANK(AT129),"",VLOOKUP(AT129,ComboValue!$N$2:$O$70,2,FALSE) &amp; ",") &amp; IF(ISBLANK(AU129),"",VLOOKUP(AU129,ComboValue!$N$2:$O$70,2,FALSE) &amp; ",") &amp; IF(ISBLANK(AV129),"",VLOOKUP(AV129,ComboValue!$N$2:$O$70,2,FALSE) &amp; ",")</f>
        <v/>
      </c>
      <c r="BC129" s="122" t="str">
        <f t="shared" si="129"/>
        <v/>
      </c>
      <c r="BD129" s="110"/>
      <c r="BE129" s="120" t="str">
        <f t="shared" si="116"/>
        <v/>
      </c>
      <c r="BF129" s="121" t="str">
        <f t="shared" si="117"/>
        <v/>
      </c>
      <c r="BG129" s="121" t="str">
        <f t="shared" si="118"/>
        <v/>
      </c>
      <c r="BH129" s="121" t="str">
        <f t="shared" si="119"/>
        <v/>
      </c>
      <c r="BI129" s="121" t="str">
        <f t="shared" si="120"/>
        <v/>
      </c>
      <c r="BJ129" s="121" t="str">
        <f t="shared" si="121"/>
        <v/>
      </c>
      <c r="BK129" s="121" t="str">
        <f t="shared" si="122"/>
        <v/>
      </c>
      <c r="BL129" s="121" t="str">
        <f t="shared" si="123"/>
        <v/>
      </c>
      <c r="BM129" s="121" t="str">
        <f t="shared" si="124"/>
        <v/>
      </c>
      <c r="BN129" s="121" t="str">
        <f t="shared" si="125"/>
        <v/>
      </c>
      <c r="BO129" s="121">
        <f t="shared" si="130"/>
        <v>0</v>
      </c>
      <c r="BP129" s="121">
        <f t="shared" si="131"/>
        <v>0</v>
      </c>
      <c r="BQ129" s="121">
        <f t="shared" si="132"/>
        <v>0</v>
      </c>
      <c r="BR129" s="121">
        <f t="shared" si="133"/>
        <v>0</v>
      </c>
      <c r="BS129" s="121">
        <f t="shared" si="134"/>
        <v>0</v>
      </c>
      <c r="BT129" s="121">
        <f t="shared" si="135"/>
        <v>0</v>
      </c>
      <c r="BU129" s="121" t="str">
        <f t="shared" si="136"/>
        <v/>
      </c>
      <c r="BV129" s="121" t="str">
        <f t="shared" si="137"/>
        <v/>
      </c>
      <c r="BW129" s="121" t="str">
        <f t="shared" si="138"/>
        <v/>
      </c>
      <c r="BX129" s="121" t="str">
        <f t="shared" si="139"/>
        <v/>
      </c>
      <c r="BY129" s="121" t="str">
        <f t="shared" si="140"/>
        <v/>
      </c>
      <c r="BZ129" s="121" t="str">
        <f t="shared" si="141"/>
        <v/>
      </c>
      <c r="CA129" s="121" t="str">
        <f t="shared" si="142"/>
        <v/>
      </c>
      <c r="CB129" s="121" t="str">
        <f t="shared" si="143"/>
        <v/>
      </c>
      <c r="CC129" s="121" t="str">
        <f t="shared" si="144"/>
        <v/>
      </c>
      <c r="CD129" s="121" t="str">
        <f t="shared" si="145"/>
        <v/>
      </c>
      <c r="CE129" s="121" t="str">
        <f t="shared" si="146"/>
        <v/>
      </c>
      <c r="CF129" s="121" t="str">
        <f t="shared" si="147"/>
        <v/>
      </c>
      <c r="CG129" s="121" t="str">
        <f t="shared" si="148"/>
        <v/>
      </c>
      <c r="CH129" s="121" t="str">
        <f t="shared" si="149"/>
        <v/>
      </c>
      <c r="CI129" s="121" t="str">
        <f t="shared" si="150"/>
        <v/>
      </c>
      <c r="CJ129" s="129" t="str">
        <f t="shared" si="151"/>
        <v/>
      </c>
      <c r="CK129" s="121" t="str">
        <f t="shared" si="152"/>
        <v/>
      </c>
      <c r="CL129" s="121" t="str">
        <f t="shared" si="153"/>
        <v/>
      </c>
      <c r="CM129" s="122" t="str">
        <f t="shared" si="154"/>
        <v/>
      </c>
      <c r="CN129" s="122"/>
      <c r="CO129" s="122"/>
      <c r="CP129" s="122"/>
      <c r="CQ129" s="122"/>
      <c r="CR129" s="218" t="str">
        <f t="shared" si="127"/>
        <v>NO</v>
      </c>
      <c r="CS129" s="120" t="str">
        <f t="shared" si="155"/>
        <v/>
      </c>
      <c r="CT129" s="121" t="str">
        <f t="shared" si="156"/>
        <v/>
      </c>
      <c r="CU129" s="121" t="str">
        <f t="shared" si="157"/>
        <v/>
      </c>
      <c r="CV129" s="121" t="str">
        <f t="shared" si="158"/>
        <v/>
      </c>
      <c r="CW129" s="121" t="str">
        <f t="shared" si="159"/>
        <v/>
      </c>
      <c r="CX129" s="121" t="str">
        <f t="shared" si="160"/>
        <v/>
      </c>
      <c r="CY129" s="121" t="str">
        <f t="shared" si="161"/>
        <v/>
      </c>
      <c r="CZ129" s="121" t="str">
        <f t="shared" si="162"/>
        <v/>
      </c>
      <c r="DA129" s="121" t="str">
        <f t="shared" si="163"/>
        <v/>
      </c>
      <c r="DB129" s="122" t="str">
        <f t="shared" si="164"/>
        <v/>
      </c>
      <c r="DC129" s="120" t="str">
        <f t="shared" si="165"/>
        <v/>
      </c>
      <c r="DD129" s="121" t="str">
        <f t="shared" si="166"/>
        <v/>
      </c>
      <c r="DE129" s="121" t="str">
        <f t="shared" si="167"/>
        <v/>
      </c>
      <c r="DF129" s="122" t="str">
        <f t="shared" si="168"/>
        <v/>
      </c>
      <c r="DG129" s="110"/>
    </row>
    <row r="130" spans="2:111" ht="16.2" hidden="1" customHeight="1" outlineLevel="2" x14ac:dyDescent="0.4">
      <c r="B130" s="7">
        <v>125</v>
      </c>
      <c r="C130" s="12"/>
      <c r="D130" s="13"/>
      <c r="E130" s="14"/>
      <c r="F130" s="14"/>
      <c r="G130" s="14"/>
      <c r="H130" s="14"/>
      <c r="I130" s="14"/>
      <c r="J130" s="14"/>
      <c r="K130" s="14"/>
      <c r="L130" s="15"/>
      <c r="M130" s="12"/>
      <c r="N130" s="12"/>
      <c r="O130" s="12"/>
      <c r="P130" s="98" t="str">
        <f xml:space="preserve"> IF(ISBLANK(M130),"",VLOOKUP(M130,ComboValue!$E$2:$I$18,5,FALSE))</f>
        <v/>
      </c>
      <c r="Q130" s="12"/>
      <c r="R130" s="234" t="str" cm="1">
        <f t="array" ref="R130">IF(OR(ISNUMBER(SEARCH("GHS05",$D130:$L130)),ISNUMBER(SEARCH("GHS06",$D130:$L130)),ISNUMBER(SEARCH("GHS07",$D130:$L130)),ISNUMBER(SEARCH("GHS08",$D130:$L130)),ISNUMBER(SEARCH("geen pictogram",$D130:$L130)),ISNUMBER(SEARCH("GHS09",$D130:$L130)),ISNUMBER(SEARCH("GHS05",$D130:$L130))),"JA","NEE")</f>
        <v>NEE</v>
      </c>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X130" s="121" t="str">
        <f xml:space="preserve"> IF(ISBLANK(D130),"",VLOOKUP(D130,ComboValue!$B$2:$C$11,2,FALSE) &amp; ",") &amp; IF(ISBLANK(E130),"",VLOOKUP(E130,ComboValue!$B$2:$C$11,2,FALSE) &amp; ",") &amp; IF(ISBLANK(F130),"",VLOOKUP(F130,ComboValue!$B$2:$C$11,2,FALSE) &amp; ",") &amp; IF(ISBLANK(G130),"",VLOOKUP(G130,ComboValue!$B$2:$C$11,2,FALSE) &amp; ",") &amp; IF(ISBLANK(H130),"",VLOOKUP(H130,ComboValue!$B$2:$C$11,2,FALSE) &amp; ",") &amp; IF(ISBLANK(I130),"",VLOOKUP(I130,ComboValue!$B$2:$C$11,2,FALSE) &amp; ",") &amp; IF(ISBLANK(J130),"",VLOOKUP(J130,ComboValue!$B$2:$C$11,2,FALSE) &amp; ",") &amp; IF(ISBLANK(K130),"",VLOOKUP(K130,ComboValue!$B$2:$C$11,2,FALSE) &amp; ",") &amp; IF(ISBLANK(L130),"",VLOOKUP(L130,ComboValue!$B$2:$C$11,2,FALSE) &amp; ",")</f>
        <v/>
      </c>
      <c r="AY130" s="121" t="str">
        <f t="shared" si="128"/>
        <v>Tous_NL</v>
      </c>
      <c r="AZ130" s="121" t="str">
        <f>IF(ISBLANK(M130),"",VLOOKUP(M130,ComboValue!$E$2:$G$18,3,FALSE))</f>
        <v/>
      </c>
      <c r="BA130" s="121" t="str">
        <f>IF(ISBLANK(N130),"",VLOOKUP(N130,ComboValue!$K$2:$L$5,2,FALSE))</f>
        <v/>
      </c>
      <c r="BB130" s="128" t="str">
        <f>IF(ISBLANK(S130),"",VLOOKUP(S130,ComboValue!$N$2:$O$70,2,FALSE) &amp; ",") &amp; IF(ISBLANK(T130),"",VLOOKUP(T130,ComboValue!$N$2:$O$70,2,FALSE) &amp; ",") &amp; IF(ISBLANK(U130),"",VLOOKUP(U130,ComboValue!$N$2:$O$70,2,FALSE) &amp; ",") &amp; IF(ISBLANK(V130),"",VLOOKUP(V130,ComboValue!$N$2:$O$70,2,FALSE) &amp; ",") &amp; IF(ISBLANK(W130),"",VLOOKUP(W130,ComboValue!$N$2:$O$70,2,FALSE) &amp; ",") &amp; IF(ISBLANK(X130),"",VLOOKUP(X130,ComboValue!$N$2:$O$70,2,FALSE) &amp; ",") &amp; IF(ISBLANK(Y130),"",VLOOKUP(Y130,ComboValue!$N$2:$O$70,2,FALSE) &amp; ",") &amp; IF(ISBLANK(Z130),"",VLOOKUP(Z130,ComboValue!$N$2:$O$70,2,FALSE) &amp; ",") &amp; IF(ISBLANK(AA130),"",VLOOKUP(AA130,ComboValue!$N$2:$O$70,2,FALSE) &amp; ",") &amp; IF(ISBLANK(AB130),"",VLOOKUP(AB130,ComboValue!$N$2:$O$70,2,FALSE) &amp; ",") &amp; IF(ISBLANK(AC130),"",VLOOKUP(AC130,ComboValue!$N$2:$O$70,2,FALSE) &amp; ",") &amp; IF(ISBLANK(AD130),"",VLOOKUP(AD130,ComboValue!$N$2:$O$70,2,FALSE) &amp; ",") &amp; IF(ISBLANK(AE130),"",VLOOKUP(AE130,ComboValue!$N$2:$O$70,2,FALSE) &amp; ",") &amp; IF(ISBLANK(AF130),"",VLOOKUP(AF130,ComboValue!$N$2:$O$70,2,FALSE) &amp; ",") &amp; IF(ISBLANK(AG130),"",VLOOKUP(AG130,ComboValue!$N$2:$O$70,2,FALSE) &amp; ",") &amp; IF(ISBLANK(AH130),"",VLOOKUP(AH130,ComboValue!$N$2:$O$70,2,FALSE) &amp; ",") &amp; IF(ISBLANK(AI130),"",VLOOKUP(AI130,ComboValue!$N$2:$O$70,2,FALSE) &amp; ",") &amp; IF(ISBLANK(AJ130),"",VLOOKUP(AJ130,ComboValue!$N$2:$O$70,2,FALSE) &amp; ",") &amp; IF(ISBLANK(AK130),"",VLOOKUP(AK130,ComboValue!$N$2:$O$70,2,FALSE) &amp; ",") &amp; IF(ISBLANK(AL130),"",VLOOKUP(AL130,ComboValue!$N$2:$O$70,2,FALSE) &amp; ",") &amp; IF(ISBLANK(AM130),"",VLOOKUP(AM130,ComboValue!$N$2:$O$70,2,FALSE) &amp; ",") &amp; IF(ISBLANK(AN130),"",VLOOKUP(AN130,ComboValue!$N$2:$O$70,2,FALSE) &amp; ",") &amp; IF(ISBLANK(AO130),"",VLOOKUP(AO130,ComboValue!$N$2:$O$70,2,FALSE) &amp; ",") &amp; IF(ISBLANK(AP130),"",VLOOKUP(AP130,ComboValue!$N$2:$O$70,2,FALSE) &amp; ",") &amp; IF(ISBLANK(AQ130),"",VLOOKUP(AQ130,ComboValue!$N$2:$O$70,2,FALSE) &amp; ",") &amp; IF(ISBLANK(AR130),"",VLOOKUP(AR130,ComboValue!$N$2:$O$70,2,FALSE) &amp; ",") &amp; IF(ISBLANK(AS130),"",VLOOKUP(AS130,ComboValue!$N$2:$O$70,2,FALSE) &amp; ",") &amp; IF(ISBLANK(AT130),"",VLOOKUP(AT130,ComboValue!$N$2:$O$70,2,FALSE) &amp; ",") &amp; IF(ISBLANK(AU130),"",VLOOKUP(AU130,ComboValue!$N$2:$O$70,2,FALSE) &amp; ",") &amp; IF(ISBLANK(AV130),"",VLOOKUP(AV130,ComboValue!$N$2:$O$70,2,FALSE) &amp; ",")</f>
        <v/>
      </c>
      <c r="BC130" s="122" t="str">
        <f t="shared" si="129"/>
        <v/>
      </c>
      <c r="BD130" s="110"/>
      <c r="BE130" s="120" t="str">
        <f t="shared" si="116"/>
        <v/>
      </c>
      <c r="BF130" s="121" t="str">
        <f t="shared" si="117"/>
        <v/>
      </c>
      <c r="BG130" s="121" t="str">
        <f t="shared" si="118"/>
        <v/>
      </c>
      <c r="BH130" s="121" t="str">
        <f t="shared" si="119"/>
        <v/>
      </c>
      <c r="BI130" s="121" t="str">
        <f t="shared" si="120"/>
        <v/>
      </c>
      <c r="BJ130" s="121" t="str">
        <f t="shared" si="121"/>
        <v/>
      </c>
      <c r="BK130" s="121" t="str">
        <f t="shared" si="122"/>
        <v/>
      </c>
      <c r="BL130" s="121" t="str">
        <f t="shared" si="123"/>
        <v/>
      </c>
      <c r="BM130" s="121" t="str">
        <f t="shared" si="124"/>
        <v/>
      </c>
      <c r="BN130" s="121" t="str">
        <f t="shared" si="125"/>
        <v/>
      </c>
      <c r="BO130" s="121">
        <f t="shared" si="130"/>
        <v>0</v>
      </c>
      <c r="BP130" s="121">
        <f t="shared" si="131"/>
        <v>0</v>
      </c>
      <c r="BQ130" s="121">
        <f t="shared" si="132"/>
        <v>0</v>
      </c>
      <c r="BR130" s="121">
        <f t="shared" si="133"/>
        <v>0</v>
      </c>
      <c r="BS130" s="121">
        <f t="shared" si="134"/>
        <v>0</v>
      </c>
      <c r="BT130" s="121">
        <f t="shared" si="135"/>
        <v>0</v>
      </c>
      <c r="BU130" s="121" t="str">
        <f t="shared" si="136"/>
        <v/>
      </c>
      <c r="BV130" s="121" t="str">
        <f t="shared" si="137"/>
        <v/>
      </c>
      <c r="BW130" s="121" t="str">
        <f t="shared" si="138"/>
        <v/>
      </c>
      <c r="BX130" s="121" t="str">
        <f t="shared" si="139"/>
        <v/>
      </c>
      <c r="BY130" s="121" t="str">
        <f t="shared" si="140"/>
        <v/>
      </c>
      <c r="BZ130" s="121" t="str">
        <f t="shared" si="141"/>
        <v/>
      </c>
      <c r="CA130" s="121" t="str">
        <f t="shared" si="142"/>
        <v/>
      </c>
      <c r="CB130" s="121" t="str">
        <f t="shared" si="143"/>
        <v/>
      </c>
      <c r="CC130" s="121" t="str">
        <f t="shared" si="144"/>
        <v/>
      </c>
      <c r="CD130" s="121" t="str">
        <f t="shared" si="145"/>
        <v/>
      </c>
      <c r="CE130" s="121" t="str">
        <f t="shared" si="146"/>
        <v/>
      </c>
      <c r="CF130" s="121" t="str">
        <f t="shared" si="147"/>
        <v/>
      </c>
      <c r="CG130" s="121" t="str">
        <f t="shared" si="148"/>
        <v/>
      </c>
      <c r="CH130" s="121" t="str">
        <f t="shared" si="149"/>
        <v/>
      </c>
      <c r="CI130" s="121" t="str">
        <f t="shared" si="150"/>
        <v/>
      </c>
      <c r="CJ130" s="129" t="str">
        <f t="shared" si="151"/>
        <v/>
      </c>
      <c r="CK130" s="121" t="str">
        <f t="shared" si="152"/>
        <v/>
      </c>
      <c r="CL130" s="121" t="str">
        <f t="shared" si="153"/>
        <v/>
      </c>
      <c r="CM130" s="122" t="str">
        <f t="shared" si="154"/>
        <v/>
      </c>
      <c r="CN130" s="122"/>
      <c r="CO130" s="122"/>
      <c r="CP130" s="122"/>
      <c r="CQ130" s="122"/>
      <c r="CR130" s="218" t="str">
        <f t="shared" si="127"/>
        <v>NO</v>
      </c>
      <c r="CS130" s="120" t="str">
        <f t="shared" si="155"/>
        <v/>
      </c>
      <c r="CT130" s="121" t="str">
        <f t="shared" si="156"/>
        <v/>
      </c>
      <c r="CU130" s="121" t="str">
        <f t="shared" si="157"/>
        <v/>
      </c>
      <c r="CV130" s="121" t="str">
        <f t="shared" si="158"/>
        <v/>
      </c>
      <c r="CW130" s="121" t="str">
        <f t="shared" si="159"/>
        <v/>
      </c>
      <c r="CX130" s="121" t="str">
        <f t="shared" si="160"/>
        <v/>
      </c>
      <c r="CY130" s="121" t="str">
        <f t="shared" si="161"/>
        <v/>
      </c>
      <c r="CZ130" s="121" t="str">
        <f t="shared" si="162"/>
        <v/>
      </c>
      <c r="DA130" s="121" t="str">
        <f t="shared" si="163"/>
        <v/>
      </c>
      <c r="DB130" s="122" t="str">
        <f t="shared" si="164"/>
        <v/>
      </c>
      <c r="DC130" s="120" t="str">
        <f t="shared" si="165"/>
        <v/>
      </c>
      <c r="DD130" s="121" t="str">
        <f t="shared" si="166"/>
        <v/>
      </c>
      <c r="DE130" s="121" t="str">
        <f t="shared" si="167"/>
        <v/>
      </c>
      <c r="DF130" s="122" t="str">
        <f t="shared" si="168"/>
        <v/>
      </c>
      <c r="DG130" s="110"/>
    </row>
    <row r="131" spans="2:111" ht="16.2" hidden="1" customHeight="1" outlineLevel="2" x14ac:dyDescent="0.4">
      <c r="B131" s="7">
        <v>126</v>
      </c>
      <c r="C131" s="12"/>
      <c r="D131" s="13"/>
      <c r="E131" s="14"/>
      <c r="F131" s="14"/>
      <c r="G131" s="14"/>
      <c r="H131" s="14"/>
      <c r="I131" s="14"/>
      <c r="J131" s="14"/>
      <c r="K131" s="14"/>
      <c r="L131" s="15"/>
      <c r="M131" s="12"/>
      <c r="N131" s="12"/>
      <c r="O131" s="12"/>
      <c r="P131" s="98" t="str">
        <f xml:space="preserve"> IF(ISBLANK(M131),"",VLOOKUP(M131,ComboValue!$E$2:$I$18,5,FALSE))</f>
        <v/>
      </c>
      <c r="Q131" s="12"/>
      <c r="R131" s="234" t="str" cm="1">
        <f t="array" ref="R131">IF(OR(ISNUMBER(SEARCH("GHS05",$D131:$L131)),ISNUMBER(SEARCH("GHS06",$D131:$L131)),ISNUMBER(SEARCH("GHS07",$D131:$L131)),ISNUMBER(SEARCH("GHS08",$D131:$L131)),ISNUMBER(SEARCH("geen pictogram",$D131:$L131)),ISNUMBER(SEARCH("GHS09",$D131:$L131)),ISNUMBER(SEARCH("GHS05",$D131:$L131))),"JA","NEE")</f>
        <v>NEE</v>
      </c>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X131" s="121" t="str">
        <f xml:space="preserve"> IF(ISBLANK(D131),"",VLOOKUP(D131,ComboValue!$B$2:$C$11,2,FALSE) &amp; ",") &amp; IF(ISBLANK(E131),"",VLOOKUP(E131,ComboValue!$B$2:$C$11,2,FALSE) &amp; ",") &amp; IF(ISBLANK(F131),"",VLOOKUP(F131,ComboValue!$B$2:$C$11,2,FALSE) &amp; ",") &amp; IF(ISBLANK(G131),"",VLOOKUP(G131,ComboValue!$B$2:$C$11,2,FALSE) &amp; ",") &amp; IF(ISBLANK(H131),"",VLOOKUP(H131,ComboValue!$B$2:$C$11,2,FALSE) &amp; ",") &amp; IF(ISBLANK(I131),"",VLOOKUP(I131,ComboValue!$B$2:$C$11,2,FALSE) &amp; ",") &amp; IF(ISBLANK(J131),"",VLOOKUP(J131,ComboValue!$B$2:$C$11,2,FALSE) &amp; ",") &amp; IF(ISBLANK(K131),"",VLOOKUP(K131,ComboValue!$B$2:$C$11,2,FALSE) &amp; ",") &amp; IF(ISBLANK(L131),"",VLOOKUP(L131,ComboValue!$B$2:$C$11,2,FALSE) &amp; ",")</f>
        <v/>
      </c>
      <c r="AY131" s="121" t="str">
        <f t="shared" si="128"/>
        <v>Tous_NL</v>
      </c>
      <c r="AZ131" s="121" t="str">
        <f>IF(ISBLANK(M131),"",VLOOKUP(M131,ComboValue!$E$2:$G$18,3,FALSE))</f>
        <v/>
      </c>
      <c r="BA131" s="121" t="str">
        <f>IF(ISBLANK(N131),"",VLOOKUP(N131,ComboValue!$K$2:$L$5,2,FALSE))</f>
        <v/>
      </c>
      <c r="BB131" s="128" t="str">
        <f>IF(ISBLANK(S131),"",VLOOKUP(S131,ComboValue!$N$2:$O$70,2,FALSE) &amp; ",") &amp; IF(ISBLANK(T131),"",VLOOKUP(T131,ComboValue!$N$2:$O$70,2,FALSE) &amp; ",") &amp; IF(ISBLANK(U131),"",VLOOKUP(U131,ComboValue!$N$2:$O$70,2,FALSE) &amp; ",") &amp; IF(ISBLANK(V131),"",VLOOKUP(V131,ComboValue!$N$2:$O$70,2,FALSE) &amp; ",") &amp; IF(ISBLANK(W131),"",VLOOKUP(W131,ComboValue!$N$2:$O$70,2,FALSE) &amp; ",") &amp; IF(ISBLANK(X131),"",VLOOKUP(X131,ComboValue!$N$2:$O$70,2,FALSE) &amp; ",") &amp; IF(ISBLANK(Y131),"",VLOOKUP(Y131,ComboValue!$N$2:$O$70,2,FALSE) &amp; ",") &amp; IF(ISBLANK(Z131),"",VLOOKUP(Z131,ComboValue!$N$2:$O$70,2,FALSE) &amp; ",") &amp; IF(ISBLANK(AA131),"",VLOOKUP(AA131,ComboValue!$N$2:$O$70,2,FALSE) &amp; ",") &amp; IF(ISBLANK(AB131),"",VLOOKUP(AB131,ComboValue!$N$2:$O$70,2,FALSE) &amp; ",") &amp; IF(ISBLANK(AC131),"",VLOOKUP(AC131,ComboValue!$N$2:$O$70,2,FALSE) &amp; ",") &amp; IF(ISBLANK(AD131),"",VLOOKUP(AD131,ComboValue!$N$2:$O$70,2,FALSE) &amp; ",") &amp; IF(ISBLANK(AE131),"",VLOOKUP(AE131,ComboValue!$N$2:$O$70,2,FALSE) &amp; ",") &amp; IF(ISBLANK(AF131),"",VLOOKUP(AF131,ComboValue!$N$2:$O$70,2,FALSE) &amp; ",") &amp; IF(ISBLANK(AG131),"",VLOOKUP(AG131,ComboValue!$N$2:$O$70,2,FALSE) &amp; ",") &amp; IF(ISBLANK(AH131),"",VLOOKUP(AH131,ComboValue!$N$2:$O$70,2,FALSE) &amp; ",") &amp; IF(ISBLANK(AI131),"",VLOOKUP(AI131,ComboValue!$N$2:$O$70,2,FALSE) &amp; ",") &amp; IF(ISBLANK(AJ131),"",VLOOKUP(AJ131,ComboValue!$N$2:$O$70,2,FALSE) &amp; ",") &amp; IF(ISBLANK(AK131),"",VLOOKUP(AK131,ComboValue!$N$2:$O$70,2,FALSE) &amp; ",") &amp; IF(ISBLANK(AL131),"",VLOOKUP(AL131,ComboValue!$N$2:$O$70,2,FALSE) &amp; ",") &amp; IF(ISBLANK(AM131),"",VLOOKUP(AM131,ComboValue!$N$2:$O$70,2,FALSE) &amp; ",") &amp; IF(ISBLANK(AN131),"",VLOOKUP(AN131,ComboValue!$N$2:$O$70,2,FALSE) &amp; ",") &amp; IF(ISBLANK(AO131),"",VLOOKUP(AO131,ComboValue!$N$2:$O$70,2,FALSE) &amp; ",") &amp; IF(ISBLANK(AP131),"",VLOOKUP(AP131,ComboValue!$N$2:$O$70,2,FALSE) &amp; ",") &amp; IF(ISBLANK(AQ131),"",VLOOKUP(AQ131,ComboValue!$N$2:$O$70,2,FALSE) &amp; ",") &amp; IF(ISBLANK(AR131),"",VLOOKUP(AR131,ComboValue!$N$2:$O$70,2,FALSE) &amp; ",") &amp; IF(ISBLANK(AS131),"",VLOOKUP(AS131,ComboValue!$N$2:$O$70,2,FALSE) &amp; ",") &amp; IF(ISBLANK(AT131),"",VLOOKUP(AT131,ComboValue!$N$2:$O$70,2,FALSE) &amp; ",") &amp; IF(ISBLANK(AU131),"",VLOOKUP(AU131,ComboValue!$N$2:$O$70,2,FALSE) &amp; ",") &amp; IF(ISBLANK(AV131),"",VLOOKUP(AV131,ComboValue!$N$2:$O$70,2,FALSE) &amp; ",")</f>
        <v/>
      </c>
      <c r="BC131" s="122" t="str">
        <f t="shared" si="129"/>
        <v/>
      </c>
      <c r="BD131" s="110"/>
      <c r="BE131" s="120" t="str">
        <f t="shared" si="116"/>
        <v/>
      </c>
      <c r="BF131" s="121" t="str">
        <f t="shared" si="117"/>
        <v/>
      </c>
      <c r="BG131" s="121" t="str">
        <f t="shared" si="118"/>
        <v/>
      </c>
      <c r="BH131" s="121" t="str">
        <f t="shared" si="119"/>
        <v/>
      </c>
      <c r="BI131" s="121" t="str">
        <f t="shared" si="120"/>
        <v/>
      </c>
      <c r="BJ131" s="121" t="str">
        <f t="shared" si="121"/>
        <v/>
      </c>
      <c r="BK131" s="121" t="str">
        <f t="shared" si="122"/>
        <v/>
      </c>
      <c r="BL131" s="121" t="str">
        <f t="shared" si="123"/>
        <v/>
      </c>
      <c r="BM131" s="121" t="str">
        <f t="shared" si="124"/>
        <v/>
      </c>
      <c r="BN131" s="121" t="str">
        <f t="shared" si="125"/>
        <v/>
      </c>
      <c r="BO131" s="121">
        <f t="shared" si="130"/>
        <v>0</v>
      </c>
      <c r="BP131" s="121">
        <f t="shared" si="131"/>
        <v>0</v>
      </c>
      <c r="BQ131" s="121">
        <f t="shared" si="132"/>
        <v>0</v>
      </c>
      <c r="BR131" s="121">
        <f t="shared" si="133"/>
        <v>0</v>
      </c>
      <c r="BS131" s="121">
        <f t="shared" si="134"/>
        <v>0</v>
      </c>
      <c r="BT131" s="121">
        <f t="shared" si="135"/>
        <v>0</v>
      </c>
      <c r="BU131" s="121" t="str">
        <f t="shared" si="136"/>
        <v/>
      </c>
      <c r="BV131" s="121" t="str">
        <f t="shared" si="137"/>
        <v/>
      </c>
      <c r="BW131" s="121" t="str">
        <f t="shared" si="138"/>
        <v/>
      </c>
      <c r="BX131" s="121" t="str">
        <f t="shared" si="139"/>
        <v/>
      </c>
      <c r="BY131" s="121" t="str">
        <f t="shared" si="140"/>
        <v/>
      </c>
      <c r="BZ131" s="121" t="str">
        <f t="shared" si="141"/>
        <v/>
      </c>
      <c r="CA131" s="121" t="str">
        <f t="shared" si="142"/>
        <v/>
      </c>
      <c r="CB131" s="121" t="str">
        <f t="shared" si="143"/>
        <v/>
      </c>
      <c r="CC131" s="121" t="str">
        <f t="shared" si="144"/>
        <v/>
      </c>
      <c r="CD131" s="121" t="str">
        <f t="shared" si="145"/>
        <v/>
      </c>
      <c r="CE131" s="121" t="str">
        <f t="shared" si="146"/>
        <v/>
      </c>
      <c r="CF131" s="121" t="str">
        <f t="shared" si="147"/>
        <v/>
      </c>
      <c r="CG131" s="121" t="str">
        <f t="shared" si="148"/>
        <v/>
      </c>
      <c r="CH131" s="121" t="str">
        <f t="shared" si="149"/>
        <v/>
      </c>
      <c r="CI131" s="121" t="str">
        <f t="shared" si="150"/>
        <v/>
      </c>
      <c r="CJ131" s="129" t="str">
        <f t="shared" si="151"/>
        <v/>
      </c>
      <c r="CK131" s="121" t="str">
        <f t="shared" si="152"/>
        <v/>
      </c>
      <c r="CL131" s="121" t="str">
        <f t="shared" si="153"/>
        <v/>
      </c>
      <c r="CM131" s="122" t="str">
        <f t="shared" si="154"/>
        <v/>
      </c>
      <c r="CN131" s="122"/>
      <c r="CO131" s="122"/>
      <c r="CP131" s="122"/>
      <c r="CQ131" s="122"/>
      <c r="CR131" s="218" t="str">
        <f t="shared" si="127"/>
        <v>NO</v>
      </c>
      <c r="CS131" s="120" t="str">
        <f t="shared" si="155"/>
        <v/>
      </c>
      <c r="CT131" s="121" t="str">
        <f t="shared" si="156"/>
        <v/>
      </c>
      <c r="CU131" s="121" t="str">
        <f t="shared" si="157"/>
        <v/>
      </c>
      <c r="CV131" s="121" t="str">
        <f t="shared" si="158"/>
        <v/>
      </c>
      <c r="CW131" s="121" t="str">
        <f t="shared" si="159"/>
        <v/>
      </c>
      <c r="CX131" s="121" t="str">
        <f t="shared" si="160"/>
        <v/>
      </c>
      <c r="CY131" s="121" t="str">
        <f t="shared" si="161"/>
        <v/>
      </c>
      <c r="CZ131" s="121" t="str">
        <f t="shared" si="162"/>
        <v/>
      </c>
      <c r="DA131" s="121" t="str">
        <f t="shared" si="163"/>
        <v/>
      </c>
      <c r="DB131" s="122" t="str">
        <f t="shared" si="164"/>
        <v/>
      </c>
      <c r="DC131" s="120" t="str">
        <f t="shared" si="165"/>
        <v/>
      </c>
      <c r="DD131" s="121" t="str">
        <f t="shared" si="166"/>
        <v/>
      </c>
      <c r="DE131" s="121" t="str">
        <f t="shared" si="167"/>
        <v/>
      </c>
      <c r="DF131" s="122" t="str">
        <f t="shared" si="168"/>
        <v/>
      </c>
      <c r="DG131" s="110"/>
    </row>
    <row r="132" spans="2:111" ht="16.2" hidden="1" customHeight="1" outlineLevel="2" x14ac:dyDescent="0.4">
      <c r="B132" s="7">
        <v>127</v>
      </c>
      <c r="C132" s="12"/>
      <c r="D132" s="13"/>
      <c r="E132" s="14"/>
      <c r="F132" s="14"/>
      <c r="G132" s="14"/>
      <c r="H132" s="14"/>
      <c r="I132" s="14"/>
      <c r="J132" s="14"/>
      <c r="K132" s="14"/>
      <c r="L132" s="15"/>
      <c r="M132" s="12"/>
      <c r="N132" s="12"/>
      <c r="O132" s="12"/>
      <c r="P132" s="98" t="str">
        <f xml:space="preserve"> IF(ISBLANK(M132),"",VLOOKUP(M132,ComboValue!$E$2:$I$18,5,FALSE))</f>
        <v/>
      </c>
      <c r="Q132" s="12"/>
      <c r="R132" s="234" t="str" cm="1">
        <f t="array" ref="R132">IF(OR(ISNUMBER(SEARCH("GHS05",$D132:$L132)),ISNUMBER(SEARCH("GHS06",$D132:$L132)),ISNUMBER(SEARCH("GHS07",$D132:$L132)),ISNUMBER(SEARCH("GHS08",$D132:$L132)),ISNUMBER(SEARCH("geen pictogram",$D132:$L132)),ISNUMBER(SEARCH("GHS09",$D132:$L132)),ISNUMBER(SEARCH("GHS05",$D132:$L132))),"JA","NEE")</f>
        <v>NEE</v>
      </c>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X132" s="121" t="str">
        <f xml:space="preserve"> IF(ISBLANK(D132),"",VLOOKUP(D132,ComboValue!$B$2:$C$11,2,FALSE) &amp; ",") &amp; IF(ISBLANK(E132),"",VLOOKUP(E132,ComboValue!$B$2:$C$11,2,FALSE) &amp; ",") &amp; IF(ISBLANK(F132),"",VLOOKUP(F132,ComboValue!$B$2:$C$11,2,FALSE) &amp; ",") &amp; IF(ISBLANK(G132),"",VLOOKUP(G132,ComboValue!$B$2:$C$11,2,FALSE) &amp; ",") &amp; IF(ISBLANK(H132),"",VLOOKUP(H132,ComboValue!$B$2:$C$11,2,FALSE) &amp; ",") &amp; IF(ISBLANK(I132),"",VLOOKUP(I132,ComboValue!$B$2:$C$11,2,FALSE) &amp; ",") &amp; IF(ISBLANK(J132),"",VLOOKUP(J132,ComboValue!$B$2:$C$11,2,FALSE) &amp; ",") &amp; IF(ISBLANK(K132),"",VLOOKUP(K132,ComboValue!$B$2:$C$11,2,FALSE) &amp; ",") &amp; IF(ISBLANK(L132),"",VLOOKUP(L132,ComboValue!$B$2:$C$11,2,FALSE) &amp; ",")</f>
        <v/>
      </c>
      <c r="AY132" s="121" t="str">
        <f t="shared" si="128"/>
        <v>Tous_NL</v>
      </c>
      <c r="AZ132" s="121" t="str">
        <f>IF(ISBLANK(M132),"",VLOOKUP(M132,ComboValue!$E$2:$G$18,3,FALSE))</f>
        <v/>
      </c>
      <c r="BA132" s="121" t="str">
        <f>IF(ISBLANK(N132),"",VLOOKUP(N132,ComboValue!$K$2:$L$5,2,FALSE))</f>
        <v/>
      </c>
      <c r="BB132" s="128" t="str">
        <f>IF(ISBLANK(S132),"",VLOOKUP(S132,ComboValue!$N$2:$O$70,2,FALSE) &amp; ",") &amp; IF(ISBLANK(T132),"",VLOOKUP(T132,ComboValue!$N$2:$O$70,2,FALSE) &amp; ",") &amp; IF(ISBLANK(U132),"",VLOOKUP(U132,ComboValue!$N$2:$O$70,2,FALSE) &amp; ",") &amp; IF(ISBLANK(V132),"",VLOOKUP(V132,ComboValue!$N$2:$O$70,2,FALSE) &amp; ",") &amp; IF(ISBLANK(W132),"",VLOOKUP(W132,ComboValue!$N$2:$O$70,2,FALSE) &amp; ",") &amp; IF(ISBLANK(X132),"",VLOOKUP(X132,ComboValue!$N$2:$O$70,2,FALSE) &amp; ",") &amp; IF(ISBLANK(Y132),"",VLOOKUP(Y132,ComboValue!$N$2:$O$70,2,FALSE) &amp; ",") &amp; IF(ISBLANK(Z132),"",VLOOKUP(Z132,ComboValue!$N$2:$O$70,2,FALSE) &amp; ",") &amp; IF(ISBLANK(AA132),"",VLOOKUP(AA132,ComboValue!$N$2:$O$70,2,FALSE) &amp; ",") &amp; IF(ISBLANK(AB132),"",VLOOKUP(AB132,ComboValue!$N$2:$O$70,2,FALSE) &amp; ",") &amp; IF(ISBLANK(AC132),"",VLOOKUP(AC132,ComboValue!$N$2:$O$70,2,FALSE) &amp; ",") &amp; IF(ISBLANK(AD132),"",VLOOKUP(AD132,ComboValue!$N$2:$O$70,2,FALSE) &amp; ",") &amp; IF(ISBLANK(AE132),"",VLOOKUP(AE132,ComboValue!$N$2:$O$70,2,FALSE) &amp; ",") &amp; IF(ISBLANK(AF132),"",VLOOKUP(AF132,ComboValue!$N$2:$O$70,2,FALSE) &amp; ",") &amp; IF(ISBLANK(AG132),"",VLOOKUP(AG132,ComboValue!$N$2:$O$70,2,FALSE) &amp; ",") &amp; IF(ISBLANK(AH132),"",VLOOKUP(AH132,ComboValue!$N$2:$O$70,2,FALSE) &amp; ",") &amp; IF(ISBLANK(AI132),"",VLOOKUP(AI132,ComboValue!$N$2:$O$70,2,FALSE) &amp; ",") &amp; IF(ISBLANK(AJ132),"",VLOOKUP(AJ132,ComboValue!$N$2:$O$70,2,FALSE) &amp; ",") &amp; IF(ISBLANK(AK132),"",VLOOKUP(AK132,ComboValue!$N$2:$O$70,2,FALSE) &amp; ",") &amp; IF(ISBLANK(AL132),"",VLOOKUP(AL132,ComboValue!$N$2:$O$70,2,FALSE) &amp; ",") &amp; IF(ISBLANK(AM132),"",VLOOKUP(AM132,ComboValue!$N$2:$O$70,2,FALSE) &amp; ",") &amp; IF(ISBLANK(AN132),"",VLOOKUP(AN132,ComboValue!$N$2:$O$70,2,FALSE) &amp; ",") &amp; IF(ISBLANK(AO132),"",VLOOKUP(AO132,ComboValue!$N$2:$O$70,2,FALSE) &amp; ",") &amp; IF(ISBLANK(AP132),"",VLOOKUP(AP132,ComboValue!$N$2:$O$70,2,FALSE) &amp; ",") &amp; IF(ISBLANK(AQ132),"",VLOOKUP(AQ132,ComboValue!$N$2:$O$70,2,FALSE) &amp; ",") &amp; IF(ISBLANK(AR132),"",VLOOKUP(AR132,ComboValue!$N$2:$O$70,2,FALSE) &amp; ",") &amp; IF(ISBLANK(AS132),"",VLOOKUP(AS132,ComboValue!$N$2:$O$70,2,FALSE) &amp; ",") &amp; IF(ISBLANK(AT132),"",VLOOKUP(AT132,ComboValue!$N$2:$O$70,2,FALSE) &amp; ",") &amp; IF(ISBLANK(AU132),"",VLOOKUP(AU132,ComboValue!$N$2:$O$70,2,FALSE) &amp; ",") &amp; IF(ISBLANK(AV132),"",VLOOKUP(AV132,ComboValue!$N$2:$O$70,2,FALSE) &amp; ",")</f>
        <v/>
      </c>
      <c r="BC132" s="122" t="str">
        <f t="shared" si="129"/>
        <v/>
      </c>
      <c r="BD132" s="110"/>
      <c r="BE132" s="120" t="str">
        <f t="shared" si="116"/>
        <v/>
      </c>
      <c r="BF132" s="121" t="str">
        <f t="shared" si="117"/>
        <v/>
      </c>
      <c r="BG132" s="121" t="str">
        <f t="shared" si="118"/>
        <v/>
      </c>
      <c r="BH132" s="121" t="str">
        <f t="shared" si="119"/>
        <v/>
      </c>
      <c r="BI132" s="121" t="str">
        <f t="shared" si="120"/>
        <v/>
      </c>
      <c r="BJ132" s="121" t="str">
        <f t="shared" si="121"/>
        <v/>
      </c>
      <c r="BK132" s="121" t="str">
        <f t="shared" si="122"/>
        <v/>
      </c>
      <c r="BL132" s="121" t="str">
        <f t="shared" si="123"/>
        <v/>
      </c>
      <c r="BM132" s="121" t="str">
        <f t="shared" si="124"/>
        <v/>
      </c>
      <c r="BN132" s="121" t="str">
        <f t="shared" si="125"/>
        <v/>
      </c>
      <c r="BO132" s="121">
        <f t="shared" si="130"/>
        <v>0</v>
      </c>
      <c r="BP132" s="121">
        <f t="shared" si="131"/>
        <v>0</v>
      </c>
      <c r="BQ132" s="121">
        <f t="shared" si="132"/>
        <v>0</v>
      </c>
      <c r="BR132" s="121">
        <f t="shared" si="133"/>
        <v>0</v>
      </c>
      <c r="BS132" s="121">
        <f t="shared" si="134"/>
        <v>0</v>
      </c>
      <c r="BT132" s="121">
        <f t="shared" si="135"/>
        <v>0</v>
      </c>
      <c r="BU132" s="121" t="str">
        <f t="shared" si="136"/>
        <v/>
      </c>
      <c r="BV132" s="121" t="str">
        <f t="shared" si="137"/>
        <v/>
      </c>
      <c r="BW132" s="121" t="str">
        <f t="shared" si="138"/>
        <v/>
      </c>
      <c r="BX132" s="121" t="str">
        <f t="shared" si="139"/>
        <v/>
      </c>
      <c r="BY132" s="121" t="str">
        <f t="shared" si="140"/>
        <v/>
      </c>
      <c r="BZ132" s="121" t="str">
        <f t="shared" si="141"/>
        <v/>
      </c>
      <c r="CA132" s="121" t="str">
        <f t="shared" si="142"/>
        <v/>
      </c>
      <c r="CB132" s="121" t="str">
        <f t="shared" si="143"/>
        <v/>
      </c>
      <c r="CC132" s="121" t="str">
        <f t="shared" si="144"/>
        <v/>
      </c>
      <c r="CD132" s="121" t="str">
        <f t="shared" si="145"/>
        <v/>
      </c>
      <c r="CE132" s="121" t="str">
        <f t="shared" si="146"/>
        <v/>
      </c>
      <c r="CF132" s="121" t="str">
        <f t="shared" si="147"/>
        <v/>
      </c>
      <c r="CG132" s="121" t="str">
        <f t="shared" si="148"/>
        <v/>
      </c>
      <c r="CH132" s="121" t="str">
        <f t="shared" si="149"/>
        <v/>
      </c>
      <c r="CI132" s="121" t="str">
        <f t="shared" si="150"/>
        <v/>
      </c>
      <c r="CJ132" s="129" t="str">
        <f t="shared" si="151"/>
        <v/>
      </c>
      <c r="CK132" s="121" t="str">
        <f t="shared" si="152"/>
        <v/>
      </c>
      <c r="CL132" s="121" t="str">
        <f t="shared" si="153"/>
        <v/>
      </c>
      <c r="CM132" s="122" t="str">
        <f t="shared" si="154"/>
        <v/>
      </c>
      <c r="CN132" s="122"/>
      <c r="CO132" s="122"/>
      <c r="CP132" s="122"/>
      <c r="CQ132" s="122"/>
      <c r="CR132" s="218" t="str">
        <f t="shared" si="127"/>
        <v>NO</v>
      </c>
      <c r="CS132" s="120" t="str">
        <f t="shared" si="155"/>
        <v/>
      </c>
      <c r="CT132" s="121" t="str">
        <f t="shared" si="156"/>
        <v/>
      </c>
      <c r="CU132" s="121" t="str">
        <f t="shared" si="157"/>
        <v/>
      </c>
      <c r="CV132" s="121" t="str">
        <f t="shared" si="158"/>
        <v/>
      </c>
      <c r="CW132" s="121" t="str">
        <f t="shared" si="159"/>
        <v/>
      </c>
      <c r="CX132" s="121" t="str">
        <f t="shared" si="160"/>
        <v/>
      </c>
      <c r="CY132" s="121" t="str">
        <f t="shared" si="161"/>
        <v/>
      </c>
      <c r="CZ132" s="121" t="str">
        <f t="shared" si="162"/>
        <v/>
      </c>
      <c r="DA132" s="121" t="str">
        <f t="shared" si="163"/>
        <v/>
      </c>
      <c r="DB132" s="122" t="str">
        <f t="shared" si="164"/>
        <v/>
      </c>
      <c r="DC132" s="120" t="str">
        <f t="shared" si="165"/>
        <v/>
      </c>
      <c r="DD132" s="121" t="str">
        <f t="shared" si="166"/>
        <v/>
      </c>
      <c r="DE132" s="121" t="str">
        <f t="shared" si="167"/>
        <v/>
      </c>
      <c r="DF132" s="122" t="str">
        <f t="shared" si="168"/>
        <v/>
      </c>
      <c r="DG132" s="110"/>
    </row>
    <row r="133" spans="2:111" ht="16.2" hidden="1" customHeight="1" outlineLevel="2" x14ac:dyDescent="0.4">
      <c r="B133" s="7">
        <v>128</v>
      </c>
      <c r="C133" s="12"/>
      <c r="D133" s="13"/>
      <c r="E133" s="14"/>
      <c r="F133" s="14"/>
      <c r="G133" s="14"/>
      <c r="H133" s="14"/>
      <c r="I133" s="14"/>
      <c r="J133" s="14"/>
      <c r="K133" s="14"/>
      <c r="L133" s="15"/>
      <c r="M133" s="12"/>
      <c r="N133" s="12"/>
      <c r="O133" s="12"/>
      <c r="P133" s="98" t="str">
        <f xml:space="preserve"> IF(ISBLANK(M133),"",VLOOKUP(M133,ComboValue!$E$2:$I$18,5,FALSE))</f>
        <v/>
      </c>
      <c r="Q133" s="12"/>
      <c r="R133" s="234" t="str" cm="1">
        <f t="array" ref="R133">IF(OR(ISNUMBER(SEARCH("GHS05",$D133:$L133)),ISNUMBER(SEARCH("GHS06",$D133:$L133)),ISNUMBER(SEARCH("GHS07",$D133:$L133)),ISNUMBER(SEARCH("GHS08",$D133:$L133)),ISNUMBER(SEARCH("geen pictogram",$D133:$L133)),ISNUMBER(SEARCH("GHS09",$D133:$L133)),ISNUMBER(SEARCH("GHS05",$D133:$L133))),"JA","NEE")</f>
        <v>NEE</v>
      </c>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X133" s="121" t="str">
        <f xml:space="preserve"> IF(ISBLANK(D133),"",VLOOKUP(D133,ComboValue!$B$2:$C$11,2,FALSE) &amp; ",") &amp; IF(ISBLANK(E133),"",VLOOKUP(E133,ComboValue!$B$2:$C$11,2,FALSE) &amp; ",") &amp; IF(ISBLANK(F133),"",VLOOKUP(F133,ComboValue!$B$2:$C$11,2,FALSE) &amp; ",") &amp; IF(ISBLANK(G133),"",VLOOKUP(G133,ComboValue!$B$2:$C$11,2,FALSE) &amp; ",") &amp; IF(ISBLANK(H133),"",VLOOKUP(H133,ComboValue!$B$2:$C$11,2,FALSE) &amp; ",") &amp; IF(ISBLANK(I133),"",VLOOKUP(I133,ComboValue!$B$2:$C$11,2,FALSE) &amp; ",") &amp; IF(ISBLANK(J133),"",VLOOKUP(J133,ComboValue!$B$2:$C$11,2,FALSE) &amp; ",") &amp; IF(ISBLANK(K133),"",VLOOKUP(K133,ComboValue!$B$2:$C$11,2,FALSE) &amp; ",") &amp; IF(ISBLANK(L133),"",VLOOKUP(L133,ComboValue!$B$2:$C$11,2,FALSE) &amp; ",")</f>
        <v/>
      </c>
      <c r="AY133" s="121" t="str">
        <f t="shared" si="128"/>
        <v>Tous_NL</v>
      </c>
      <c r="AZ133" s="121" t="str">
        <f>IF(ISBLANK(M133),"",VLOOKUP(M133,ComboValue!$E$2:$G$18,3,FALSE))</f>
        <v/>
      </c>
      <c r="BA133" s="121" t="str">
        <f>IF(ISBLANK(N133),"",VLOOKUP(N133,ComboValue!$K$2:$L$5,2,FALSE))</f>
        <v/>
      </c>
      <c r="BB133" s="128" t="str">
        <f>IF(ISBLANK(S133),"",VLOOKUP(S133,ComboValue!$N$2:$O$70,2,FALSE) &amp; ",") &amp; IF(ISBLANK(T133),"",VLOOKUP(T133,ComboValue!$N$2:$O$70,2,FALSE) &amp; ",") &amp; IF(ISBLANK(U133),"",VLOOKUP(U133,ComboValue!$N$2:$O$70,2,FALSE) &amp; ",") &amp; IF(ISBLANK(V133),"",VLOOKUP(V133,ComboValue!$N$2:$O$70,2,FALSE) &amp; ",") &amp; IF(ISBLANK(W133),"",VLOOKUP(W133,ComboValue!$N$2:$O$70,2,FALSE) &amp; ",") &amp; IF(ISBLANK(X133),"",VLOOKUP(X133,ComboValue!$N$2:$O$70,2,FALSE) &amp; ",") &amp; IF(ISBLANK(Y133),"",VLOOKUP(Y133,ComboValue!$N$2:$O$70,2,FALSE) &amp; ",") &amp; IF(ISBLANK(Z133),"",VLOOKUP(Z133,ComboValue!$N$2:$O$70,2,FALSE) &amp; ",") &amp; IF(ISBLANK(AA133),"",VLOOKUP(AA133,ComboValue!$N$2:$O$70,2,FALSE) &amp; ",") &amp; IF(ISBLANK(AB133),"",VLOOKUP(AB133,ComboValue!$N$2:$O$70,2,FALSE) &amp; ",") &amp; IF(ISBLANK(AC133),"",VLOOKUP(AC133,ComboValue!$N$2:$O$70,2,FALSE) &amp; ",") &amp; IF(ISBLANK(AD133),"",VLOOKUP(AD133,ComboValue!$N$2:$O$70,2,FALSE) &amp; ",") &amp; IF(ISBLANK(AE133),"",VLOOKUP(AE133,ComboValue!$N$2:$O$70,2,FALSE) &amp; ",") &amp; IF(ISBLANK(AF133),"",VLOOKUP(AF133,ComboValue!$N$2:$O$70,2,FALSE) &amp; ",") &amp; IF(ISBLANK(AG133),"",VLOOKUP(AG133,ComboValue!$N$2:$O$70,2,FALSE) &amp; ",") &amp; IF(ISBLANK(AH133),"",VLOOKUP(AH133,ComboValue!$N$2:$O$70,2,FALSE) &amp; ",") &amp; IF(ISBLANK(AI133),"",VLOOKUP(AI133,ComboValue!$N$2:$O$70,2,FALSE) &amp; ",") &amp; IF(ISBLANK(AJ133),"",VLOOKUP(AJ133,ComboValue!$N$2:$O$70,2,FALSE) &amp; ",") &amp; IF(ISBLANK(AK133),"",VLOOKUP(AK133,ComboValue!$N$2:$O$70,2,FALSE) &amp; ",") &amp; IF(ISBLANK(AL133),"",VLOOKUP(AL133,ComboValue!$N$2:$O$70,2,FALSE) &amp; ",") &amp; IF(ISBLANK(AM133),"",VLOOKUP(AM133,ComboValue!$N$2:$O$70,2,FALSE) &amp; ",") &amp; IF(ISBLANK(AN133),"",VLOOKUP(AN133,ComboValue!$N$2:$O$70,2,FALSE) &amp; ",") &amp; IF(ISBLANK(AO133),"",VLOOKUP(AO133,ComboValue!$N$2:$O$70,2,FALSE) &amp; ",") &amp; IF(ISBLANK(AP133),"",VLOOKUP(AP133,ComboValue!$N$2:$O$70,2,FALSE) &amp; ",") &amp; IF(ISBLANK(AQ133),"",VLOOKUP(AQ133,ComboValue!$N$2:$O$70,2,FALSE) &amp; ",") &amp; IF(ISBLANK(AR133),"",VLOOKUP(AR133,ComboValue!$N$2:$O$70,2,FALSE) &amp; ",") &amp; IF(ISBLANK(AS133),"",VLOOKUP(AS133,ComboValue!$N$2:$O$70,2,FALSE) &amp; ",") &amp; IF(ISBLANK(AT133),"",VLOOKUP(AT133,ComboValue!$N$2:$O$70,2,FALSE) &amp; ",") &amp; IF(ISBLANK(AU133),"",VLOOKUP(AU133,ComboValue!$N$2:$O$70,2,FALSE) &amp; ",") &amp; IF(ISBLANK(AV133),"",VLOOKUP(AV133,ComboValue!$N$2:$O$70,2,FALSE) &amp; ",")</f>
        <v/>
      </c>
      <c r="BC133" s="122" t="str">
        <f t="shared" si="129"/>
        <v/>
      </c>
      <c r="BD133" s="110"/>
      <c r="BE133" s="120" t="str">
        <f t="shared" si="116"/>
        <v/>
      </c>
      <c r="BF133" s="121" t="str">
        <f t="shared" si="117"/>
        <v/>
      </c>
      <c r="BG133" s="121" t="str">
        <f t="shared" si="118"/>
        <v/>
      </c>
      <c r="BH133" s="121" t="str">
        <f t="shared" si="119"/>
        <v/>
      </c>
      <c r="BI133" s="121" t="str">
        <f t="shared" si="120"/>
        <v/>
      </c>
      <c r="BJ133" s="121" t="str">
        <f t="shared" si="121"/>
        <v/>
      </c>
      <c r="BK133" s="121" t="str">
        <f t="shared" si="122"/>
        <v/>
      </c>
      <c r="BL133" s="121" t="str">
        <f t="shared" si="123"/>
        <v/>
      </c>
      <c r="BM133" s="121" t="str">
        <f t="shared" si="124"/>
        <v/>
      </c>
      <c r="BN133" s="121" t="str">
        <f t="shared" si="125"/>
        <v/>
      </c>
      <c r="BO133" s="121">
        <f t="shared" si="130"/>
        <v>0</v>
      </c>
      <c r="BP133" s="121">
        <f t="shared" si="131"/>
        <v>0</v>
      </c>
      <c r="BQ133" s="121">
        <f t="shared" si="132"/>
        <v>0</v>
      </c>
      <c r="BR133" s="121">
        <f t="shared" si="133"/>
        <v>0</v>
      </c>
      <c r="BS133" s="121">
        <f t="shared" si="134"/>
        <v>0</v>
      </c>
      <c r="BT133" s="121">
        <f t="shared" si="135"/>
        <v>0</v>
      </c>
      <c r="BU133" s="121" t="str">
        <f t="shared" si="136"/>
        <v/>
      </c>
      <c r="BV133" s="121" t="str">
        <f t="shared" si="137"/>
        <v/>
      </c>
      <c r="BW133" s="121" t="str">
        <f t="shared" si="138"/>
        <v/>
      </c>
      <c r="BX133" s="121" t="str">
        <f t="shared" si="139"/>
        <v/>
      </c>
      <c r="BY133" s="121" t="str">
        <f t="shared" si="140"/>
        <v/>
      </c>
      <c r="BZ133" s="121" t="str">
        <f t="shared" si="141"/>
        <v/>
      </c>
      <c r="CA133" s="121" t="str">
        <f t="shared" si="142"/>
        <v/>
      </c>
      <c r="CB133" s="121" t="str">
        <f t="shared" si="143"/>
        <v/>
      </c>
      <c r="CC133" s="121" t="str">
        <f t="shared" si="144"/>
        <v/>
      </c>
      <c r="CD133" s="121" t="str">
        <f t="shared" si="145"/>
        <v/>
      </c>
      <c r="CE133" s="121" t="str">
        <f t="shared" si="146"/>
        <v/>
      </c>
      <c r="CF133" s="121" t="str">
        <f t="shared" si="147"/>
        <v/>
      </c>
      <c r="CG133" s="121" t="str">
        <f t="shared" si="148"/>
        <v/>
      </c>
      <c r="CH133" s="121" t="str">
        <f t="shared" si="149"/>
        <v/>
      </c>
      <c r="CI133" s="121" t="str">
        <f t="shared" si="150"/>
        <v/>
      </c>
      <c r="CJ133" s="129" t="str">
        <f t="shared" si="151"/>
        <v/>
      </c>
      <c r="CK133" s="121" t="str">
        <f t="shared" si="152"/>
        <v/>
      </c>
      <c r="CL133" s="121" t="str">
        <f t="shared" si="153"/>
        <v/>
      </c>
      <c r="CM133" s="122" t="str">
        <f t="shared" si="154"/>
        <v/>
      </c>
      <c r="CN133" s="122"/>
      <c r="CO133" s="122"/>
      <c r="CP133" s="122"/>
      <c r="CQ133" s="122"/>
      <c r="CR133" s="218" t="str">
        <f t="shared" si="127"/>
        <v>NO</v>
      </c>
      <c r="CS133" s="120" t="str">
        <f t="shared" si="155"/>
        <v/>
      </c>
      <c r="CT133" s="121" t="str">
        <f t="shared" si="156"/>
        <v/>
      </c>
      <c r="CU133" s="121" t="str">
        <f t="shared" si="157"/>
        <v/>
      </c>
      <c r="CV133" s="121" t="str">
        <f t="shared" si="158"/>
        <v/>
      </c>
      <c r="CW133" s="121" t="str">
        <f t="shared" si="159"/>
        <v/>
      </c>
      <c r="CX133" s="121" t="str">
        <f t="shared" si="160"/>
        <v/>
      </c>
      <c r="CY133" s="121" t="str">
        <f t="shared" si="161"/>
        <v/>
      </c>
      <c r="CZ133" s="121" t="str">
        <f t="shared" si="162"/>
        <v/>
      </c>
      <c r="DA133" s="121" t="str">
        <f t="shared" si="163"/>
        <v/>
      </c>
      <c r="DB133" s="122" t="str">
        <f t="shared" si="164"/>
        <v/>
      </c>
      <c r="DC133" s="120" t="str">
        <f t="shared" si="165"/>
        <v/>
      </c>
      <c r="DD133" s="121" t="str">
        <f t="shared" si="166"/>
        <v/>
      </c>
      <c r="DE133" s="121" t="str">
        <f t="shared" si="167"/>
        <v/>
      </c>
      <c r="DF133" s="122" t="str">
        <f t="shared" si="168"/>
        <v/>
      </c>
      <c r="DG133" s="110"/>
    </row>
    <row r="134" spans="2:111" ht="16.2" hidden="1" customHeight="1" outlineLevel="2" x14ac:dyDescent="0.4">
      <c r="B134" s="7">
        <v>129</v>
      </c>
      <c r="C134" s="12"/>
      <c r="D134" s="13"/>
      <c r="E134" s="14"/>
      <c r="F134" s="14"/>
      <c r="G134" s="14"/>
      <c r="H134" s="14"/>
      <c r="I134" s="14"/>
      <c r="J134" s="14"/>
      <c r="K134" s="14"/>
      <c r="L134" s="15"/>
      <c r="M134" s="12"/>
      <c r="N134" s="12"/>
      <c r="O134" s="12"/>
      <c r="P134" s="98" t="str">
        <f xml:space="preserve"> IF(ISBLANK(M134),"",VLOOKUP(M134,ComboValue!$E$2:$I$18,5,FALSE))</f>
        <v/>
      </c>
      <c r="Q134" s="12"/>
      <c r="R134" s="234" t="str" cm="1">
        <f t="array" ref="R134">IF(OR(ISNUMBER(SEARCH("GHS05",$D134:$L134)),ISNUMBER(SEARCH("GHS06",$D134:$L134)),ISNUMBER(SEARCH("GHS07",$D134:$L134)),ISNUMBER(SEARCH("GHS08",$D134:$L134)),ISNUMBER(SEARCH("geen pictogram",$D134:$L134)),ISNUMBER(SEARCH("GHS09",$D134:$L134)),ISNUMBER(SEARCH("GHS05",$D134:$L134))),"JA","NEE")</f>
        <v>NEE</v>
      </c>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X134" s="121" t="str">
        <f xml:space="preserve"> IF(ISBLANK(D134),"",VLOOKUP(D134,ComboValue!$B$2:$C$11,2,FALSE) &amp; ",") &amp; IF(ISBLANK(E134),"",VLOOKUP(E134,ComboValue!$B$2:$C$11,2,FALSE) &amp; ",") &amp; IF(ISBLANK(F134),"",VLOOKUP(F134,ComboValue!$B$2:$C$11,2,FALSE) &amp; ",") &amp; IF(ISBLANK(G134),"",VLOOKUP(G134,ComboValue!$B$2:$C$11,2,FALSE) &amp; ",") &amp; IF(ISBLANK(H134),"",VLOOKUP(H134,ComboValue!$B$2:$C$11,2,FALSE) &amp; ",") &amp; IF(ISBLANK(I134),"",VLOOKUP(I134,ComboValue!$B$2:$C$11,2,FALSE) &amp; ",") &amp; IF(ISBLANK(J134),"",VLOOKUP(J134,ComboValue!$B$2:$C$11,2,FALSE) &amp; ",") &amp; IF(ISBLANK(K134),"",VLOOKUP(K134,ComboValue!$B$2:$C$11,2,FALSE) &amp; ",") &amp; IF(ISBLANK(L134),"",VLOOKUP(L134,ComboValue!$B$2:$C$11,2,FALSE) &amp; ",")</f>
        <v/>
      </c>
      <c r="AY134" s="121" t="str">
        <f t="shared" si="128"/>
        <v>Tous_NL</v>
      </c>
      <c r="AZ134" s="121" t="str">
        <f>IF(ISBLANK(M134),"",VLOOKUP(M134,ComboValue!$E$2:$G$18,3,FALSE))</f>
        <v/>
      </c>
      <c r="BA134" s="121" t="str">
        <f>IF(ISBLANK(N134),"",VLOOKUP(N134,ComboValue!$K$2:$L$5,2,FALSE))</f>
        <v/>
      </c>
      <c r="BB134" s="128" t="str">
        <f>IF(ISBLANK(S134),"",VLOOKUP(S134,ComboValue!$N$2:$O$70,2,FALSE) &amp; ",") &amp; IF(ISBLANK(T134),"",VLOOKUP(T134,ComboValue!$N$2:$O$70,2,FALSE) &amp; ",") &amp; IF(ISBLANK(U134),"",VLOOKUP(U134,ComboValue!$N$2:$O$70,2,FALSE) &amp; ",") &amp; IF(ISBLANK(V134),"",VLOOKUP(V134,ComboValue!$N$2:$O$70,2,FALSE) &amp; ",") &amp; IF(ISBLANK(W134),"",VLOOKUP(W134,ComboValue!$N$2:$O$70,2,FALSE) &amp; ",") &amp; IF(ISBLANK(X134),"",VLOOKUP(X134,ComboValue!$N$2:$O$70,2,FALSE) &amp; ",") &amp; IF(ISBLANK(Y134),"",VLOOKUP(Y134,ComboValue!$N$2:$O$70,2,FALSE) &amp; ",") &amp; IF(ISBLANK(Z134),"",VLOOKUP(Z134,ComboValue!$N$2:$O$70,2,FALSE) &amp; ",") &amp; IF(ISBLANK(AA134),"",VLOOKUP(AA134,ComboValue!$N$2:$O$70,2,FALSE) &amp; ",") &amp; IF(ISBLANK(AB134),"",VLOOKUP(AB134,ComboValue!$N$2:$O$70,2,FALSE) &amp; ",") &amp; IF(ISBLANK(AC134),"",VLOOKUP(AC134,ComboValue!$N$2:$O$70,2,FALSE) &amp; ",") &amp; IF(ISBLANK(AD134),"",VLOOKUP(AD134,ComboValue!$N$2:$O$70,2,FALSE) &amp; ",") &amp; IF(ISBLANK(AE134),"",VLOOKUP(AE134,ComboValue!$N$2:$O$70,2,FALSE) &amp; ",") &amp; IF(ISBLANK(AF134),"",VLOOKUP(AF134,ComboValue!$N$2:$O$70,2,FALSE) &amp; ",") &amp; IF(ISBLANK(AG134),"",VLOOKUP(AG134,ComboValue!$N$2:$O$70,2,FALSE) &amp; ",") &amp; IF(ISBLANK(AH134),"",VLOOKUP(AH134,ComboValue!$N$2:$O$70,2,FALSE) &amp; ",") &amp; IF(ISBLANK(AI134),"",VLOOKUP(AI134,ComboValue!$N$2:$O$70,2,FALSE) &amp; ",") &amp; IF(ISBLANK(AJ134),"",VLOOKUP(AJ134,ComboValue!$N$2:$O$70,2,FALSE) &amp; ",") &amp; IF(ISBLANK(AK134),"",VLOOKUP(AK134,ComboValue!$N$2:$O$70,2,FALSE) &amp; ",") &amp; IF(ISBLANK(AL134),"",VLOOKUP(AL134,ComboValue!$N$2:$O$70,2,FALSE) &amp; ",") &amp; IF(ISBLANK(AM134),"",VLOOKUP(AM134,ComboValue!$N$2:$O$70,2,FALSE) &amp; ",") &amp; IF(ISBLANK(AN134),"",VLOOKUP(AN134,ComboValue!$N$2:$O$70,2,FALSE) &amp; ",") &amp; IF(ISBLANK(AO134),"",VLOOKUP(AO134,ComboValue!$N$2:$O$70,2,FALSE) &amp; ",") &amp; IF(ISBLANK(AP134),"",VLOOKUP(AP134,ComboValue!$N$2:$O$70,2,FALSE) &amp; ",") &amp; IF(ISBLANK(AQ134),"",VLOOKUP(AQ134,ComboValue!$N$2:$O$70,2,FALSE) &amp; ",") &amp; IF(ISBLANK(AR134),"",VLOOKUP(AR134,ComboValue!$N$2:$O$70,2,FALSE) &amp; ",") &amp; IF(ISBLANK(AS134),"",VLOOKUP(AS134,ComboValue!$N$2:$O$70,2,FALSE) &amp; ",") &amp; IF(ISBLANK(AT134),"",VLOOKUP(AT134,ComboValue!$N$2:$O$70,2,FALSE) &amp; ",") &amp; IF(ISBLANK(AU134),"",VLOOKUP(AU134,ComboValue!$N$2:$O$70,2,FALSE) &amp; ",") &amp; IF(ISBLANK(AV134),"",VLOOKUP(AV134,ComboValue!$N$2:$O$70,2,FALSE) &amp; ",")</f>
        <v/>
      </c>
      <c r="BC134" s="122" t="str">
        <f t="shared" si="129"/>
        <v/>
      </c>
      <c r="BD134" s="110"/>
      <c r="BE134" s="120" t="str">
        <f t="shared" si="116"/>
        <v/>
      </c>
      <c r="BF134" s="121" t="str">
        <f t="shared" si="117"/>
        <v/>
      </c>
      <c r="BG134" s="121" t="str">
        <f t="shared" si="118"/>
        <v/>
      </c>
      <c r="BH134" s="121" t="str">
        <f t="shared" si="119"/>
        <v/>
      </c>
      <c r="BI134" s="121" t="str">
        <f t="shared" si="120"/>
        <v/>
      </c>
      <c r="BJ134" s="121" t="str">
        <f t="shared" si="121"/>
        <v/>
      </c>
      <c r="BK134" s="121" t="str">
        <f t="shared" si="122"/>
        <v/>
      </c>
      <c r="BL134" s="121" t="str">
        <f t="shared" si="123"/>
        <v/>
      </c>
      <c r="BM134" s="121" t="str">
        <f t="shared" si="124"/>
        <v/>
      </c>
      <c r="BN134" s="121" t="str">
        <f t="shared" si="125"/>
        <v/>
      </c>
      <c r="BO134" s="121">
        <f t="shared" si="130"/>
        <v>0</v>
      </c>
      <c r="BP134" s="121">
        <f t="shared" si="131"/>
        <v>0</v>
      </c>
      <c r="BQ134" s="121">
        <f t="shared" si="132"/>
        <v>0</v>
      </c>
      <c r="BR134" s="121">
        <f t="shared" si="133"/>
        <v>0</v>
      </c>
      <c r="BS134" s="121">
        <f t="shared" si="134"/>
        <v>0</v>
      </c>
      <c r="BT134" s="121">
        <f t="shared" si="135"/>
        <v>0</v>
      </c>
      <c r="BU134" s="121" t="str">
        <f t="shared" si="136"/>
        <v/>
      </c>
      <c r="BV134" s="121" t="str">
        <f t="shared" si="137"/>
        <v/>
      </c>
      <c r="BW134" s="121" t="str">
        <f t="shared" si="138"/>
        <v/>
      </c>
      <c r="BX134" s="121" t="str">
        <f t="shared" si="139"/>
        <v/>
      </c>
      <c r="BY134" s="121" t="str">
        <f t="shared" si="140"/>
        <v/>
      </c>
      <c r="BZ134" s="121" t="str">
        <f t="shared" si="141"/>
        <v/>
      </c>
      <c r="CA134" s="121" t="str">
        <f t="shared" si="142"/>
        <v/>
      </c>
      <c r="CB134" s="121" t="str">
        <f t="shared" si="143"/>
        <v/>
      </c>
      <c r="CC134" s="121" t="str">
        <f t="shared" si="144"/>
        <v/>
      </c>
      <c r="CD134" s="121" t="str">
        <f t="shared" si="145"/>
        <v/>
      </c>
      <c r="CE134" s="121" t="str">
        <f t="shared" si="146"/>
        <v/>
      </c>
      <c r="CF134" s="121" t="str">
        <f t="shared" si="147"/>
        <v/>
      </c>
      <c r="CG134" s="121" t="str">
        <f t="shared" si="148"/>
        <v/>
      </c>
      <c r="CH134" s="121" t="str">
        <f t="shared" si="149"/>
        <v/>
      </c>
      <c r="CI134" s="121" t="str">
        <f t="shared" si="150"/>
        <v/>
      </c>
      <c r="CJ134" s="129" t="str">
        <f t="shared" si="151"/>
        <v/>
      </c>
      <c r="CK134" s="121" t="str">
        <f t="shared" si="152"/>
        <v/>
      </c>
      <c r="CL134" s="121" t="str">
        <f t="shared" si="153"/>
        <v/>
      </c>
      <c r="CM134" s="122" t="str">
        <f t="shared" si="154"/>
        <v/>
      </c>
      <c r="CN134" s="122"/>
      <c r="CO134" s="122"/>
      <c r="CP134" s="122"/>
      <c r="CQ134" s="122"/>
      <c r="CR134" s="218" t="str">
        <f t="shared" si="127"/>
        <v>NO</v>
      </c>
      <c r="CS134" s="120" t="str">
        <f t="shared" si="155"/>
        <v/>
      </c>
      <c r="CT134" s="121" t="str">
        <f t="shared" si="156"/>
        <v/>
      </c>
      <c r="CU134" s="121" t="str">
        <f t="shared" si="157"/>
        <v/>
      </c>
      <c r="CV134" s="121" t="str">
        <f t="shared" si="158"/>
        <v/>
      </c>
      <c r="CW134" s="121" t="str">
        <f t="shared" si="159"/>
        <v/>
      </c>
      <c r="CX134" s="121" t="str">
        <f t="shared" si="160"/>
        <v/>
      </c>
      <c r="CY134" s="121" t="str">
        <f t="shared" si="161"/>
        <v/>
      </c>
      <c r="CZ134" s="121" t="str">
        <f t="shared" si="162"/>
        <v/>
      </c>
      <c r="DA134" s="121" t="str">
        <f t="shared" si="163"/>
        <v/>
      </c>
      <c r="DB134" s="122" t="str">
        <f t="shared" si="164"/>
        <v/>
      </c>
      <c r="DC134" s="120" t="str">
        <f t="shared" si="165"/>
        <v/>
      </c>
      <c r="DD134" s="121" t="str">
        <f t="shared" si="166"/>
        <v/>
      </c>
      <c r="DE134" s="121" t="str">
        <f t="shared" si="167"/>
        <v/>
      </c>
      <c r="DF134" s="122" t="str">
        <f t="shared" si="168"/>
        <v/>
      </c>
      <c r="DG134" s="110"/>
    </row>
    <row r="135" spans="2:111" ht="16.2" hidden="1" customHeight="1" outlineLevel="2" x14ac:dyDescent="0.4">
      <c r="B135" s="7">
        <v>130</v>
      </c>
      <c r="C135" s="12"/>
      <c r="D135" s="13"/>
      <c r="E135" s="14"/>
      <c r="F135" s="14"/>
      <c r="G135" s="14"/>
      <c r="H135" s="14"/>
      <c r="I135" s="14"/>
      <c r="J135" s="14"/>
      <c r="K135" s="14"/>
      <c r="L135" s="15"/>
      <c r="M135" s="12"/>
      <c r="N135" s="12"/>
      <c r="O135" s="12"/>
      <c r="P135" s="98" t="str">
        <f xml:space="preserve"> IF(ISBLANK(M135),"",VLOOKUP(M135,ComboValue!$E$2:$I$18,5,FALSE))</f>
        <v/>
      </c>
      <c r="Q135" s="12"/>
      <c r="R135" s="234" t="str" cm="1">
        <f t="array" ref="R135">IF(OR(ISNUMBER(SEARCH("GHS05",$D135:$L135)),ISNUMBER(SEARCH("GHS06",$D135:$L135)),ISNUMBER(SEARCH("GHS07",$D135:$L135)),ISNUMBER(SEARCH("GHS08",$D135:$L135)),ISNUMBER(SEARCH("geen pictogram",$D135:$L135)),ISNUMBER(SEARCH("GHS09",$D135:$L135)),ISNUMBER(SEARCH("GHS05",$D135:$L135))),"JA","NEE")</f>
        <v>NEE</v>
      </c>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X135" s="121" t="str">
        <f xml:space="preserve"> IF(ISBLANK(D135),"",VLOOKUP(D135,ComboValue!$B$2:$C$11,2,FALSE) &amp; ",") &amp; IF(ISBLANK(E135),"",VLOOKUP(E135,ComboValue!$B$2:$C$11,2,FALSE) &amp; ",") &amp; IF(ISBLANK(F135),"",VLOOKUP(F135,ComboValue!$B$2:$C$11,2,FALSE) &amp; ",") &amp; IF(ISBLANK(G135),"",VLOOKUP(G135,ComboValue!$B$2:$C$11,2,FALSE) &amp; ",") &amp; IF(ISBLANK(H135),"",VLOOKUP(H135,ComboValue!$B$2:$C$11,2,FALSE) &amp; ",") &amp; IF(ISBLANK(I135),"",VLOOKUP(I135,ComboValue!$B$2:$C$11,2,FALSE) &amp; ",") &amp; IF(ISBLANK(J135),"",VLOOKUP(J135,ComboValue!$B$2:$C$11,2,FALSE) &amp; ",") &amp; IF(ISBLANK(K135),"",VLOOKUP(K135,ComboValue!$B$2:$C$11,2,FALSE) &amp; ",") &amp; IF(ISBLANK(L135),"",VLOOKUP(L135,ComboValue!$B$2:$C$11,2,FALSE) &amp; ",")</f>
        <v/>
      </c>
      <c r="AY135" s="121" t="str">
        <f t="shared" si="128"/>
        <v>Tous_NL</v>
      </c>
      <c r="AZ135" s="121" t="str">
        <f>IF(ISBLANK(M135),"",VLOOKUP(M135,ComboValue!$E$2:$G$18,3,FALSE))</f>
        <v/>
      </c>
      <c r="BA135" s="121" t="str">
        <f>IF(ISBLANK(N135),"",VLOOKUP(N135,ComboValue!$K$2:$L$5,2,FALSE))</f>
        <v/>
      </c>
      <c r="BB135" s="128" t="str">
        <f>IF(ISBLANK(S135),"",VLOOKUP(S135,ComboValue!$N$2:$O$70,2,FALSE) &amp; ",") &amp; IF(ISBLANK(T135),"",VLOOKUP(T135,ComboValue!$N$2:$O$70,2,FALSE) &amp; ",") &amp; IF(ISBLANK(U135),"",VLOOKUP(U135,ComboValue!$N$2:$O$70,2,FALSE) &amp; ",") &amp; IF(ISBLANK(V135),"",VLOOKUP(V135,ComboValue!$N$2:$O$70,2,FALSE) &amp; ",") &amp; IF(ISBLANK(W135),"",VLOOKUP(W135,ComboValue!$N$2:$O$70,2,FALSE) &amp; ",") &amp; IF(ISBLANK(X135),"",VLOOKUP(X135,ComboValue!$N$2:$O$70,2,FALSE) &amp; ",") &amp; IF(ISBLANK(Y135),"",VLOOKUP(Y135,ComboValue!$N$2:$O$70,2,FALSE) &amp; ",") &amp; IF(ISBLANK(Z135),"",VLOOKUP(Z135,ComboValue!$N$2:$O$70,2,FALSE) &amp; ",") &amp; IF(ISBLANK(AA135),"",VLOOKUP(AA135,ComboValue!$N$2:$O$70,2,FALSE) &amp; ",") &amp; IF(ISBLANK(AB135),"",VLOOKUP(AB135,ComboValue!$N$2:$O$70,2,FALSE) &amp; ",") &amp; IF(ISBLANK(AC135),"",VLOOKUP(AC135,ComboValue!$N$2:$O$70,2,FALSE) &amp; ",") &amp; IF(ISBLANK(AD135),"",VLOOKUP(AD135,ComboValue!$N$2:$O$70,2,FALSE) &amp; ",") &amp; IF(ISBLANK(AE135),"",VLOOKUP(AE135,ComboValue!$N$2:$O$70,2,FALSE) &amp; ",") &amp; IF(ISBLANK(AF135),"",VLOOKUP(AF135,ComboValue!$N$2:$O$70,2,FALSE) &amp; ",") &amp; IF(ISBLANK(AG135),"",VLOOKUP(AG135,ComboValue!$N$2:$O$70,2,FALSE) &amp; ",") &amp; IF(ISBLANK(AH135),"",VLOOKUP(AH135,ComboValue!$N$2:$O$70,2,FALSE) &amp; ",") &amp; IF(ISBLANK(AI135),"",VLOOKUP(AI135,ComboValue!$N$2:$O$70,2,FALSE) &amp; ",") &amp; IF(ISBLANK(AJ135),"",VLOOKUP(AJ135,ComboValue!$N$2:$O$70,2,FALSE) &amp; ",") &amp; IF(ISBLANK(AK135),"",VLOOKUP(AK135,ComboValue!$N$2:$O$70,2,FALSE) &amp; ",") &amp; IF(ISBLANK(AL135),"",VLOOKUP(AL135,ComboValue!$N$2:$O$70,2,FALSE) &amp; ",") &amp; IF(ISBLANK(AM135),"",VLOOKUP(AM135,ComboValue!$N$2:$O$70,2,FALSE) &amp; ",") &amp; IF(ISBLANK(AN135),"",VLOOKUP(AN135,ComboValue!$N$2:$O$70,2,FALSE) &amp; ",") &amp; IF(ISBLANK(AO135),"",VLOOKUP(AO135,ComboValue!$N$2:$O$70,2,FALSE) &amp; ",") &amp; IF(ISBLANK(AP135),"",VLOOKUP(AP135,ComboValue!$N$2:$O$70,2,FALSE) &amp; ",") &amp; IF(ISBLANK(AQ135),"",VLOOKUP(AQ135,ComboValue!$N$2:$O$70,2,FALSE) &amp; ",") &amp; IF(ISBLANK(AR135),"",VLOOKUP(AR135,ComboValue!$N$2:$O$70,2,FALSE) &amp; ",") &amp; IF(ISBLANK(AS135),"",VLOOKUP(AS135,ComboValue!$N$2:$O$70,2,FALSE) &amp; ",") &amp; IF(ISBLANK(AT135),"",VLOOKUP(AT135,ComboValue!$N$2:$O$70,2,FALSE) &amp; ",") &amp; IF(ISBLANK(AU135),"",VLOOKUP(AU135,ComboValue!$N$2:$O$70,2,FALSE) &amp; ",") &amp; IF(ISBLANK(AV135),"",VLOOKUP(AV135,ComboValue!$N$2:$O$70,2,FALSE) &amp; ",")</f>
        <v/>
      </c>
      <c r="BC135" s="122" t="str">
        <f t="shared" si="129"/>
        <v/>
      </c>
      <c r="BD135" s="110"/>
      <c r="BE135" s="120" t="str">
        <f t="shared" ref="BE135:BE198" si="169">IF(ISNUMBER(SEARCH("01",AX135)),O135,"")</f>
        <v/>
      </c>
      <c r="BF135" s="121" t="str">
        <f t="shared" ref="BF135:BF198" si="170">IF(ISNUMBER(SEARCH("02",AX135)),O135,"")</f>
        <v/>
      </c>
      <c r="BG135" s="121" t="str">
        <f t="shared" ref="BG135:BG198" si="171">IF(ISNUMBER(SEARCH("03",AX135)),O135,"")</f>
        <v/>
      </c>
      <c r="BH135" s="121" t="str">
        <f t="shared" ref="BH135:BH198" si="172">IF(ISNUMBER(SEARCH("04",AX135)),O135,"")</f>
        <v/>
      </c>
      <c r="BI135" s="121" t="str">
        <f t="shared" ref="BI135:BI198" si="173">IF(ISNUMBER(SEARCH("05",AX135)),O135,"")</f>
        <v/>
      </c>
      <c r="BJ135" s="121" t="str">
        <f t="shared" ref="BJ135:BJ198" si="174">IF(ISNUMBER(SEARCH("06",AX135)),O135,"")</f>
        <v/>
      </c>
      <c r="BK135" s="121" t="str">
        <f t="shared" ref="BK135:BK198" si="175">IF(ISNUMBER(SEARCH("07",AX135)),O135,"")</f>
        <v/>
      </c>
      <c r="BL135" s="121" t="str">
        <f t="shared" ref="BL135:BL198" si="176">IF(ISNUMBER(SEARCH("08",AX135)),O135,"")</f>
        <v/>
      </c>
      <c r="BM135" s="121" t="str">
        <f t="shared" ref="BM135:BM198" si="177">IF(ISNUMBER(SEARCH("09",AX135)),O135,"")</f>
        <v/>
      </c>
      <c r="BN135" s="121" t="str">
        <f t="shared" ref="BN135:BN198" si="178">IF(ISNUMBER(SEARCH("10",AX135)),O135,"")</f>
        <v/>
      </c>
      <c r="BO135" s="121">
        <f t="shared" si="130"/>
        <v>0</v>
      </c>
      <c r="BP135" s="121">
        <f t="shared" si="131"/>
        <v>0</v>
      </c>
      <c r="BQ135" s="121">
        <f t="shared" si="132"/>
        <v>0</v>
      </c>
      <c r="BR135" s="121">
        <f t="shared" si="133"/>
        <v>0</v>
      </c>
      <c r="BS135" s="121">
        <f t="shared" si="134"/>
        <v>0</v>
      </c>
      <c r="BT135" s="121">
        <f t="shared" si="135"/>
        <v>0</v>
      </c>
      <c r="BU135" s="121" t="str">
        <f t="shared" si="136"/>
        <v/>
      </c>
      <c r="BV135" s="121" t="str">
        <f t="shared" si="137"/>
        <v/>
      </c>
      <c r="BW135" s="121" t="str">
        <f t="shared" si="138"/>
        <v/>
      </c>
      <c r="BX135" s="121" t="str">
        <f t="shared" si="139"/>
        <v/>
      </c>
      <c r="BY135" s="121" t="str">
        <f t="shared" si="140"/>
        <v/>
      </c>
      <c r="BZ135" s="121" t="str">
        <f t="shared" si="141"/>
        <v/>
      </c>
      <c r="CA135" s="121" t="str">
        <f t="shared" si="142"/>
        <v/>
      </c>
      <c r="CB135" s="121" t="str">
        <f t="shared" si="143"/>
        <v/>
      </c>
      <c r="CC135" s="121" t="str">
        <f t="shared" si="144"/>
        <v/>
      </c>
      <c r="CD135" s="121" t="str">
        <f t="shared" si="145"/>
        <v/>
      </c>
      <c r="CE135" s="121" t="str">
        <f t="shared" si="146"/>
        <v/>
      </c>
      <c r="CF135" s="121" t="str">
        <f t="shared" si="147"/>
        <v/>
      </c>
      <c r="CG135" s="121" t="str">
        <f t="shared" si="148"/>
        <v/>
      </c>
      <c r="CH135" s="121" t="str">
        <f t="shared" si="149"/>
        <v/>
      </c>
      <c r="CI135" s="121" t="str">
        <f t="shared" si="150"/>
        <v/>
      </c>
      <c r="CJ135" s="129" t="str">
        <f t="shared" si="151"/>
        <v/>
      </c>
      <c r="CK135" s="121" t="str">
        <f t="shared" si="152"/>
        <v/>
      </c>
      <c r="CL135" s="121" t="str">
        <f t="shared" si="153"/>
        <v/>
      </c>
      <c r="CM135" s="122" t="str">
        <f t="shared" si="154"/>
        <v/>
      </c>
      <c r="CN135" s="122"/>
      <c r="CO135" s="122"/>
      <c r="CP135" s="122"/>
      <c r="CQ135" s="122"/>
      <c r="CR135" s="218" t="str">
        <f t="shared" ref="CR135:CR198" si="179">IF(OR(AZ135="D_15", CM135&lt;&gt;"",CN135&lt;&gt;"",CO135&lt;&gt;"",CP135&lt;&gt;""), "YES", "NO")</f>
        <v>NO</v>
      </c>
      <c r="CS135" s="120" t="str">
        <f t="shared" si="155"/>
        <v/>
      </c>
      <c r="CT135" s="121" t="str">
        <f t="shared" si="156"/>
        <v/>
      </c>
      <c r="CU135" s="121" t="str">
        <f t="shared" si="157"/>
        <v/>
      </c>
      <c r="CV135" s="121" t="str">
        <f t="shared" si="158"/>
        <v/>
      </c>
      <c r="CW135" s="121" t="str">
        <f t="shared" si="159"/>
        <v/>
      </c>
      <c r="CX135" s="121" t="str">
        <f t="shared" si="160"/>
        <v/>
      </c>
      <c r="CY135" s="121" t="str">
        <f t="shared" si="161"/>
        <v/>
      </c>
      <c r="CZ135" s="121" t="str">
        <f t="shared" si="162"/>
        <v/>
      </c>
      <c r="DA135" s="121" t="str">
        <f t="shared" si="163"/>
        <v/>
      </c>
      <c r="DB135" s="122" t="str">
        <f t="shared" si="164"/>
        <v/>
      </c>
      <c r="DC135" s="120" t="str">
        <f t="shared" si="165"/>
        <v/>
      </c>
      <c r="DD135" s="121" t="str">
        <f t="shared" si="166"/>
        <v/>
      </c>
      <c r="DE135" s="121" t="str">
        <f t="shared" si="167"/>
        <v/>
      </c>
      <c r="DF135" s="122" t="str">
        <f t="shared" si="168"/>
        <v/>
      </c>
      <c r="DG135" s="110"/>
    </row>
    <row r="136" spans="2:111" ht="16.2" hidden="1" customHeight="1" outlineLevel="2" x14ac:dyDescent="0.4">
      <c r="B136" s="7">
        <v>131</v>
      </c>
      <c r="C136" s="12"/>
      <c r="D136" s="13"/>
      <c r="E136" s="14"/>
      <c r="F136" s="14"/>
      <c r="G136" s="14"/>
      <c r="H136" s="14"/>
      <c r="I136" s="14"/>
      <c r="J136" s="14"/>
      <c r="K136" s="14"/>
      <c r="L136" s="15"/>
      <c r="M136" s="12"/>
      <c r="N136" s="12"/>
      <c r="O136" s="12"/>
      <c r="P136" s="98" t="str">
        <f xml:space="preserve"> IF(ISBLANK(M136),"",VLOOKUP(M136,ComboValue!$E$2:$I$18,5,FALSE))</f>
        <v/>
      </c>
      <c r="Q136" s="12"/>
      <c r="R136" s="234" t="str" cm="1">
        <f t="array" ref="R136">IF(OR(ISNUMBER(SEARCH("GHS05",$D136:$L136)),ISNUMBER(SEARCH("GHS06",$D136:$L136)),ISNUMBER(SEARCH("GHS07",$D136:$L136)),ISNUMBER(SEARCH("GHS08",$D136:$L136)),ISNUMBER(SEARCH("geen pictogram",$D136:$L136)),ISNUMBER(SEARCH("GHS09",$D136:$L136)),ISNUMBER(SEARCH("GHS05",$D136:$L136))),"JA","NEE")</f>
        <v>NEE</v>
      </c>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X136" s="121" t="str">
        <f xml:space="preserve"> IF(ISBLANK(D136),"",VLOOKUP(D136,ComboValue!$B$2:$C$11,2,FALSE) &amp; ",") &amp; IF(ISBLANK(E136),"",VLOOKUP(E136,ComboValue!$B$2:$C$11,2,FALSE) &amp; ",") &amp; IF(ISBLANK(F136),"",VLOOKUP(F136,ComboValue!$B$2:$C$11,2,FALSE) &amp; ",") &amp; IF(ISBLANK(G136),"",VLOOKUP(G136,ComboValue!$B$2:$C$11,2,FALSE) &amp; ",") &amp; IF(ISBLANK(H136),"",VLOOKUP(H136,ComboValue!$B$2:$C$11,2,FALSE) &amp; ",") &amp; IF(ISBLANK(I136),"",VLOOKUP(I136,ComboValue!$B$2:$C$11,2,FALSE) &amp; ",") &amp; IF(ISBLANK(J136),"",VLOOKUP(J136,ComboValue!$B$2:$C$11,2,FALSE) &amp; ",") &amp; IF(ISBLANK(K136),"",VLOOKUP(K136,ComboValue!$B$2:$C$11,2,FALSE) &amp; ",") &amp; IF(ISBLANK(L136),"",VLOOKUP(L136,ComboValue!$B$2:$C$11,2,FALSE) &amp; ",")</f>
        <v/>
      </c>
      <c r="AY136" s="121" t="str">
        <f t="shared" si="128"/>
        <v>Tous_NL</v>
      </c>
      <c r="AZ136" s="121" t="str">
        <f>IF(ISBLANK(M136),"",VLOOKUP(M136,ComboValue!$E$2:$G$18,3,FALSE))</f>
        <v/>
      </c>
      <c r="BA136" s="121" t="str">
        <f>IF(ISBLANK(N136),"",VLOOKUP(N136,ComboValue!$K$2:$L$5,2,FALSE))</f>
        <v/>
      </c>
      <c r="BB136" s="128" t="str">
        <f>IF(ISBLANK(S136),"",VLOOKUP(S136,ComboValue!$N$2:$O$70,2,FALSE) &amp; ",") &amp; IF(ISBLANK(T136),"",VLOOKUP(T136,ComboValue!$N$2:$O$70,2,FALSE) &amp; ",") &amp; IF(ISBLANK(U136),"",VLOOKUP(U136,ComboValue!$N$2:$O$70,2,FALSE) &amp; ",") &amp; IF(ISBLANK(V136),"",VLOOKUP(V136,ComboValue!$N$2:$O$70,2,FALSE) &amp; ",") &amp; IF(ISBLANK(W136),"",VLOOKUP(W136,ComboValue!$N$2:$O$70,2,FALSE) &amp; ",") &amp; IF(ISBLANK(X136),"",VLOOKUP(X136,ComboValue!$N$2:$O$70,2,FALSE) &amp; ",") &amp; IF(ISBLANK(Y136),"",VLOOKUP(Y136,ComboValue!$N$2:$O$70,2,FALSE) &amp; ",") &amp; IF(ISBLANK(Z136),"",VLOOKUP(Z136,ComboValue!$N$2:$O$70,2,FALSE) &amp; ",") &amp; IF(ISBLANK(AA136),"",VLOOKUP(AA136,ComboValue!$N$2:$O$70,2,FALSE) &amp; ",") &amp; IF(ISBLANK(AB136),"",VLOOKUP(AB136,ComboValue!$N$2:$O$70,2,FALSE) &amp; ",") &amp; IF(ISBLANK(AC136),"",VLOOKUP(AC136,ComboValue!$N$2:$O$70,2,FALSE) &amp; ",") &amp; IF(ISBLANK(AD136),"",VLOOKUP(AD136,ComboValue!$N$2:$O$70,2,FALSE) &amp; ",") &amp; IF(ISBLANK(AE136),"",VLOOKUP(AE136,ComboValue!$N$2:$O$70,2,FALSE) &amp; ",") &amp; IF(ISBLANK(AF136),"",VLOOKUP(AF136,ComboValue!$N$2:$O$70,2,FALSE) &amp; ",") &amp; IF(ISBLANK(AG136),"",VLOOKUP(AG136,ComboValue!$N$2:$O$70,2,FALSE) &amp; ",") &amp; IF(ISBLANK(AH136),"",VLOOKUP(AH136,ComboValue!$N$2:$O$70,2,FALSE) &amp; ",") &amp; IF(ISBLANK(AI136),"",VLOOKUP(AI136,ComboValue!$N$2:$O$70,2,FALSE) &amp; ",") &amp; IF(ISBLANK(AJ136),"",VLOOKUP(AJ136,ComboValue!$N$2:$O$70,2,FALSE) &amp; ",") &amp; IF(ISBLANK(AK136),"",VLOOKUP(AK136,ComboValue!$N$2:$O$70,2,FALSE) &amp; ",") &amp; IF(ISBLANK(AL136),"",VLOOKUP(AL136,ComboValue!$N$2:$O$70,2,FALSE) &amp; ",") &amp; IF(ISBLANK(AM136),"",VLOOKUP(AM136,ComboValue!$N$2:$O$70,2,FALSE) &amp; ",") &amp; IF(ISBLANK(AN136),"",VLOOKUP(AN136,ComboValue!$N$2:$O$70,2,FALSE) &amp; ",") &amp; IF(ISBLANK(AO136),"",VLOOKUP(AO136,ComboValue!$N$2:$O$70,2,FALSE) &amp; ",") &amp; IF(ISBLANK(AP136),"",VLOOKUP(AP136,ComboValue!$N$2:$O$70,2,FALSE) &amp; ",") &amp; IF(ISBLANK(AQ136),"",VLOOKUP(AQ136,ComboValue!$N$2:$O$70,2,FALSE) &amp; ",") &amp; IF(ISBLANK(AR136),"",VLOOKUP(AR136,ComboValue!$N$2:$O$70,2,FALSE) &amp; ",") &amp; IF(ISBLANK(AS136),"",VLOOKUP(AS136,ComboValue!$N$2:$O$70,2,FALSE) &amp; ",") &amp; IF(ISBLANK(AT136),"",VLOOKUP(AT136,ComboValue!$N$2:$O$70,2,FALSE) &amp; ",") &amp; IF(ISBLANK(AU136),"",VLOOKUP(AU136,ComboValue!$N$2:$O$70,2,FALSE) &amp; ",") &amp; IF(ISBLANK(AV136),"",VLOOKUP(AV136,ComboValue!$N$2:$O$70,2,FALSE) &amp; ",")</f>
        <v/>
      </c>
      <c r="BC136" s="122" t="str">
        <f t="shared" si="129"/>
        <v/>
      </c>
      <c r="BD136" s="110"/>
      <c r="BE136" s="120" t="str">
        <f t="shared" si="169"/>
        <v/>
      </c>
      <c r="BF136" s="121" t="str">
        <f t="shared" si="170"/>
        <v/>
      </c>
      <c r="BG136" s="121" t="str">
        <f t="shared" si="171"/>
        <v/>
      </c>
      <c r="BH136" s="121" t="str">
        <f t="shared" si="172"/>
        <v/>
      </c>
      <c r="BI136" s="121" t="str">
        <f t="shared" si="173"/>
        <v/>
      </c>
      <c r="BJ136" s="121" t="str">
        <f t="shared" si="174"/>
        <v/>
      </c>
      <c r="BK136" s="121" t="str">
        <f t="shared" si="175"/>
        <v/>
      </c>
      <c r="BL136" s="121" t="str">
        <f t="shared" si="176"/>
        <v/>
      </c>
      <c r="BM136" s="121" t="str">
        <f t="shared" si="177"/>
        <v/>
      </c>
      <c r="BN136" s="121" t="str">
        <f t="shared" si="178"/>
        <v/>
      </c>
      <c r="BO136" s="121">
        <f t="shared" si="130"/>
        <v>0</v>
      </c>
      <c r="BP136" s="121">
        <f t="shared" si="131"/>
        <v>0</v>
      </c>
      <c r="BQ136" s="121">
        <f t="shared" si="132"/>
        <v>0</v>
      </c>
      <c r="BR136" s="121">
        <f t="shared" si="133"/>
        <v>0</v>
      </c>
      <c r="BS136" s="121">
        <f t="shared" si="134"/>
        <v>0</v>
      </c>
      <c r="BT136" s="121">
        <f t="shared" si="135"/>
        <v>0</v>
      </c>
      <c r="BU136" s="121" t="str">
        <f t="shared" si="136"/>
        <v/>
      </c>
      <c r="BV136" s="121" t="str">
        <f t="shared" si="137"/>
        <v/>
      </c>
      <c r="BW136" s="121" t="str">
        <f t="shared" si="138"/>
        <v/>
      </c>
      <c r="BX136" s="121" t="str">
        <f t="shared" si="139"/>
        <v/>
      </c>
      <c r="BY136" s="121" t="str">
        <f t="shared" si="140"/>
        <v/>
      </c>
      <c r="BZ136" s="121" t="str">
        <f t="shared" si="141"/>
        <v/>
      </c>
      <c r="CA136" s="121" t="str">
        <f t="shared" si="142"/>
        <v/>
      </c>
      <c r="CB136" s="121" t="str">
        <f t="shared" si="143"/>
        <v/>
      </c>
      <c r="CC136" s="121" t="str">
        <f t="shared" si="144"/>
        <v/>
      </c>
      <c r="CD136" s="121" t="str">
        <f t="shared" si="145"/>
        <v/>
      </c>
      <c r="CE136" s="121" t="str">
        <f t="shared" si="146"/>
        <v/>
      </c>
      <c r="CF136" s="121" t="str">
        <f t="shared" si="147"/>
        <v/>
      </c>
      <c r="CG136" s="121" t="str">
        <f t="shared" si="148"/>
        <v/>
      </c>
      <c r="CH136" s="121" t="str">
        <f t="shared" si="149"/>
        <v/>
      </c>
      <c r="CI136" s="121" t="str">
        <f t="shared" si="150"/>
        <v/>
      </c>
      <c r="CJ136" s="129" t="str">
        <f t="shared" si="151"/>
        <v/>
      </c>
      <c r="CK136" s="121" t="str">
        <f t="shared" si="152"/>
        <v/>
      </c>
      <c r="CL136" s="121" t="str">
        <f t="shared" si="153"/>
        <v/>
      </c>
      <c r="CM136" s="122" t="str">
        <f t="shared" si="154"/>
        <v/>
      </c>
      <c r="CN136" s="122"/>
      <c r="CO136" s="122"/>
      <c r="CP136" s="122"/>
      <c r="CQ136" s="122"/>
      <c r="CR136" s="218" t="str">
        <f t="shared" si="179"/>
        <v>NO</v>
      </c>
      <c r="CS136" s="120" t="str">
        <f t="shared" si="155"/>
        <v/>
      </c>
      <c r="CT136" s="121" t="str">
        <f t="shared" si="156"/>
        <v/>
      </c>
      <c r="CU136" s="121" t="str">
        <f t="shared" si="157"/>
        <v/>
      </c>
      <c r="CV136" s="121" t="str">
        <f t="shared" si="158"/>
        <v/>
      </c>
      <c r="CW136" s="121" t="str">
        <f t="shared" si="159"/>
        <v/>
      </c>
      <c r="CX136" s="121" t="str">
        <f t="shared" si="160"/>
        <v/>
      </c>
      <c r="CY136" s="121" t="str">
        <f t="shared" si="161"/>
        <v/>
      </c>
      <c r="CZ136" s="121" t="str">
        <f t="shared" si="162"/>
        <v/>
      </c>
      <c r="DA136" s="121" t="str">
        <f t="shared" si="163"/>
        <v/>
      </c>
      <c r="DB136" s="122" t="str">
        <f t="shared" si="164"/>
        <v/>
      </c>
      <c r="DC136" s="120" t="str">
        <f t="shared" si="165"/>
        <v/>
      </c>
      <c r="DD136" s="121" t="str">
        <f t="shared" si="166"/>
        <v/>
      </c>
      <c r="DE136" s="121" t="str">
        <f t="shared" si="167"/>
        <v/>
      </c>
      <c r="DF136" s="122" t="str">
        <f t="shared" si="168"/>
        <v/>
      </c>
      <c r="DG136" s="110"/>
    </row>
    <row r="137" spans="2:111" ht="16.2" hidden="1" customHeight="1" outlineLevel="2" x14ac:dyDescent="0.4">
      <c r="B137" s="7">
        <v>132</v>
      </c>
      <c r="C137" s="12"/>
      <c r="D137" s="13"/>
      <c r="E137" s="14"/>
      <c r="F137" s="14"/>
      <c r="G137" s="14"/>
      <c r="H137" s="14"/>
      <c r="I137" s="14"/>
      <c r="J137" s="14"/>
      <c r="K137" s="14"/>
      <c r="L137" s="15"/>
      <c r="M137" s="12"/>
      <c r="N137" s="12"/>
      <c r="O137" s="12"/>
      <c r="P137" s="98" t="str">
        <f xml:space="preserve"> IF(ISBLANK(M137),"",VLOOKUP(M137,ComboValue!$E$2:$I$18,5,FALSE))</f>
        <v/>
      </c>
      <c r="Q137" s="12"/>
      <c r="R137" s="234" t="str" cm="1">
        <f t="array" ref="R137">IF(OR(ISNUMBER(SEARCH("GHS05",$D137:$L137)),ISNUMBER(SEARCH("GHS06",$D137:$L137)),ISNUMBER(SEARCH("GHS07",$D137:$L137)),ISNUMBER(SEARCH("GHS08",$D137:$L137)),ISNUMBER(SEARCH("geen pictogram",$D137:$L137)),ISNUMBER(SEARCH("GHS09",$D137:$L137)),ISNUMBER(SEARCH("GHS05",$D137:$L137))),"JA","NEE")</f>
        <v>NEE</v>
      </c>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X137" s="121" t="str">
        <f xml:space="preserve"> IF(ISBLANK(D137),"",VLOOKUP(D137,ComboValue!$B$2:$C$11,2,FALSE) &amp; ",") &amp; IF(ISBLANK(E137),"",VLOOKUP(E137,ComboValue!$B$2:$C$11,2,FALSE) &amp; ",") &amp; IF(ISBLANK(F137),"",VLOOKUP(F137,ComboValue!$B$2:$C$11,2,FALSE) &amp; ",") &amp; IF(ISBLANK(G137),"",VLOOKUP(G137,ComboValue!$B$2:$C$11,2,FALSE) &amp; ",") &amp; IF(ISBLANK(H137),"",VLOOKUP(H137,ComboValue!$B$2:$C$11,2,FALSE) &amp; ",") &amp; IF(ISBLANK(I137),"",VLOOKUP(I137,ComboValue!$B$2:$C$11,2,FALSE) &amp; ",") &amp; IF(ISBLANK(J137),"",VLOOKUP(J137,ComboValue!$B$2:$C$11,2,FALSE) &amp; ",") &amp; IF(ISBLANK(K137),"",VLOOKUP(K137,ComboValue!$B$2:$C$11,2,FALSE) &amp; ",") &amp; IF(ISBLANK(L137),"",VLOOKUP(L137,ComboValue!$B$2:$C$11,2,FALSE) &amp; ",")</f>
        <v/>
      </c>
      <c r="AY137" s="121" t="str">
        <f t="shared" si="128"/>
        <v>Tous_NL</v>
      </c>
      <c r="AZ137" s="121" t="str">
        <f>IF(ISBLANK(M137),"",VLOOKUP(M137,ComboValue!$E$2:$G$18,3,FALSE))</f>
        <v/>
      </c>
      <c r="BA137" s="121" t="str">
        <f>IF(ISBLANK(N137),"",VLOOKUP(N137,ComboValue!$K$2:$L$5,2,FALSE))</f>
        <v/>
      </c>
      <c r="BB137" s="128" t="str">
        <f>IF(ISBLANK(S137),"",VLOOKUP(S137,ComboValue!$N$2:$O$70,2,FALSE) &amp; ",") &amp; IF(ISBLANK(T137),"",VLOOKUP(T137,ComboValue!$N$2:$O$70,2,FALSE) &amp; ",") &amp; IF(ISBLANK(U137),"",VLOOKUP(U137,ComboValue!$N$2:$O$70,2,FALSE) &amp; ",") &amp; IF(ISBLANK(V137),"",VLOOKUP(V137,ComboValue!$N$2:$O$70,2,FALSE) &amp; ",") &amp; IF(ISBLANK(W137),"",VLOOKUP(W137,ComboValue!$N$2:$O$70,2,FALSE) &amp; ",") &amp; IF(ISBLANK(X137),"",VLOOKUP(X137,ComboValue!$N$2:$O$70,2,FALSE) &amp; ",") &amp; IF(ISBLANK(Y137),"",VLOOKUP(Y137,ComboValue!$N$2:$O$70,2,FALSE) &amp; ",") &amp; IF(ISBLANK(Z137),"",VLOOKUP(Z137,ComboValue!$N$2:$O$70,2,FALSE) &amp; ",") &amp; IF(ISBLANK(AA137),"",VLOOKUP(AA137,ComboValue!$N$2:$O$70,2,FALSE) &amp; ",") &amp; IF(ISBLANK(AB137),"",VLOOKUP(AB137,ComboValue!$N$2:$O$70,2,FALSE) &amp; ",") &amp; IF(ISBLANK(AC137),"",VLOOKUP(AC137,ComboValue!$N$2:$O$70,2,FALSE) &amp; ",") &amp; IF(ISBLANK(AD137),"",VLOOKUP(AD137,ComboValue!$N$2:$O$70,2,FALSE) &amp; ",") &amp; IF(ISBLANK(AE137),"",VLOOKUP(AE137,ComboValue!$N$2:$O$70,2,FALSE) &amp; ",") &amp; IF(ISBLANK(AF137),"",VLOOKUP(AF137,ComboValue!$N$2:$O$70,2,FALSE) &amp; ",") &amp; IF(ISBLANK(AG137),"",VLOOKUP(AG137,ComboValue!$N$2:$O$70,2,FALSE) &amp; ",") &amp; IF(ISBLANK(AH137),"",VLOOKUP(AH137,ComboValue!$N$2:$O$70,2,FALSE) &amp; ",") &amp; IF(ISBLANK(AI137),"",VLOOKUP(AI137,ComboValue!$N$2:$O$70,2,FALSE) &amp; ",") &amp; IF(ISBLANK(AJ137),"",VLOOKUP(AJ137,ComboValue!$N$2:$O$70,2,FALSE) &amp; ",") &amp; IF(ISBLANK(AK137),"",VLOOKUP(AK137,ComboValue!$N$2:$O$70,2,FALSE) &amp; ",") &amp; IF(ISBLANK(AL137),"",VLOOKUP(AL137,ComboValue!$N$2:$O$70,2,FALSE) &amp; ",") &amp; IF(ISBLANK(AM137),"",VLOOKUP(AM137,ComboValue!$N$2:$O$70,2,FALSE) &amp; ",") &amp; IF(ISBLANK(AN137),"",VLOOKUP(AN137,ComboValue!$N$2:$O$70,2,FALSE) &amp; ",") &amp; IF(ISBLANK(AO137),"",VLOOKUP(AO137,ComboValue!$N$2:$O$70,2,FALSE) &amp; ",") &amp; IF(ISBLANK(AP137),"",VLOOKUP(AP137,ComboValue!$N$2:$O$70,2,FALSE) &amp; ",") &amp; IF(ISBLANK(AQ137),"",VLOOKUP(AQ137,ComboValue!$N$2:$O$70,2,FALSE) &amp; ",") &amp; IF(ISBLANK(AR137),"",VLOOKUP(AR137,ComboValue!$N$2:$O$70,2,FALSE) &amp; ",") &amp; IF(ISBLANK(AS137),"",VLOOKUP(AS137,ComboValue!$N$2:$O$70,2,FALSE) &amp; ",") &amp; IF(ISBLANK(AT137),"",VLOOKUP(AT137,ComboValue!$N$2:$O$70,2,FALSE) &amp; ",") &amp; IF(ISBLANK(AU137),"",VLOOKUP(AU137,ComboValue!$N$2:$O$70,2,FALSE) &amp; ",") &amp; IF(ISBLANK(AV137),"",VLOOKUP(AV137,ComboValue!$N$2:$O$70,2,FALSE) &amp; ",")</f>
        <v/>
      </c>
      <c r="BC137" s="122" t="str">
        <f t="shared" si="129"/>
        <v/>
      </c>
      <c r="BD137" s="110"/>
      <c r="BE137" s="120" t="str">
        <f t="shared" si="169"/>
        <v/>
      </c>
      <c r="BF137" s="121" t="str">
        <f t="shared" si="170"/>
        <v/>
      </c>
      <c r="BG137" s="121" t="str">
        <f t="shared" si="171"/>
        <v/>
      </c>
      <c r="BH137" s="121" t="str">
        <f t="shared" si="172"/>
        <v/>
      </c>
      <c r="BI137" s="121" t="str">
        <f t="shared" si="173"/>
        <v/>
      </c>
      <c r="BJ137" s="121" t="str">
        <f t="shared" si="174"/>
        <v/>
      </c>
      <c r="BK137" s="121" t="str">
        <f t="shared" si="175"/>
        <v/>
      </c>
      <c r="BL137" s="121" t="str">
        <f t="shared" si="176"/>
        <v/>
      </c>
      <c r="BM137" s="121" t="str">
        <f t="shared" si="177"/>
        <v/>
      </c>
      <c r="BN137" s="121" t="str">
        <f t="shared" si="178"/>
        <v/>
      </c>
      <c r="BO137" s="121">
        <f t="shared" si="130"/>
        <v>0</v>
      </c>
      <c r="BP137" s="121">
        <f t="shared" si="131"/>
        <v>0</v>
      </c>
      <c r="BQ137" s="121">
        <f t="shared" si="132"/>
        <v>0</v>
      </c>
      <c r="BR137" s="121">
        <f t="shared" si="133"/>
        <v>0</v>
      </c>
      <c r="BS137" s="121">
        <f t="shared" si="134"/>
        <v>0</v>
      </c>
      <c r="BT137" s="121">
        <f t="shared" si="135"/>
        <v>0</v>
      </c>
      <c r="BU137" s="121" t="str">
        <f t="shared" si="136"/>
        <v/>
      </c>
      <c r="BV137" s="121" t="str">
        <f t="shared" si="137"/>
        <v/>
      </c>
      <c r="BW137" s="121" t="str">
        <f t="shared" si="138"/>
        <v/>
      </c>
      <c r="BX137" s="121" t="str">
        <f t="shared" si="139"/>
        <v/>
      </c>
      <c r="BY137" s="121" t="str">
        <f t="shared" si="140"/>
        <v/>
      </c>
      <c r="BZ137" s="121" t="str">
        <f t="shared" si="141"/>
        <v/>
      </c>
      <c r="CA137" s="121" t="str">
        <f t="shared" si="142"/>
        <v/>
      </c>
      <c r="CB137" s="121" t="str">
        <f t="shared" si="143"/>
        <v/>
      </c>
      <c r="CC137" s="121" t="str">
        <f t="shared" si="144"/>
        <v/>
      </c>
      <c r="CD137" s="121" t="str">
        <f t="shared" si="145"/>
        <v/>
      </c>
      <c r="CE137" s="121" t="str">
        <f t="shared" si="146"/>
        <v/>
      </c>
      <c r="CF137" s="121" t="str">
        <f t="shared" si="147"/>
        <v/>
      </c>
      <c r="CG137" s="121" t="str">
        <f t="shared" si="148"/>
        <v/>
      </c>
      <c r="CH137" s="121" t="str">
        <f t="shared" si="149"/>
        <v/>
      </c>
      <c r="CI137" s="121" t="str">
        <f t="shared" si="150"/>
        <v/>
      </c>
      <c r="CJ137" s="129" t="str">
        <f t="shared" si="151"/>
        <v/>
      </c>
      <c r="CK137" s="121" t="str">
        <f t="shared" si="152"/>
        <v/>
      </c>
      <c r="CL137" s="121" t="str">
        <f t="shared" si="153"/>
        <v/>
      </c>
      <c r="CM137" s="122" t="str">
        <f t="shared" si="154"/>
        <v/>
      </c>
      <c r="CN137" s="122"/>
      <c r="CO137" s="122"/>
      <c r="CP137" s="122"/>
      <c r="CQ137" s="122"/>
      <c r="CR137" s="218" t="str">
        <f t="shared" si="179"/>
        <v>NO</v>
      </c>
      <c r="CS137" s="120" t="str">
        <f t="shared" si="155"/>
        <v/>
      </c>
      <c r="CT137" s="121" t="str">
        <f t="shared" si="156"/>
        <v/>
      </c>
      <c r="CU137" s="121" t="str">
        <f t="shared" si="157"/>
        <v/>
      </c>
      <c r="CV137" s="121" t="str">
        <f t="shared" si="158"/>
        <v/>
      </c>
      <c r="CW137" s="121" t="str">
        <f t="shared" si="159"/>
        <v/>
      </c>
      <c r="CX137" s="121" t="str">
        <f t="shared" si="160"/>
        <v/>
      </c>
      <c r="CY137" s="121" t="str">
        <f t="shared" si="161"/>
        <v/>
      </c>
      <c r="CZ137" s="121" t="str">
        <f t="shared" si="162"/>
        <v/>
      </c>
      <c r="DA137" s="121" t="str">
        <f t="shared" si="163"/>
        <v/>
      </c>
      <c r="DB137" s="122" t="str">
        <f t="shared" si="164"/>
        <v/>
      </c>
      <c r="DC137" s="120" t="str">
        <f t="shared" si="165"/>
        <v/>
      </c>
      <c r="DD137" s="121" t="str">
        <f t="shared" si="166"/>
        <v/>
      </c>
      <c r="DE137" s="121" t="str">
        <f t="shared" si="167"/>
        <v/>
      </c>
      <c r="DF137" s="122" t="str">
        <f t="shared" si="168"/>
        <v/>
      </c>
      <c r="DG137" s="110"/>
    </row>
    <row r="138" spans="2:111" ht="16.2" hidden="1" customHeight="1" outlineLevel="2" x14ac:dyDescent="0.4">
      <c r="B138" s="7">
        <v>133</v>
      </c>
      <c r="C138" s="12"/>
      <c r="D138" s="13"/>
      <c r="E138" s="14"/>
      <c r="F138" s="14"/>
      <c r="G138" s="14"/>
      <c r="H138" s="14"/>
      <c r="I138" s="14"/>
      <c r="J138" s="14"/>
      <c r="K138" s="14"/>
      <c r="L138" s="15"/>
      <c r="M138" s="12"/>
      <c r="N138" s="12"/>
      <c r="O138" s="12"/>
      <c r="P138" s="98" t="str">
        <f xml:space="preserve"> IF(ISBLANK(M138),"",VLOOKUP(M138,ComboValue!$E$2:$I$18,5,FALSE))</f>
        <v/>
      </c>
      <c r="Q138" s="12"/>
      <c r="R138" s="234" t="str" cm="1">
        <f t="array" ref="R138">IF(OR(ISNUMBER(SEARCH("GHS05",$D138:$L138)),ISNUMBER(SEARCH("GHS06",$D138:$L138)),ISNUMBER(SEARCH("GHS07",$D138:$L138)),ISNUMBER(SEARCH("GHS08",$D138:$L138)),ISNUMBER(SEARCH("geen pictogram",$D138:$L138)),ISNUMBER(SEARCH("GHS09",$D138:$L138)),ISNUMBER(SEARCH("GHS05",$D138:$L138))),"JA","NEE")</f>
        <v>NEE</v>
      </c>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X138" s="121" t="str">
        <f xml:space="preserve"> IF(ISBLANK(D138),"",VLOOKUP(D138,ComboValue!$B$2:$C$11,2,FALSE) &amp; ",") &amp; IF(ISBLANK(E138),"",VLOOKUP(E138,ComboValue!$B$2:$C$11,2,FALSE) &amp; ",") &amp; IF(ISBLANK(F138),"",VLOOKUP(F138,ComboValue!$B$2:$C$11,2,FALSE) &amp; ",") &amp; IF(ISBLANK(G138),"",VLOOKUP(G138,ComboValue!$B$2:$C$11,2,FALSE) &amp; ",") &amp; IF(ISBLANK(H138),"",VLOOKUP(H138,ComboValue!$B$2:$C$11,2,FALSE) &amp; ",") &amp; IF(ISBLANK(I138),"",VLOOKUP(I138,ComboValue!$B$2:$C$11,2,FALSE) &amp; ",") &amp; IF(ISBLANK(J138),"",VLOOKUP(J138,ComboValue!$B$2:$C$11,2,FALSE) &amp; ",") &amp; IF(ISBLANK(K138),"",VLOOKUP(K138,ComboValue!$B$2:$C$11,2,FALSE) &amp; ",") &amp; IF(ISBLANK(L138),"",VLOOKUP(L138,ComboValue!$B$2:$C$11,2,FALSE) &amp; ",")</f>
        <v/>
      </c>
      <c r="AY138" s="121" t="str">
        <f t="shared" si="128"/>
        <v>Tous_NL</v>
      </c>
      <c r="AZ138" s="121" t="str">
        <f>IF(ISBLANK(M138),"",VLOOKUP(M138,ComboValue!$E$2:$G$18,3,FALSE))</f>
        <v/>
      </c>
      <c r="BA138" s="121" t="str">
        <f>IF(ISBLANK(N138),"",VLOOKUP(N138,ComboValue!$K$2:$L$5,2,FALSE))</f>
        <v/>
      </c>
      <c r="BB138" s="128" t="str">
        <f>IF(ISBLANK(S138),"",VLOOKUP(S138,ComboValue!$N$2:$O$70,2,FALSE) &amp; ",") &amp; IF(ISBLANK(T138),"",VLOOKUP(T138,ComboValue!$N$2:$O$70,2,FALSE) &amp; ",") &amp; IF(ISBLANK(U138),"",VLOOKUP(U138,ComboValue!$N$2:$O$70,2,FALSE) &amp; ",") &amp; IF(ISBLANK(V138),"",VLOOKUP(V138,ComboValue!$N$2:$O$70,2,FALSE) &amp; ",") &amp; IF(ISBLANK(W138),"",VLOOKUP(W138,ComboValue!$N$2:$O$70,2,FALSE) &amp; ",") &amp; IF(ISBLANK(X138),"",VLOOKUP(X138,ComboValue!$N$2:$O$70,2,FALSE) &amp; ",") &amp; IF(ISBLANK(Y138),"",VLOOKUP(Y138,ComboValue!$N$2:$O$70,2,FALSE) &amp; ",") &amp; IF(ISBLANK(Z138),"",VLOOKUP(Z138,ComboValue!$N$2:$O$70,2,FALSE) &amp; ",") &amp; IF(ISBLANK(AA138),"",VLOOKUP(AA138,ComboValue!$N$2:$O$70,2,FALSE) &amp; ",") &amp; IF(ISBLANK(AB138),"",VLOOKUP(AB138,ComboValue!$N$2:$O$70,2,FALSE) &amp; ",") &amp; IF(ISBLANK(AC138),"",VLOOKUP(AC138,ComboValue!$N$2:$O$70,2,FALSE) &amp; ",") &amp; IF(ISBLANK(AD138),"",VLOOKUP(AD138,ComboValue!$N$2:$O$70,2,FALSE) &amp; ",") &amp; IF(ISBLANK(AE138),"",VLOOKUP(AE138,ComboValue!$N$2:$O$70,2,FALSE) &amp; ",") &amp; IF(ISBLANK(AF138),"",VLOOKUP(AF138,ComboValue!$N$2:$O$70,2,FALSE) &amp; ",") &amp; IF(ISBLANK(AG138),"",VLOOKUP(AG138,ComboValue!$N$2:$O$70,2,FALSE) &amp; ",") &amp; IF(ISBLANK(AH138),"",VLOOKUP(AH138,ComboValue!$N$2:$O$70,2,FALSE) &amp; ",") &amp; IF(ISBLANK(AI138),"",VLOOKUP(AI138,ComboValue!$N$2:$O$70,2,FALSE) &amp; ",") &amp; IF(ISBLANK(AJ138),"",VLOOKUP(AJ138,ComboValue!$N$2:$O$70,2,FALSE) &amp; ",") &amp; IF(ISBLANK(AK138),"",VLOOKUP(AK138,ComboValue!$N$2:$O$70,2,FALSE) &amp; ",") &amp; IF(ISBLANK(AL138),"",VLOOKUP(AL138,ComboValue!$N$2:$O$70,2,FALSE) &amp; ",") &amp; IF(ISBLANK(AM138),"",VLOOKUP(AM138,ComboValue!$N$2:$O$70,2,FALSE) &amp; ",") &amp; IF(ISBLANK(AN138),"",VLOOKUP(AN138,ComboValue!$N$2:$O$70,2,FALSE) &amp; ",") &amp; IF(ISBLANK(AO138),"",VLOOKUP(AO138,ComboValue!$N$2:$O$70,2,FALSE) &amp; ",") &amp; IF(ISBLANK(AP138),"",VLOOKUP(AP138,ComboValue!$N$2:$O$70,2,FALSE) &amp; ",") &amp; IF(ISBLANK(AQ138),"",VLOOKUP(AQ138,ComboValue!$N$2:$O$70,2,FALSE) &amp; ",") &amp; IF(ISBLANK(AR138),"",VLOOKUP(AR138,ComboValue!$N$2:$O$70,2,FALSE) &amp; ",") &amp; IF(ISBLANK(AS138),"",VLOOKUP(AS138,ComboValue!$N$2:$O$70,2,FALSE) &amp; ",") &amp; IF(ISBLANK(AT138),"",VLOOKUP(AT138,ComboValue!$N$2:$O$70,2,FALSE) &amp; ",") &amp; IF(ISBLANK(AU138),"",VLOOKUP(AU138,ComboValue!$N$2:$O$70,2,FALSE) &amp; ",") &amp; IF(ISBLANK(AV138),"",VLOOKUP(AV138,ComboValue!$N$2:$O$70,2,FALSE) &amp; ",")</f>
        <v/>
      </c>
      <c r="BC138" s="122" t="str">
        <f t="shared" si="129"/>
        <v/>
      </c>
      <c r="BD138" s="110"/>
      <c r="BE138" s="120" t="str">
        <f t="shared" si="169"/>
        <v/>
      </c>
      <c r="BF138" s="121" t="str">
        <f t="shared" si="170"/>
        <v/>
      </c>
      <c r="BG138" s="121" t="str">
        <f t="shared" si="171"/>
        <v/>
      </c>
      <c r="BH138" s="121" t="str">
        <f t="shared" si="172"/>
        <v/>
      </c>
      <c r="BI138" s="121" t="str">
        <f t="shared" si="173"/>
        <v/>
      </c>
      <c r="BJ138" s="121" t="str">
        <f t="shared" si="174"/>
        <v/>
      </c>
      <c r="BK138" s="121" t="str">
        <f t="shared" si="175"/>
        <v/>
      </c>
      <c r="BL138" s="121" t="str">
        <f t="shared" si="176"/>
        <v/>
      </c>
      <c r="BM138" s="121" t="str">
        <f t="shared" si="177"/>
        <v/>
      </c>
      <c r="BN138" s="121" t="str">
        <f t="shared" si="178"/>
        <v/>
      </c>
      <c r="BO138" s="121">
        <f t="shared" si="130"/>
        <v>0</v>
      </c>
      <c r="BP138" s="121">
        <f t="shared" si="131"/>
        <v>0</v>
      </c>
      <c r="BQ138" s="121">
        <f t="shared" si="132"/>
        <v>0</v>
      </c>
      <c r="BR138" s="121">
        <f t="shared" si="133"/>
        <v>0</v>
      </c>
      <c r="BS138" s="121">
        <f t="shared" si="134"/>
        <v>0</v>
      </c>
      <c r="BT138" s="121">
        <f t="shared" si="135"/>
        <v>0</v>
      </c>
      <c r="BU138" s="121" t="str">
        <f t="shared" si="136"/>
        <v/>
      </c>
      <c r="BV138" s="121" t="str">
        <f t="shared" si="137"/>
        <v/>
      </c>
      <c r="BW138" s="121" t="str">
        <f t="shared" si="138"/>
        <v/>
      </c>
      <c r="BX138" s="121" t="str">
        <f t="shared" si="139"/>
        <v/>
      </c>
      <c r="BY138" s="121" t="str">
        <f t="shared" si="140"/>
        <v/>
      </c>
      <c r="BZ138" s="121" t="str">
        <f t="shared" si="141"/>
        <v/>
      </c>
      <c r="CA138" s="121" t="str">
        <f t="shared" si="142"/>
        <v/>
      </c>
      <c r="CB138" s="121" t="str">
        <f t="shared" si="143"/>
        <v/>
      </c>
      <c r="CC138" s="121" t="str">
        <f t="shared" si="144"/>
        <v/>
      </c>
      <c r="CD138" s="121" t="str">
        <f t="shared" si="145"/>
        <v/>
      </c>
      <c r="CE138" s="121" t="str">
        <f t="shared" si="146"/>
        <v/>
      </c>
      <c r="CF138" s="121" t="str">
        <f t="shared" si="147"/>
        <v/>
      </c>
      <c r="CG138" s="121" t="str">
        <f t="shared" si="148"/>
        <v/>
      </c>
      <c r="CH138" s="121" t="str">
        <f t="shared" si="149"/>
        <v/>
      </c>
      <c r="CI138" s="121" t="str">
        <f t="shared" si="150"/>
        <v/>
      </c>
      <c r="CJ138" s="129" t="str">
        <f t="shared" si="151"/>
        <v/>
      </c>
      <c r="CK138" s="121" t="str">
        <f t="shared" si="152"/>
        <v/>
      </c>
      <c r="CL138" s="121" t="str">
        <f t="shared" si="153"/>
        <v/>
      </c>
      <c r="CM138" s="122" t="str">
        <f t="shared" si="154"/>
        <v/>
      </c>
      <c r="CN138" s="122"/>
      <c r="CO138" s="122"/>
      <c r="CP138" s="122"/>
      <c r="CQ138" s="122"/>
      <c r="CR138" s="218" t="str">
        <f t="shared" si="179"/>
        <v>NO</v>
      </c>
      <c r="CS138" s="120" t="str">
        <f t="shared" si="155"/>
        <v/>
      </c>
      <c r="CT138" s="121" t="str">
        <f t="shared" si="156"/>
        <v/>
      </c>
      <c r="CU138" s="121" t="str">
        <f t="shared" si="157"/>
        <v/>
      </c>
      <c r="CV138" s="121" t="str">
        <f t="shared" si="158"/>
        <v/>
      </c>
      <c r="CW138" s="121" t="str">
        <f t="shared" si="159"/>
        <v/>
      </c>
      <c r="CX138" s="121" t="str">
        <f t="shared" si="160"/>
        <v/>
      </c>
      <c r="CY138" s="121" t="str">
        <f t="shared" si="161"/>
        <v/>
      </c>
      <c r="CZ138" s="121" t="str">
        <f t="shared" si="162"/>
        <v/>
      </c>
      <c r="DA138" s="121" t="str">
        <f t="shared" si="163"/>
        <v/>
      </c>
      <c r="DB138" s="122" t="str">
        <f t="shared" si="164"/>
        <v/>
      </c>
      <c r="DC138" s="120" t="str">
        <f t="shared" si="165"/>
        <v/>
      </c>
      <c r="DD138" s="121" t="str">
        <f t="shared" si="166"/>
        <v/>
      </c>
      <c r="DE138" s="121" t="str">
        <f t="shared" si="167"/>
        <v/>
      </c>
      <c r="DF138" s="122" t="str">
        <f t="shared" si="168"/>
        <v/>
      </c>
      <c r="DG138" s="110"/>
    </row>
    <row r="139" spans="2:111" ht="16.2" hidden="1" customHeight="1" outlineLevel="2" x14ac:dyDescent="0.4">
      <c r="B139" s="7">
        <v>134</v>
      </c>
      <c r="C139" s="12"/>
      <c r="D139" s="13"/>
      <c r="E139" s="14"/>
      <c r="F139" s="14"/>
      <c r="G139" s="14"/>
      <c r="H139" s="14"/>
      <c r="I139" s="14"/>
      <c r="J139" s="14"/>
      <c r="K139" s="14"/>
      <c r="L139" s="15"/>
      <c r="M139" s="12"/>
      <c r="N139" s="12"/>
      <c r="O139" s="12"/>
      <c r="P139" s="98" t="str">
        <f xml:space="preserve"> IF(ISBLANK(M139),"",VLOOKUP(M139,ComboValue!$E$2:$I$18,5,FALSE))</f>
        <v/>
      </c>
      <c r="Q139" s="12"/>
      <c r="R139" s="234" t="str" cm="1">
        <f t="array" ref="R139">IF(OR(ISNUMBER(SEARCH("GHS05",$D139:$L139)),ISNUMBER(SEARCH("GHS06",$D139:$L139)),ISNUMBER(SEARCH("GHS07",$D139:$L139)),ISNUMBER(SEARCH("GHS08",$D139:$L139)),ISNUMBER(SEARCH("geen pictogram",$D139:$L139)),ISNUMBER(SEARCH("GHS09",$D139:$L139)),ISNUMBER(SEARCH("GHS05",$D139:$L139))),"JA","NEE")</f>
        <v>NEE</v>
      </c>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X139" s="121" t="str">
        <f xml:space="preserve"> IF(ISBLANK(D139),"",VLOOKUP(D139,ComboValue!$B$2:$C$11,2,FALSE) &amp; ",") &amp; IF(ISBLANK(E139),"",VLOOKUP(E139,ComboValue!$B$2:$C$11,2,FALSE) &amp; ",") &amp; IF(ISBLANK(F139),"",VLOOKUP(F139,ComboValue!$B$2:$C$11,2,FALSE) &amp; ",") &amp; IF(ISBLANK(G139),"",VLOOKUP(G139,ComboValue!$B$2:$C$11,2,FALSE) &amp; ",") &amp; IF(ISBLANK(H139),"",VLOOKUP(H139,ComboValue!$B$2:$C$11,2,FALSE) &amp; ",") &amp; IF(ISBLANK(I139),"",VLOOKUP(I139,ComboValue!$B$2:$C$11,2,FALSE) &amp; ",") &amp; IF(ISBLANK(J139),"",VLOOKUP(J139,ComboValue!$B$2:$C$11,2,FALSE) &amp; ",") &amp; IF(ISBLANK(K139),"",VLOOKUP(K139,ComboValue!$B$2:$C$11,2,FALSE) &amp; ",") &amp; IF(ISBLANK(L139),"",VLOOKUP(L139,ComboValue!$B$2:$C$11,2,FALSE) &amp; ",")</f>
        <v/>
      </c>
      <c r="AY139" s="121" t="str">
        <f t="shared" si="128"/>
        <v>Tous_NL</v>
      </c>
      <c r="AZ139" s="121" t="str">
        <f>IF(ISBLANK(M139),"",VLOOKUP(M139,ComboValue!$E$2:$G$18,3,FALSE))</f>
        <v/>
      </c>
      <c r="BA139" s="121" t="str">
        <f>IF(ISBLANK(N139),"",VLOOKUP(N139,ComboValue!$K$2:$L$5,2,FALSE))</f>
        <v/>
      </c>
      <c r="BB139" s="128" t="str">
        <f>IF(ISBLANK(S139),"",VLOOKUP(S139,ComboValue!$N$2:$O$70,2,FALSE) &amp; ",") &amp; IF(ISBLANK(T139),"",VLOOKUP(T139,ComboValue!$N$2:$O$70,2,FALSE) &amp; ",") &amp; IF(ISBLANK(U139),"",VLOOKUP(U139,ComboValue!$N$2:$O$70,2,FALSE) &amp; ",") &amp; IF(ISBLANK(V139),"",VLOOKUP(V139,ComboValue!$N$2:$O$70,2,FALSE) &amp; ",") &amp; IF(ISBLANK(W139),"",VLOOKUP(W139,ComboValue!$N$2:$O$70,2,FALSE) &amp; ",") &amp; IF(ISBLANK(X139),"",VLOOKUP(X139,ComboValue!$N$2:$O$70,2,FALSE) &amp; ",") &amp; IF(ISBLANK(Y139),"",VLOOKUP(Y139,ComboValue!$N$2:$O$70,2,FALSE) &amp; ",") &amp; IF(ISBLANK(Z139),"",VLOOKUP(Z139,ComboValue!$N$2:$O$70,2,FALSE) &amp; ",") &amp; IF(ISBLANK(AA139),"",VLOOKUP(AA139,ComboValue!$N$2:$O$70,2,FALSE) &amp; ",") &amp; IF(ISBLANK(AB139),"",VLOOKUP(AB139,ComboValue!$N$2:$O$70,2,FALSE) &amp; ",") &amp; IF(ISBLANK(AC139),"",VLOOKUP(AC139,ComboValue!$N$2:$O$70,2,FALSE) &amp; ",") &amp; IF(ISBLANK(AD139),"",VLOOKUP(AD139,ComboValue!$N$2:$O$70,2,FALSE) &amp; ",") &amp; IF(ISBLANK(AE139),"",VLOOKUP(AE139,ComboValue!$N$2:$O$70,2,FALSE) &amp; ",") &amp; IF(ISBLANK(AF139),"",VLOOKUP(AF139,ComboValue!$N$2:$O$70,2,FALSE) &amp; ",") &amp; IF(ISBLANK(AG139),"",VLOOKUP(AG139,ComboValue!$N$2:$O$70,2,FALSE) &amp; ",") &amp; IF(ISBLANK(AH139),"",VLOOKUP(AH139,ComboValue!$N$2:$O$70,2,FALSE) &amp; ",") &amp; IF(ISBLANK(AI139),"",VLOOKUP(AI139,ComboValue!$N$2:$O$70,2,FALSE) &amp; ",") &amp; IF(ISBLANK(AJ139),"",VLOOKUP(AJ139,ComboValue!$N$2:$O$70,2,FALSE) &amp; ",") &amp; IF(ISBLANK(AK139),"",VLOOKUP(AK139,ComboValue!$N$2:$O$70,2,FALSE) &amp; ",") &amp; IF(ISBLANK(AL139),"",VLOOKUP(AL139,ComboValue!$N$2:$O$70,2,FALSE) &amp; ",") &amp; IF(ISBLANK(AM139),"",VLOOKUP(AM139,ComboValue!$N$2:$O$70,2,FALSE) &amp; ",") &amp; IF(ISBLANK(AN139),"",VLOOKUP(AN139,ComboValue!$N$2:$O$70,2,FALSE) &amp; ",") &amp; IF(ISBLANK(AO139),"",VLOOKUP(AO139,ComboValue!$N$2:$O$70,2,FALSE) &amp; ",") &amp; IF(ISBLANK(AP139),"",VLOOKUP(AP139,ComboValue!$N$2:$O$70,2,FALSE) &amp; ",") &amp; IF(ISBLANK(AQ139),"",VLOOKUP(AQ139,ComboValue!$N$2:$O$70,2,FALSE) &amp; ",") &amp; IF(ISBLANK(AR139),"",VLOOKUP(AR139,ComboValue!$N$2:$O$70,2,FALSE) &amp; ",") &amp; IF(ISBLANK(AS139),"",VLOOKUP(AS139,ComboValue!$N$2:$O$70,2,FALSE) &amp; ",") &amp; IF(ISBLANK(AT139),"",VLOOKUP(AT139,ComboValue!$N$2:$O$70,2,FALSE) &amp; ",") &amp; IF(ISBLANK(AU139),"",VLOOKUP(AU139,ComboValue!$N$2:$O$70,2,FALSE) &amp; ",") &amp; IF(ISBLANK(AV139),"",VLOOKUP(AV139,ComboValue!$N$2:$O$70,2,FALSE) &amp; ",")</f>
        <v/>
      </c>
      <c r="BC139" s="122" t="str">
        <f t="shared" si="129"/>
        <v/>
      </c>
      <c r="BD139" s="110"/>
      <c r="BE139" s="120" t="str">
        <f t="shared" si="169"/>
        <v/>
      </c>
      <c r="BF139" s="121" t="str">
        <f t="shared" si="170"/>
        <v/>
      </c>
      <c r="BG139" s="121" t="str">
        <f t="shared" si="171"/>
        <v/>
      </c>
      <c r="BH139" s="121" t="str">
        <f t="shared" si="172"/>
        <v/>
      </c>
      <c r="BI139" s="121" t="str">
        <f t="shared" si="173"/>
        <v/>
      </c>
      <c r="BJ139" s="121" t="str">
        <f t="shared" si="174"/>
        <v/>
      </c>
      <c r="BK139" s="121" t="str">
        <f t="shared" si="175"/>
        <v/>
      </c>
      <c r="BL139" s="121" t="str">
        <f t="shared" si="176"/>
        <v/>
      </c>
      <c r="BM139" s="121" t="str">
        <f t="shared" si="177"/>
        <v/>
      </c>
      <c r="BN139" s="121" t="str">
        <f t="shared" si="178"/>
        <v/>
      </c>
      <c r="BO139" s="121">
        <f t="shared" si="130"/>
        <v>0</v>
      </c>
      <c r="BP139" s="121">
        <f t="shared" si="131"/>
        <v>0</v>
      </c>
      <c r="BQ139" s="121">
        <f t="shared" si="132"/>
        <v>0</v>
      </c>
      <c r="BR139" s="121">
        <f t="shared" si="133"/>
        <v>0</v>
      </c>
      <c r="BS139" s="121">
        <f t="shared" si="134"/>
        <v>0</v>
      </c>
      <c r="BT139" s="121">
        <f t="shared" si="135"/>
        <v>0</v>
      </c>
      <c r="BU139" s="121" t="str">
        <f t="shared" si="136"/>
        <v/>
      </c>
      <c r="BV139" s="121" t="str">
        <f t="shared" si="137"/>
        <v/>
      </c>
      <c r="BW139" s="121" t="str">
        <f t="shared" si="138"/>
        <v/>
      </c>
      <c r="BX139" s="121" t="str">
        <f t="shared" si="139"/>
        <v/>
      </c>
      <c r="BY139" s="121" t="str">
        <f t="shared" si="140"/>
        <v/>
      </c>
      <c r="BZ139" s="121" t="str">
        <f t="shared" si="141"/>
        <v/>
      </c>
      <c r="CA139" s="121" t="str">
        <f t="shared" si="142"/>
        <v/>
      </c>
      <c r="CB139" s="121" t="str">
        <f t="shared" si="143"/>
        <v/>
      </c>
      <c r="CC139" s="121" t="str">
        <f t="shared" si="144"/>
        <v/>
      </c>
      <c r="CD139" s="121" t="str">
        <f t="shared" si="145"/>
        <v/>
      </c>
      <c r="CE139" s="121" t="str">
        <f t="shared" si="146"/>
        <v/>
      </c>
      <c r="CF139" s="121" t="str">
        <f t="shared" si="147"/>
        <v/>
      </c>
      <c r="CG139" s="121" t="str">
        <f t="shared" si="148"/>
        <v/>
      </c>
      <c r="CH139" s="121" t="str">
        <f t="shared" si="149"/>
        <v/>
      </c>
      <c r="CI139" s="121" t="str">
        <f t="shared" si="150"/>
        <v/>
      </c>
      <c r="CJ139" s="129" t="str">
        <f t="shared" si="151"/>
        <v/>
      </c>
      <c r="CK139" s="121" t="str">
        <f t="shared" si="152"/>
        <v/>
      </c>
      <c r="CL139" s="121" t="str">
        <f t="shared" si="153"/>
        <v/>
      </c>
      <c r="CM139" s="122" t="str">
        <f t="shared" si="154"/>
        <v/>
      </c>
      <c r="CN139" s="122"/>
      <c r="CO139" s="122"/>
      <c r="CP139" s="122"/>
      <c r="CQ139" s="122"/>
      <c r="CR139" s="218" t="str">
        <f t="shared" si="179"/>
        <v>NO</v>
      </c>
      <c r="CS139" s="120" t="str">
        <f t="shared" si="155"/>
        <v/>
      </c>
      <c r="CT139" s="121" t="str">
        <f t="shared" si="156"/>
        <v/>
      </c>
      <c r="CU139" s="121" t="str">
        <f t="shared" si="157"/>
        <v/>
      </c>
      <c r="CV139" s="121" t="str">
        <f t="shared" si="158"/>
        <v/>
      </c>
      <c r="CW139" s="121" t="str">
        <f t="shared" si="159"/>
        <v/>
      </c>
      <c r="CX139" s="121" t="str">
        <f t="shared" si="160"/>
        <v/>
      </c>
      <c r="CY139" s="121" t="str">
        <f t="shared" si="161"/>
        <v/>
      </c>
      <c r="CZ139" s="121" t="str">
        <f t="shared" si="162"/>
        <v/>
      </c>
      <c r="DA139" s="121" t="str">
        <f t="shared" si="163"/>
        <v/>
      </c>
      <c r="DB139" s="122" t="str">
        <f t="shared" si="164"/>
        <v/>
      </c>
      <c r="DC139" s="120" t="str">
        <f t="shared" si="165"/>
        <v/>
      </c>
      <c r="DD139" s="121" t="str">
        <f t="shared" si="166"/>
        <v/>
      </c>
      <c r="DE139" s="121" t="str">
        <f t="shared" si="167"/>
        <v/>
      </c>
      <c r="DF139" s="122" t="str">
        <f t="shared" si="168"/>
        <v/>
      </c>
      <c r="DG139" s="110"/>
    </row>
    <row r="140" spans="2:111" ht="16.2" hidden="1" customHeight="1" outlineLevel="2" x14ac:dyDescent="0.4">
      <c r="B140" s="7">
        <v>135</v>
      </c>
      <c r="C140" s="12"/>
      <c r="D140" s="13"/>
      <c r="E140" s="14"/>
      <c r="F140" s="14"/>
      <c r="G140" s="14"/>
      <c r="H140" s="14"/>
      <c r="I140" s="14"/>
      <c r="J140" s="14"/>
      <c r="K140" s="14"/>
      <c r="L140" s="15"/>
      <c r="M140" s="12"/>
      <c r="N140" s="12"/>
      <c r="O140" s="12"/>
      <c r="P140" s="98" t="str">
        <f xml:space="preserve"> IF(ISBLANK(M140),"",VLOOKUP(M140,ComboValue!$E$2:$I$18,5,FALSE))</f>
        <v/>
      </c>
      <c r="Q140" s="12"/>
      <c r="R140" s="234" t="str" cm="1">
        <f t="array" ref="R140">IF(OR(ISNUMBER(SEARCH("GHS05",$D140:$L140)),ISNUMBER(SEARCH("GHS06",$D140:$L140)),ISNUMBER(SEARCH("GHS07",$D140:$L140)),ISNUMBER(SEARCH("GHS08",$D140:$L140)),ISNUMBER(SEARCH("geen pictogram",$D140:$L140)),ISNUMBER(SEARCH("GHS09",$D140:$L140)),ISNUMBER(SEARCH("GHS05",$D140:$L140))),"JA","NEE")</f>
        <v>NEE</v>
      </c>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X140" s="121" t="str">
        <f xml:space="preserve"> IF(ISBLANK(D140),"",VLOOKUP(D140,ComboValue!$B$2:$C$11,2,FALSE) &amp; ",") &amp; IF(ISBLANK(E140),"",VLOOKUP(E140,ComboValue!$B$2:$C$11,2,FALSE) &amp; ",") &amp; IF(ISBLANK(F140),"",VLOOKUP(F140,ComboValue!$B$2:$C$11,2,FALSE) &amp; ",") &amp; IF(ISBLANK(G140),"",VLOOKUP(G140,ComboValue!$B$2:$C$11,2,FALSE) &amp; ",") &amp; IF(ISBLANK(H140),"",VLOOKUP(H140,ComboValue!$B$2:$C$11,2,FALSE) &amp; ",") &amp; IF(ISBLANK(I140),"",VLOOKUP(I140,ComboValue!$B$2:$C$11,2,FALSE) &amp; ",") &amp; IF(ISBLANK(J140),"",VLOOKUP(J140,ComboValue!$B$2:$C$11,2,FALSE) &amp; ",") &amp; IF(ISBLANK(K140),"",VLOOKUP(K140,ComboValue!$B$2:$C$11,2,FALSE) &amp; ",") &amp; IF(ISBLANK(L140),"",VLOOKUP(L140,ComboValue!$B$2:$C$11,2,FALSE) &amp; ",")</f>
        <v/>
      </c>
      <c r="AY140" s="121" t="str">
        <f t="shared" si="128"/>
        <v>Tous_NL</v>
      </c>
      <c r="AZ140" s="121" t="str">
        <f>IF(ISBLANK(M140),"",VLOOKUP(M140,ComboValue!$E$2:$G$18,3,FALSE))</f>
        <v/>
      </c>
      <c r="BA140" s="121" t="str">
        <f>IF(ISBLANK(N140),"",VLOOKUP(N140,ComboValue!$K$2:$L$5,2,FALSE))</f>
        <v/>
      </c>
      <c r="BB140" s="128" t="str">
        <f>IF(ISBLANK(S140),"",VLOOKUP(S140,ComboValue!$N$2:$O$70,2,FALSE) &amp; ",") &amp; IF(ISBLANK(T140),"",VLOOKUP(T140,ComboValue!$N$2:$O$70,2,FALSE) &amp; ",") &amp; IF(ISBLANK(U140),"",VLOOKUP(U140,ComboValue!$N$2:$O$70,2,FALSE) &amp; ",") &amp; IF(ISBLANK(V140),"",VLOOKUP(V140,ComboValue!$N$2:$O$70,2,FALSE) &amp; ",") &amp; IF(ISBLANK(W140),"",VLOOKUP(W140,ComboValue!$N$2:$O$70,2,FALSE) &amp; ",") &amp; IF(ISBLANK(X140),"",VLOOKUP(X140,ComboValue!$N$2:$O$70,2,FALSE) &amp; ",") &amp; IF(ISBLANK(Y140),"",VLOOKUP(Y140,ComboValue!$N$2:$O$70,2,FALSE) &amp; ",") &amp; IF(ISBLANK(Z140),"",VLOOKUP(Z140,ComboValue!$N$2:$O$70,2,FALSE) &amp; ",") &amp; IF(ISBLANK(AA140),"",VLOOKUP(AA140,ComboValue!$N$2:$O$70,2,FALSE) &amp; ",") &amp; IF(ISBLANK(AB140),"",VLOOKUP(AB140,ComboValue!$N$2:$O$70,2,FALSE) &amp; ",") &amp; IF(ISBLANK(AC140),"",VLOOKUP(AC140,ComboValue!$N$2:$O$70,2,FALSE) &amp; ",") &amp; IF(ISBLANK(AD140),"",VLOOKUP(AD140,ComboValue!$N$2:$O$70,2,FALSE) &amp; ",") &amp; IF(ISBLANK(AE140),"",VLOOKUP(AE140,ComboValue!$N$2:$O$70,2,FALSE) &amp; ",") &amp; IF(ISBLANK(AF140),"",VLOOKUP(AF140,ComboValue!$N$2:$O$70,2,FALSE) &amp; ",") &amp; IF(ISBLANK(AG140),"",VLOOKUP(AG140,ComboValue!$N$2:$O$70,2,FALSE) &amp; ",") &amp; IF(ISBLANK(AH140),"",VLOOKUP(AH140,ComboValue!$N$2:$O$70,2,FALSE) &amp; ",") &amp; IF(ISBLANK(AI140),"",VLOOKUP(AI140,ComboValue!$N$2:$O$70,2,FALSE) &amp; ",") &amp; IF(ISBLANK(AJ140),"",VLOOKUP(AJ140,ComboValue!$N$2:$O$70,2,FALSE) &amp; ",") &amp; IF(ISBLANK(AK140),"",VLOOKUP(AK140,ComboValue!$N$2:$O$70,2,FALSE) &amp; ",") &amp; IF(ISBLANK(AL140),"",VLOOKUP(AL140,ComboValue!$N$2:$O$70,2,FALSE) &amp; ",") &amp; IF(ISBLANK(AM140),"",VLOOKUP(AM140,ComboValue!$N$2:$O$70,2,FALSE) &amp; ",") &amp; IF(ISBLANK(AN140),"",VLOOKUP(AN140,ComboValue!$N$2:$O$70,2,FALSE) &amp; ",") &amp; IF(ISBLANK(AO140),"",VLOOKUP(AO140,ComboValue!$N$2:$O$70,2,FALSE) &amp; ",") &amp; IF(ISBLANK(AP140),"",VLOOKUP(AP140,ComboValue!$N$2:$O$70,2,FALSE) &amp; ",") &amp; IF(ISBLANK(AQ140),"",VLOOKUP(AQ140,ComboValue!$N$2:$O$70,2,FALSE) &amp; ",") &amp; IF(ISBLANK(AR140),"",VLOOKUP(AR140,ComboValue!$N$2:$O$70,2,FALSE) &amp; ",") &amp; IF(ISBLANK(AS140),"",VLOOKUP(AS140,ComboValue!$N$2:$O$70,2,FALSE) &amp; ",") &amp; IF(ISBLANK(AT140),"",VLOOKUP(AT140,ComboValue!$N$2:$O$70,2,FALSE) &amp; ",") &amp; IF(ISBLANK(AU140),"",VLOOKUP(AU140,ComboValue!$N$2:$O$70,2,FALSE) &amp; ",") &amp; IF(ISBLANK(AV140),"",VLOOKUP(AV140,ComboValue!$N$2:$O$70,2,FALSE) &amp; ",")</f>
        <v/>
      </c>
      <c r="BC140" s="122" t="str">
        <f t="shared" si="129"/>
        <v/>
      </c>
      <c r="BD140" s="110"/>
      <c r="BE140" s="120" t="str">
        <f t="shared" si="169"/>
        <v/>
      </c>
      <c r="BF140" s="121" t="str">
        <f t="shared" si="170"/>
        <v/>
      </c>
      <c r="BG140" s="121" t="str">
        <f t="shared" si="171"/>
        <v/>
      </c>
      <c r="BH140" s="121" t="str">
        <f t="shared" si="172"/>
        <v/>
      </c>
      <c r="BI140" s="121" t="str">
        <f t="shared" si="173"/>
        <v/>
      </c>
      <c r="BJ140" s="121" t="str">
        <f t="shared" si="174"/>
        <v/>
      </c>
      <c r="BK140" s="121" t="str">
        <f t="shared" si="175"/>
        <v/>
      </c>
      <c r="BL140" s="121" t="str">
        <f t="shared" si="176"/>
        <v/>
      </c>
      <c r="BM140" s="121" t="str">
        <f t="shared" si="177"/>
        <v/>
      </c>
      <c r="BN140" s="121" t="str">
        <f t="shared" si="178"/>
        <v/>
      </c>
      <c r="BO140" s="121">
        <f t="shared" si="130"/>
        <v>0</v>
      </c>
      <c r="BP140" s="121">
        <f t="shared" si="131"/>
        <v>0</v>
      </c>
      <c r="BQ140" s="121">
        <f t="shared" si="132"/>
        <v>0</v>
      </c>
      <c r="BR140" s="121">
        <f t="shared" si="133"/>
        <v>0</v>
      </c>
      <c r="BS140" s="121">
        <f t="shared" si="134"/>
        <v>0</v>
      </c>
      <c r="BT140" s="121">
        <f t="shared" si="135"/>
        <v>0</v>
      </c>
      <c r="BU140" s="121" t="str">
        <f t="shared" si="136"/>
        <v/>
      </c>
      <c r="BV140" s="121" t="str">
        <f t="shared" si="137"/>
        <v/>
      </c>
      <c r="BW140" s="121" t="str">
        <f t="shared" si="138"/>
        <v/>
      </c>
      <c r="BX140" s="121" t="str">
        <f t="shared" si="139"/>
        <v/>
      </c>
      <c r="BY140" s="121" t="str">
        <f t="shared" si="140"/>
        <v/>
      </c>
      <c r="BZ140" s="121" t="str">
        <f t="shared" si="141"/>
        <v/>
      </c>
      <c r="CA140" s="121" t="str">
        <f t="shared" si="142"/>
        <v/>
      </c>
      <c r="CB140" s="121" t="str">
        <f t="shared" si="143"/>
        <v/>
      </c>
      <c r="CC140" s="121" t="str">
        <f t="shared" si="144"/>
        <v/>
      </c>
      <c r="CD140" s="121" t="str">
        <f t="shared" si="145"/>
        <v/>
      </c>
      <c r="CE140" s="121" t="str">
        <f t="shared" si="146"/>
        <v/>
      </c>
      <c r="CF140" s="121" t="str">
        <f t="shared" si="147"/>
        <v/>
      </c>
      <c r="CG140" s="121" t="str">
        <f t="shared" si="148"/>
        <v/>
      </c>
      <c r="CH140" s="121" t="str">
        <f t="shared" si="149"/>
        <v/>
      </c>
      <c r="CI140" s="121" t="str">
        <f t="shared" si="150"/>
        <v/>
      </c>
      <c r="CJ140" s="129" t="str">
        <f t="shared" si="151"/>
        <v/>
      </c>
      <c r="CK140" s="121" t="str">
        <f t="shared" si="152"/>
        <v/>
      </c>
      <c r="CL140" s="121" t="str">
        <f t="shared" si="153"/>
        <v/>
      </c>
      <c r="CM140" s="122" t="str">
        <f t="shared" si="154"/>
        <v/>
      </c>
      <c r="CN140" s="122"/>
      <c r="CO140" s="122"/>
      <c r="CP140" s="122"/>
      <c r="CQ140" s="122"/>
      <c r="CR140" s="218" t="str">
        <f t="shared" si="179"/>
        <v>NO</v>
      </c>
      <c r="CS140" s="120" t="str">
        <f t="shared" si="155"/>
        <v/>
      </c>
      <c r="CT140" s="121" t="str">
        <f t="shared" si="156"/>
        <v/>
      </c>
      <c r="CU140" s="121" t="str">
        <f t="shared" si="157"/>
        <v/>
      </c>
      <c r="CV140" s="121" t="str">
        <f t="shared" si="158"/>
        <v/>
      </c>
      <c r="CW140" s="121" t="str">
        <f t="shared" si="159"/>
        <v/>
      </c>
      <c r="CX140" s="121" t="str">
        <f t="shared" si="160"/>
        <v/>
      </c>
      <c r="CY140" s="121" t="str">
        <f t="shared" si="161"/>
        <v/>
      </c>
      <c r="CZ140" s="121" t="str">
        <f t="shared" si="162"/>
        <v/>
      </c>
      <c r="DA140" s="121" t="str">
        <f t="shared" si="163"/>
        <v/>
      </c>
      <c r="DB140" s="122" t="str">
        <f t="shared" si="164"/>
        <v/>
      </c>
      <c r="DC140" s="120" t="str">
        <f t="shared" si="165"/>
        <v/>
      </c>
      <c r="DD140" s="121" t="str">
        <f t="shared" si="166"/>
        <v/>
      </c>
      <c r="DE140" s="121" t="str">
        <f t="shared" si="167"/>
        <v/>
      </c>
      <c r="DF140" s="122" t="str">
        <f t="shared" si="168"/>
        <v/>
      </c>
      <c r="DG140" s="110"/>
    </row>
    <row r="141" spans="2:111" ht="16.2" hidden="1" customHeight="1" outlineLevel="2" x14ac:dyDescent="0.4">
      <c r="B141" s="7">
        <v>136</v>
      </c>
      <c r="C141" s="12"/>
      <c r="D141" s="13"/>
      <c r="E141" s="14"/>
      <c r="F141" s="14"/>
      <c r="G141" s="14"/>
      <c r="H141" s="14"/>
      <c r="I141" s="14"/>
      <c r="J141" s="14"/>
      <c r="K141" s="14"/>
      <c r="L141" s="15"/>
      <c r="M141" s="12"/>
      <c r="N141" s="12"/>
      <c r="O141" s="12"/>
      <c r="P141" s="98" t="str">
        <f xml:space="preserve"> IF(ISBLANK(M141),"",VLOOKUP(M141,ComboValue!$E$2:$I$18,5,FALSE))</f>
        <v/>
      </c>
      <c r="Q141" s="12"/>
      <c r="R141" s="234" t="str" cm="1">
        <f t="array" ref="R141">IF(OR(ISNUMBER(SEARCH("GHS05",$D141:$L141)),ISNUMBER(SEARCH("GHS06",$D141:$L141)),ISNUMBER(SEARCH("GHS07",$D141:$L141)),ISNUMBER(SEARCH("GHS08",$D141:$L141)),ISNUMBER(SEARCH("geen pictogram",$D141:$L141)),ISNUMBER(SEARCH("GHS09",$D141:$L141)),ISNUMBER(SEARCH("GHS05",$D141:$L141))),"JA","NEE")</f>
        <v>NEE</v>
      </c>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X141" s="121" t="str">
        <f xml:space="preserve"> IF(ISBLANK(D141),"",VLOOKUP(D141,ComboValue!$B$2:$C$11,2,FALSE) &amp; ",") &amp; IF(ISBLANK(E141),"",VLOOKUP(E141,ComboValue!$B$2:$C$11,2,FALSE) &amp; ",") &amp; IF(ISBLANK(F141),"",VLOOKUP(F141,ComboValue!$B$2:$C$11,2,FALSE) &amp; ",") &amp; IF(ISBLANK(G141),"",VLOOKUP(G141,ComboValue!$B$2:$C$11,2,FALSE) &amp; ",") &amp; IF(ISBLANK(H141),"",VLOOKUP(H141,ComboValue!$B$2:$C$11,2,FALSE) &amp; ",") &amp; IF(ISBLANK(I141),"",VLOOKUP(I141,ComboValue!$B$2:$C$11,2,FALSE) &amp; ",") &amp; IF(ISBLANK(J141),"",VLOOKUP(J141,ComboValue!$B$2:$C$11,2,FALSE) &amp; ",") &amp; IF(ISBLANK(K141),"",VLOOKUP(K141,ComboValue!$B$2:$C$11,2,FALSE) &amp; ",") &amp; IF(ISBLANK(L141),"",VLOOKUP(L141,ComboValue!$B$2:$C$11,2,FALSE) &amp; ",")</f>
        <v/>
      </c>
      <c r="AY141" s="121" t="str">
        <f t="shared" si="128"/>
        <v>Tous_NL</v>
      </c>
      <c r="AZ141" s="121" t="str">
        <f>IF(ISBLANK(M141),"",VLOOKUP(M141,ComboValue!$E$2:$G$18,3,FALSE))</f>
        <v/>
      </c>
      <c r="BA141" s="121" t="str">
        <f>IF(ISBLANK(N141),"",VLOOKUP(N141,ComboValue!$K$2:$L$5,2,FALSE))</f>
        <v/>
      </c>
      <c r="BB141" s="128" t="str">
        <f>IF(ISBLANK(S141),"",VLOOKUP(S141,ComboValue!$N$2:$O$70,2,FALSE) &amp; ",") &amp; IF(ISBLANK(T141),"",VLOOKUP(T141,ComboValue!$N$2:$O$70,2,FALSE) &amp; ",") &amp; IF(ISBLANK(U141),"",VLOOKUP(U141,ComboValue!$N$2:$O$70,2,FALSE) &amp; ",") &amp; IF(ISBLANK(V141),"",VLOOKUP(V141,ComboValue!$N$2:$O$70,2,FALSE) &amp; ",") &amp; IF(ISBLANK(W141),"",VLOOKUP(W141,ComboValue!$N$2:$O$70,2,FALSE) &amp; ",") &amp; IF(ISBLANK(X141),"",VLOOKUP(X141,ComboValue!$N$2:$O$70,2,FALSE) &amp; ",") &amp; IF(ISBLANK(Y141),"",VLOOKUP(Y141,ComboValue!$N$2:$O$70,2,FALSE) &amp; ",") &amp; IF(ISBLANK(Z141),"",VLOOKUP(Z141,ComboValue!$N$2:$O$70,2,FALSE) &amp; ",") &amp; IF(ISBLANK(AA141),"",VLOOKUP(AA141,ComboValue!$N$2:$O$70,2,FALSE) &amp; ",") &amp; IF(ISBLANK(AB141),"",VLOOKUP(AB141,ComboValue!$N$2:$O$70,2,FALSE) &amp; ",") &amp; IF(ISBLANK(AC141),"",VLOOKUP(AC141,ComboValue!$N$2:$O$70,2,FALSE) &amp; ",") &amp; IF(ISBLANK(AD141),"",VLOOKUP(AD141,ComboValue!$N$2:$O$70,2,FALSE) &amp; ",") &amp; IF(ISBLANK(AE141),"",VLOOKUP(AE141,ComboValue!$N$2:$O$70,2,FALSE) &amp; ",") &amp; IF(ISBLANK(AF141),"",VLOOKUP(AF141,ComboValue!$N$2:$O$70,2,FALSE) &amp; ",") &amp; IF(ISBLANK(AG141),"",VLOOKUP(AG141,ComboValue!$N$2:$O$70,2,FALSE) &amp; ",") &amp; IF(ISBLANK(AH141),"",VLOOKUP(AH141,ComboValue!$N$2:$O$70,2,FALSE) &amp; ",") &amp; IF(ISBLANK(AI141),"",VLOOKUP(AI141,ComboValue!$N$2:$O$70,2,FALSE) &amp; ",") &amp; IF(ISBLANK(AJ141),"",VLOOKUP(AJ141,ComboValue!$N$2:$O$70,2,FALSE) &amp; ",") &amp; IF(ISBLANK(AK141),"",VLOOKUP(AK141,ComboValue!$N$2:$O$70,2,FALSE) &amp; ",") &amp; IF(ISBLANK(AL141),"",VLOOKUP(AL141,ComboValue!$N$2:$O$70,2,FALSE) &amp; ",") &amp; IF(ISBLANK(AM141),"",VLOOKUP(AM141,ComboValue!$N$2:$O$70,2,FALSE) &amp; ",") &amp; IF(ISBLANK(AN141),"",VLOOKUP(AN141,ComboValue!$N$2:$O$70,2,FALSE) &amp; ",") &amp; IF(ISBLANK(AO141),"",VLOOKUP(AO141,ComboValue!$N$2:$O$70,2,FALSE) &amp; ",") &amp; IF(ISBLANK(AP141),"",VLOOKUP(AP141,ComboValue!$N$2:$O$70,2,FALSE) &amp; ",") &amp; IF(ISBLANK(AQ141),"",VLOOKUP(AQ141,ComboValue!$N$2:$O$70,2,FALSE) &amp; ",") &amp; IF(ISBLANK(AR141),"",VLOOKUP(AR141,ComboValue!$N$2:$O$70,2,FALSE) &amp; ",") &amp; IF(ISBLANK(AS141),"",VLOOKUP(AS141,ComboValue!$N$2:$O$70,2,FALSE) &amp; ",") &amp; IF(ISBLANK(AT141),"",VLOOKUP(AT141,ComboValue!$N$2:$O$70,2,FALSE) &amp; ",") &amp; IF(ISBLANK(AU141),"",VLOOKUP(AU141,ComboValue!$N$2:$O$70,2,FALSE) &amp; ",") &amp; IF(ISBLANK(AV141),"",VLOOKUP(AV141,ComboValue!$N$2:$O$70,2,FALSE) &amp; ",")</f>
        <v/>
      </c>
      <c r="BC141" s="122" t="str">
        <f t="shared" si="129"/>
        <v/>
      </c>
      <c r="BD141" s="110"/>
      <c r="BE141" s="120" t="str">
        <f t="shared" si="169"/>
        <v/>
      </c>
      <c r="BF141" s="121" t="str">
        <f t="shared" si="170"/>
        <v/>
      </c>
      <c r="BG141" s="121" t="str">
        <f t="shared" si="171"/>
        <v/>
      </c>
      <c r="BH141" s="121" t="str">
        <f t="shared" si="172"/>
        <v/>
      </c>
      <c r="BI141" s="121" t="str">
        <f t="shared" si="173"/>
        <v/>
      </c>
      <c r="BJ141" s="121" t="str">
        <f t="shared" si="174"/>
        <v/>
      </c>
      <c r="BK141" s="121" t="str">
        <f t="shared" si="175"/>
        <v/>
      </c>
      <c r="BL141" s="121" t="str">
        <f t="shared" si="176"/>
        <v/>
      </c>
      <c r="BM141" s="121" t="str">
        <f t="shared" si="177"/>
        <v/>
      </c>
      <c r="BN141" s="121" t="str">
        <f t="shared" si="178"/>
        <v/>
      </c>
      <c r="BO141" s="121">
        <f t="shared" si="130"/>
        <v>0</v>
      </c>
      <c r="BP141" s="121">
        <f t="shared" si="131"/>
        <v>0</v>
      </c>
      <c r="BQ141" s="121">
        <f t="shared" si="132"/>
        <v>0</v>
      </c>
      <c r="BR141" s="121">
        <f t="shared" si="133"/>
        <v>0</v>
      </c>
      <c r="BS141" s="121">
        <f t="shared" si="134"/>
        <v>0</v>
      </c>
      <c r="BT141" s="121">
        <f t="shared" si="135"/>
        <v>0</v>
      </c>
      <c r="BU141" s="121" t="str">
        <f t="shared" si="136"/>
        <v/>
      </c>
      <c r="BV141" s="121" t="str">
        <f t="shared" si="137"/>
        <v/>
      </c>
      <c r="BW141" s="121" t="str">
        <f t="shared" si="138"/>
        <v/>
      </c>
      <c r="BX141" s="121" t="str">
        <f t="shared" si="139"/>
        <v/>
      </c>
      <c r="BY141" s="121" t="str">
        <f t="shared" si="140"/>
        <v/>
      </c>
      <c r="BZ141" s="121" t="str">
        <f t="shared" si="141"/>
        <v/>
      </c>
      <c r="CA141" s="121" t="str">
        <f t="shared" si="142"/>
        <v/>
      </c>
      <c r="CB141" s="121" t="str">
        <f t="shared" si="143"/>
        <v/>
      </c>
      <c r="CC141" s="121" t="str">
        <f t="shared" si="144"/>
        <v/>
      </c>
      <c r="CD141" s="121" t="str">
        <f t="shared" si="145"/>
        <v/>
      </c>
      <c r="CE141" s="121" t="str">
        <f t="shared" si="146"/>
        <v/>
      </c>
      <c r="CF141" s="121" t="str">
        <f t="shared" si="147"/>
        <v/>
      </c>
      <c r="CG141" s="121" t="str">
        <f t="shared" si="148"/>
        <v/>
      </c>
      <c r="CH141" s="121" t="str">
        <f t="shared" si="149"/>
        <v/>
      </c>
      <c r="CI141" s="121" t="str">
        <f t="shared" si="150"/>
        <v/>
      </c>
      <c r="CJ141" s="129" t="str">
        <f t="shared" si="151"/>
        <v/>
      </c>
      <c r="CK141" s="121" t="str">
        <f t="shared" si="152"/>
        <v/>
      </c>
      <c r="CL141" s="121" t="str">
        <f t="shared" si="153"/>
        <v/>
      </c>
      <c r="CM141" s="122" t="str">
        <f t="shared" si="154"/>
        <v/>
      </c>
      <c r="CN141" s="122"/>
      <c r="CO141" s="122"/>
      <c r="CP141" s="122"/>
      <c r="CQ141" s="122"/>
      <c r="CR141" s="218" t="str">
        <f t="shared" si="179"/>
        <v>NO</v>
      </c>
      <c r="CS141" s="120" t="str">
        <f t="shared" si="155"/>
        <v/>
      </c>
      <c r="CT141" s="121" t="str">
        <f t="shared" si="156"/>
        <v/>
      </c>
      <c r="CU141" s="121" t="str">
        <f t="shared" si="157"/>
        <v/>
      </c>
      <c r="CV141" s="121" t="str">
        <f t="shared" si="158"/>
        <v/>
      </c>
      <c r="CW141" s="121" t="str">
        <f t="shared" si="159"/>
        <v/>
      </c>
      <c r="CX141" s="121" t="str">
        <f t="shared" si="160"/>
        <v/>
      </c>
      <c r="CY141" s="121" t="str">
        <f t="shared" si="161"/>
        <v/>
      </c>
      <c r="CZ141" s="121" t="str">
        <f t="shared" si="162"/>
        <v/>
      </c>
      <c r="DA141" s="121" t="str">
        <f t="shared" si="163"/>
        <v/>
      </c>
      <c r="DB141" s="122" t="str">
        <f t="shared" si="164"/>
        <v/>
      </c>
      <c r="DC141" s="120" t="str">
        <f t="shared" si="165"/>
        <v/>
      </c>
      <c r="DD141" s="121" t="str">
        <f t="shared" si="166"/>
        <v/>
      </c>
      <c r="DE141" s="121" t="str">
        <f t="shared" si="167"/>
        <v/>
      </c>
      <c r="DF141" s="122" t="str">
        <f t="shared" si="168"/>
        <v/>
      </c>
      <c r="DG141" s="110"/>
    </row>
    <row r="142" spans="2:111" ht="16.2" hidden="1" customHeight="1" outlineLevel="2" x14ac:dyDescent="0.4">
      <c r="B142" s="7">
        <v>137</v>
      </c>
      <c r="C142" s="12"/>
      <c r="D142" s="13"/>
      <c r="E142" s="14"/>
      <c r="F142" s="14"/>
      <c r="G142" s="14"/>
      <c r="H142" s="14"/>
      <c r="I142" s="14"/>
      <c r="J142" s="14"/>
      <c r="K142" s="14"/>
      <c r="L142" s="15"/>
      <c r="M142" s="12"/>
      <c r="N142" s="12"/>
      <c r="O142" s="12"/>
      <c r="P142" s="98" t="str">
        <f xml:space="preserve"> IF(ISBLANK(M142),"",VLOOKUP(M142,ComboValue!$E$2:$I$18,5,FALSE))</f>
        <v/>
      </c>
      <c r="Q142" s="12"/>
      <c r="R142" s="234" t="str" cm="1">
        <f t="array" ref="R142">IF(OR(ISNUMBER(SEARCH("GHS05",$D142:$L142)),ISNUMBER(SEARCH("GHS06",$D142:$L142)),ISNUMBER(SEARCH("GHS07",$D142:$L142)),ISNUMBER(SEARCH("GHS08",$D142:$L142)),ISNUMBER(SEARCH("geen pictogram",$D142:$L142)),ISNUMBER(SEARCH("GHS09",$D142:$L142)),ISNUMBER(SEARCH("GHS05",$D142:$L142))),"JA","NEE")</f>
        <v>NEE</v>
      </c>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X142" s="121" t="str">
        <f xml:space="preserve"> IF(ISBLANK(D142),"",VLOOKUP(D142,ComboValue!$B$2:$C$11,2,FALSE) &amp; ",") &amp; IF(ISBLANK(E142),"",VLOOKUP(E142,ComboValue!$B$2:$C$11,2,FALSE) &amp; ",") &amp; IF(ISBLANK(F142),"",VLOOKUP(F142,ComboValue!$B$2:$C$11,2,FALSE) &amp; ",") &amp; IF(ISBLANK(G142),"",VLOOKUP(G142,ComboValue!$B$2:$C$11,2,FALSE) &amp; ",") &amp; IF(ISBLANK(H142),"",VLOOKUP(H142,ComboValue!$B$2:$C$11,2,FALSE) &amp; ",") &amp; IF(ISBLANK(I142),"",VLOOKUP(I142,ComboValue!$B$2:$C$11,2,FALSE) &amp; ",") &amp; IF(ISBLANK(J142),"",VLOOKUP(J142,ComboValue!$B$2:$C$11,2,FALSE) &amp; ",") &amp; IF(ISBLANK(K142),"",VLOOKUP(K142,ComboValue!$B$2:$C$11,2,FALSE) &amp; ",") &amp; IF(ISBLANK(L142),"",VLOOKUP(L142,ComboValue!$B$2:$C$11,2,FALSE) &amp; ",")</f>
        <v/>
      </c>
      <c r="AY142" s="121" t="str">
        <f t="shared" si="128"/>
        <v>Tous_NL</v>
      </c>
      <c r="AZ142" s="121" t="str">
        <f>IF(ISBLANK(M142),"",VLOOKUP(M142,ComboValue!$E$2:$G$18,3,FALSE))</f>
        <v/>
      </c>
      <c r="BA142" s="121" t="str">
        <f>IF(ISBLANK(N142),"",VLOOKUP(N142,ComboValue!$K$2:$L$5,2,FALSE))</f>
        <v/>
      </c>
      <c r="BB142" s="128" t="str">
        <f>IF(ISBLANK(S142),"",VLOOKUP(S142,ComboValue!$N$2:$O$70,2,FALSE) &amp; ",") &amp; IF(ISBLANK(T142),"",VLOOKUP(T142,ComboValue!$N$2:$O$70,2,FALSE) &amp; ",") &amp; IF(ISBLANK(U142),"",VLOOKUP(U142,ComboValue!$N$2:$O$70,2,FALSE) &amp; ",") &amp; IF(ISBLANK(V142),"",VLOOKUP(V142,ComboValue!$N$2:$O$70,2,FALSE) &amp; ",") &amp; IF(ISBLANK(W142),"",VLOOKUP(W142,ComboValue!$N$2:$O$70,2,FALSE) &amp; ",") &amp; IF(ISBLANK(X142),"",VLOOKUP(X142,ComboValue!$N$2:$O$70,2,FALSE) &amp; ",") &amp; IF(ISBLANK(Y142),"",VLOOKUP(Y142,ComboValue!$N$2:$O$70,2,FALSE) &amp; ",") &amp; IF(ISBLANK(Z142),"",VLOOKUP(Z142,ComboValue!$N$2:$O$70,2,FALSE) &amp; ",") &amp; IF(ISBLANK(AA142),"",VLOOKUP(AA142,ComboValue!$N$2:$O$70,2,FALSE) &amp; ",") &amp; IF(ISBLANK(AB142),"",VLOOKUP(AB142,ComboValue!$N$2:$O$70,2,FALSE) &amp; ",") &amp; IF(ISBLANK(AC142),"",VLOOKUP(AC142,ComboValue!$N$2:$O$70,2,FALSE) &amp; ",") &amp; IF(ISBLANK(AD142),"",VLOOKUP(AD142,ComboValue!$N$2:$O$70,2,FALSE) &amp; ",") &amp; IF(ISBLANK(AE142),"",VLOOKUP(AE142,ComboValue!$N$2:$O$70,2,FALSE) &amp; ",") &amp; IF(ISBLANK(AF142),"",VLOOKUP(AF142,ComboValue!$N$2:$O$70,2,FALSE) &amp; ",") &amp; IF(ISBLANK(AG142),"",VLOOKUP(AG142,ComboValue!$N$2:$O$70,2,FALSE) &amp; ",") &amp; IF(ISBLANK(AH142),"",VLOOKUP(AH142,ComboValue!$N$2:$O$70,2,FALSE) &amp; ",") &amp; IF(ISBLANK(AI142),"",VLOOKUP(AI142,ComboValue!$N$2:$O$70,2,FALSE) &amp; ",") &amp; IF(ISBLANK(AJ142),"",VLOOKUP(AJ142,ComboValue!$N$2:$O$70,2,FALSE) &amp; ",") &amp; IF(ISBLANK(AK142),"",VLOOKUP(AK142,ComboValue!$N$2:$O$70,2,FALSE) &amp; ",") &amp; IF(ISBLANK(AL142),"",VLOOKUP(AL142,ComboValue!$N$2:$O$70,2,FALSE) &amp; ",") &amp; IF(ISBLANK(AM142),"",VLOOKUP(AM142,ComboValue!$N$2:$O$70,2,FALSE) &amp; ",") &amp; IF(ISBLANK(AN142),"",VLOOKUP(AN142,ComboValue!$N$2:$O$70,2,FALSE) &amp; ",") &amp; IF(ISBLANK(AO142),"",VLOOKUP(AO142,ComboValue!$N$2:$O$70,2,FALSE) &amp; ",") &amp; IF(ISBLANK(AP142),"",VLOOKUP(AP142,ComboValue!$N$2:$O$70,2,FALSE) &amp; ",") &amp; IF(ISBLANK(AQ142),"",VLOOKUP(AQ142,ComboValue!$N$2:$O$70,2,FALSE) &amp; ",") &amp; IF(ISBLANK(AR142),"",VLOOKUP(AR142,ComboValue!$N$2:$O$70,2,FALSE) &amp; ",") &amp; IF(ISBLANK(AS142),"",VLOOKUP(AS142,ComboValue!$N$2:$O$70,2,FALSE) &amp; ",") &amp; IF(ISBLANK(AT142),"",VLOOKUP(AT142,ComboValue!$N$2:$O$70,2,FALSE) &amp; ",") &amp; IF(ISBLANK(AU142),"",VLOOKUP(AU142,ComboValue!$N$2:$O$70,2,FALSE) &amp; ",") &amp; IF(ISBLANK(AV142),"",VLOOKUP(AV142,ComboValue!$N$2:$O$70,2,FALSE) &amp; ",")</f>
        <v/>
      </c>
      <c r="BC142" s="122" t="str">
        <f t="shared" si="129"/>
        <v/>
      </c>
      <c r="BD142" s="110"/>
      <c r="BE142" s="120" t="str">
        <f t="shared" si="169"/>
        <v/>
      </c>
      <c r="BF142" s="121" t="str">
        <f t="shared" si="170"/>
        <v/>
      </c>
      <c r="BG142" s="121" t="str">
        <f t="shared" si="171"/>
        <v/>
      </c>
      <c r="BH142" s="121" t="str">
        <f t="shared" si="172"/>
        <v/>
      </c>
      <c r="BI142" s="121" t="str">
        <f t="shared" si="173"/>
        <v/>
      </c>
      <c r="BJ142" s="121" t="str">
        <f t="shared" si="174"/>
        <v/>
      </c>
      <c r="BK142" s="121" t="str">
        <f t="shared" si="175"/>
        <v/>
      </c>
      <c r="BL142" s="121" t="str">
        <f t="shared" si="176"/>
        <v/>
      </c>
      <c r="BM142" s="121" t="str">
        <f t="shared" si="177"/>
        <v/>
      </c>
      <c r="BN142" s="121" t="str">
        <f t="shared" si="178"/>
        <v/>
      </c>
      <c r="BO142" s="121">
        <f t="shared" si="130"/>
        <v>0</v>
      </c>
      <c r="BP142" s="121">
        <f t="shared" si="131"/>
        <v>0</v>
      </c>
      <c r="BQ142" s="121">
        <f t="shared" si="132"/>
        <v>0</v>
      </c>
      <c r="BR142" s="121">
        <f t="shared" si="133"/>
        <v>0</v>
      </c>
      <c r="BS142" s="121">
        <f t="shared" si="134"/>
        <v>0</v>
      </c>
      <c r="BT142" s="121">
        <f t="shared" si="135"/>
        <v>0</v>
      </c>
      <c r="BU142" s="121" t="str">
        <f t="shared" si="136"/>
        <v/>
      </c>
      <c r="BV142" s="121" t="str">
        <f t="shared" si="137"/>
        <v/>
      </c>
      <c r="BW142" s="121" t="str">
        <f t="shared" si="138"/>
        <v/>
      </c>
      <c r="BX142" s="121" t="str">
        <f t="shared" si="139"/>
        <v/>
      </c>
      <c r="BY142" s="121" t="str">
        <f t="shared" si="140"/>
        <v/>
      </c>
      <c r="BZ142" s="121" t="str">
        <f t="shared" si="141"/>
        <v/>
      </c>
      <c r="CA142" s="121" t="str">
        <f t="shared" si="142"/>
        <v/>
      </c>
      <c r="CB142" s="121" t="str">
        <f t="shared" si="143"/>
        <v/>
      </c>
      <c r="CC142" s="121" t="str">
        <f t="shared" si="144"/>
        <v/>
      </c>
      <c r="CD142" s="121" t="str">
        <f t="shared" si="145"/>
        <v/>
      </c>
      <c r="CE142" s="121" t="str">
        <f t="shared" si="146"/>
        <v/>
      </c>
      <c r="CF142" s="121" t="str">
        <f t="shared" si="147"/>
        <v/>
      </c>
      <c r="CG142" s="121" t="str">
        <f t="shared" si="148"/>
        <v/>
      </c>
      <c r="CH142" s="121" t="str">
        <f t="shared" si="149"/>
        <v/>
      </c>
      <c r="CI142" s="121" t="str">
        <f t="shared" si="150"/>
        <v/>
      </c>
      <c r="CJ142" s="129" t="str">
        <f t="shared" si="151"/>
        <v/>
      </c>
      <c r="CK142" s="121" t="str">
        <f t="shared" si="152"/>
        <v/>
      </c>
      <c r="CL142" s="121" t="str">
        <f t="shared" si="153"/>
        <v/>
      </c>
      <c r="CM142" s="122" t="str">
        <f t="shared" si="154"/>
        <v/>
      </c>
      <c r="CN142" s="122"/>
      <c r="CO142" s="122"/>
      <c r="CP142" s="122"/>
      <c r="CQ142" s="122"/>
      <c r="CR142" s="218" t="str">
        <f t="shared" si="179"/>
        <v>NO</v>
      </c>
      <c r="CS142" s="120" t="str">
        <f t="shared" si="155"/>
        <v/>
      </c>
      <c r="CT142" s="121" t="str">
        <f t="shared" si="156"/>
        <v/>
      </c>
      <c r="CU142" s="121" t="str">
        <f t="shared" si="157"/>
        <v/>
      </c>
      <c r="CV142" s="121" t="str">
        <f t="shared" si="158"/>
        <v/>
      </c>
      <c r="CW142" s="121" t="str">
        <f t="shared" si="159"/>
        <v/>
      </c>
      <c r="CX142" s="121" t="str">
        <f t="shared" si="160"/>
        <v/>
      </c>
      <c r="CY142" s="121" t="str">
        <f t="shared" si="161"/>
        <v/>
      </c>
      <c r="CZ142" s="121" t="str">
        <f t="shared" si="162"/>
        <v/>
      </c>
      <c r="DA142" s="121" t="str">
        <f t="shared" si="163"/>
        <v/>
      </c>
      <c r="DB142" s="122" t="str">
        <f t="shared" si="164"/>
        <v/>
      </c>
      <c r="DC142" s="120" t="str">
        <f t="shared" si="165"/>
        <v/>
      </c>
      <c r="DD142" s="121" t="str">
        <f t="shared" si="166"/>
        <v/>
      </c>
      <c r="DE142" s="121" t="str">
        <f t="shared" si="167"/>
        <v/>
      </c>
      <c r="DF142" s="122" t="str">
        <f t="shared" si="168"/>
        <v/>
      </c>
      <c r="DG142" s="110"/>
    </row>
    <row r="143" spans="2:111" ht="16.2" hidden="1" customHeight="1" outlineLevel="2" x14ac:dyDescent="0.4">
      <c r="B143" s="7">
        <v>138</v>
      </c>
      <c r="C143" s="12"/>
      <c r="D143" s="13"/>
      <c r="E143" s="14"/>
      <c r="F143" s="14"/>
      <c r="G143" s="14"/>
      <c r="H143" s="14"/>
      <c r="I143" s="14"/>
      <c r="J143" s="14"/>
      <c r="K143" s="14"/>
      <c r="L143" s="15"/>
      <c r="M143" s="12"/>
      <c r="N143" s="12"/>
      <c r="O143" s="12"/>
      <c r="P143" s="98" t="str">
        <f xml:space="preserve"> IF(ISBLANK(M143),"",VLOOKUP(M143,ComboValue!$E$2:$I$18,5,FALSE))</f>
        <v/>
      </c>
      <c r="Q143" s="12"/>
      <c r="R143" s="234" t="str" cm="1">
        <f t="array" ref="R143">IF(OR(ISNUMBER(SEARCH("GHS05",$D143:$L143)),ISNUMBER(SEARCH("GHS06",$D143:$L143)),ISNUMBER(SEARCH("GHS07",$D143:$L143)),ISNUMBER(SEARCH("GHS08",$D143:$L143)),ISNUMBER(SEARCH("geen pictogram",$D143:$L143)),ISNUMBER(SEARCH("GHS09",$D143:$L143)),ISNUMBER(SEARCH("GHS05",$D143:$L143))),"JA","NEE")</f>
        <v>NEE</v>
      </c>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X143" s="121" t="str">
        <f xml:space="preserve"> IF(ISBLANK(D143),"",VLOOKUP(D143,ComboValue!$B$2:$C$11,2,FALSE) &amp; ",") &amp; IF(ISBLANK(E143),"",VLOOKUP(E143,ComboValue!$B$2:$C$11,2,FALSE) &amp; ",") &amp; IF(ISBLANK(F143),"",VLOOKUP(F143,ComboValue!$B$2:$C$11,2,FALSE) &amp; ",") &amp; IF(ISBLANK(G143),"",VLOOKUP(G143,ComboValue!$B$2:$C$11,2,FALSE) &amp; ",") &amp; IF(ISBLANK(H143),"",VLOOKUP(H143,ComboValue!$B$2:$C$11,2,FALSE) &amp; ",") &amp; IF(ISBLANK(I143),"",VLOOKUP(I143,ComboValue!$B$2:$C$11,2,FALSE) &amp; ",") &amp; IF(ISBLANK(J143),"",VLOOKUP(J143,ComboValue!$B$2:$C$11,2,FALSE) &amp; ",") &amp; IF(ISBLANK(K143),"",VLOOKUP(K143,ComboValue!$B$2:$C$11,2,FALSE) &amp; ",") &amp; IF(ISBLANK(L143),"",VLOOKUP(L143,ComboValue!$B$2:$C$11,2,FALSE) &amp; ",")</f>
        <v/>
      </c>
      <c r="AY143" s="121" t="str">
        <f t="shared" si="128"/>
        <v>Tous_NL</v>
      </c>
      <c r="AZ143" s="121" t="str">
        <f>IF(ISBLANK(M143),"",VLOOKUP(M143,ComboValue!$E$2:$G$18,3,FALSE))</f>
        <v/>
      </c>
      <c r="BA143" s="121" t="str">
        <f>IF(ISBLANK(N143),"",VLOOKUP(N143,ComboValue!$K$2:$L$5,2,FALSE))</f>
        <v/>
      </c>
      <c r="BB143" s="128" t="str">
        <f>IF(ISBLANK(S143),"",VLOOKUP(S143,ComboValue!$N$2:$O$70,2,FALSE) &amp; ",") &amp; IF(ISBLANK(T143),"",VLOOKUP(T143,ComboValue!$N$2:$O$70,2,FALSE) &amp; ",") &amp; IF(ISBLANK(U143),"",VLOOKUP(U143,ComboValue!$N$2:$O$70,2,FALSE) &amp; ",") &amp; IF(ISBLANK(V143),"",VLOOKUP(V143,ComboValue!$N$2:$O$70,2,FALSE) &amp; ",") &amp; IF(ISBLANK(W143),"",VLOOKUP(W143,ComboValue!$N$2:$O$70,2,FALSE) &amp; ",") &amp; IF(ISBLANK(X143),"",VLOOKUP(X143,ComboValue!$N$2:$O$70,2,FALSE) &amp; ",") &amp; IF(ISBLANK(Y143),"",VLOOKUP(Y143,ComboValue!$N$2:$O$70,2,FALSE) &amp; ",") &amp; IF(ISBLANK(Z143),"",VLOOKUP(Z143,ComboValue!$N$2:$O$70,2,FALSE) &amp; ",") &amp; IF(ISBLANK(AA143),"",VLOOKUP(AA143,ComboValue!$N$2:$O$70,2,FALSE) &amp; ",") &amp; IF(ISBLANK(AB143),"",VLOOKUP(AB143,ComboValue!$N$2:$O$70,2,FALSE) &amp; ",") &amp; IF(ISBLANK(AC143),"",VLOOKUP(AC143,ComboValue!$N$2:$O$70,2,FALSE) &amp; ",") &amp; IF(ISBLANK(AD143),"",VLOOKUP(AD143,ComboValue!$N$2:$O$70,2,FALSE) &amp; ",") &amp; IF(ISBLANK(AE143),"",VLOOKUP(AE143,ComboValue!$N$2:$O$70,2,FALSE) &amp; ",") &amp; IF(ISBLANK(AF143),"",VLOOKUP(AF143,ComboValue!$N$2:$O$70,2,FALSE) &amp; ",") &amp; IF(ISBLANK(AG143),"",VLOOKUP(AG143,ComboValue!$N$2:$O$70,2,FALSE) &amp; ",") &amp; IF(ISBLANK(AH143),"",VLOOKUP(AH143,ComboValue!$N$2:$O$70,2,FALSE) &amp; ",") &amp; IF(ISBLANK(AI143),"",VLOOKUP(AI143,ComboValue!$N$2:$O$70,2,FALSE) &amp; ",") &amp; IF(ISBLANK(AJ143),"",VLOOKUP(AJ143,ComboValue!$N$2:$O$70,2,FALSE) &amp; ",") &amp; IF(ISBLANK(AK143),"",VLOOKUP(AK143,ComboValue!$N$2:$O$70,2,FALSE) &amp; ",") &amp; IF(ISBLANK(AL143),"",VLOOKUP(AL143,ComboValue!$N$2:$O$70,2,FALSE) &amp; ",") &amp; IF(ISBLANK(AM143),"",VLOOKUP(AM143,ComboValue!$N$2:$O$70,2,FALSE) &amp; ",") &amp; IF(ISBLANK(AN143),"",VLOOKUP(AN143,ComboValue!$N$2:$O$70,2,FALSE) &amp; ",") &amp; IF(ISBLANK(AO143),"",VLOOKUP(AO143,ComboValue!$N$2:$O$70,2,FALSE) &amp; ",") &amp; IF(ISBLANK(AP143),"",VLOOKUP(AP143,ComboValue!$N$2:$O$70,2,FALSE) &amp; ",") &amp; IF(ISBLANK(AQ143),"",VLOOKUP(AQ143,ComboValue!$N$2:$O$70,2,FALSE) &amp; ",") &amp; IF(ISBLANK(AR143),"",VLOOKUP(AR143,ComboValue!$N$2:$O$70,2,FALSE) &amp; ",") &amp; IF(ISBLANK(AS143),"",VLOOKUP(AS143,ComboValue!$N$2:$O$70,2,FALSE) &amp; ",") &amp; IF(ISBLANK(AT143),"",VLOOKUP(AT143,ComboValue!$N$2:$O$70,2,FALSE) &amp; ",") &amp; IF(ISBLANK(AU143),"",VLOOKUP(AU143,ComboValue!$N$2:$O$70,2,FALSE) &amp; ",") &amp; IF(ISBLANK(AV143),"",VLOOKUP(AV143,ComboValue!$N$2:$O$70,2,FALSE) &amp; ",")</f>
        <v/>
      </c>
      <c r="BC143" s="122" t="str">
        <f t="shared" si="129"/>
        <v/>
      </c>
      <c r="BD143" s="110"/>
      <c r="BE143" s="120" t="str">
        <f t="shared" si="169"/>
        <v/>
      </c>
      <c r="BF143" s="121" t="str">
        <f t="shared" si="170"/>
        <v/>
      </c>
      <c r="BG143" s="121" t="str">
        <f t="shared" si="171"/>
        <v/>
      </c>
      <c r="BH143" s="121" t="str">
        <f t="shared" si="172"/>
        <v/>
      </c>
      <c r="BI143" s="121" t="str">
        <f t="shared" si="173"/>
        <v/>
      </c>
      <c r="BJ143" s="121" t="str">
        <f t="shared" si="174"/>
        <v/>
      </c>
      <c r="BK143" s="121" t="str">
        <f t="shared" si="175"/>
        <v/>
      </c>
      <c r="BL143" s="121" t="str">
        <f t="shared" si="176"/>
        <v/>
      </c>
      <c r="BM143" s="121" t="str">
        <f t="shared" si="177"/>
        <v/>
      </c>
      <c r="BN143" s="121" t="str">
        <f t="shared" si="178"/>
        <v/>
      </c>
      <c r="BO143" s="121">
        <f t="shared" si="130"/>
        <v>0</v>
      </c>
      <c r="BP143" s="121">
        <f t="shared" si="131"/>
        <v>0</v>
      </c>
      <c r="BQ143" s="121">
        <f t="shared" si="132"/>
        <v>0</v>
      </c>
      <c r="BR143" s="121">
        <f t="shared" si="133"/>
        <v>0</v>
      </c>
      <c r="BS143" s="121">
        <f t="shared" si="134"/>
        <v>0</v>
      </c>
      <c r="BT143" s="121">
        <f t="shared" si="135"/>
        <v>0</v>
      </c>
      <c r="BU143" s="121" t="str">
        <f t="shared" si="136"/>
        <v/>
      </c>
      <c r="BV143" s="121" t="str">
        <f t="shared" si="137"/>
        <v/>
      </c>
      <c r="BW143" s="121" t="str">
        <f t="shared" si="138"/>
        <v/>
      </c>
      <c r="BX143" s="121" t="str">
        <f t="shared" si="139"/>
        <v/>
      </c>
      <c r="BY143" s="121" t="str">
        <f t="shared" si="140"/>
        <v/>
      </c>
      <c r="BZ143" s="121" t="str">
        <f t="shared" si="141"/>
        <v/>
      </c>
      <c r="CA143" s="121" t="str">
        <f t="shared" si="142"/>
        <v/>
      </c>
      <c r="CB143" s="121" t="str">
        <f t="shared" si="143"/>
        <v/>
      </c>
      <c r="CC143" s="121" t="str">
        <f t="shared" si="144"/>
        <v/>
      </c>
      <c r="CD143" s="121" t="str">
        <f t="shared" si="145"/>
        <v/>
      </c>
      <c r="CE143" s="121" t="str">
        <f t="shared" si="146"/>
        <v/>
      </c>
      <c r="CF143" s="121" t="str">
        <f t="shared" si="147"/>
        <v/>
      </c>
      <c r="CG143" s="121" t="str">
        <f t="shared" si="148"/>
        <v/>
      </c>
      <c r="CH143" s="121" t="str">
        <f t="shared" si="149"/>
        <v/>
      </c>
      <c r="CI143" s="121" t="str">
        <f t="shared" si="150"/>
        <v/>
      </c>
      <c r="CJ143" s="129" t="str">
        <f t="shared" si="151"/>
        <v/>
      </c>
      <c r="CK143" s="121" t="str">
        <f t="shared" si="152"/>
        <v/>
      </c>
      <c r="CL143" s="121" t="str">
        <f t="shared" si="153"/>
        <v/>
      </c>
      <c r="CM143" s="122" t="str">
        <f t="shared" si="154"/>
        <v/>
      </c>
      <c r="CN143" s="122"/>
      <c r="CO143" s="122"/>
      <c r="CP143" s="122"/>
      <c r="CQ143" s="122"/>
      <c r="CR143" s="218" t="str">
        <f t="shared" si="179"/>
        <v>NO</v>
      </c>
      <c r="CS143" s="120" t="str">
        <f t="shared" si="155"/>
        <v/>
      </c>
      <c r="CT143" s="121" t="str">
        <f t="shared" si="156"/>
        <v/>
      </c>
      <c r="CU143" s="121" t="str">
        <f t="shared" si="157"/>
        <v/>
      </c>
      <c r="CV143" s="121" t="str">
        <f t="shared" si="158"/>
        <v/>
      </c>
      <c r="CW143" s="121" t="str">
        <f t="shared" si="159"/>
        <v/>
      </c>
      <c r="CX143" s="121" t="str">
        <f t="shared" si="160"/>
        <v/>
      </c>
      <c r="CY143" s="121" t="str">
        <f t="shared" si="161"/>
        <v/>
      </c>
      <c r="CZ143" s="121" t="str">
        <f t="shared" si="162"/>
        <v/>
      </c>
      <c r="DA143" s="121" t="str">
        <f t="shared" si="163"/>
        <v/>
      </c>
      <c r="DB143" s="122" t="str">
        <f t="shared" si="164"/>
        <v/>
      </c>
      <c r="DC143" s="120" t="str">
        <f t="shared" si="165"/>
        <v/>
      </c>
      <c r="DD143" s="121" t="str">
        <f t="shared" si="166"/>
        <v/>
      </c>
      <c r="DE143" s="121" t="str">
        <f t="shared" si="167"/>
        <v/>
      </c>
      <c r="DF143" s="122" t="str">
        <f t="shared" si="168"/>
        <v/>
      </c>
      <c r="DG143" s="110"/>
    </row>
    <row r="144" spans="2:111" ht="16.2" hidden="1" customHeight="1" outlineLevel="2" x14ac:dyDescent="0.4">
      <c r="B144" s="7">
        <v>139</v>
      </c>
      <c r="C144" s="12"/>
      <c r="D144" s="13"/>
      <c r="E144" s="14"/>
      <c r="F144" s="14"/>
      <c r="G144" s="14"/>
      <c r="H144" s="14"/>
      <c r="I144" s="14"/>
      <c r="J144" s="14"/>
      <c r="K144" s="14"/>
      <c r="L144" s="15"/>
      <c r="M144" s="12"/>
      <c r="N144" s="12"/>
      <c r="O144" s="12"/>
      <c r="P144" s="98" t="str">
        <f xml:space="preserve"> IF(ISBLANK(M144),"",VLOOKUP(M144,ComboValue!$E$2:$I$18,5,FALSE))</f>
        <v/>
      </c>
      <c r="Q144" s="12"/>
      <c r="R144" s="234" t="str" cm="1">
        <f t="array" ref="R144">IF(OR(ISNUMBER(SEARCH("GHS05",$D144:$L144)),ISNUMBER(SEARCH("GHS06",$D144:$L144)),ISNUMBER(SEARCH("GHS07",$D144:$L144)),ISNUMBER(SEARCH("GHS08",$D144:$L144)),ISNUMBER(SEARCH("geen pictogram",$D144:$L144)),ISNUMBER(SEARCH("GHS09",$D144:$L144)),ISNUMBER(SEARCH("GHS05",$D144:$L144))),"JA","NEE")</f>
        <v>NEE</v>
      </c>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X144" s="121" t="str">
        <f xml:space="preserve"> IF(ISBLANK(D144),"",VLOOKUP(D144,ComboValue!$B$2:$C$11,2,FALSE) &amp; ",") &amp; IF(ISBLANK(E144),"",VLOOKUP(E144,ComboValue!$B$2:$C$11,2,FALSE) &amp; ",") &amp; IF(ISBLANK(F144),"",VLOOKUP(F144,ComboValue!$B$2:$C$11,2,FALSE) &amp; ",") &amp; IF(ISBLANK(G144),"",VLOOKUP(G144,ComboValue!$B$2:$C$11,2,FALSE) &amp; ",") &amp; IF(ISBLANK(H144),"",VLOOKUP(H144,ComboValue!$B$2:$C$11,2,FALSE) &amp; ",") &amp; IF(ISBLANK(I144),"",VLOOKUP(I144,ComboValue!$B$2:$C$11,2,FALSE) &amp; ",") &amp; IF(ISBLANK(J144),"",VLOOKUP(J144,ComboValue!$B$2:$C$11,2,FALSE) &amp; ",") &amp; IF(ISBLANK(K144),"",VLOOKUP(K144,ComboValue!$B$2:$C$11,2,FALSE) &amp; ",") &amp; IF(ISBLANK(L144),"",VLOOKUP(L144,ComboValue!$B$2:$C$11,2,FALSE) &amp; ",")</f>
        <v/>
      </c>
      <c r="AY144" s="121" t="str">
        <f t="shared" si="128"/>
        <v>Tous_NL</v>
      </c>
      <c r="AZ144" s="121" t="str">
        <f>IF(ISBLANK(M144),"",VLOOKUP(M144,ComboValue!$E$2:$G$18,3,FALSE))</f>
        <v/>
      </c>
      <c r="BA144" s="121" t="str">
        <f>IF(ISBLANK(N144),"",VLOOKUP(N144,ComboValue!$K$2:$L$5,2,FALSE))</f>
        <v/>
      </c>
      <c r="BB144" s="128" t="str">
        <f>IF(ISBLANK(S144),"",VLOOKUP(S144,ComboValue!$N$2:$O$70,2,FALSE) &amp; ",") &amp; IF(ISBLANK(T144),"",VLOOKUP(T144,ComboValue!$N$2:$O$70,2,FALSE) &amp; ",") &amp; IF(ISBLANK(U144),"",VLOOKUP(U144,ComboValue!$N$2:$O$70,2,FALSE) &amp; ",") &amp; IF(ISBLANK(V144),"",VLOOKUP(V144,ComboValue!$N$2:$O$70,2,FALSE) &amp; ",") &amp; IF(ISBLANK(W144),"",VLOOKUP(W144,ComboValue!$N$2:$O$70,2,FALSE) &amp; ",") &amp; IF(ISBLANK(X144),"",VLOOKUP(X144,ComboValue!$N$2:$O$70,2,FALSE) &amp; ",") &amp; IF(ISBLANK(Y144),"",VLOOKUP(Y144,ComboValue!$N$2:$O$70,2,FALSE) &amp; ",") &amp; IF(ISBLANK(Z144),"",VLOOKUP(Z144,ComboValue!$N$2:$O$70,2,FALSE) &amp; ",") &amp; IF(ISBLANK(AA144),"",VLOOKUP(AA144,ComboValue!$N$2:$O$70,2,FALSE) &amp; ",") &amp; IF(ISBLANK(AB144),"",VLOOKUP(AB144,ComboValue!$N$2:$O$70,2,FALSE) &amp; ",") &amp; IF(ISBLANK(AC144),"",VLOOKUP(AC144,ComboValue!$N$2:$O$70,2,FALSE) &amp; ",") &amp; IF(ISBLANK(AD144),"",VLOOKUP(AD144,ComboValue!$N$2:$O$70,2,FALSE) &amp; ",") &amp; IF(ISBLANK(AE144),"",VLOOKUP(AE144,ComboValue!$N$2:$O$70,2,FALSE) &amp; ",") &amp; IF(ISBLANK(AF144),"",VLOOKUP(AF144,ComboValue!$N$2:$O$70,2,FALSE) &amp; ",") &amp; IF(ISBLANK(AG144),"",VLOOKUP(AG144,ComboValue!$N$2:$O$70,2,FALSE) &amp; ",") &amp; IF(ISBLANK(AH144),"",VLOOKUP(AH144,ComboValue!$N$2:$O$70,2,FALSE) &amp; ",") &amp; IF(ISBLANK(AI144),"",VLOOKUP(AI144,ComboValue!$N$2:$O$70,2,FALSE) &amp; ",") &amp; IF(ISBLANK(AJ144),"",VLOOKUP(AJ144,ComboValue!$N$2:$O$70,2,FALSE) &amp; ",") &amp; IF(ISBLANK(AK144),"",VLOOKUP(AK144,ComboValue!$N$2:$O$70,2,FALSE) &amp; ",") &amp; IF(ISBLANK(AL144),"",VLOOKUP(AL144,ComboValue!$N$2:$O$70,2,FALSE) &amp; ",") &amp; IF(ISBLANK(AM144),"",VLOOKUP(AM144,ComboValue!$N$2:$O$70,2,FALSE) &amp; ",") &amp; IF(ISBLANK(AN144),"",VLOOKUP(AN144,ComboValue!$N$2:$O$70,2,FALSE) &amp; ",") &amp; IF(ISBLANK(AO144),"",VLOOKUP(AO144,ComboValue!$N$2:$O$70,2,FALSE) &amp; ",") &amp; IF(ISBLANK(AP144),"",VLOOKUP(AP144,ComboValue!$N$2:$O$70,2,FALSE) &amp; ",") &amp; IF(ISBLANK(AQ144),"",VLOOKUP(AQ144,ComboValue!$N$2:$O$70,2,FALSE) &amp; ",") &amp; IF(ISBLANK(AR144),"",VLOOKUP(AR144,ComboValue!$N$2:$O$70,2,FALSE) &amp; ",") &amp; IF(ISBLANK(AS144),"",VLOOKUP(AS144,ComboValue!$N$2:$O$70,2,FALSE) &amp; ",") &amp; IF(ISBLANK(AT144),"",VLOOKUP(AT144,ComboValue!$N$2:$O$70,2,FALSE) &amp; ",") &amp; IF(ISBLANK(AU144),"",VLOOKUP(AU144,ComboValue!$N$2:$O$70,2,FALSE) &amp; ",") &amp; IF(ISBLANK(AV144),"",VLOOKUP(AV144,ComboValue!$N$2:$O$70,2,FALSE) &amp; ",")</f>
        <v/>
      </c>
      <c r="BC144" s="122" t="str">
        <f t="shared" si="129"/>
        <v/>
      </c>
      <c r="BD144" s="110"/>
      <c r="BE144" s="120" t="str">
        <f t="shared" si="169"/>
        <v/>
      </c>
      <c r="BF144" s="121" t="str">
        <f t="shared" si="170"/>
        <v/>
      </c>
      <c r="BG144" s="121" t="str">
        <f t="shared" si="171"/>
        <v/>
      </c>
      <c r="BH144" s="121" t="str">
        <f t="shared" si="172"/>
        <v/>
      </c>
      <c r="BI144" s="121" t="str">
        <f t="shared" si="173"/>
        <v/>
      </c>
      <c r="BJ144" s="121" t="str">
        <f t="shared" si="174"/>
        <v/>
      </c>
      <c r="BK144" s="121" t="str">
        <f t="shared" si="175"/>
        <v/>
      </c>
      <c r="BL144" s="121" t="str">
        <f t="shared" si="176"/>
        <v/>
      </c>
      <c r="BM144" s="121" t="str">
        <f t="shared" si="177"/>
        <v/>
      </c>
      <c r="BN144" s="121" t="str">
        <f t="shared" si="178"/>
        <v/>
      </c>
      <c r="BO144" s="121">
        <f t="shared" si="130"/>
        <v>0</v>
      </c>
      <c r="BP144" s="121">
        <f t="shared" si="131"/>
        <v>0</v>
      </c>
      <c r="BQ144" s="121">
        <f t="shared" si="132"/>
        <v>0</v>
      </c>
      <c r="BR144" s="121">
        <f t="shared" si="133"/>
        <v>0</v>
      </c>
      <c r="BS144" s="121">
        <f t="shared" si="134"/>
        <v>0</v>
      </c>
      <c r="BT144" s="121">
        <f t="shared" si="135"/>
        <v>0</v>
      </c>
      <c r="BU144" s="121" t="str">
        <f t="shared" si="136"/>
        <v/>
      </c>
      <c r="BV144" s="121" t="str">
        <f t="shared" si="137"/>
        <v/>
      </c>
      <c r="BW144" s="121" t="str">
        <f t="shared" si="138"/>
        <v/>
      </c>
      <c r="BX144" s="121" t="str">
        <f t="shared" si="139"/>
        <v/>
      </c>
      <c r="BY144" s="121" t="str">
        <f t="shared" si="140"/>
        <v/>
      </c>
      <c r="BZ144" s="121" t="str">
        <f t="shared" si="141"/>
        <v/>
      </c>
      <c r="CA144" s="121" t="str">
        <f t="shared" si="142"/>
        <v/>
      </c>
      <c r="CB144" s="121" t="str">
        <f t="shared" si="143"/>
        <v/>
      </c>
      <c r="CC144" s="121" t="str">
        <f t="shared" si="144"/>
        <v/>
      </c>
      <c r="CD144" s="121" t="str">
        <f t="shared" si="145"/>
        <v/>
      </c>
      <c r="CE144" s="121" t="str">
        <f t="shared" si="146"/>
        <v/>
      </c>
      <c r="CF144" s="121" t="str">
        <f t="shared" si="147"/>
        <v/>
      </c>
      <c r="CG144" s="121" t="str">
        <f t="shared" si="148"/>
        <v/>
      </c>
      <c r="CH144" s="121" t="str">
        <f t="shared" si="149"/>
        <v/>
      </c>
      <c r="CI144" s="121" t="str">
        <f t="shared" si="150"/>
        <v/>
      </c>
      <c r="CJ144" s="129" t="str">
        <f t="shared" si="151"/>
        <v/>
      </c>
      <c r="CK144" s="121" t="str">
        <f t="shared" si="152"/>
        <v/>
      </c>
      <c r="CL144" s="121" t="str">
        <f t="shared" si="153"/>
        <v/>
      </c>
      <c r="CM144" s="122" t="str">
        <f t="shared" si="154"/>
        <v/>
      </c>
      <c r="CN144" s="122"/>
      <c r="CO144" s="122"/>
      <c r="CP144" s="122"/>
      <c r="CQ144" s="122"/>
      <c r="CR144" s="218" t="str">
        <f t="shared" si="179"/>
        <v>NO</v>
      </c>
      <c r="CS144" s="120" t="str">
        <f t="shared" si="155"/>
        <v/>
      </c>
      <c r="CT144" s="121" t="str">
        <f t="shared" si="156"/>
        <v/>
      </c>
      <c r="CU144" s="121" t="str">
        <f t="shared" si="157"/>
        <v/>
      </c>
      <c r="CV144" s="121" t="str">
        <f t="shared" si="158"/>
        <v/>
      </c>
      <c r="CW144" s="121" t="str">
        <f t="shared" si="159"/>
        <v/>
      </c>
      <c r="CX144" s="121" t="str">
        <f t="shared" si="160"/>
        <v/>
      </c>
      <c r="CY144" s="121" t="str">
        <f t="shared" si="161"/>
        <v/>
      </c>
      <c r="CZ144" s="121" t="str">
        <f t="shared" si="162"/>
        <v/>
      </c>
      <c r="DA144" s="121" t="str">
        <f t="shared" si="163"/>
        <v/>
      </c>
      <c r="DB144" s="122" t="str">
        <f t="shared" si="164"/>
        <v/>
      </c>
      <c r="DC144" s="120" t="str">
        <f t="shared" si="165"/>
        <v/>
      </c>
      <c r="DD144" s="121" t="str">
        <f t="shared" si="166"/>
        <v/>
      </c>
      <c r="DE144" s="121" t="str">
        <f t="shared" si="167"/>
        <v/>
      </c>
      <c r="DF144" s="122" t="str">
        <f t="shared" si="168"/>
        <v/>
      </c>
      <c r="DG144" s="110"/>
    </row>
    <row r="145" spans="2:111" ht="16.2" hidden="1" customHeight="1" outlineLevel="2" x14ac:dyDescent="0.4">
      <c r="B145" s="7">
        <v>140</v>
      </c>
      <c r="C145" s="12"/>
      <c r="D145" s="13"/>
      <c r="E145" s="14"/>
      <c r="F145" s="14"/>
      <c r="G145" s="14"/>
      <c r="H145" s="14"/>
      <c r="I145" s="14"/>
      <c r="J145" s="14"/>
      <c r="K145" s="14"/>
      <c r="L145" s="15"/>
      <c r="M145" s="12"/>
      <c r="N145" s="12"/>
      <c r="O145" s="12"/>
      <c r="P145" s="98" t="str">
        <f xml:space="preserve"> IF(ISBLANK(M145),"",VLOOKUP(M145,ComboValue!$E$2:$I$18,5,FALSE))</f>
        <v/>
      </c>
      <c r="Q145" s="12"/>
      <c r="R145" s="234" t="str" cm="1">
        <f t="array" ref="R145">IF(OR(ISNUMBER(SEARCH("GHS05",$D145:$L145)),ISNUMBER(SEARCH("GHS06",$D145:$L145)),ISNUMBER(SEARCH("GHS07",$D145:$L145)),ISNUMBER(SEARCH("GHS08",$D145:$L145)),ISNUMBER(SEARCH("geen pictogram",$D145:$L145)),ISNUMBER(SEARCH("GHS09",$D145:$L145)),ISNUMBER(SEARCH("GHS05",$D145:$L145))),"JA","NEE")</f>
        <v>NEE</v>
      </c>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X145" s="121" t="str">
        <f xml:space="preserve"> IF(ISBLANK(D145),"",VLOOKUP(D145,ComboValue!$B$2:$C$11,2,FALSE) &amp; ",") &amp; IF(ISBLANK(E145),"",VLOOKUP(E145,ComboValue!$B$2:$C$11,2,FALSE) &amp; ",") &amp; IF(ISBLANK(F145),"",VLOOKUP(F145,ComboValue!$B$2:$C$11,2,FALSE) &amp; ",") &amp; IF(ISBLANK(G145),"",VLOOKUP(G145,ComboValue!$B$2:$C$11,2,FALSE) &amp; ",") &amp; IF(ISBLANK(H145),"",VLOOKUP(H145,ComboValue!$B$2:$C$11,2,FALSE) &amp; ",") &amp; IF(ISBLANK(I145),"",VLOOKUP(I145,ComboValue!$B$2:$C$11,2,FALSE) &amp; ",") &amp; IF(ISBLANK(J145),"",VLOOKUP(J145,ComboValue!$B$2:$C$11,2,FALSE) &amp; ",") &amp; IF(ISBLANK(K145),"",VLOOKUP(K145,ComboValue!$B$2:$C$11,2,FALSE) &amp; ",") &amp; IF(ISBLANK(L145),"",VLOOKUP(L145,ComboValue!$B$2:$C$11,2,FALSE) &amp; ",")</f>
        <v/>
      </c>
      <c r="AY145" s="121" t="str">
        <f t="shared" si="128"/>
        <v>Tous_NL</v>
      </c>
      <c r="AZ145" s="121" t="str">
        <f>IF(ISBLANK(M145),"",VLOOKUP(M145,ComboValue!$E$2:$G$18,3,FALSE))</f>
        <v/>
      </c>
      <c r="BA145" s="121" t="str">
        <f>IF(ISBLANK(N145),"",VLOOKUP(N145,ComboValue!$K$2:$L$5,2,FALSE))</f>
        <v/>
      </c>
      <c r="BB145" s="128" t="str">
        <f>IF(ISBLANK(S145),"",VLOOKUP(S145,ComboValue!$N$2:$O$70,2,FALSE) &amp; ",") &amp; IF(ISBLANK(T145),"",VLOOKUP(T145,ComboValue!$N$2:$O$70,2,FALSE) &amp; ",") &amp; IF(ISBLANK(U145),"",VLOOKUP(U145,ComboValue!$N$2:$O$70,2,FALSE) &amp; ",") &amp; IF(ISBLANK(V145),"",VLOOKUP(V145,ComboValue!$N$2:$O$70,2,FALSE) &amp; ",") &amp; IF(ISBLANK(W145),"",VLOOKUP(W145,ComboValue!$N$2:$O$70,2,FALSE) &amp; ",") &amp; IF(ISBLANK(X145),"",VLOOKUP(X145,ComboValue!$N$2:$O$70,2,FALSE) &amp; ",") &amp; IF(ISBLANK(Y145),"",VLOOKUP(Y145,ComboValue!$N$2:$O$70,2,FALSE) &amp; ",") &amp; IF(ISBLANK(Z145),"",VLOOKUP(Z145,ComboValue!$N$2:$O$70,2,FALSE) &amp; ",") &amp; IF(ISBLANK(AA145),"",VLOOKUP(AA145,ComboValue!$N$2:$O$70,2,FALSE) &amp; ",") &amp; IF(ISBLANK(AB145),"",VLOOKUP(AB145,ComboValue!$N$2:$O$70,2,FALSE) &amp; ",") &amp; IF(ISBLANK(AC145),"",VLOOKUP(AC145,ComboValue!$N$2:$O$70,2,FALSE) &amp; ",") &amp; IF(ISBLANK(AD145),"",VLOOKUP(AD145,ComboValue!$N$2:$O$70,2,FALSE) &amp; ",") &amp; IF(ISBLANK(AE145),"",VLOOKUP(AE145,ComboValue!$N$2:$O$70,2,FALSE) &amp; ",") &amp; IF(ISBLANK(AF145),"",VLOOKUP(AF145,ComboValue!$N$2:$O$70,2,FALSE) &amp; ",") &amp; IF(ISBLANK(AG145),"",VLOOKUP(AG145,ComboValue!$N$2:$O$70,2,FALSE) &amp; ",") &amp; IF(ISBLANK(AH145),"",VLOOKUP(AH145,ComboValue!$N$2:$O$70,2,FALSE) &amp; ",") &amp; IF(ISBLANK(AI145),"",VLOOKUP(AI145,ComboValue!$N$2:$O$70,2,FALSE) &amp; ",") &amp; IF(ISBLANK(AJ145),"",VLOOKUP(AJ145,ComboValue!$N$2:$O$70,2,FALSE) &amp; ",") &amp; IF(ISBLANK(AK145),"",VLOOKUP(AK145,ComboValue!$N$2:$O$70,2,FALSE) &amp; ",") &amp; IF(ISBLANK(AL145),"",VLOOKUP(AL145,ComboValue!$N$2:$O$70,2,FALSE) &amp; ",") &amp; IF(ISBLANK(AM145),"",VLOOKUP(AM145,ComboValue!$N$2:$O$70,2,FALSE) &amp; ",") &amp; IF(ISBLANK(AN145),"",VLOOKUP(AN145,ComboValue!$N$2:$O$70,2,FALSE) &amp; ",") &amp; IF(ISBLANK(AO145),"",VLOOKUP(AO145,ComboValue!$N$2:$O$70,2,FALSE) &amp; ",") &amp; IF(ISBLANK(AP145),"",VLOOKUP(AP145,ComboValue!$N$2:$O$70,2,FALSE) &amp; ",") &amp; IF(ISBLANK(AQ145),"",VLOOKUP(AQ145,ComboValue!$N$2:$O$70,2,FALSE) &amp; ",") &amp; IF(ISBLANK(AR145),"",VLOOKUP(AR145,ComboValue!$N$2:$O$70,2,FALSE) &amp; ",") &amp; IF(ISBLANK(AS145),"",VLOOKUP(AS145,ComboValue!$N$2:$O$70,2,FALSE) &amp; ",") &amp; IF(ISBLANK(AT145),"",VLOOKUP(AT145,ComboValue!$N$2:$O$70,2,FALSE) &amp; ",") &amp; IF(ISBLANK(AU145),"",VLOOKUP(AU145,ComboValue!$N$2:$O$70,2,FALSE) &amp; ",") &amp; IF(ISBLANK(AV145),"",VLOOKUP(AV145,ComboValue!$N$2:$O$70,2,FALSE) &amp; ",")</f>
        <v/>
      </c>
      <c r="BC145" s="122" t="str">
        <f t="shared" si="129"/>
        <v/>
      </c>
      <c r="BD145" s="110"/>
      <c r="BE145" s="120" t="str">
        <f t="shared" si="169"/>
        <v/>
      </c>
      <c r="BF145" s="121" t="str">
        <f t="shared" si="170"/>
        <v/>
      </c>
      <c r="BG145" s="121" t="str">
        <f t="shared" si="171"/>
        <v/>
      </c>
      <c r="BH145" s="121" t="str">
        <f t="shared" si="172"/>
        <v/>
      </c>
      <c r="BI145" s="121" t="str">
        <f t="shared" si="173"/>
        <v/>
      </c>
      <c r="BJ145" s="121" t="str">
        <f t="shared" si="174"/>
        <v/>
      </c>
      <c r="BK145" s="121" t="str">
        <f t="shared" si="175"/>
        <v/>
      </c>
      <c r="BL145" s="121" t="str">
        <f t="shared" si="176"/>
        <v/>
      </c>
      <c r="BM145" s="121" t="str">
        <f t="shared" si="177"/>
        <v/>
      </c>
      <c r="BN145" s="121" t="str">
        <f t="shared" si="178"/>
        <v/>
      </c>
      <c r="BO145" s="121">
        <f t="shared" si="130"/>
        <v>0</v>
      </c>
      <c r="BP145" s="121">
        <f t="shared" si="131"/>
        <v>0</v>
      </c>
      <c r="BQ145" s="121">
        <f t="shared" si="132"/>
        <v>0</v>
      </c>
      <c r="BR145" s="121">
        <f t="shared" si="133"/>
        <v>0</v>
      </c>
      <c r="BS145" s="121">
        <f t="shared" si="134"/>
        <v>0</v>
      </c>
      <c r="BT145" s="121">
        <f t="shared" si="135"/>
        <v>0</v>
      </c>
      <c r="BU145" s="121" t="str">
        <f t="shared" si="136"/>
        <v/>
      </c>
      <c r="BV145" s="121" t="str">
        <f t="shared" si="137"/>
        <v/>
      </c>
      <c r="BW145" s="121" t="str">
        <f t="shared" si="138"/>
        <v/>
      </c>
      <c r="BX145" s="121" t="str">
        <f t="shared" si="139"/>
        <v/>
      </c>
      <c r="BY145" s="121" t="str">
        <f t="shared" si="140"/>
        <v/>
      </c>
      <c r="BZ145" s="121" t="str">
        <f t="shared" si="141"/>
        <v/>
      </c>
      <c r="CA145" s="121" t="str">
        <f t="shared" si="142"/>
        <v/>
      </c>
      <c r="CB145" s="121" t="str">
        <f t="shared" si="143"/>
        <v/>
      </c>
      <c r="CC145" s="121" t="str">
        <f t="shared" si="144"/>
        <v/>
      </c>
      <c r="CD145" s="121" t="str">
        <f t="shared" si="145"/>
        <v/>
      </c>
      <c r="CE145" s="121" t="str">
        <f t="shared" si="146"/>
        <v/>
      </c>
      <c r="CF145" s="121" t="str">
        <f t="shared" si="147"/>
        <v/>
      </c>
      <c r="CG145" s="121" t="str">
        <f t="shared" si="148"/>
        <v/>
      </c>
      <c r="CH145" s="121" t="str">
        <f t="shared" si="149"/>
        <v/>
      </c>
      <c r="CI145" s="121" t="str">
        <f t="shared" si="150"/>
        <v/>
      </c>
      <c r="CJ145" s="129" t="str">
        <f t="shared" si="151"/>
        <v/>
      </c>
      <c r="CK145" s="121" t="str">
        <f t="shared" si="152"/>
        <v/>
      </c>
      <c r="CL145" s="121" t="str">
        <f t="shared" si="153"/>
        <v/>
      </c>
      <c r="CM145" s="122" t="str">
        <f t="shared" si="154"/>
        <v/>
      </c>
      <c r="CN145" s="122"/>
      <c r="CO145" s="122"/>
      <c r="CP145" s="122"/>
      <c r="CQ145" s="122"/>
      <c r="CR145" s="218" t="str">
        <f t="shared" si="179"/>
        <v>NO</v>
      </c>
      <c r="CS145" s="120" t="str">
        <f t="shared" si="155"/>
        <v/>
      </c>
      <c r="CT145" s="121" t="str">
        <f t="shared" si="156"/>
        <v/>
      </c>
      <c r="CU145" s="121" t="str">
        <f t="shared" si="157"/>
        <v/>
      </c>
      <c r="CV145" s="121" t="str">
        <f t="shared" si="158"/>
        <v/>
      </c>
      <c r="CW145" s="121" t="str">
        <f t="shared" si="159"/>
        <v/>
      </c>
      <c r="CX145" s="121" t="str">
        <f t="shared" si="160"/>
        <v/>
      </c>
      <c r="CY145" s="121" t="str">
        <f t="shared" si="161"/>
        <v/>
      </c>
      <c r="CZ145" s="121" t="str">
        <f t="shared" si="162"/>
        <v/>
      </c>
      <c r="DA145" s="121" t="str">
        <f t="shared" si="163"/>
        <v/>
      </c>
      <c r="DB145" s="122" t="str">
        <f t="shared" si="164"/>
        <v/>
      </c>
      <c r="DC145" s="120" t="str">
        <f t="shared" si="165"/>
        <v/>
      </c>
      <c r="DD145" s="121" t="str">
        <f t="shared" si="166"/>
        <v/>
      </c>
      <c r="DE145" s="121" t="str">
        <f t="shared" si="167"/>
        <v/>
      </c>
      <c r="DF145" s="122" t="str">
        <f t="shared" si="168"/>
        <v/>
      </c>
      <c r="DG145" s="110"/>
    </row>
    <row r="146" spans="2:111" ht="16.2" hidden="1" customHeight="1" outlineLevel="2" x14ac:dyDescent="0.4">
      <c r="B146" s="7">
        <v>141</v>
      </c>
      <c r="C146" s="12"/>
      <c r="D146" s="13"/>
      <c r="E146" s="14"/>
      <c r="F146" s="14"/>
      <c r="G146" s="14"/>
      <c r="H146" s="14"/>
      <c r="I146" s="14"/>
      <c r="J146" s="14"/>
      <c r="K146" s="14"/>
      <c r="L146" s="15"/>
      <c r="M146" s="12"/>
      <c r="N146" s="12"/>
      <c r="O146" s="12"/>
      <c r="P146" s="98" t="str">
        <f xml:space="preserve"> IF(ISBLANK(M146),"",VLOOKUP(M146,ComboValue!$E$2:$I$18,5,FALSE))</f>
        <v/>
      </c>
      <c r="Q146" s="12"/>
      <c r="R146" s="234" t="str" cm="1">
        <f t="array" ref="R146">IF(OR(ISNUMBER(SEARCH("GHS05",$D146:$L146)),ISNUMBER(SEARCH("GHS06",$D146:$L146)),ISNUMBER(SEARCH("GHS07",$D146:$L146)),ISNUMBER(SEARCH("GHS08",$D146:$L146)),ISNUMBER(SEARCH("geen pictogram",$D146:$L146)),ISNUMBER(SEARCH("GHS09",$D146:$L146)),ISNUMBER(SEARCH("GHS05",$D146:$L146))),"JA","NEE")</f>
        <v>NEE</v>
      </c>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X146" s="121" t="str">
        <f xml:space="preserve"> IF(ISBLANK(D146),"",VLOOKUP(D146,ComboValue!$B$2:$C$11,2,FALSE) &amp; ",") &amp; IF(ISBLANK(E146),"",VLOOKUP(E146,ComboValue!$B$2:$C$11,2,FALSE) &amp; ",") &amp; IF(ISBLANK(F146),"",VLOOKUP(F146,ComboValue!$B$2:$C$11,2,FALSE) &amp; ",") &amp; IF(ISBLANK(G146),"",VLOOKUP(G146,ComboValue!$B$2:$C$11,2,FALSE) &amp; ",") &amp; IF(ISBLANK(H146),"",VLOOKUP(H146,ComboValue!$B$2:$C$11,2,FALSE) &amp; ",") &amp; IF(ISBLANK(I146),"",VLOOKUP(I146,ComboValue!$B$2:$C$11,2,FALSE) &amp; ",") &amp; IF(ISBLANK(J146),"",VLOOKUP(J146,ComboValue!$B$2:$C$11,2,FALSE) &amp; ",") &amp; IF(ISBLANK(K146),"",VLOOKUP(K146,ComboValue!$B$2:$C$11,2,FALSE) &amp; ",") &amp; IF(ISBLANK(L146),"",VLOOKUP(L146,ComboValue!$B$2:$C$11,2,FALSE) &amp; ",")</f>
        <v/>
      </c>
      <c r="AY146" s="121" t="str">
        <f t="shared" si="128"/>
        <v>Tous_NL</v>
      </c>
      <c r="AZ146" s="121" t="str">
        <f>IF(ISBLANK(M146),"",VLOOKUP(M146,ComboValue!$E$2:$G$18,3,FALSE))</f>
        <v/>
      </c>
      <c r="BA146" s="121" t="str">
        <f>IF(ISBLANK(N146),"",VLOOKUP(N146,ComboValue!$K$2:$L$5,2,FALSE))</f>
        <v/>
      </c>
      <c r="BB146" s="128" t="str">
        <f>IF(ISBLANK(S146),"",VLOOKUP(S146,ComboValue!$N$2:$O$70,2,FALSE) &amp; ",") &amp; IF(ISBLANK(T146),"",VLOOKUP(T146,ComboValue!$N$2:$O$70,2,FALSE) &amp; ",") &amp; IF(ISBLANK(U146),"",VLOOKUP(U146,ComboValue!$N$2:$O$70,2,FALSE) &amp; ",") &amp; IF(ISBLANK(V146),"",VLOOKUP(V146,ComboValue!$N$2:$O$70,2,FALSE) &amp; ",") &amp; IF(ISBLANK(W146),"",VLOOKUP(W146,ComboValue!$N$2:$O$70,2,FALSE) &amp; ",") &amp; IF(ISBLANK(X146),"",VLOOKUP(X146,ComboValue!$N$2:$O$70,2,FALSE) &amp; ",") &amp; IF(ISBLANK(Y146),"",VLOOKUP(Y146,ComboValue!$N$2:$O$70,2,FALSE) &amp; ",") &amp; IF(ISBLANK(Z146),"",VLOOKUP(Z146,ComboValue!$N$2:$O$70,2,FALSE) &amp; ",") &amp; IF(ISBLANK(AA146),"",VLOOKUP(AA146,ComboValue!$N$2:$O$70,2,FALSE) &amp; ",") &amp; IF(ISBLANK(AB146),"",VLOOKUP(AB146,ComboValue!$N$2:$O$70,2,FALSE) &amp; ",") &amp; IF(ISBLANK(AC146),"",VLOOKUP(AC146,ComboValue!$N$2:$O$70,2,FALSE) &amp; ",") &amp; IF(ISBLANK(AD146),"",VLOOKUP(AD146,ComboValue!$N$2:$O$70,2,FALSE) &amp; ",") &amp; IF(ISBLANK(AE146),"",VLOOKUP(AE146,ComboValue!$N$2:$O$70,2,FALSE) &amp; ",") &amp; IF(ISBLANK(AF146),"",VLOOKUP(AF146,ComboValue!$N$2:$O$70,2,FALSE) &amp; ",") &amp; IF(ISBLANK(AG146),"",VLOOKUP(AG146,ComboValue!$N$2:$O$70,2,FALSE) &amp; ",") &amp; IF(ISBLANK(AH146),"",VLOOKUP(AH146,ComboValue!$N$2:$O$70,2,FALSE) &amp; ",") &amp; IF(ISBLANK(AI146),"",VLOOKUP(AI146,ComboValue!$N$2:$O$70,2,FALSE) &amp; ",") &amp; IF(ISBLANK(AJ146),"",VLOOKUP(AJ146,ComboValue!$N$2:$O$70,2,FALSE) &amp; ",") &amp; IF(ISBLANK(AK146),"",VLOOKUP(AK146,ComboValue!$N$2:$O$70,2,FALSE) &amp; ",") &amp; IF(ISBLANK(AL146),"",VLOOKUP(AL146,ComboValue!$N$2:$O$70,2,FALSE) &amp; ",") &amp; IF(ISBLANK(AM146),"",VLOOKUP(AM146,ComboValue!$N$2:$O$70,2,FALSE) &amp; ",") &amp; IF(ISBLANK(AN146),"",VLOOKUP(AN146,ComboValue!$N$2:$O$70,2,FALSE) &amp; ",") &amp; IF(ISBLANK(AO146),"",VLOOKUP(AO146,ComboValue!$N$2:$O$70,2,FALSE) &amp; ",") &amp; IF(ISBLANK(AP146),"",VLOOKUP(AP146,ComboValue!$N$2:$O$70,2,FALSE) &amp; ",") &amp; IF(ISBLANK(AQ146),"",VLOOKUP(AQ146,ComboValue!$N$2:$O$70,2,FALSE) &amp; ",") &amp; IF(ISBLANK(AR146),"",VLOOKUP(AR146,ComboValue!$N$2:$O$70,2,FALSE) &amp; ",") &amp; IF(ISBLANK(AS146),"",VLOOKUP(AS146,ComboValue!$N$2:$O$70,2,FALSE) &amp; ",") &amp; IF(ISBLANK(AT146),"",VLOOKUP(AT146,ComboValue!$N$2:$O$70,2,FALSE) &amp; ",") &amp; IF(ISBLANK(AU146),"",VLOOKUP(AU146,ComboValue!$N$2:$O$70,2,FALSE) &amp; ",") &amp; IF(ISBLANK(AV146),"",VLOOKUP(AV146,ComboValue!$N$2:$O$70,2,FALSE) &amp; ",")</f>
        <v/>
      </c>
      <c r="BC146" s="122" t="str">
        <f t="shared" si="129"/>
        <v/>
      </c>
      <c r="BD146" s="110"/>
      <c r="BE146" s="120" t="str">
        <f t="shared" si="169"/>
        <v/>
      </c>
      <c r="BF146" s="121" t="str">
        <f t="shared" si="170"/>
        <v/>
      </c>
      <c r="BG146" s="121" t="str">
        <f t="shared" si="171"/>
        <v/>
      </c>
      <c r="BH146" s="121" t="str">
        <f t="shared" si="172"/>
        <v/>
      </c>
      <c r="BI146" s="121" t="str">
        <f t="shared" si="173"/>
        <v/>
      </c>
      <c r="BJ146" s="121" t="str">
        <f t="shared" si="174"/>
        <v/>
      </c>
      <c r="BK146" s="121" t="str">
        <f t="shared" si="175"/>
        <v/>
      </c>
      <c r="BL146" s="121" t="str">
        <f t="shared" si="176"/>
        <v/>
      </c>
      <c r="BM146" s="121" t="str">
        <f t="shared" si="177"/>
        <v/>
      </c>
      <c r="BN146" s="121" t="str">
        <f t="shared" si="178"/>
        <v/>
      </c>
      <c r="BO146" s="121">
        <f t="shared" si="130"/>
        <v>0</v>
      </c>
      <c r="BP146" s="121">
        <f t="shared" si="131"/>
        <v>0</v>
      </c>
      <c r="BQ146" s="121">
        <f t="shared" si="132"/>
        <v>0</v>
      </c>
      <c r="BR146" s="121">
        <f t="shared" si="133"/>
        <v>0</v>
      </c>
      <c r="BS146" s="121">
        <f t="shared" si="134"/>
        <v>0</v>
      </c>
      <c r="BT146" s="121">
        <f t="shared" si="135"/>
        <v>0</v>
      </c>
      <c r="BU146" s="121" t="str">
        <f t="shared" si="136"/>
        <v/>
      </c>
      <c r="BV146" s="121" t="str">
        <f t="shared" si="137"/>
        <v/>
      </c>
      <c r="BW146" s="121" t="str">
        <f t="shared" si="138"/>
        <v/>
      </c>
      <c r="BX146" s="121" t="str">
        <f t="shared" si="139"/>
        <v/>
      </c>
      <c r="BY146" s="121" t="str">
        <f t="shared" si="140"/>
        <v/>
      </c>
      <c r="BZ146" s="121" t="str">
        <f t="shared" si="141"/>
        <v/>
      </c>
      <c r="CA146" s="121" t="str">
        <f t="shared" si="142"/>
        <v/>
      </c>
      <c r="CB146" s="121" t="str">
        <f t="shared" si="143"/>
        <v/>
      </c>
      <c r="CC146" s="121" t="str">
        <f t="shared" si="144"/>
        <v/>
      </c>
      <c r="CD146" s="121" t="str">
        <f t="shared" si="145"/>
        <v/>
      </c>
      <c r="CE146" s="121" t="str">
        <f t="shared" si="146"/>
        <v/>
      </c>
      <c r="CF146" s="121" t="str">
        <f t="shared" si="147"/>
        <v/>
      </c>
      <c r="CG146" s="121" t="str">
        <f t="shared" si="148"/>
        <v/>
      </c>
      <c r="CH146" s="121" t="str">
        <f t="shared" si="149"/>
        <v/>
      </c>
      <c r="CI146" s="121" t="str">
        <f t="shared" si="150"/>
        <v/>
      </c>
      <c r="CJ146" s="129" t="str">
        <f t="shared" si="151"/>
        <v/>
      </c>
      <c r="CK146" s="121" t="str">
        <f t="shared" si="152"/>
        <v/>
      </c>
      <c r="CL146" s="121" t="str">
        <f t="shared" si="153"/>
        <v/>
      </c>
      <c r="CM146" s="122" t="str">
        <f t="shared" si="154"/>
        <v/>
      </c>
      <c r="CN146" s="122"/>
      <c r="CO146" s="122"/>
      <c r="CP146" s="122"/>
      <c r="CQ146" s="122"/>
      <c r="CR146" s="218" t="str">
        <f t="shared" si="179"/>
        <v>NO</v>
      </c>
      <c r="CS146" s="120" t="str">
        <f t="shared" si="155"/>
        <v/>
      </c>
      <c r="CT146" s="121" t="str">
        <f t="shared" si="156"/>
        <v/>
      </c>
      <c r="CU146" s="121" t="str">
        <f t="shared" si="157"/>
        <v/>
      </c>
      <c r="CV146" s="121" t="str">
        <f t="shared" si="158"/>
        <v/>
      </c>
      <c r="CW146" s="121" t="str">
        <f t="shared" si="159"/>
        <v/>
      </c>
      <c r="CX146" s="121" t="str">
        <f t="shared" si="160"/>
        <v/>
      </c>
      <c r="CY146" s="121" t="str">
        <f t="shared" si="161"/>
        <v/>
      </c>
      <c r="CZ146" s="121" t="str">
        <f t="shared" si="162"/>
        <v/>
      </c>
      <c r="DA146" s="121" t="str">
        <f t="shared" si="163"/>
        <v/>
      </c>
      <c r="DB146" s="122" t="str">
        <f t="shared" si="164"/>
        <v/>
      </c>
      <c r="DC146" s="120" t="str">
        <f t="shared" si="165"/>
        <v/>
      </c>
      <c r="DD146" s="121" t="str">
        <f t="shared" si="166"/>
        <v/>
      </c>
      <c r="DE146" s="121" t="str">
        <f t="shared" si="167"/>
        <v/>
      </c>
      <c r="DF146" s="122" t="str">
        <f t="shared" si="168"/>
        <v/>
      </c>
      <c r="DG146" s="110"/>
    </row>
    <row r="147" spans="2:111" ht="16.2" hidden="1" customHeight="1" outlineLevel="2" x14ac:dyDescent="0.4">
      <c r="B147" s="7">
        <v>142</v>
      </c>
      <c r="C147" s="12"/>
      <c r="D147" s="13"/>
      <c r="E147" s="14"/>
      <c r="F147" s="14"/>
      <c r="G147" s="14"/>
      <c r="H147" s="14"/>
      <c r="I147" s="14"/>
      <c r="J147" s="14"/>
      <c r="K147" s="14"/>
      <c r="L147" s="15"/>
      <c r="M147" s="12"/>
      <c r="N147" s="12"/>
      <c r="O147" s="12"/>
      <c r="P147" s="98" t="str">
        <f xml:space="preserve"> IF(ISBLANK(M147),"",VLOOKUP(M147,ComboValue!$E$2:$I$18,5,FALSE))</f>
        <v/>
      </c>
      <c r="Q147" s="12"/>
      <c r="R147" s="234" t="str" cm="1">
        <f t="array" ref="R147">IF(OR(ISNUMBER(SEARCH("GHS05",$D147:$L147)),ISNUMBER(SEARCH("GHS06",$D147:$L147)),ISNUMBER(SEARCH("GHS07",$D147:$L147)),ISNUMBER(SEARCH("GHS08",$D147:$L147)),ISNUMBER(SEARCH("geen pictogram",$D147:$L147)),ISNUMBER(SEARCH("GHS09",$D147:$L147)),ISNUMBER(SEARCH("GHS05",$D147:$L147))),"JA","NEE")</f>
        <v>NEE</v>
      </c>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X147" s="121" t="str">
        <f xml:space="preserve"> IF(ISBLANK(D147),"",VLOOKUP(D147,ComboValue!$B$2:$C$11,2,FALSE) &amp; ",") &amp; IF(ISBLANK(E147),"",VLOOKUP(E147,ComboValue!$B$2:$C$11,2,FALSE) &amp; ",") &amp; IF(ISBLANK(F147),"",VLOOKUP(F147,ComboValue!$B$2:$C$11,2,FALSE) &amp; ",") &amp; IF(ISBLANK(G147),"",VLOOKUP(G147,ComboValue!$B$2:$C$11,2,FALSE) &amp; ",") &amp; IF(ISBLANK(H147),"",VLOOKUP(H147,ComboValue!$B$2:$C$11,2,FALSE) &amp; ",") &amp; IF(ISBLANK(I147),"",VLOOKUP(I147,ComboValue!$B$2:$C$11,2,FALSE) &amp; ",") &amp; IF(ISBLANK(J147),"",VLOOKUP(J147,ComboValue!$B$2:$C$11,2,FALSE) &amp; ",") &amp; IF(ISBLANK(K147),"",VLOOKUP(K147,ComboValue!$B$2:$C$11,2,FALSE) &amp; ",") &amp; IF(ISBLANK(L147),"",VLOOKUP(L147,ComboValue!$B$2:$C$11,2,FALSE) &amp; ",")</f>
        <v/>
      </c>
      <c r="AY147" s="121" t="str">
        <f t="shared" si="128"/>
        <v>Tous_NL</v>
      </c>
      <c r="AZ147" s="121" t="str">
        <f>IF(ISBLANK(M147),"",VLOOKUP(M147,ComboValue!$E$2:$G$18,3,FALSE))</f>
        <v/>
      </c>
      <c r="BA147" s="121" t="str">
        <f>IF(ISBLANK(N147),"",VLOOKUP(N147,ComboValue!$K$2:$L$5,2,FALSE))</f>
        <v/>
      </c>
      <c r="BB147" s="128" t="str">
        <f>IF(ISBLANK(S147),"",VLOOKUP(S147,ComboValue!$N$2:$O$70,2,FALSE) &amp; ",") &amp; IF(ISBLANK(T147),"",VLOOKUP(T147,ComboValue!$N$2:$O$70,2,FALSE) &amp; ",") &amp; IF(ISBLANK(U147),"",VLOOKUP(U147,ComboValue!$N$2:$O$70,2,FALSE) &amp; ",") &amp; IF(ISBLANK(V147),"",VLOOKUP(V147,ComboValue!$N$2:$O$70,2,FALSE) &amp; ",") &amp; IF(ISBLANK(W147),"",VLOOKUP(W147,ComboValue!$N$2:$O$70,2,FALSE) &amp; ",") &amp; IF(ISBLANK(X147),"",VLOOKUP(X147,ComboValue!$N$2:$O$70,2,FALSE) &amp; ",") &amp; IF(ISBLANK(Y147),"",VLOOKUP(Y147,ComboValue!$N$2:$O$70,2,FALSE) &amp; ",") &amp; IF(ISBLANK(Z147),"",VLOOKUP(Z147,ComboValue!$N$2:$O$70,2,FALSE) &amp; ",") &amp; IF(ISBLANK(AA147),"",VLOOKUP(AA147,ComboValue!$N$2:$O$70,2,FALSE) &amp; ",") &amp; IF(ISBLANK(AB147),"",VLOOKUP(AB147,ComboValue!$N$2:$O$70,2,FALSE) &amp; ",") &amp; IF(ISBLANK(AC147),"",VLOOKUP(AC147,ComboValue!$N$2:$O$70,2,FALSE) &amp; ",") &amp; IF(ISBLANK(AD147),"",VLOOKUP(AD147,ComboValue!$N$2:$O$70,2,FALSE) &amp; ",") &amp; IF(ISBLANK(AE147),"",VLOOKUP(AE147,ComboValue!$N$2:$O$70,2,FALSE) &amp; ",") &amp; IF(ISBLANK(AF147),"",VLOOKUP(AF147,ComboValue!$N$2:$O$70,2,FALSE) &amp; ",") &amp; IF(ISBLANK(AG147),"",VLOOKUP(AG147,ComboValue!$N$2:$O$70,2,FALSE) &amp; ",") &amp; IF(ISBLANK(AH147),"",VLOOKUP(AH147,ComboValue!$N$2:$O$70,2,FALSE) &amp; ",") &amp; IF(ISBLANK(AI147),"",VLOOKUP(AI147,ComboValue!$N$2:$O$70,2,FALSE) &amp; ",") &amp; IF(ISBLANK(AJ147),"",VLOOKUP(AJ147,ComboValue!$N$2:$O$70,2,FALSE) &amp; ",") &amp; IF(ISBLANK(AK147),"",VLOOKUP(AK147,ComboValue!$N$2:$O$70,2,FALSE) &amp; ",") &amp; IF(ISBLANK(AL147),"",VLOOKUP(AL147,ComboValue!$N$2:$O$70,2,FALSE) &amp; ",") &amp; IF(ISBLANK(AM147),"",VLOOKUP(AM147,ComboValue!$N$2:$O$70,2,FALSE) &amp; ",") &amp; IF(ISBLANK(AN147),"",VLOOKUP(AN147,ComboValue!$N$2:$O$70,2,FALSE) &amp; ",") &amp; IF(ISBLANK(AO147),"",VLOOKUP(AO147,ComboValue!$N$2:$O$70,2,FALSE) &amp; ",") &amp; IF(ISBLANK(AP147),"",VLOOKUP(AP147,ComboValue!$N$2:$O$70,2,FALSE) &amp; ",") &amp; IF(ISBLANK(AQ147),"",VLOOKUP(AQ147,ComboValue!$N$2:$O$70,2,FALSE) &amp; ",") &amp; IF(ISBLANK(AR147),"",VLOOKUP(AR147,ComboValue!$N$2:$O$70,2,FALSE) &amp; ",") &amp; IF(ISBLANK(AS147),"",VLOOKUP(AS147,ComboValue!$N$2:$O$70,2,FALSE) &amp; ",") &amp; IF(ISBLANK(AT147),"",VLOOKUP(AT147,ComboValue!$N$2:$O$70,2,FALSE) &amp; ",") &amp; IF(ISBLANK(AU147),"",VLOOKUP(AU147,ComboValue!$N$2:$O$70,2,FALSE) &amp; ",") &amp; IF(ISBLANK(AV147),"",VLOOKUP(AV147,ComboValue!$N$2:$O$70,2,FALSE) &amp; ",")</f>
        <v/>
      </c>
      <c r="BC147" s="122" t="str">
        <f t="shared" si="129"/>
        <v/>
      </c>
      <c r="BD147" s="110"/>
      <c r="BE147" s="120" t="str">
        <f t="shared" si="169"/>
        <v/>
      </c>
      <c r="BF147" s="121" t="str">
        <f t="shared" si="170"/>
        <v/>
      </c>
      <c r="BG147" s="121" t="str">
        <f t="shared" si="171"/>
        <v/>
      </c>
      <c r="BH147" s="121" t="str">
        <f t="shared" si="172"/>
        <v/>
      </c>
      <c r="BI147" s="121" t="str">
        <f t="shared" si="173"/>
        <v/>
      </c>
      <c r="BJ147" s="121" t="str">
        <f t="shared" si="174"/>
        <v/>
      </c>
      <c r="BK147" s="121" t="str">
        <f t="shared" si="175"/>
        <v/>
      </c>
      <c r="BL147" s="121" t="str">
        <f t="shared" si="176"/>
        <v/>
      </c>
      <c r="BM147" s="121" t="str">
        <f t="shared" si="177"/>
        <v/>
      </c>
      <c r="BN147" s="121" t="str">
        <f t="shared" si="178"/>
        <v/>
      </c>
      <c r="BO147" s="121">
        <f t="shared" si="130"/>
        <v>0</v>
      </c>
      <c r="BP147" s="121">
        <f t="shared" si="131"/>
        <v>0</v>
      </c>
      <c r="BQ147" s="121">
        <f t="shared" si="132"/>
        <v>0</v>
      </c>
      <c r="BR147" s="121">
        <f t="shared" si="133"/>
        <v>0</v>
      </c>
      <c r="BS147" s="121">
        <f t="shared" si="134"/>
        <v>0</v>
      </c>
      <c r="BT147" s="121">
        <f t="shared" si="135"/>
        <v>0</v>
      </c>
      <c r="BU147" s="121" t="str">
        <f t="shared" si="136"/>
        <v/>
      </c>
      <c r="BV147" s="121" t="str">
        <f t="shared" si="137"/>
        <v/>
      </c>
      <c r="BW147" s="121" t="str">
        <f t="shared" si="138"/>
        <v/>
      </c>
      <c r="BX147" s="121" t="str">
        <f t="shared" si="139"/>
        <v/>
      </c>
      <c r="BY147" s="121" t="str">
        <f t="shared" si="140"/>
        <v/>
      </c>
      <c r="BZ147" s="121" t="str">
        <f t="shared" si="141"/>
        <v/>
      </c>
      <c r="CA147" s="121" t="str">
        <f t="shared" si="142"/>
        <v/>
      </c>
      <c r="CB147" s="121" t="str">
        <f t="shared" si="143"/>
        <v/>
      </c>
      <c r="CC147" s="121" t="str">
        <f t="shared" si="144"/>
        <v/>
      </c>
      <c r="CD147" s="121" t="str">
        <f t="shared" si="145"/>
        <v/>
      </c>
      <c r="CE147" s="121" t="str">
        <f t="shared" si="146"/>
        <v/>
      </c>
      <c r="CF147" s="121" t="str">
        <f t="shared" si="147"/>
        <v/>
      </c>
      <c r="CG147" s="121" t="str">
        <f t="shared" si="148"/>
        <v/>
      </c>
      <c r="CH147" s="121" t="str">
        <f t="shared" si="149"/>
        <v/>
      </c>
      <c r="CI147" s="121" t="str">
        <f t="shared" si="150"/>
        <v/>
      </c>
      <c r="CJ147" s="129" t="str">
        <f t="shared" si="151"/>
        <v/>
      </c>
      <c r="CK147" s="121" t="str">
        <f t="shared" si="152"/>
        <v/>
      </c>
      <c r="CL147" s="121" t="str">
        <f t="shared" si="153"/>
        <v/>
      </c>
      <c r="CM147" s="122" t="str">
        <f t="shared" si="154"/>
        <v/>
      </c>
      <c r="CN147" s="122"/>
      <c r="CO147" s="122"/>
      <c r="CP147" s="122"/>
      <c r="CQ147" s="122"/>
      <c r="CR147" s="218" t="str">
        <f t="shared" si="179"/>
        <v>NO</v>
      </c>
      <c r="CS147" s="120" t="str">
        <f t="shared" si="155"/>
        <v/>
      </c>
      <c r="CT147" s="121" t="str">
        <f t="shared" si="156"/>
        <v/>
      </c>
      <c r="CU147" s="121" t="str">
        <f t="shared" si="157"/>
        <v/>
      </c>
      <c r="CV147" s="121" t="str">
        <f t="shared" si="158"/>
        <v/>
      </c>
      <c r="CW147" s="121" t="str">
        <f t="shared" si="159"/>
        <v/>
      </c>
      <c r="CX147" s="121" t="str">
        <f t="shared" si="160"/>
        <v/>
      </c>
      <c r="CY147" s="121" t="str">
        <f t="shared" si="161"/>
        <v/>
      </c>
      <c r="CZ147" s="121" t="str">
        <f t="shared" si="162"/>
        <v/>
      </c>
      <c r="DA147" s="121" t="str">
        <f t="shared" si="163"/>
        <v/>
      </c>
      <c r="DB147" s="122" t="str">
        <f t="shared" si="164"/>
        <v/>
      </c>
      <c r="DC147" s="120" t="str">
        <f t="shared" si="165"/>
        <v/>
      </c>
      <c r="DD147" s="121" t="str">
        <f t="shared" si="166"/>
        <v/>
      </c>
      <c r="DE147" s="121" t="str">
        <f t="shared" si="167"/>
        <v/>
      </c>
      <c r="DF147" s="122" t="str">
        <f t="shared" si="168"/>
        <v/>
      </c>
      <c r="DG147" s="110"/>
    </row>
    <row r="148" spans="2:111" ht="16.2" hidden="1" customHeight="1" outlineLevel="2" x14ac:dyDescent="0.4">
      <c r="B148" s="7">
        <v>143</v>
      </c>
      <c r="C148" s="12"/>
      <c r="D148" s="13"/>
      <c r="E148" s="14"/>
      <c r="F148" s="14"/>
      <c r="G148" s="14"/>
      <c r="H148" s="14"/>
      <c r="I148" s="14"/>
      <c r="J148" s="14"/>
      <c r="K148" s="14"/>
      <c r="L148" s="15"/>
      <c r="M148" s="12"/>
      <c r="N148" s="12"/>
      <c r="O148" s="12"/>
      <c r="P148" s="98" t="str">
        <f xml:space="preserve"> IF(ISBLANK(M148),"",VLOOKUP(M148,ComboValue!$E$2:$I$18,5,FALSE))</f>
        <v/>
      </c>
      <c r="Q148" s="12"/>
      <c r="R148" s="234" t="str" cm="1">
        <f t="array" ref="R148">IF(OR(ISNUMBER(SEARCH("GHS05",$D148:$L148)),ISNUMBER(SEARCH("GHS06",$D148:$L148)),ISNUMBER(SEARCH("GHS07",$D148:$L148)),ISNUMBER(SEARCH("GHS08",$D148:$L148)),ISNUMBER(SEARCH("geen pictogram",$D148:$L148)),ISNUMBER(SEARCH("GHS09",$D148:$L148)),ISNUMBER(SEARCH("GHS05",$D148:$L148))),"JA","NEE")</f>
        <v>NEE</v>
      </c>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X148" s="121" t="str">
        <f xml:space="preserve"> IF(ISBLANK(D148),"",VLOOKUP(D148,ComboValue!$B$2:$C$11,2,FALSE) &amp; ",") &amp; IF(ISBLANK(E148),"",VLOOKUP(E148,ComboValue!$B$2:$C$11,2,FALSE) &amp; ",") &amp; IF(ISBLANK(F148),"",VLOOKUP(F148,ComboValue!$B$2:$C$11,2,FALSE) &amp; ",") &amp; IF(ISBLANK(G148),"",VLOOKUP(G148,ComboValue!$B$2:$C$11,2,FALSE) &amp; ",") &amp; IF(ISBLANK(H148),"",VLOOKUP(H148,ComboValue!$B$2:$C$11,2,FALSE) &amp; ",") &amp; IF(ISBLANK(I148),"",VLOOKUP(I148,ComboValue!$B$2:$C$11,2,FALSE) &amp; ",") &amp; IF(ISBLANK(J148),"",VLOOKUP(J148,ComboValue!$B$2:$C$11,2,FALSE) &amp; ",") &amp; IF(ISBLANK(K148),"",VLOOKUP(K148,ComboValue!$B$2:$C$11,2,FALSE) &amp; ",") &amp; IF(ISBLANK(L148),"",VLOOKUP(L148,ComboValue!$B$2:$C$11,2,FALSE) &amp; ",")</f>
        <v/>
      </c>
      <c r="AY148" s="121" t="str">
        <f t="shared" si="128"/>
        <v>Tous_NL</v>
      </c>
      <c r="AZ148" s="121" t="str">
        <f>IF(ISBLANK(M148),"",VLOOKUP(M148,ComboValue!$E$2:$G$18,3,FALSE))</f>
        <v/>
      </c>
      <c r="BA148" s="121" t="str">
        <f>IF(ISBLANK(N148),"",VLOOKUP(N148,ComboValue!$K$2:$L$5,2,FALSE))</f>
        <v/>
      </c>
      <c r="BB148" s="128" t="str">
        <f>IF(ISBLANK(S148),"",VLOOKUP(S148,ComboValue!$N$2:$O$70,2,FALSE) &amp; ",") &amp; IF(ISBLANK(T148),"",VLOOKUP(T148,ComboValue!$N$2:$O$70,2,FALSE) &amp; ",") &amp; IF(ISBLANK(U148),"",VLOOKUP(U148,ComboValue!$N$2:$O$70,2,FALSE) &amp; ",") &amp; IF(ISBLANK(V148),"",VLOOKUP(V148,ComboValue!$N$2:$O$70,2,FALSE) &amp; ",") &amp; IF(ISBLANK(W148),"",VLOOKUP(W148,ComboValue!$N$2:$O$70,2,FALSE) &amp; ",") &amp; IF(ISBLANK(X148),"",VLOOKUP(X148,ComboValue!$N$2:$O$70,2,FALSE) &amp; ",") &amp; IF(ISBLANK(Y148),"",VLOOKUP(Y148,ComboValue!$N$2:$O$70,2,FALSE) &amp; ",") &amp; IF(ISBLANK(Z148),"",VLOOKUP(Z148,ComboValue!$N$2:$O$70,2,FALSE) &amp; ",") &amp; IF(ISBLANK(AA148),"",VLOOKUP(AA148,ComboValue!$N$2:$O$70,2,FALSE) &amp; ",") &amp; IF(ISBLANK(AB148),"",VLOOKUP(AB148,ComboValue!$N$2:$O$70,2,FALSE) &amp; ",") &amp; IF(ISBLANK(AC148),"",VLOOKUP(AC148,ComboValue!$N$2:$O$70,2,FALSE) &amp; ",") &amp; IF(ISBLANK(AD148),"",VLOOKUP(AD148,ComboValue!$N$2:$O$70,2,FALSE) &amp; ",") &amp; IF(ISBLANK(AE148),"",VLOOKUP(AE148,ComboValue!$N$2:$O$70,2,FALSE) &amp; ",") &amp; IF(ISBLANK(AF148),"",VLOOKUP(AF148,ComboValue!$N$2:$O$70,2,FALSE) &amp; ",") &amp; IF(ISBLANK(AG148),"",VLOOKUP(AG148,ComboValue!$N$2:$O$70,2,FALSE) &amp; ",") &amp; IF(ISBLANK(AH148),"",VLOOKUP(AH148,ComboValue!$N$2:$O$70,2,FALSE) &amp; ",") &amp; IF(ISBLANK(AI148),"",VLOOKUP(AI148,ComboValue!$N$2:$O$70,2,FALSE) &amp; ",") &amp; IF(ISBLANK(AJ148),"",VLOOKUP(AJ148,ComboValue!$N$2:$O$70,2,FALSE) &amp; ",") &amp; IF(ISBLANK(AK148),"",VLOOKUP(AK148,ComboValue!$N$2:$O$70,2,FALSE) &amp; ",") &amp; IF(ISBLANK(AL148),"",VLOOKUP(AL148,ComboValue!$N$2:$O$70,2,FALSE) &amp; ",") &amp; IF(ISBLANK(AM148),"",VLOOKUP(AM148,ComboValue!$N$2:$O$70,2,FALSE) &amp; ",") &amp; IF(ISBLANK(AN148),"",VLOOKUP(AN148,ComboValue!$N$2:$O$70,2,FALSE) &amp; ",") &amp; IF(ISBLANK(AO148),"",VLOOKUP(AO148,ComboValue!$N$2:$O$70,2,FALSE) &amp; ",") &amp; IF(ISBLANK(AP148),"",VLOOKUP(AP148,ComboValue!$N$2:$O$70,2,FALSE) &amp; ",") &amp; IF(ISBLANK(AQ148),"",VLOOKUP(AQ148,ComboValue!$N$2:$O$70,2,FALSE) &amp; ",") &amp; IF(ISBLANK(AR148),"",VLOOKUP(AR148,ComboValue!$N$2:$O$70,2,FALSE) &amp; ",") &amp; IF(ISBLANK(AS148),"",VLOOKUP(AS148,ComboValue!$N$2:$O$70,2,FALSE) &amp; ",") &amp; IF(ISBLANK(AT148),"",VLOOKUP(AT148,ComboValue!$N$2:$O$70,2,FALSE) &amp; ",") &amp; IF(ISBLANK(AU148),"",VLOOKUP(AU148,ComboValue!$N$2:$O$70,2,FALSE) &amp; ",") &amp; IF(ISBLANK(AV148),"",VLOOKUP(AV148,ComboValue!$N$2:$O$70,2,FALSE) &amp; ",")</f>
        <v/>
      </c>
      <c r="BC148" s="122" t="str">
        <f t="shared" si="129"/>
        <v/>
      </c>
      <c r="BD148" s="110"/>
      <c r="BE148" s="120" t="str">
        <f t="shared" si="169"/>
        <v/>
      </c>
      <c r="BF148" s="121" t="str">
        <f t="shared" si="170"/>
        <v/>
      </c>
      <c r="BG148" s="121" t="str">
        <f t="shared" si="171"/>
        <v/>
      </c>
      <c r="BH148" s="121" t="str">
        <f t="shared" si="172"/>
        <v/>
      </c>
      <c r="BI148" s="121" t="str">
        <f t="shared" si="173"/>
        <v/>
      </c>
      <c r="BJ148" s="121" t="str">
        <f t="shared" si="174"/>
        <v/>
      </c>
      <c r="BK148" s="121" t="str">
        <f t="shared" si="175"/>
        <v/>
      </c>
      <c r="BL148" s="121" t="str">
        <f t="shared" si="176"/>
        <v/>
      </c>
      <c r="BM148" s="121" t="str">
        <f t="shared" si="177"/>
        <v/>
      </c>
      <c r="BN148" s="121" t="str">
        <f t="shared" si="178"/>
        <v/>
      </c>
      <c r="BO148" s="121">
        <f t="shared" si="130"/>
        <v>0</v>
      </c>
      <c r="BP148" s="121">
        <f t="shared" si="131"/>
        <v>0</v>
      </c>
      <c r="BQ148" s="121">
        <f t="shared" si="132"/>
        <v>0</v>
      </c>
      <c r="BR148" s="121">
        <f t="shared" si="133"/>
        <v>0</v>
      </c>
      <c r="BS148" s="121">
        <f t="shared" si="134"/>
        <v>0</v>
      </c>
      <c r="BT148" s="121">
        <f t="shared" si="135"/>
        <v>0</v>
      </c>
      <c r="BU148" s="121" t="str">
        <f t="shared" si="136"/>
        <v/>
      </c>
      <c r="BV148" s="121" t="str">
        <f t="shared" si="137"/>
        <v/>
      </c>
      <c r="BW148" s="121" t="str">
        <f t="shared" si="138"/>
        <v/>
      </c>
      <c r="BX148" s="121" t="str">
        <f t="shared" si="139"/>
        <v/>
      </c>
      <c r="BY148" s="121" t="str">
        <f t="shared" si="140"/>
        <v/>
      </c>
      <c r="BZ148" s="121" t="str">
        <f t="shared" si="141"/>
        <v/>
      </c>
      <c r="CA148" s="121" t="str">
        <f t="shared" si="142"/>
        <v/>
      </c>
      <c r="CB148" s="121" t="str">
        <f t="shared" si="143"/>
        <v/>
      </c>
      <c r="CC148" s="121" t="str">
        <f t="shared" si="144"/>
        <v/>
      </c>
      <c r="CD148" s="121" t="str">
        <f t="shared" si="145"/>
        <v/>
      </c>
      <c r="CE148" s="121" t="str">
        <f t="shared" si="146"/>
        <v/>
      </c>
      <c r="CF148" s="121" t="str">
        <f t="shared" si="147"/>
        <v/>
      </c>
      <c r="CG148" s="121" t="str">
        <f t="shared" si="148"/>
        <v/>
      </c>
      <c r="CH148" s="121" t="str">
        <f t="shared" si="149"/>
        <v/>
      </c>
      <c r="CI148" s="121" t="str">
        <f t="shared" si="150"/>
        <v/>
      </c>
      <c r="CJ148" s="129" t="str">
        <f t="shared" si="151"/>
        <v/>
      </c>
      <c r="CK148" s="121" t="str">
        <f t="shared" si="152"/>
        <v/>
      </c>
      <c r="CL148" s="121" t="str">
        <f t="shared" si="153"/>
        <v/>
      </c>
      <c r="CM148" s="122" t="str">
        <f t="shared" si="154"/>
        <v/>
      </c>
      <c r="CN148" s="122"/>
      <c r="CO148" s="122"/>
      <c r="CP148" s="122"/>
      <c r="CQ148" s="122"/>
      <c r="CR148" s="218" t="str">
        <f t="shared" si="179"/>
        <v>NO</v>
      </c>
      <c r="CS148" s="120" t="str">
        <f t="shared" si="155"/>
        <v/>
      </c>
      <c r="CT148" s="121" t="str">
        <f t="shared" si="156"/>
        <v/>
      </c>
      <c r="CU148" s="121" t="str">
        <f t="shared" si="157"/>
        <v/>
      </c>
      <c r="CV148" s="121" t="str">
        <f t="shared" si="158"/>
        <v/>
      </c>
      <c r="CW148" s="121" t="str">
        <f t="shared" si="159"/>
        <v/>
      </c>
      <c r="CX148" s="121" t="str">
        <f t="shared" si="160"/>
        <v/>
      </c>
      <c r="CY148" s="121" t="str">
        <f t="shared" si="161"/>
        <v/>
      </c>
      <c r="CZ148" s="121" t="str">
        <f t="shared" si="162"/>
        <v/>
      </c>
      <c r="DA148" s="121" t="str">
        <f t="shared" si="163"/>
        <v/>
      </c>
      <c r="DB148" s="122" t="str">
        <f t="shared" si="164"/>
        <v/>
      </c>
      <c r="DC148" s="120" t="str">
        <f t="shared" si="165"/>
        <v/>
      </c>
      <c r="DD148" s="121" t="str">
        <f t="shared" si="166"/>
        <v/>
      </c>
      <c r="DE148" s="121" t="str">
        <f t="shared" si="167"/>
        <v/>
      </c>
      <c r="DF148" s="122" t="str">
        <f t="shared" si="168"/>
        <v/>
      </c>
      <c r="DG148" s="110"/>
    </row>
    <row r="149" spans="2:111" ht="16.2" hidden="1" customHeight="1" outlineLevel="2" x14ac:dyDescent="0.4">
      <c r="B149" s="7">
        <v>144</v>
      </c>
      <c r="C149" s="12"/>
      <c r="D149" s="13"/>
      <c r="E149" s="14"/>
      <c r="F149" s="14"/>
      <c r="G149" s="14"/>
      <c r="H149" s="14"/>
      <c r="I149" s="14"/>
      <c r="J149" s="14"/>
      <c r="K149" s="14"/>
      <c r="L149" s="15"/>
      <c r="M149" s="12"/>
      <c r="N149" s="12"/>
      <c r="O149" s="12"/>
      <c r="P149" s="98" t="str">
        <f xml:space="preserve"> IF(ISBLANK(M149),"",VLOOKUP(M149,ComboValue!$E$2:$I$18,5,FALSE))</f>
        <v/>
      </c>
      <c r="Q149" s="12"/>
      <c r="R149" s="234" t="str" cm="1">
        <f t="array" ref="R149">IF(OR(ISNUMBER(SEARCH("GHS05",$D149:$L149)),ISNUMBER(SEARCH("GHS06",$D149:$L149)),ISNUMBER(SEARCH("GHS07",$D149:$L149)),ISNUMBER(SEARCH("GHS08",$D149:$L149)),ISNUMBER(SEARCH("geen pictogram",$D149:$L149)),ISNUMBER(SEARCH("GHS09",$D149:$L149)),ISNUMBER(SEARCH("GHS05",$D149:$L149))),"JA","NEE")</f>
        <v>NEE</v>
      </c>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X149" s="121" t="str">
        <f xml:space="preserve"> IF(ISBLANK(D149),"",VLOOKUP(D149,ComboValue!$B$2:$C$11,2,FALSE) &amp; ",") &amp; IF(ISBLANK(E149),"",VLOOKUP(E149,ComboValue!$B$2:$C$11,2,FALSE) &amp; ",") &amp; IF(ISBLANK(F149),"",VLOOKUP(F149,ComboValue!$B$2:$C$11,2,FALSE) &amp; ",") &amp; IF(ISBLANK(G149),"",VLOOKUP(G149,ComboValue!$B$2:$C$11,2,FALSE) &amp; ",") &amp; IF(ISBLANK(H149),"",VLOOKUP(H149,ComboValue!$B$2:$C$11,2,FALSE) &amp; ",") &amp; IF(ISBLANK(I149),"",VLOOKUP(I149,ComboValue!$B$2:$C$11,2,FALSE) &amp; ",") &amp; IF(ISBLANK(J149),"",VLOOKUP(J149,ComboValue!$B$2:$C$11,2,FALSE) &amp; ",") &amp; IF(ISBLANK(K149),"",VLOOKUP(K149,ComboValue!$B$2:$C$11,2,FALSE) &amp; ",") &amp; IF(ISBLANK(L149),"",VLOOKUP(L149,ComboValue!$B$2:$C$11,2,FALSE) &amp; ",")</f>
        <v/>
      </c>
      <c r="AY149" s="121" t="str">
        <f t="shared" si="128"/>
        <v>Tous_NL</v>
      </c>
      <c r="AZ149" s="121" t="str">
        <f>IF(ISBLANK(M149),"",VLOOKUP(M149,ComboValue!$E$2:$G$18,3,FALSE))</f>
        <v/>
      </c>
      <c r="BA149" s="121" t="str">
        <f>IF(ISBLANK(N149),"",VLOOKUP(N149,ComboValue!$K$2:$L$5,2,FALSE))</f>
        <v/>
      </c>
      <c r="BB149" s="128" t="str">
        <f>IF(ISBLANK(S149),"",VLOOKUP(S149,ComboValue!$N$2:$O$70,2,FALSE) &amp; ",") &amp; IF(ISBLANK(T149),"",VLOOKUP(T149,ComboValue!$N$2:$O$70,2,FALSE) &amp; ",") &amp; IF(ISBLANK(U149),"",VLOOKUP(U149,ComboValue!$N$2:$O$70,2,FALSE) &amp; ",") &amp; IF(ISBLANK(V149),"",VLOOKUP(V149,ComboValue!$N$2:$O$70,2,FALSE) &amp; ",") &amp; IF(ISBLANK(W149),"",VLOOKUP(W149,ComboValue!$N$2:$O$70,2,FALSE) &amp; ",") &amp; IF(ISBLANK(X149),"",VLOOKUP(X149,ComboValue!$N$2:$O$70,2,FALSE) &amp; ",") &amp; IF(ISBLANK(Y149),"",VLOOKUP(Y149,ComboValue!$N$2:$O$70,2,FALSE) &amp; ",") &amp; IF(ISBLANK(Z149),"",VLOOKUP(Z149,ComboValue!$N$2:$O$70,2,FALSE) &amp; ",") &amp; IF(ISBLANK(AA149),"",VLOOKUP(AA149,ComboValue!$N$2:$O$70,2,FALSE) &amp; ",") &amp; IF(ISBLANK(AB149),"",VLOOKUP(AB149,ComboValue!$N$2:$O$70,2,FALSE) &amp; ",") &amp; IF(ISBLANK(AC149),"",VLOOKUP(AC149,ComboValue!$N$2:$O$70,2,FALSE) &amp; ",") &amp; IF(ISBLANK(AD149),"",VLOOKUP(AD149,ComboValue!$N$2:$O$70,2,FALSE) &amp; ",") &amp; IF(ISBLANK(AE149),"",VLOOKUP(AE149,ComboValue!$N$2:$O$70,2,FALSE) &amp; ",") &amp; IF(ISBLANK(AF149),"",VLOOKUP(AF149,ComboValue!$N$2:$O$70,2,FALSE) &amp; ",") &amp; IF(ISBLANK(AG149),"",VLOOKUP(AG149,ComboValue!$N$2:$O$70,2,FALSE) &amp; ",") &amp; IF(ISBLANK(AH149),"",VLOOKUP(AH149,ComboValue!$N$2:$O$70,2,FALSE) &amp; ",") &amp; IF(ISBLANK(AI149),"",VLOOKUP(AI149,ComboValue!$N$2:$O$70,2,FALSE) &amp; ",") &amp; IF(ISBLANK(AJ149),"",VLOOKUP(AJ149,ComboValue!$N$2:$O$70,2,FALSE) &amp; ",") &amp; IF(ISBLANK(AK149),"",VLOOKUP(AK149,ComboValue!$N$2:$O$70,2,FALSE) &amp; ",") &amp; IF(ISBLANK(AL149),"",VLOOKUP(AL149,ComboValue!$N$2:$O$70,2,FALSE) &amp; ",") &amp; IF(ISBLANK(AM149),"",VLOOKUP(AM149,ComboValue!$N$2:$O$70,2,FALSE) &amp; ",") &amp; IF(ISBLANK(AN149),"",VLOOKUP(AN149,ComboValue!$N$2:$O$70,2,FALSE) &amp; ",") &amp; IF(ISBLANK(AO149),"",VLOOKUP(AO149,ComboValue!$N$2:$O$70,2,FALSE) &amp; ",") &amp; IF(ISBLANK(AP149),"",VLOOKUP(AP149,ComboValue!$N$2:$O$70,2,FALSE) &amp; ",") &amp; IF(ISBLANK(AQ149),"",VLOOKUP(AQ149,ComboValue!$N$2:$O$70,2,FALSE) &amp; ",") &amp; IF(ISBLANK(AR149),"",VLOOKUP(AR149,ComboValue!$N$2:$O$70,2,FALSE) &amp; ",") &amp; IF(ISBLANK(AS149),"",VLOOKUP(AS149,ComboValue!$N$2:$O$70,2,FALSE) &amp; ",") &amp; IF(ISBLANK(AT149),"",VLOOKUP(AT149,ComboValue!$N$2:$O$70,2,FALSE) &amp; ",") &amp; IF(ISBLANK(AU149),"",VLOOKUP(AU149,ComboValue!$N$2:$O$70,2,FALSE) &amp; ",") &amp; IF(ISBLANK(AV149),"",VLOOKUP(AV149,ComboValue!$N$2:$O$70,2,FALSE) &amp; ",")</f>
        <v/>
      </c>
      <c r="BC149" s="122" t="str">
        <f t="shared" si="129"/>
        <v/>
      </c>
      <c r="BD149" s="110"/>
      <c r="BE149" s="120" t="str">
        <f t="shared" si="169"/>
        <v/>
      </c>
      <c r="BF149" s="121" t="str">
        <f t="shared" si="170"/>
        <v/>
      </c>
      <c r="BG149" s="121" t="str">
        <f t="shared" si="171"/>
        <v/>
      </c>
      <c r="BH149" s="121" t="str">
        <f t="shared" si="172"/>
        <v/>
      </c>
      <c r="BI149" s="121" t="str">
        <f t="shared" si="173"/>
        <v/>
      </c>
      <c r="BJ149" s="121" t="str">
        <f t="shared" si="174"/>
        <v/>
      </c>
      <c r="BK149" s="121" t="str">
        <f t="shared" si="175"/>
        <v/>
      </c>
      <c r="BL149" s="121" t="str">
        <f t="shared" si="176"/>
        <v/>
      </c>
      <c r="BM149" s="121" t="str">
        <f t="shared" si="177"/>
        <v/>
      </c>
      <c r="BN149" s="121" t="str">
        <f t="shared" si="178"/>
        <v/>
      </c>
      <c r="BO149" s="121">
        <f t="shared" si="130"/>
        <v>0</v>
      </c>
      <c r="BP149" s="121">
        <f t="shared" si="131"/>
        <v>0</v>
      </c>
      <c r="BQ149" s="121">
        <f t="shared" si="132"/>
        <v>0</v>
      </c>
      <c r="BR149" s="121">
        <f t="shared" si="133"/>
        <v>0</v>
      </c>
      <c r="BS149" s="121">
        <f t="shared" si="134"/>
        <v>0</v>
      </c>
      <c r="BT149" s="121">
        <f t="shared" si="135"/>
        <v>0</v>
      </c>
      <c r="BU149" s="121" t="str">
        <f t="shared" si="136"/>
        <v/>
      </c>
      <c r="BV149" s="121" t="str">
        <f t="shared" si="137"/>
        <v/>
      </c>
      <c r="BW149" s="121" t="str">
        <f t="shared" si="138"/>
        <v/>
      </c>
      <c r="BX149" s="121" t="str">
        <f t="shared" si="139"/>
        <v/>
      </c>
      <c r="BY149" s="121" t="str">
        <f t="shared" si="140"/>
        <v/>
      </c>
      <c r="BZ149" s="121" t="str">
        <f t="shared" si="141"/>
        <v/>
      </c>
      <c r="CA149" s="121" t="str">
        <f t="shared" si="142"/>
        <v/>
      </c>
      <c r="CB149" s="121" t="str">
        <f t="shared" si="143"/>
        <v/>
      </c>
      <c r="CC149" s="121" t="str">
        <f t="shared" si="144"/>
        <v/>
      </c>
      <c r="CD149" s="121" t="str">
        <f t="shared" si="145"/>
        <v/>
      </c>
      <c r="CE149" s="121" t="str">
        <f t="shared" si="146"/>
        <v/>
      </c>
      <c r="CF149" s="121" t="str">
        <f t="shared" si="147"/>
        <v/>
      </c>
      <c r="CG149" s="121" t="str">
        <f t="shared" si="148"/>
        <v/>
      </c>
      <c r="CH149" s="121" t="str">
        <f t="shared" si="149"/>
        <v/>
      </c>
      <c r="CI149" s="121" t="str">
        <f t="shared" si="150"/>
        <v/>
      </c>
      <c r="CJ149" s="129" t="str">
        <f t="shared" si="151"/>
        <v/>
      </c>
      <c r="CK149" s="121" t="str">
        <f t="shared" si="152"/>
        <v/>
      </c>
      <c r="CL149" s="121" t="str">
        <f t="shared" si="153"/>
        <v/>
      </c>
      <c r="CM149" s="122" t="str">
        <f t="shared" si="154"/>
        <v/>
      </c>
      <c r="CN149" s="122"/>
      <c r="CO149" s="122"/>
      <c r="CP149" s="122"/>
      <c r="CQ149" s="122"/>
      <c r="CR149" s="218" t="str">
        <f t="shared" si="179"/>
        <v>NO</v>
      </c>
      <c r="CS149" s="120" t="str">
        <f t="shared" si="155"/>
        <v/>
      </c>
      <c r="CT149" s="121" t="str">
        <f t="shared" si="156"/>
        <v/>
      </c>
      <c r="CU149" s="121" t="str">
        <f t="shared" si="157"/>
        <v/>
      </c>
      <c r="CV149" s="121" t="str">
        <f t="shared" si="158"/>
        <v/>
      </c>
      <c r="CW149" s="121" t="str">
        <f t="shared" si="159"/>
        <v/>
      </c>
      <c r="CX149" s="121" t="str">
        <f t="shared" si="160"/>
        <v/>
      </c>
      <c r="CY149" s="121" t="str">
        <f t="shared" si="161"/>
        <v/>
      </c>
      <c r="CZ149" s="121" t="str">
        <f t="shared" si="162"/>
        <v/>
      </c>
      <c r="DA149" s="121" t="str">
        <f t="shared" si="163"/>
        <v/>
      </c>
      <c r="DB149" s="122" t="str">
        <f t="shared" si="164"/>
        <v/>
      </c>
      <c r="DC149" s="120" t="str">
        <f t="shared" si="165"/>
        <v/>
      </c>
      <c r="DD149" s="121" t="str">
        <f t="shared" si="166"/>
        <v/>
      </c>
      <c r="DE149" s="121" t="str">
        <f t="shared" si="167"/>
        <v/>
      </c>
      <c r="DF149" s="122" t="str">
        <f t="shared" si="168"/>
        <v/>
      </c>
      <c r="DG149" s="110"/>
    </row>
    <row r="150" spans="2:111" ht="16.2" hidden="1" customHeight="1" outlineLevel="2" x14ac:dyDescent="0.4">
      <c r="B150" s="7">
        <v>145</v>
      </c>
      <c r="C150" s="12"/>
      <c r="D150" s="13"/>
      <c r="E150" s="14"/>
      <c r="F150" s="14"/>
      <c r="G150" s="14"/>
      <c r="H150" s="14"/>
      <c r="I150" s="14"/>
      <c r="J150" s="14"/>
      <c r="K150" s="14"/>
      <c r="L150" s="15"/>
      <c r="M150" s="12"/>
      <c r="N150" s="12"/>
      <c r="O150" s="12"/>
      <c r="P150" s="98" t="str">
        <f xml:space="preserve"> IF(ISBLANK(M150),"",VLOOKUP(M150,ComboValue!$E$2:$I$18,5,FALSE))</f>
        <v/>
      </c>
      <c r="Q150" s="12"/>
      <c r="R150" s="234" t="str" cm="1">
        <f t="array" ref="R150">IF(OR(ISNUMBER(SEARCH("GHS05",$D150:$L150)),ISNUMBER(SEARCH("GHS06",$D150:$L150)),ISNUMBER(SEARCH("GHS07",$D150:$L150)),ISNUMBER(SEARCH("GHS08",$D150:$L150)),ISNUMBER(SEARCH("geen pictogram",$D150:$L150)),ISNUMBER(SEARCH("GHS09",$D150:$L150)),ISNUMBER(SEARCH("GHS05",$D150:$L150))),"JA","NEE")</f>
        <v>NEE</v>
      </c>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X150" s="121" t="str">
        <f xml:space="preserve"> IF(ISBLANK(D150),"",VLOOKUP(D150,ComboValue!$B$2:$C$11,2,FALSE) &amp; ",") &amp; IF(ISBLANK(E150),"",VLOOKUP(E150,ComboValue!$B$2:$C$11,2,FALSE) &amp; ",") &amp; IF(ISBLANK(F150),"",VLOOKUP(F150,ComboValue!$B$2:$C$11,2,FALSE) &amp; ",") &amp; IF(ISBLANK(G150),"",VLOOKUP(G150,ComboValue!$B$2:$C$11,2,FALSE) &amp; ",") &amp; IF(ISBLANK(H150),"",VLOOKUP(H150,ComboValue!$B$2:$C$11,2,FALSE) &amp; ",") &amp; IF(ISBLANK(I150),"",VLOOKUP(I150,ComboValue!$B$2:$C$11,2,FALSE) &amp; ",") &amp; IF(ISBLANK(J150),"",VLOOKUP(J150,ComboValue!$B$2:$C$11,2,FALSE) &amp; ",") &amp; IF(ISBLANK(K150),"",VLOOKUP(K150,ComboValue!$B$2:$C$11,2,FALSE) &amp; ",") &amp; IF(ISBLANK(L150),"",VLOOKUP(L150,ComboValue!$B$2:$C$11,2,FALSE) &amp; ",")</f>
        <v/>
      </c>
      <c r="AY150" s="121" t="str">
        <f t="shared" si="128"/>
        <v>Tous_NL</v>
      </c>
      <c r="AZ150" s="121" t="str">
        <f>IF(ISBLANK(M150),"",VLOOKUP(M150,ComboValue!$E$2:$G$18,3,FALSE))</f>
        <v/>
      </c>
      <c r="BA150" s="121" t="str">
        <f>IF(ISBLANK(N150),"",VLOOKUP(N150,ComboValue!$K$2:$L$5,2,FALSE))</f>
        <v/>
      </c>
      <c r="BB150" s="128" t="str">
        <f>IF(ISBLANK(S150),"",VLOOKUP(S150,ComboValue!$N$2:$O$70,2,FALSE) &amp; ",") &amp; IF(ISBLANK(T150),"",VLOOKUP(T150,ComboValue!$N$2:$O$70,2,FALSE) &amp; ",") &amp; IF(ISBLANK(U150),"",VLOOKUP(U150,ComboValue!$N$2:$O$70,2,FALSE) &amp; ",") &amp; IF(ISBLANK(V150),"",VLOOKUP(V150,ComboValue!$N$2:$O$70,2,FALSE) &amp; ",") &amp; IF(ISBLANK(W150),"",VLOOKUP(W150,ComboValue!$N$2:$O$70,2,FALSE) &amp; ",") &amp; IF(ISBLANK(X150),"",VLOOKUP(X150,ComboValue!$N$2:$O$70,2,FALSE) &amp; ",") &amp; IF(ISBLANK(Y150),"",VLOOKUP(Y150,ComboValue!$N$2:$O$70,2,FALSE) &amp; ",") &amp; IF(ISBLANK(Z150),"",VLOOKUP(Z150,ComboValue!$N$2:$O$70,2,FALSE) &amp; ",") &amp; IF(ISBLANK(AA150),"",VLOOKUP(AA150,ComboValue!$N$2:$O$70,2,FALSE) &amp; ",") &amp; IF(ISBLANK(AB150),"",VLOOKUP(AB150,ComboValue!$N$2:$O$70,2,FALSE) &amp; ",") &amp; IF(ISBLANK(AC150),"",VLOOKUP(AC150,ComboValue!$N$2:$O$70,2,FALSE) &amp; ",") &amp; IF(ISBLANK(AD150),"",VLOOKUP(AD150,ComboValue!$N$2:$O$70,2,FALSE) &amp; ",") &amp; IF(ISBLANK(AE150),"",VLOOKUP(AE150,ComboValue!$N$2:$O$70,2,FALSE) &amp; ",") &amp; IF(ISBLANK(AF150),"",VLOOKUP(AF150,ComboValue!$N$2:$O$70,2,FALSE) &amp; ",") &amp; IF(ISBLANK(AG150),"",VLOOKUP(AG150,ComboValue!$N$2:$O$70,2,FALSE) &amp; ",") &amp; IF(ISBLANK(AH150),"",VLOOKUP(AH150,ComboValue!$N$2:$O$70,2,FALSE) &amp; ",") &amp; IF(ISBLANK(AI150),"",VLOOKUP(AI150,ComboValue!$N$2:$O$70,2,FALSE) &amp; ",") &amp; IF(ISBLANK(AJ150),"",VLOOKUP(AJ150,ComboValue!$N$2:$O$70,2,FALSE) &amp; ",") &amp; IF(ISBLANK(AK150),"",VLOOKUP(AK150,ComboValue!$N$2:$O$70,2,FALSE) &amp; ",") &amp; IF(ISBLANK(AL150),"",VLOOKUP(AL150,ComboValue!$N$2:$O$70,2,FALSE) &amp; ",") &amp; IF(ISBLANK(AM150),"",VLOOKUP(AM150,ComboValue!$N$2:$O$70,2,FALSE) &amp; ",") &amp; IF(ISBLANK(AN150),"",VLOOKUP(AN150,ComboValue!$N$2:$O$70,2,FALSE) &amp; ",") &amp; IF(ISBLANK(AO150),"",VLOOKUP(AO150,ComboValue!$N$2:$O$70,2,FALSE) &amp; ",") &amp; IF(ISBLANK(AP150),"",VLOOKUP(AP150,ComboValue!$N$2:$O$70,2,FALSE) &amp; ",") &amp; IF(ISBLANK(AQ150),"",VLOOKUP(AQ150,ComboValue!$N$2:$O$70,2,FALSE) &amp; ",") &amp; IF(ISBLANK(AR150),"",VLOOKUP(AR150,ComboValue!$N$2:$O$70,2,FALSE) &amp; ",") &amp; IF(ISBLANK(AS150),"",VLOOKUP(AS150,ComboValue!$N$2:$O$70,2,FALSE) &amp; ",") &amp; IF(ISBLANK(AT150),"",VLOOKUP(AT150,ComboValue!$N$2:$O$70,2,FALSE) &amp; ",") &amp; IF(ISBLANK(AU150),"",VLOOKUP(AU150,ComboValue!$N$2:$O$70,2,FALSE) &amp; ",") &amp; IF(ISBLANK(AV150),"",VLOOKUP(AV150,ComboValue!$N$2:$O$70,2,FALSE) &amp; ",")</f>
        <v/>
      </c>
      <c r="BC150" s="122" t="str">
        <f t="shared" si="129"/>
        <v/>
      </c>
      <c r="BD150" s="110"/>
      <c r="BE150" s="120" t="str">
        <f t="shared" si="169"/>
        <v/>
      </c>
      <c r="BF150" s="121" t="str">
        <f t="shared" si="170"/>
        <v/>
      </c>
      <c r="BG150" s="121" t="str">
        <f t="shared" si="171"/>
        <v/>
      </c>
      <c r="BH150" s="121" t="str">
        <f t="shared" si="172"/>
        <v/>
      </c>
      <c r="BI150" s="121" t="str">
        <f t="shared" si="173"/>
        <v/>
      </c>
      <c r="BJ150" s="121" t="str">
        <f t="shared" si="174"/>
        <v/>
      </c>
      <c r="BK150" s="121" t="str">
        <f t="shared" si="175"/>
        <v/>
      </c>
      <c r="BL150" s="121" t="str">
        <f t="shared" si="176"/>
        <v/>
      </c>
      <c r="BM150" s="121" t="str">
        <f t="shared" si="177"/>
        <v/>
      </c>
      <c r="BN150" s="121" t="str">
        <f t="shared" si="178"/>
        <v/>
      </c>
      <c r="BO150" s="121">
        <f t="shared" si="130"/>
        <v>0</v>
      </c>
      <c r="BP150" s="121">
        <f t="shared" si="131"/>
        <v>0</v>
      </c>
      <c r="BQ150" s="121">
        <f t="shared" si="132"/>
        <v>0</v>
      </c>
      <c r="BR150" s="121">
        <f t="shared" si="133"/>
        <v>0</v>
      </c>
      <c r="BS150" s="121">
        <f t="shared" si="134"/>
        <v>0</v>
      </c>
      <c r="BT150" s="121">
        <f t="shared" si="135"/>
        <v>0</v>
      </c>
      <c r="BU150" s="121" t="str">
        <f t="shared" si="136"/>
        <v/>
      </c>
      <c r="BV150" s="121" t="str">
        <f t="shared" si="137"/>
        <v/>
      </c>
      <c r="BW150" s="121" t="str">
        <f t="shared" si="138"/>
        <v/>
      </c>
      <c r="BX150" s="121" t="str">
        <f t="shared" si="139"/>
        <v/>
      </c>
      <c r="BY150" s="121" t="str">
        <f t="shared" si="140"/>
        <v/>
      </c>
      <c r="BZ150" s="121" t="str">
        <f t="shared" si="141"/>
        <v/>
      </c>
      <c r="CA150" s="121" t="str">
        <f t="shared" si="142"/>
        <v/>
      </c>
      <c r="CB150" s="121" t="str">
        <f t="shared" si="143"/>
        <v/>
      </c>
      <c r="CC150" s="121" t="str">
        <f t="shared" si="144"/>
        <v/>
      </c>
      <c r="CD150" s="121" t="str">
        <f t="shared" si="145"/>
        <v/>
      </c>
      <c r="CE150" s="121" t="str">
        <f t="shared" si="146"/>
        <v/>
      </c>
      <c r="CF150" s="121" t="str">
        <f t="shared" si="147"/>
        <v/>
      </c>
      <c r="CG150" s="121" t="str">
        <f t="shared" si="148"/>
        <v/>
      </c>
      <c r="CH150" s="121" t="str">
        <f t="shared" si="149"/>
        <v/>
      </c>
      <c r="CI150" s="121" t="str">
        <f t="shared" si="150"/>
        <v/>
      </c>
      <c r="CJ150" s="129" t="str">
        <f t="shared" si="151"/>
        <v/>
      </c>
      <c r="CK150" s="121" t="str">
        <f t="shared" si="152"/>
        <v/>
      </c>
      <c r="CL150" s="121" t="str">
        <f t="shared" si="153"/>
        <v/>
      </c>
      <c r="CM150" s="122" t="str">
        <f t="shared" si="154"/>
        <v/>
      </c>
      <c r="CN150" s="122"/>
      <c r="CO150" s="122"/>
      <c r="CP150" s="122"/>
      <c r="CQ150" s="122"/>
      <c r="CR150" s="218" t="str">
        <f t="shared" si="179"/>
        <v>NO</v>
      </c>
      <c r="CS150" s="120" t="str">
        <f t="shared" si="155"/>
        <v/>
      </c>
      <c r="CT150" s="121" t="str">
        <f t="shared" si="156"/>
        <v/>
      </c>
      <c r="CU150" s="121" t="str">
        <f t="shared" si="157"/>
        <v/>
      </c>
      <c r="CV150" s="121" t="str">
        <f t="shared" si="158"/>
        <v/>
      </c>
      <c r="CW150" s="121" t="str">
        <f t="shared" si="159"/>
        <v/>
      </c>
      <c r="CX150" s="121" t="str">
        <f t="shared" si="160"/>
        <v/>
      </c>
      <c r="CY150" s="121" t="str">
        <f t="shared" si="161"/>
        <v/>
      </c>
      <c r="CZ150" s="121" t="str">
        <f t="shared" si="162"/>
        <v/>
      </c>
      <c r="DA150" s="121" t="str">
        <f t="shared" si="163"/>
        <v/>
      </c>
      <c r="DB150" s="122" t="str">
        <f t="shared" si="164"/>
        <v/>
      </c>
      <c r="DC150" s="120" t="str">
        <f t="shared" si="165"/>
        <v/>
      </c>
      <c r="DD150" s="121" t="str">
        <f t="shared" si="166"/>
        <v/>
      </c>
      <c r="DE150" s="121" t="str">
        <f t="shared" si="167"/>
        <v/>
      </c>
      <c r="DF150" s="122" t="str">
        <f t="shared" si="168"/>
        <v/>
      </c>
      <c r="DG150" s="110"/>
    </row>
    <row r="151" spans="2:111" ht="16.2" hidden="1" customHeight="1" outlineLevel="2" x14ac:dyDescent="0.4">
      <c r="B151" s="7">
        <v>146</v>
      </c>
      <c r="C151" s="12"/>
      <c r="D151" s="13"/>
      <c r="E151" s="14"/>
      <c r="F151" s="14"/>
      <c r="G151" s="14"/>
      <c r="H151" s="14"/>
      <c r="I151" s="14"/>
      <c r="J151" s="14"/>
      <c r="K151" s="14"/>
      <c r="L151" s="15"/>
      <c r="M151" s="12"/>
      <c r="N151" s="12"/>
      <c r="O151" s="12"/>
      <c r="P151" s="98" t="str">
        <f xml:space="preserve"> IF(ISBLANK(M151),"",VLOOKUP(M151,ComboValue!$E$2:$I$18,5,FALSE))</f>
        <v/>
      </c>
      <c r="Q151" s="12"/>
      <c r="R151" s="234" t="str" cm="1">
        <f t="array" ref="R151">IF(OR(ISNUMBER(SEARCH("GHS05",$D151:$L151)),ISNUMBER(SEARCH("GHS06",$D151:$L151)),ISNUMBER(SEARCH("GHS07",$D151:$L151)),ISNUMBER(SEARCH("GHS08",$D151:$L151)),ISNUMBER(SEARCH("geen pictogram",$D151:$L151)),ISNUMBER(SEARCH("GHS09",$D151:$L151)),ISNUMBER(SEARCH("GHS05",$D151:$L151))),"JA","NEE")</f>
        <v>NEE</v>
      </c>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X151" s="121" t="str">
        <f xml:space="preserve"> IF(ISBLANK(D151),"",VLOOKUP(D151,ComboValue!$B$2:$C$11,2,FALSE) &amp; ",") &amp; IF(ISBLANK(E151),"",VLOOKUP(E151,ComboValue!$B$2:$C$11,2,FALSE) &amp; ",") &amp; IF(ISBLANK(F151),"",VLOOKUP(F151,ComboValue!$B$2:$C$11,2,FALSE) &amp; ",") &amp; IF(ISBLANK(G151),"",VLOOKUP(G151,ComboValue!$B$2:$C$11,2,FALSE) &amp; ",") &amp; IF(ISBLANK(H151),"",VLOOKUP(H151,ComboValue!$B$2:$C$11,2,FALSE) &amp; ",") &amp; IF(ISBLANK(I151),"",VLOOKUP(I151,ComboValue!$B$2:$C$11,2,FALSE) &amp; ",") &amp; IF(ISBLANK(J151),"",VLOOKUP(J151,ComboValue!$B$2:$C$11,2,FALSE) &amp; ",") &amp; IF(ISBLANK(K151),"",VLOOKUP(K151,ComboValue!$B$2:$C$11,2,FALSE) &amp; ",") &amp; IF(ISBLANK(L151),"",VLOOKUP(L151,ComboValue!$B$2:$C$11,2,FALSE) &amp; ",")</f>
        <v/>
      </c>
      <c r="AY151" s="121" t="str">
        <f t="shared" si="128"/>
        <v>Tous_NL</v>
      </c>
      <c r="AZ151" s="121" t="str">
        <f>IF(ISBLANK(M151),"",VLOOKUP(M151,ComboValue!$E$2:$G$18,3,FALSE))</f>
        <v/>
      </c>
      <c r="BA151" s="121" t="str">
        <f>IF(ISBLANK(N151),"",VLOOKUP(N151,ComboValue!$K$2:$L$5,2,FALSE))</f>
        <v/>
      </c>
      <c r="BB151" s="128" t="str">
        <f>IF(ISBLANK(S151),"",VLOOKUP(S151,ComboValue!$N$2:$O$70,2,FALSE) &amp; ",") &amp; IF(ISBLANK(T151),"",VLOOKUP(T151,ComboValue!$N$2:$O$70,2,FALSE) &amp; ",") &amp; IF(ISBLANK(U151),"",VLOOKUP(U151,ComboValue!$N$2:$O$70,2,FALSE) &amp; ",") &amp; IF(ISBLANK(V151),"",VLOOKUP(V151,ComboValue!$N$2:$O$70,2,FALSE) &amp; ",") &amp; IF(ISBLANK(W151),"",VLOOKUP(W151,ComboValue!$N$2:$O$70,2,FALSE) &amp; ",") &amp; IF(ISBLANK(X151),"",VLOOKUP(X151,ComboValue!$N$2:$O$70,2,FALSE) &amp; ",") &amp; IF(ISBLANK(Y151),"",VLOOKUP(Y151,ComboValue!$N$2:$O$70,2,FALSE) &amp; ",") &amp; IF(ISBLANK(Z151),"",VLOOKUP(Z151,ComboValue!$N$2:$O$70,2,FALSE) &amp; ",") &amp; IF(ISBLANK(AA151),"",VLOOKUP(AA151,ComboValue!$N$2:$O$70,2,FALSE) &amp; ",") &amp; IF(ISBLANK(AB151),"",VLOOKUP(AB151,ComboValue!$N$2:$O$70,2,FALSE) &amp; ",") &amp; IF(ISBLANK(AC151),"",VLOOKUP(AC151,ComboValue!$N$2:$O$70,2,FALSE) &amp; ",") &amp; IF(ISBLANK(AD151),"",VLOOKUP(AD151,ComboValue!$N$2:$O$70,2,FALSE) &amp; ",") &amp; IF(ISBLANK(AE151),"",VLOOKUP(AE151,ComboValue!$N$2:$O$70,2,FALSE) &amp; ",") &amp; IF(ISBLANK(AF151),"",VLOOKUP(AF151,ComboValue!$N$2:$O$70,2,FALSE) &amp; ",") &amp; IF(ISBLANK(AG151),"",VLOOKUP(AG151,ComboValue!$N$2:$O$70,2,FALSE) &amp; ",") &amp; IF(ISBLANK(AH151),"",VLOOKUP(AH151,ComboValue!$N$2:$O$70,2,FALSE) &amp; ",") &amp; IF(ISBLANK(AI151),"",VLOOKUP(AI151,ComboValue!$N$2:$O$70,2,FALSE) &amp; ",") &amp; IF(ISBLANK(AJ151),"",VLOOKUP(AJ151,ComboValue!$N$2:$O$70,2,FALSE) &amp; ",") &amp; IF(ISBLANK(AK151),"",VLOOKUP(AK151,ComboValue!$N$2:$O$70,2,FALSE) &amp; ",") &amp; IF(ISBLANK(AL151),"",VLOOKUP(AL151,ComboValue!$N$2:$O$70,2,FALSE) &amp; ",") &amp; IF(ISBLANK(AM151),"",VLOOKUP(AM151,ComboValue!$N$2:$O$70,2,FALSE) &amp; ",") &amp; IF(ISBLANK(AN151),"",VLOOKUP(AN151,ComboValue!$N$2:$O$70,2,FALSE) &amp; ",") &amp; IF(ISBLANK(AO151),"",VLOOKUP(AO151,ComboValue!$N$2:$O$70,2,FALSE) &amp; ",") &amp; IF(ISBLANK(AP151),"",VLOOKUP(AP151,ComboValue!$N$2:$O$70,2,FALSE) &amp; ",") &amp; IF(ISBLANK(AQ151),"",VLOOKUP(AQ151,ComboValue!$N$2:$O$70,2,FALSE) &amp; ",") &amp; IF(ISBLANK(AR151),"",VLOOKUP(AR151,ComboValue!$N$2:$O$70,2,FALSE) &amp; ",") &amp; IF(ISBLANK(AS151),"",VLOOKUP(AS151,ComboValue!$N$2:$O$70,2,FALSE) &amp; ",") &amp; IF(ISBLANK(AT151),"",VLOOKUP(AT151,ComboValue!$N$2:$O$70,2,FALSE) &amp; ",") &amp; IF(ISBLANK(AU151),"",VLOOKUP(AU151,ComboValue!$N$2:$O$70,2,FALSE) &amp; ",") &amp; IF(ISBLANK(AV151),"",VLOOKUP(AV151,ComboValue!$N$2:$O$70,2,FALSE) &amp; ",")</f>
        <v/>
      </c>
      <c r="BC151" s="122" t="str">
        <f t="shared" si="129"/>
        <v/>
      </c>
      <c r="BD151" s="110"/>
      <c r="BE151" s="120" t="str">
        <f t="shared" si="169"/>
        <v/>
      </c>
      <c r="BF151" s="121" t="str">
        <f t="shared" si="170"/>
        <v/>
      </c>
      <c r="BG151" s="121" t="str">
        <f t="shared" si="171"/>
        <v/>
      </c>
      <c r="BH151" s="121" t="str">
        <f t="shared" si="172"/>
        <v/>
      </c>
      <c r="BI151" s="121" t="str">
        <f t="shared" si="173"/>
        <v/>
      </c>
      <c r="BJ151" s="121" t="str">
        <f t="shared" si="174"/>
        <v/>
      </c>
      <c r="BK151" s="121" t="str">
        <f t="shared" si="175"/>
        <v/>
      </c>
      <c r="BL151" s="121" t="str">
        <f t="shared" si="176"/>
        <v/>
      </c>
      <c r="BM151" s="121" t="str">
        <f t="shared" si="177"/>
        <v/>
      </c>
      <c r="BN151" s="121" t="str">
        <f t="shared" si="178"/>
        <v/>
      </c>
      <c r="BO151" s="121">
        <f t="shared" si="130"/>
        <v>0</v>
      </c>
      <c r="BP151" s="121">
        <f t="shared" si="131"/>
        <v>0</v>
      </c>
      <c r="BQ151" s="121">
        <f t="shared" si="132"/>
        <v>0</v>
      </c>
      <c r="BR151" s="121">
        <f t="shared" si="133"/>
        <v>0</v>
      </c>
      <c r="BS151" s="121">
        <f t="shared" si="134"/>
        <v>0</v>
      </c>
      <c r="BT151" s="121">
        <f t="shared" si="135"/>
        <v>0</v>
      </c>
      <c r="BU151" s="121" t="str">
        <f t="shared" si="136"/>
        <v/>
      </c>
      <c r="BV151" s="121" t="str">
        <f t="shared" si="137"/>
        <v/>
      </c>
      <c r="BW151" s="121" t="str">
        <f t="shared" si="138"/>
        <v/>
      </c>
      <c r="BX151" s="121" t="str">
        <f t="shared" si="139"/>
        <v/>
      </c>
      <c r="BY151" s="121" t="str">
        <f t="shared" si="140"/>
        <v/>
      </c>
      <c r="BZ151" s="121" t="str">
        <f t="shared" si="141"/>
        <v/>
      </c>
      <c r="CA151" s="121" t="str">
        <f t="shared" si="142"/>
        <v/>
      </c>
      <c r="CB151" s="121" t="str">
        <f t="shared" si="143"/>
        <v/>
      </c>
      <c r="CC151" s="121" t="str">
        <f t="shared" si="144"/>
        <v/>
      </c>
      <c r="CD151" s="121" t="str">
        <f t="shared" si="145"/>
        <v/>
      </c>
      <c r="CE151" s="121" t="str">
        <f t="shared" si="146"/>
        <v/>
      </c>
      <c r="CF151" s="121" t="str">
        <f t="shared" si="147"/>
        <v/>
      </c>
      <c r="CG151" s="121" t="str">
        <f t="shared" si="148"/>
        <v/>
      </c>
      <c r="CH151" s="121" t="str">
        <f t="shared" si="149"/>
        <v/>
      </c>
      <c r="CI151" s="121" t="str">
        <f t="shared" si="150"/>
        <v/>
      </c>
      <c r="CJ151" s="129" t="str">
        <f t="shared" si="151"/>
        <v/>
      </c>
      <c r="CK151" s="121" t="str">
        <f t="shared" si="152"/>
        <v/>
      </c>
      <c r="CL151" s="121" t="str">
        <f t="shared" si="153"/>
        <v/>
      </c>
      <c r="CM151" s="122" t="str">
        <f t="shared" si="154"/>
        <v/>
      </c>
      <c r="CN151" s="122"/>
      <c r="CO151" s="122"/>
      <c r="CP151" s="122"/>
      <c r="CQ151" s="122"/>
      <c r="CR151" s="218" t="str">
        <f t="shared" si="179"/>
        <v>NO</v>
      </c>
      <c r="CS151" s="120" t="str">
        <f t="shared" si="155"/>
        <v/>
      </c>
      <c r="CT151" s="121" t="str">
        <f t="shared" si="156"/>
        <v/>
      </c>
      <c r="CU151" s="121" t="str">
        <f t="shared" si="157"/>
        <v/>
      </c>
      <c r="CV151" s="121" t="str">
        <f t="shared" si="158"/>
        <v/>
      </c>
      <c r="CW151" s="121" t="str">
        <f t="shared" si="159"/>
        <v/>
      </c>
      <c r="CX151" s="121" t="str">
        <f t="shared" si="160"/>
        <v/>
      </c>
      <c r="CY151" s="121" t="str">
        <f t="shared" si="161"/>
        <v/>
      </c>
      <c r="CZ151" s="121" t="str">
        <f t="shared" si="162"/>
        <v/>
      </c>
      <c r="DA151" s="121" t="str">
        <f t="shared" si="163"/>
        <v/>
      </c>
      <c r="DB151" s="122" t="str">
        <f t="shared" si="164"/>
        <v/>
      </c>
      <c r="DC151" s="120" t="str">
        <f t="shared" si="165"/>
        <v/>
      </c>
      <c r="DD151" s="121" t="str">
        <f t="shared" si="166"/>
        <v/>
      </c>
      <c r="DE151" s="121" t="str">
        <f t="shared" si="167"/>
        <v/>
      </c>
      <c r="DF151" s="122" t="str">
        <f t="shared" si="168"/>
        <v/>
      </c>
      <c r="DG151" s="110"/>
    </row>
    <row r="152" spans="2:111" ht="16.2" hidden="1" customHeight="1" outlineLevel="2" x14ac:dyDescent="0.4">
      <c r="B152" s="7">
        <v>147</v>
      </c>
      <c r="C152" s="12"/>
      <c r="D152" s="13"/>
      <c r="E152" s="14"/>
      <c r="F152" s="14"/>
      <c r="G152" s="14"/>
      <c r="H152" s="14"/>
      <c r="I152" s="14"/>
      <c r="J152" s="14"/>
      <c r="K152" s="14"/>
      <c r="L152" s="15"/>
      <c r="M152" s="12"/>
      <c r="N152" s="12"/>
      <c r="O152" s="12"/>
      <c r="P152" s="98" t="str">
        <f xml:space="preserve"> IF(ISBLANK(M152),"",VLOOKUP(M152,ComboValue!$E$2:$I$18,5,FALSE))</f>
        <v/>
      </c>
      <c r="Q152" s="12"/>
      <c r="R152" s="234" t="str" cm="1">
        <f t="array" ref="R152">IF(OR(ISNUMBER(SEARCH("GHS05",$D152:$L152)),ISNUMBER(SEARCH("GHS06",$D152:$L152)),ISNUMBER(SEARCH("GHS07",$D152:$L152)),ISNUMBER(SEARCH("GHS08",$D152:$L152)),ISNUMBER(SEARCH("geen pictogram",$D152:$L152)),ISNUMBER(SEARCH("GHS09",$D152:$L152)),ISNUMBER(SEARCH("GHS05",$D152:$L152))),"JA","NEE")</f>
        <v>NEE</v>
      </c>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X152" s="121" t="str">
        <f xml:space="preserve"> IF(ISBLANK(D152),"",VLOOKUP(D152,ComboValue!$B$2:$C$11,2,FALSE) &amp; ",") &amp; IF(ISBLANK(E152),"",VLOOKUP(E152,ComboValue!$B$2:$C$11,2,FALSE) &amp; ",") &amp; IF(ISBLANK(F152),"",VLOOKUP(F152,ComboValue!$B$2:$C$11,2,FALSE) &amp; ",") &amp; IF(ISBLANK(G152),"",VLOOKUP(G152,ComboValue!$B$2:$C$11,2,FALSE) &amp; ",") &amp; IF(ISBLANK(H152),"",VLOOKUP(H152,ComboValue!$B$2:$C$11,2,FALSE) &amp; ",") &amp; IF(ISBLANK(I152),"",VLOOKUP(I152,ComboValue!$B$2:$C$11,2,FALSE) &amp; ",") &amp; IF(ISBLANK(J152),"",VLOOKUP(J152,ComboValue!$B$2:$C$11,2,FALSE) &amp; ",") &amp; IF(ISBLANK(K152),"",VLOOKUP(K152,ComboValue!$B$2:$C$11,2,FALSE) &amp; ",") &amp; IF(ISBLANK(L152),"",VLOOKUP(L152,ComboValue!$B$2:$C$11,2,FALSE) &amp; ",")</f>
        <v/>
      </c>
      <c r="AY152" s="121" t="str">
        <f t="shared" si="128"/>
        <v>Tous_NL</v>
      </c>
      <c r="AZ152" s="121" t="str">
        <f>IF(ISBLANK(M152),"",VLOOKUP(M152,ComboValue!$E$2:$G$18,3,FALSE))</f>
        <v/>
      </c>
      <c r="BA152" s="121" t="str">
        <f>IF(ISBLANK(N152),"",VLOOKUP(N152,ComboValue!$K$2:$L$5,2,FALSE))</f>
        <v/>
      </c>
      <c r="BB152" s="128" t="str">
        <f>IF(ISBLANK(S152),"",VLOOKUP(S152,ComboValue!$N$2:$O$70,2,FALSE) &amp; ",") &amp; IF(ISBLANK(T152),"",VLOOKUP(T152,ComboValue!$N$2:$O$70,2,FALSE) &amp; ",") &amp; IF(ISBLANK(U152),"",VLOOKUP(U152,ComboValue!$N$2:$O$70,2,FALSE) &amp; ",") &amp; IF(ISBLANK(V152),"",VLOOKUP(V152,ComboValue!$N$2:$O$70,2,FALSE) &amp; ",") &amp; IF(ISBLANK(W152),"",VLOOKUP(W152,ComboValue!$N$2:$O$70,2,FALSE) &amp; ",") &amp; IF(ISBLANK(X152),"",VLOOKUP(X152,ComboValue!$N$2:$O$70,2,FALSE) &amp; ",") &amp; IF(ISBLANK(Y152),"",VLOOKUP(Y152,ComboValue!$N$2:$O$70,2,FALSE) &amp; ",") &amp; IF(ISBLANK(Z152),"",VLOOKUP(Z152,ComboValue!$N$2:$O$70,2,FALSE) &amp; ",") &amp; IF(ISBLANK(AA152),"",VLOOKUP(AA152,ComboValue!$N$2:$O$70,2,FALSE) &amp; ",") &amp; IF(ISBLANK(AB152),"",VLOOKUP(AB152,ComboValue!$N$2:$O$70,2,FALSE) &amp; ",") &amp; IF(ISBLANK(AC152),"",VLOOKUP(AC152,ComboValue!$N$2:$O$70,2,FALSE) &amp; ",") &amp; IF(ISBLANK(AD152),"",VLOOKUP(AD152,ComboValue!$N$2:$O$70,2,FALSE) &amp; ",") &amp; IF(ISBLANK(AE152),"",VLOOKUP(AE152,ComboValue!$N$2:$O$70,2,FALSE) &amp; ",") &amp; IF(ISBLANK(AF152),"",VLOOKUP(AF152,ComboValue!$N$2:$O$70,2,FALSE) &amp; ",") &amp; IF(ISBLANK(AG152),"",VLOOKUP(AG152,ComboValue!$N$2:$O$70,2,FALSE) &amp; ",") &amp; IF(ISBLANK(AH152),"",VLOOKUP(AH152,ComboValue!$N$2:$O$70,2,FALSE) &amp; ",") &amp; IF(ISBLANK(AI152),"",VLOOKUP(AI152,ComboValue!$N$2:$O$70,2,FALSE) &amp; ",") &amp; IF(ISBLANK(AJ152),"",VLOOKUP(AJ152,ComboValue!$N$2:$O$70,2,FALSE) &amp; ",") &amp; IF(ISBLANK(AK152),"",VLOOKUP(AK152,ComboValue!$N$2:$O$70,2,FALSE) &amp; ",") &amp; IF(ISBLANK(AL152),"",VLOOKUP(AL152,ComboValue!$N$2:$O$70,2,FALSE) &amp; ",") &amp; IF(ISBLANK(AM152),"",VLOOKUP(AM152,ComboValue!$N$2:$O$70,2,FALSE) &amp; ",") &amp; IF(ISBLANK(AN152),"",VLOOKUP(AN152,ComboValue!$N$2:$O$70,2,FALSE) &amp; ",") &amp; IF(ISBLANK(AO152),"",VLOOKUP(AO152,ComboValue!$N$2:$O$70,2,FALSE) &amp; ",") &amp; IF(ISBLANK(AP152),"",VLOOKUP(AP152,ComboValue!$N$2:$O$70,2,FALSE) &amp; ",") &amp; IF(ISBLANK(AQ152),"",VLOOKUP(AQ152,ComboValue!$N$2:$O$70,2,FALSE) &amp; ",") &amp; IF(ISBLANK(AR152),"",VLOOKUP(AR152,ComboValue!$N$2:$O$70,2,FALSE) &amp; ",") &amp; IF(ISBLANK(AS152),"",VLOOKUP(AS152,ComboValue!$N$2:$O$70,2,FALSE) &amp; ",") &amp; IF(ISBLANK(AT152),"",VLOOKUP(AT152,ComboValue!$N$2:$O$70,2,FALSE) &amp; ",") &amp; IF(ISBLANK(AU152),"",VLOOKUP(AU152,ComboValue!$N$2:$O$70,2,FALSE) &amp; ",") &amp; IF(ISBLANK(AV152),"",VLOOKUP(AV152,ComboValue!$N$2:$O$70,2,FALSE) &amp; ",")</f>
        <v/>
      </c>
      <c r="BC152" s="122" t="str">
        <f t="shared" si="129"/>
        <v/>
      </c>
      <c r="BD152" s="110"/>
      <c r="BE152" s="120" t="str">
        <f t="shared" si="169"/>
        <v/>
      </c>
      <c r="BF152" s="121" t="str">
        <f t="shared" si="170"/>
        <v/>
      </c>
      <c r="BG152" s="121" t="str">
        <f t="shared" si="171"/>
        <v/>
      </c>
      <c r="BH152" s="121" t="str">
        <f t="shared" si="172"/>
        <v/>
      </c>
      <c r="BI152" s="121" t="str">
        <f t="shared" si="173"/>
        <v/>
      </c>
      <c r="BJ152" s="121" t="str">
        <f t="shared" si="174"/>
        <v/>
      </c>
      <c r="BK152" s="121" t="str">
        <f t="shared" si="175"/>
        <v/>
      </c>
      <c r="BL152" s="121" t="str">
        <f t="shared" si="176"/>
        <v/>
      </c>
      <c r="BM152" s="121" t="str">
        <f t="shared" si="177"/>
        <v/>
      </c>
      <c r="BN152" s="121" t="str">
        <f t="shared" si="178"/>
        <v/>
      </c>
      <c r="BO152" s="121">
        <f t="shared" si="130"/>
        <v>0</v>
      </c>
      <c r="BP152" s="121">
        <f t="shared" si="131"/>
        <v>0</v>
      </c>
      <c r="BQ152" s="121">
        <f t="shared" si="132"/>
        <v>0</v>
      </c>
      <c r="BR152" s="121">
        <f t="shared" si="133"/>
        <v>0</v>
      </c>
      <c r="BS152" s="121">
        <f t="shared" si="134"/>
        <v>0</v>
      </c>
      <c r="BT152" s="121">
        <f t="shared" si="135"/>
        <v>0</v>
      </c>
      <c r="BU152" s="121" t="str">
        <f t="shared" si="136"/>
        <v/>
      </c>
      <c r="BV152" s="121" t="str">
        <f t="shared" si="137"/>
        <v/>
      </c>
      <c r="BW152" s="121" t="str">
        <f t="shared" si="138"/>
        <v/>
      </c>
      <c r="BX152" s="121" t="str">
        <f t="shared" si="139"/>
        <v/>
      </c>
      <c r="BY152" s="121" t="str">
        <f t="shared" si="140"/>
        <v/>
      </c>
      <c r="BZ152" s="121" t="str">
        <f t="shared" si="141"/>
        <v/>
      </c>
      <c r="CA152" s="121" t="str">
        <f t="shared" si="142"/>
        <v/>
      </c>
      <c r="CB152" s="121" t="str">
        <f t="shared" si="143"/>
        <v/>
      </c>
      <c r="CC152" s="121" t="str">
        <f t="shared" si="144"/>
        <v/>
      </c>
      <c r="CD152" s="121" t="str">
        <f t="shared" si="145"/>
        <v/>
      </c>
      <c r="CE152" s="121" t="str">
        <f t="shared" si="146"/>
        <v/>
      </c>
      <c r="CF152" s="121" t="str">
        <f t="shared" si="147"/>
        <v/>
      </c>
      <c r="CG152" s="121" t="str">
        <f t="shared" si="148"/>
        <v/>
      </c>
      <c r="CH152" s="121" t="str">
        <f t="shared" si="149"/>
        <v/>
      </c>
      <c r="CI152" s="121" t="str">
        <f t="shared" si="150"/>
        <v/>
      </c>
      <c r="CJ152" s="129" t="str">
        <f t="shared" si="151"/>
        <v/>
      </c>
      <c r="CK152" s="121" t="str">
        <f t="shared" si="152"/>
        <v/>
      </c>
      <c r="CL152" s="121" t="str">
        <f t="shared" si="153"/>
        <v/>
      </c>
      <c r="CM152" s="122" t="str">
        <f t="shared" si="154"/>
        <v/>
      </c>
      <c r="CN152" s="122"/>
      <c r="CO152" s="122"/>
      <c r="CP152" s="122"/>
      <c r="CQ152" s="122"/>
      <c r="CR152" s="218" t="str">
        <f t="shared" si="179"/>
        <v>NO</v>
      </c>
      <c r="CS152" s="120" t="str">
        <f t="shared" si="155"/>
        <v/>
      </c>
      <c r="CT152" s="121" t="str">
        <f t="shared" si="156"/>
        <v/>
      </c>
      <c r="CU152" s="121" t="str">
        <f t="shared" si="157"/>
        <v/>
      </c>
      <c r="CV152" s="121" t="str">
        <f t="shared" si="158"/>
        <v/>
      </c>
      <c r="CW152" s="121" t="str">
        <f t="shared" si="159"/>
        <v/>
      </c>
      <c r="CX152" s="121" t="str">
        <f t="shared" si="160"/>
        <v/>
      </c>
      <c r="CY152" s="121" t="str">
        <f t="shared" si="161"/>
        <v/>
      </c>
      <c r="CZ152" s="121" t="str">
        <f t="shared" si="162"/>
        <v/>
      </c>
      <c r="DA152" s="121" t="str">
        <f t="shared" si="163"/>
        <v/>
      </c>
      <c r="DB152" s="122" t="str">
        <f t="shared" si="164"/>
        <v/>
      </c>
      <c r="DC152" s="120" t="str">
        <f t="shared" si="165"/>
        <v/>
      </c>
      <c r="DD152" s="121" t="str">
        <f t="shared" si="166"/>
        <v/>
      </c>
      <c r="DE152" s="121" t="str">
        <f t="shared" si="167"/>
        <v/>
      </c>
      <c r="DF152" s="122" t="str">
        <f t="shared" si="168"/>
        <v/>
      </c>
      <c r="DG152" s="110"/>
    </row>
    <row r="153" spans="2:111" ht="16.2" hidden="1" customHeight="1" outlineLevel="2" x14ac:dyDescent="0.4">
      <c r="B153" s="7">
        <v>148</v>
      </c>
      <c r="C153" s="12"/>
      <c r="D153" s="13"/>
      <c r="E153" s="14"/>
      <c r="F153" s="14"/>
      <c r="G153" s="14"/>
      <c r="H153" s="14"/>
      <c r="I153" s="14"/>
      <c r="J153" s="14"/>
      <c r="K153" s="14"/>
      <c r="L153" s="15"/>
      <c r="M153" s="12"/>
      <c r="N153" s="12"/>
      <c r="O153" s="12"/>
      <c r="P153" s="98" t="str">
        <f xml:space="preserve"> IF(ISBLANK(M153),"",VLOOKUP(M153,ComboValue!$E$2:$I$18,5,FALSE))</f>
        <v/>
      </c>
      <c r="Q153" s="12"/>
      <c r="R153" s="234" t="str" cm="1">
        <f t="array" ref="R153">IF(OR(ISNUMBER(SEARCH("GHS05",$D153:$L153)),ISNUMBER(SEARCH("GHS06",$D153:$L153)),ISNUMBER(SEARCH("GHS07",$D153:$L153)),ISNUMBER(SEARCH("GHS08",$D153:$L153)),ISNUMBER(SEARCH("geen pictogram",$D153:$L153)),ISNUMBER(SEARCH("GHS09",$D153:$L153)),ISNUMBER(SEARCH("GHS05",$D153:$L153))),"JA","NEE")</f>
        <v>NEE</v>
      </c>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X153" s="121" t="str">
        <f xml:space="preserve"> IF(ISBLANK(D153),"",VLOOKUP(D153,ComboValue!$B$2:$C$11,2,FALSE) &amp; ",") &amp; IF(ISBLANK(E153),"",VLOOKUP(E153,ComboValue!$B$2:$C$11,2,FALSE) &amp; ",") &amp; IF(ISBLANK(F153),"",VLOOKUP(F153,ComboValue!$B$2:$C$11,2,FALSE) &amp; ",") &amp; IF(ISBLANK(G153),"",VLOOKUP(G153,ComboValue!$B$2:$C$11,2,FALSE) &amp; ",") &amp; IF(ISBLANK(H153),"",VLOOKUP(H153,ComboValue!$B$2:$C$11,2,FALSE) &amp; ",") &amp; IF(ISBLANK(I153),"",VLOOKUP(I153,ComboValue!$B$2:$C$11,2,FALSE) &amp; ",") &amp; IF(ISBLANK(J153),"",VLOOKUP(J153,ComboValue!$B$2:$C$11,2,FALSE) &amp; ",") &amp; IF(ISBLANK(K153),"",VLOOKUP(K153,ComboValue!$B$2:$C$11,2,FALSE) &amp; ",") &amp; IF(ISBLANK(L153),"",VLOOKUP(L153,ComboValue!$B$2:$C$11,2,FALSE) &amp; ",")</f>
        <v/>
      </c>
      <c r="AY153" s="121" t="str">
        <f t="shared" si="128"/>
        <v>Tous_NL</v>
      </c>
      <c r="AZ153" s="121" t="str">
        <f>IF(ISBLANK(M153),"",VLOOKUP(M153,ComboValue!$E$2:$G$18,3,FALSE))</f>
        <v/>
      </c>
      <c r="BA153" s="121" t="str">
        <f>IF(ISBLANK(N153),"",VLOOKUP(N153,ComboValue!$K$2:$L$5,2,FALSE))</f>
        <v/>
      </c>
      <c r="BB153" s="128" t="str">
        <f>IF(ISBLANK(S153),"",VLOOKUP(S153,ComboValue!$N$2:$O$70,2,FALSE) &amp; ",") &amp; IF(ISBLANK(T153),"",VLOOKUP(T153,ComboValue!$N$2:$O$70,2,FALSE) &amp; ",") &amp; IF(ISBLANK(U153),"",VLOOKUP(U153,ComboValue!$N$2:$O$70,2,FALSE) &amp; ",") &amp; IF(ISBLANK(V153),"",VLOOKUP(V153,ComboValue!$N$2:$O$70,2,FALSE) &amp; ",") &amp; IF(ISBLANK(W153),"",VLOOKUP(W153,ComboValue!$N$2:$O$70,2,FALSE) &amp; ",") &amp; IF(ISBLANK(X153),"",VLOOKUP(X153,ComboValue!$N$2:$O$70,2,FALSE) &amp; ",") &amp; IF(ISBLANK(Y153),"",VLOOKUP(Y153,ComboValue!$N$2:$O$70,2,FALSE) &amp; ",") &amp; IF(ISBLANK(Z153),"",VLOOKUP(Z153,ComboValue!$N$2:$O$70,2,FALSE) &amp; ",") &amp; IF(ISBLANK(AA153),"",VLOOKUP(AA153,ComboValue!$N$2:$O$70,2,FALSE) &amp; ",") &amp; IF(ISBLANK(AB153),"",VLOOKUP(AB153,ComboValue!$N$2:$O$70,2,FALSE) &amp; ",") &amp; IF(ISBLANK(AC153),"",VLOOKUP(AC153,ComboValue!$N$2:$O$70,2,FALSE) &amp; ",") &amp; IF(ISBLANK(AD153),"",VLOOKUP(AD153,ComboValue!$N$2:$O$70,2,FALSE) &amp; ",") &amp; IF(ISBLANK(AE153),"",VLOOKUP(AE153,ComboValue!$N$2:$O$70,2,FALSE) &amp; ",") &amp; IF(ISBLANK(AF153),"",VLOOKUP(AF153,ComboValue!$N$2:$O$70,2,FALSE) &amp; ",") &amp; IF(ISBLANK(AG153),"",VLOOKUP(AG153,ComboValue!$N$2:$O$70,2,FALSE) &amp; ",") &amp; IF(ISBLANK(AH153),"",VLOOKUP(AH153,ComboValue!$N$2:$O$70,2,FALSE) &amp; ",") &amp; IF(ISBLANK(AI153),"",VLOOKUP(AI153,ComboValue!$N$2:$O$70,2,FALSE) &amp; ",") &amp; IF(ISBLANK(AJ153),"",VLOOKUP(AJ153,ComboValue!$N$2:$O$70,2,FALSE) &amp; ",") &amp; IF(ISBLANK(AK153),"",VLOOKUP(AK153,ComboValue!$N$2:$O$70,2,FALSE) &amp; ",") &amp; IF(ISBLANK(AL153),"",VLOOKUP(AL153,ComboValue!$N$2:$O$70,2,FALSE) &amp; ",") &amp; IF(ISBLANK(AM153),"",VLOOKUP(AM153,ComboValue!$N$2:$O$70,2,FALSE) &amp; ",") &amp; IF(ISBLANK(AN153),"",VLOOKUP(AN153,ComboValue!$N$2:$O$70,2,FALSE) &amp; ",") &amp; IF(ISBLANK(AO153),"",VLOOKUP(AO153,ComboValue!$N$2:$O$70,2,FALSE) &amp; ",") &amp; IF(ISBLANK(AP153),"",VLOOKUP(AP153,ComboValue!$N$2:$O$70,2,FALSE) &amp; ",") &amp; IF(ISBLANK(AQ153),"",VLOOKUP(AQ153,ComboValue!$N$2:$O$70,2,FALSE) &amp; ",") &amp; IF(ISBLANK(AR153),"",VLOOKUP(AR153,ComboValue!$N$2:$O$70,2,FALSE) &amp; ",") &amp; IF(ISBLANK(AS153),"",VLOOKUP(AS153,ComboValue!$N$2:$O$70,2,FALSE) &amp; ",") &amp; IF(ISBLANK(AT153),"",VLOOKUP(AT153,ComboValue!$N$2:$O$70,2,FALSE) &amp; ",") &amp; IF(ISBLANK(AU153),"",VLOOKUP(AU153,ComboValue!$N$2:$O$70,2,FALSE) &amp; ",") &amp; IF(ISBLANK(AV153),"",VLOOKUP(AV153,ComboValue!$N$2:$O$70,2,FALSE) &amp; ",")</f>
        <v/>
      </c>
      <c r="BC153" s="122" t="str">
        <f t="shared" si="129"/>
        <v/>
      </c>
      <c r="BD153" s="110"/>
      <c r="BE153" s="120" t="str">
        <f t="shared" si="169"/>
        <v/>
      </c>
      <c r="BF153" s="121" t="str">
        <f t="shared" si="170"/>
        <v/>
      </c>
      <c r="BG153" s="121" t="str">
        <f t="shared" si="171"/>
        <v/>
      </c>
      <c r="BH153" s="121" t="str">
        <f t="shared" si="172"/>
        <v/>
      </c>
      <c r="BI153" s="121" t="str">
        <f t="shared" si="173"/>
        <v/>
      </c>
      <c r="BJ153" s="121" t="str">
        <f t="shared" si="174"/>
        <v/>
      </c>
      <c r="BK153" s="121" t="str">
        <f t="shared" si="175"/>
        <v/>
      </c>
      <c r="BL153" s="121" t="str">
        <f t="shared" si="176"/>
        <v/>
      </c>
      <c r="BM153" s="121" t="str">
        <f t="shared" si="177"/>
        <v/>
      </c>
      <c r="BN153" s="121" t="str">
        <f t="shared" si="178"/>
        <v/>
      </c>
      <c r="BO153" s="121">
        <f t="shared" si="130"/>
        <v>0</v>
      </c>
      <c r="BP153" s="121">
        <f t="shared" si="131"/>
        <v>0</v>
      </c>
      <c r="BQ153" s="121">
        <f t="shared" si="132"/>
        <v>0</v>
      </c>
      <c r="BR153" s="121">
        <f t="shared" si="133"/>
        <v>0</v>
      </c>
      <c r="BS153" s="121">
        <f t="shared" si="134"/>
        <v>0</v>
      </c>
      <c r="BT153" s="121">
        <f t="shared" si="135"/>
        <v>0</v>
      </c>
      <c r="BU153" s="121" t="str">
        <f t="shared" si="136"/>
        <v/>
      </c>
      <c r="BV153" s="121" t="str">
        <f t="shared" si="137"/>
        <v/>
      </c>
      <c r="BW153" s="121" t="str">
        <f t="shared" si="138"/>
        <v/>
      </c>
      <c r="BX153" s="121" t="str">
        <f t="shared" si="139"/>
        <v/>
      </c>
      <c r="BY153" s="121" t="str">
        <f t="shared" si="140"/>
        <v/>
      </c>
      <c r="BZ153" s="121" t="str">
        <f t="shared" si="141"/>
        <v/>
      </c>
      <c r="CA153" s="121" t="str">
        <f t="shared" si="142"/>
        <v/>
      </c>
      <c r="CB153" s="121" t="str">
        <f t="shared" si="143"/>
        <v/>
      </c>
      <c r="CC153" s="121" t="str">
        <f t="shared" si="144"/>
        <v/>
      </c>
      <c r="CD153" s="121" t="str">
        <f t="shared" si="145"/>
        <v/>
      </c>
      <c r="CE153" s="121" t="str">
        <f t="shared" si="146"/>
        <v/>
      </c>
      <c r="CF153" s="121" t="str">
        <f t="shared" si="147"/>
        <v/>
      </c>
      <c r="CG153" s="121" t="str">
        <f t="shared" si="148"/>
        <v/>
      </c>
      <c r="CH153" s="121" t="str">
        <f t="shared" si="149"/>
        <v/>
      </c>
      <c r="CI153" s="121" t="str">
        <f t="shared" si="150"/>
        <v/>
      </c>
      <c r="CJ153" s="129" t="str">
        <f t="shared" si="151"/>
        <v/>
      </c>
      <c r="CK153" s="121" t="str">
        <f t="shared" si="152"/>
        <v/>
      </c>
      <c r="CL153" s="121" t="str">
        <f t="shared" si="153"/>
        <v/>
      </c>
      <c r="CM153" s="122" t="str">
        <f t="shared" si="154"/>
        <v/>
      </c>
      <c r="CN153" s="122"/>
      <c r="CO153" s="122"/>
      <c r="CP153" s="122"/>
      <c r="CQ153" s="122"/>
      <c r="CR153" s="218" t="str">
        <f t="shared" si="179"/>
        <v>NO</v>
      </c>
      <c r="CS153" s="120" t="str">
        <f t="shared" si="155"/>
        <v/>
      </c>
      <c r="CT153" s="121" t="str">
        <f t="shared" si="156"/>
        <v/>
      </c>
      <c r="CU153" s="121" t="str">
        <f t="shared" si="157"/>
        <v/>
      </c>
      <c r="CV153" s="121" t="str">
        <f t="shared" si="158"/>
        <v/>
      </c>
      <c r="CW153" s="121" t="str">
        <f t="shared" si="159"/>
        <v/>
      </c>
      <c r="CX153" s="121" t="str">
        <f t="shared" si="160"/>
        <v/>
      </c>
      <c r="CY153" s="121" t="str">
        <f t="shared" si="161"/>
        <v/>
      </c>
      <c r="CZ153" s="121" t="str">
        <f t="shared" si="162"/>
        <v/>
      </c>
      <c r="DA153" s="121" t="str">
        <f t="shared" si="163"/>
        <v/>
      </c>
      <c r="DB153" s="122" t="str">
        <f t="shared" si="164"/>
        <v/>
      </c>
      <c r="DC153" s="120" t="str">
        <f t="shared" si="165"/>
        <v/>
      </c>
      <c r="DD153" s="121" t="str">
        <f t="shared" si="166"/>
        <v/>
      </c>
      <c r="DE153" s="121" t="str">
        <f t="shared" si="167"/>
        <v/>
      </c>
      <c r="DF153" s="122" t="str">
        <f t="shared" si="168"/>
        <v/>
      </c>
      <c r="DG153" s="110"/>
    </row>
    <row r="154" spans="2:111" ht="16.2" hidden="1" customHeight="1" outlineLevel="2" x14ac:dyDescent="0.4">
      <c r="B154" s="7">
        <v>149</v>
      </c>
      <c r="C154" s="12"/>
      <c r="D154" s="13"/>
      <c r="E154" s="14"/>
      <c r="F154" s="14"/>
      <c r="G154" s="14"/>
      <c r="H154" s="14"/>
      <c r="I154" s="14"/>
      <c r="J154" s="14"/>
      <c r="K154" s="14"/>
      <c r="L154" s="15"/>
      <c r="M154" s="12"/>
      <c r="N154" s="12"/>
      <c r="O154" s="12"/>
      <c r="P154" s="98" t="str">
        <f xml:space="preserve"> IF(ISBLANK(M154),"",VLOOKUP(M154,ComboValue!$E$2:$I$18,5,FALSE))</f>
        <v/>
      </c>
      <c r="Q154" s="12"/>
      <c r="R154" s="234" t="str" cm="1">
        <f t="array" ref="R154">IF(OR(ISNUMBER(SEARCH("GHS05",$D154:$L154)),ISNUMBER(SEARCH("GHS06",$D154:$L154)),ISNUMBER(SEARCH("GHS07",$D154:$L154)),ISNUMBER(SEARCH("GHS08",$D154:$L154)),ISNUMBER(SEARCH("geen pictogram",$D154:$L154)),ISNUMBER(SEARCH("GHS09",$D154:$L154)),ISNUMBER(SEARCH("GHS05",$D154:$L154))),"JA","NEE")</f>
        <v>NEE</v>
      </c>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X154" s="121" t="str">
        <f xml:space="preserve"> IF(ISBLANK(D154),"",VLOOKUP(D154,ComboValue!$B$2:$C$11,2,FALSE) &amp; ",") &amp; IF(ISBLANK(E154),"",VLOOKUP(E154,ComboValue!$B$2:$C$11,2,FALSE) &amp; ",") &amp; IF(ISBLANK(F154),"",VLOOKUP(F154,ComboValue!$B$2:$C$11,2,FALSE) &amp; ",") &amp; IF(ISBLANK(G154),"",VLOOKUP(G154,ComboValue!$B$2:$C$11,2,FALSE) &amp; ",") &amp; IF(ISBLANK(H154),"",VLOOKUP(H154,ComboValue!$B$2:$C$11,2,FALSE) &amp; ",") &amp; IF(ISBLANK(I154),"",VLOOKUP(I154,ComboValue!$B$2:$C$11,2,FALSE) &amp; ",") &amp; IF(ISBLANK(J154),"",VLOOKUP(J154,ComboValue!$B$2:$C$11,2,FALSE) &amp; ",") &amp; IF(ISBLANK(K154),"",VLOOKUP(K154,ComboValue!$B$2:$C$11,2,FALSE) &amp; ",") &amp; IF(ISBLANK(L154),"",VLOOKUP(L154,ComboValue!$B$2:$C$11,2,FALSE) &amp; ",")</f>
        <v/>
      </c>
      <c r="AY154" s="121" t="str">
        <f t="shared" si="128"/>
        <v>Tous_NL</v>
      </c>
      <c r="AZ154" s="121" t="str">
        <f>IF(ISBLANK(M154),"",VLOOKUP(M154,ComboValue!$E$2:$G$18,3,FALSE))</f>
        <v/>
      </c>
      <c r="BA154" s="121" t="str">
        <f>IF(ISBLANK(N154),"",VLOOKUP(N154,ComboValue!$K$2:$L$5,2,FALSE))</f>
        <v/>
      </c>
      <c r="BB154" s="128" t="str">
        <f>IF(ISBLANK(S154),"",VLOOKUP(S154,ComboValue!$N$2:$O$70,2,FALSE) &amp; ",") &amp; IF(ISBLANK(T154),"",VLOOKUP(T154,ComboValue!$N$2:$O$70,2,FALSE) &amp; ",") &amp; IF(ISBLANK(U154),"",VLOOKUP(U154,ComboValue!$N$2:$O$70,2,FALSE) &amp; ",") &amp; IF(ISBLANK(V154),"",VLOOKUP(V154,ComboValue!$N$2:$O$70,2,FALSE) &amp; ",") &amp; IF(ISBLANK(W154),"",VLOOKUP(W154,ComboValue!$N$2:$O$70,2,FALSE) &amp; ",") &amp; IF(ISBLANK(X154),"",VLOOKUP(X154,ComboValue!$N$2:$O$70,2,FALSE) &amp; ",") &amp; IF(ISBLANK(Y154),"",VLOOKUP(Y154,ComboValue!$N$2:$O$70,2,FALSE) &amp; ",") &amp; IF(ISBLANK(Z154),"",VLOOKUP(Z154,ComboValue!$N$2:$O$70,2,FALSE) &amp; ",") &amp; IF(ISBLANK(AA154),"",VLOOKUP(AA154,ComboValue!$N$2:$O$70,2,FALSE) &amp; ",") &amp; IF(ISBLANK(AB154),"",VLOOKUP(AB154,ComboValue!$N$2:$O$70,2,FALSE) &amp; ",") &amp; IF(ISBLANK(AC154),"",VLOOKUP(AC154,ComboValue!$N$2:$O$70,2,FALSE) &amp; ",") &amp; IF(ISBLANK(AD154),"",VLOOKUP(AD154,ComboValue!$N$2:$O$70,2,FALSE) &amp; ",") &amp; IF(ISBLANK(AE154),"",VLOOKUP(AE154,ComboValue!$N$2:$O$70,2,FALSE) &amp; ",") &amp; IF(ISBLANK(AF154),"",VLOOKUP(AF154,ComboValue!$N$2:$O$70,2,FALSE) &amp; ",") &amp; IF(ISBLANK(AG154),"",VLOOKUP(AG154,ComboValue!$N$2:$O$70,2,FALSE) &amp; ",") &amp; IF(ISBLANK(AH154),"",VLOOKUP(AH154,ComboValue!$N$2:$O$70,2,FALSE) &amp; ",") &amp; IF(ISBLANK(AI154),"",VLOOKUP(AI154,ComboValue!$N$2:$O$70,2,FALSE) &amp; ",") &amp; IF(ISBLANK(AJ154),"",VLOOKUP(AJ154,ComboValue!$N$2:$O$70,2,FALSE) &amp; ",") &amp; IF(ISBLANK(AK154),"",VLOOKUP(AK154,ComboValue!$N$2:$O$70,2,FALSE) &amp; ",") &amp; IF(ISBLANK(AL154),"",VLOOKUP(AL154,ComboValue!$N$2:$O$70,2,FALSE) &amp; ",") &amp; IF(ISBLANK(AM154),"",VLOOKUP(AM154,ComboValue!$N$2:$O$70,2,FALSE) &amp; ",") &amp; IF(ISBLANK(AN154),"",VLOOKUP(AN154,ComboValue!$N$2:$O$70,2,FALSE) &amp; ",") &amp; IF(ISBLANK(AO154),"",VLOOKUP(AO154,ComboValue!$N$2:$O$70,2,FALSE) &amp; ",") &amp; IF(ISBLANK(AP154),"",VLOOKUP(AP154,ComboValue!$N$2:$O$70,2,FALSE) &amp; ",") &amp; IF(ISBLANK(AQ154),"",VLOOKUP(AQ154,ComboValue!$N$2:$O$70,2,FALSE) &amp; ",") &amp; IF(ISBLANK(AR154),"",VLOOKUP(AR154,ComboValue!$N$2:$O$70,2,FALSE) &amp; ",") &amp; IF(ISBLANK(AS154),"",VLOOKUP(AS154,ComboValue!$N$2:$O$70,2,FALSE) &amp; ",") &amp; IF(ISBLANK(AT154),"",VLOOKUP(AT154,ComboValue!$N$2:$O$70,2,FALSE) &amp; ",") &amp; IF(ISBLANK(AU154),"",VLOOKUP(AU154,ComboValue!$N$2:$O$70,2,FALSE) &amp; ",") &amp; IF(ISBLANK(AV154),"",VLOOKUP(AV154,ComboValue!$N$2:$O$70,2,FALSE) &amp; ",")</f>
        <v/>
      </c>
      <c r="BC154" s="122" t="str">
        <f t="shared" si="129"/>
        <v/>
      </c>
      <c r="BD154" s="110"/>
      <c r="BE154" s="120" t="str">
        <f t="shared" si="169"/>
        <v/>
      </c>
      <c r="BF154" s="121" t="str">
        <f t="shared" si="170"/>
        <v/>
      </c>
      <c r="BG154" s="121" t="str">
        <f t="shared" si="171"/>
        <v/>
      </c>
      <c r="BH154" s="121" t="str">
        <f t="shared" si="172"/>
        <v/>
      </c>
      <c r="BI154" s="121" t="str">
        <f t="shared" si="173"/>
        <v/>
      </c>
      <c r="BJ154" s="121" t="str">
        <f t="shared" si="174"/>
        <v/>
      </c>
      <c r="BK154" s="121" t="str">
        <f t="shared" si="175"/>
        <v/>
      </c>
      <c r="BL154" s="121" t="str">
        <f t="shared" si="176"/>
        <v/>
      </c>
      <c r="BM154" s="121" t="str">
        <f t="shared" si="177"/>
        <v/>
      </c>
      <c r="BN154" s="121" t="str">
        <f t="shared" si="178"/>
        <v/>
      </c>
      <c r="BO154" s="121">
        <f t="shared" si="130"/>
        <v>0</v>
      </c>
      <c r="BP154" s="121">
        <f t="shared" si="131"/>
        <v>0</v>
      </c>
      <c r="BQ154" s="121">
        <f t="shared" si="132"/>
        <v>0</v>
      </c>
      <c r="BR154" s="121">
        <f t="shared" si="133"/>
        <v>0</v>
      </c>
      <c r="BS154" s="121">
        <f t="shared" si="134"/>
        <v>0</v>
      </c>
      <c r="BT154" s="121">
        <f t="shared" si="135"/>
        <v>0</v>
      </c>
      <c r="BU154" s="121" t="str">
        <f t="shared" si="136"/>
        <v/>
      </c>
      <c r="BV154" s="121" t="str">
        <f t="shared" si="137"/>
        <v/>
      </c>
      <c r="BW154" s="121" t="str">
        <f t="shared" si="138"/>
        <v/>
      </c>
      <c r="BX154" s="121" t="str">
        <f t="shared" si="139"/>
        <v/>
      </c>
      <c r="BY154" s="121" t="str">
        <f t="shared" si="140"/>
        <v/>
      </c>
      <c r="BZ154" s="121" t="str">
        <f t="shared" si="141"/>
        <v/>
      </c>
      <c r="CA154" s="121" t="str">
        <f t="shared" si="142"/>
        <v/>
      </c>
      <c r="CB154" s="121" t="str">
        <f t="shared" si="143"/>
        <v/>
      </c>
      <c r="CC154" s="121" t="str">
        <f t="shared" si="144"/>
        <v/>
      </c>
      <c r="CD154" s="121" t="str">
        <f t="shared" si="145"/>
        <v/>
      </c>
      <c r="CE154" s="121" t="str">
        <f t="shared" si="146"/>
        <v/>
      </c>
      <c r="CF154" s="121" t="str">
        <f t="shared" si="147"/>
        <v/>
      </c>
      <c r="CG154" s="121" t="str">
        <f t="shared" si="148"/>
        <v/>
      </c>
      <c r="CH154" s="121" t="str">
        <f t="shared" si="149"/>
        <v/>
      </c>
      <c r="CI154" s="121" t="str">
        <f t="shared" si="150"/>
        <v/>
      </c>
      <c r="CJ154" s="129" t="str">
        <f t="shared" si="151"/>
        <v/>
      </c>
      <c r="CK154" s="121" t="str">
        <f t="shared" si="152"/>
        <v/>
      </c>
      <c r="CL154" s="121" t="str">
        <f t="shared" si="153"/>
        <v/>
      </c>
      <c r="CM154" s="122" t="str">
        <f t="shared" si="154"/>
        <v/>
      </c>
      <c r="CN154" s="122"/>
      <c r="CO154" s="122"/>
      <c r="CP154" s="122"/>
      <c r="CQ154" s="122"/>
      <c r="CR154" s="218" t="str">
        <f t="shared" si="179"/>
        <v>NO</v>
      </c>
      <c r="CS154" s="120" t="str">
        <f t="shared" si="155"/>
        <v/>
      </c>
      <c r="CT154" s="121" t="str">
        <f t="shared" si="156"/>
        <v/>
      </c>
      <c r="CU154" s="121" t="str">
        <f t="shared" si="157"/>
        <v/>
      </c>
      <c r="CV154" s="121" t="str">
        <f t="shared" si="158"/>
        <v/>
      </c>
      <c r="CW154" s="121" t="str">
        <f t="shared" si="159"/>
        <v/>
      </c>
      <c r="CX154" s="121" t="str">
        <f t="shared" si="160"/>
        <v/>
      </c>
      <c r="CY154" s="121" t="str">
        <f t="shared" si="161"/>
        <v/>
      </c>
      <c r="CZ154" s="121" t="str">
        <f t="shared" si="162"/>
        <v/>
      </c>
      <c r="DA154" s="121" t="str">
        <f t="shared" si="163"/>
        <v/>
      </c>
      <c r="DB154" s="122" t="str">
        <f t="shared" si="164"/>
        <v/>
      </c>
      <c r="DC154" s="120" t="str">
        <f t="shared" si="165"/>
        <v/>
      </c>
      <c r="DD154" s="121" t="str">
        <f t="shared" si="166"/>
        <v/>
      </c>
      <c r="DE154" s="121" t="str">
        <f t="shared" si="167"/>
        <v/>
      </c>
      <c r="DF154" s="122" t="str">
        <f t="shared" si="168"/>
        <v/>
      </c>
      <c r="DG154" s="110"/>
    </row>
    <row r="155" spans="2:111" ht="16.2" hidden="1" customHeight="1" outlineLevel="2" x14ac:dyDescent="0.4">
      <c r="B155" s="7">
        <v>150</v>
      </c>
      <c r="C155" s="12"/>
      <c r="D155" s="13"/>
      <c r="E155" s="14"/>
      <c r="F155" s="14"/>
      <c r="G155" s="14"/>
      <c r="H155" s="14"/>
      <c r="I155" s="14"/>
      <c r="J155" s="14"/>
      <c r="K155" s="14"/>
      <c r="L155" s="15"/>
      <c r="M155" s="12"/>
      <c r="N155" s="12"/>
      <c r="O155" s="12"/>
      <c r="P155" s="98" t="str">
        <f xml:space="preserve"> IF(ISBLANK(M155),"",VLOOKUP(M155,ComboValue!$E$2:$I$18,5,FALSE))</f>
        <v/>
      </c>
      <c r="Q155" s="12"/>
      <c r="R155" s="234" t="str" cm="1">
        <f t="array" ref="R155">IF(OR(ISNUMBER(SEARCH("GHS05",$D155:$L155)),ISNUMBER(SEARCH("GHS06",$D155:$L155)),ISNUMBER(SEARCH("GHS07",$D155:$L155)),ISNUMBER(SEARCH("GHS08",$D155:$L155)),ISNUMBER(SEARCH("geen pictogram",$D155:$L155)),ISNUMBER(SEARCH("GHS09",$D155:$L155)),ISNUMBER(SEARCH("GHS05",$D155:$L155))),"JA","NEE")</f>
        <v>NEE</v>
      </c>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X155" s="121" t="str">
        <f xml:space="preserve"> IF(ISBLANK(D155),"",VLOOKUP(D155,ComboValue!$B$2:$C$11,2,FALSE) &amp; ",") &amp; IF(ISBLANK(E155),"",VLOOKUP(E155,ComboValue!$B$2:$C$11,2,FALSE) &amp; ",") &amp; IF(ISBLANK(F155),"",VLOOKUP(F155,ComboValue!$B$2:$C$11,2,FALSE) &amp; ",") &amp; IF(ISBLANK(G155),"",VLOOKUP(G155,ComboValue!$B$2:$C$11,2,FALSE) &amp; ",") &amp; IF(ISBLANK(H155),"",VLOOKUP(H155,ComboValue!$B$2:$C$11,2,FALSE) &amp; ",") &amp; IF(ISBLANK(I155),"",VLOOKUP(I155,ComboValue!$B$2:$C$11,2,FALSE) &amp; ",") &amp; IF(ISBLANK(J155),"",VLOOKUP(J155,ComboValue!$B$2:$C$11,2,FALSE) &amp; ",") &amp; IF(ISBLANK(K155),"",VLOOKUP(K155,ComboValue!$B$2:$C$11,2,FALSE) &amp; ",") &amp; IF(ISBLANK(L155),"",VLOOKUP(L155,ComboValue!$B$2:$C$11,2,FALSE) &amp; ",")</f>
        <v/>
      </c>
      <c r="AY155" s="121" t="str">
        <f t="shared" si="128"/>
        <v>Tous_NL</v>
      </c>
      <c r="AZ155" s="121" t="str">
        <f>IF(ISBLANK(M155),"",VLOOKUP(M155,ComboValue!$E$2:$G$18,3,FALSE))</f>
        <v/>
      </c>
      <c r="BA155" s="121" t="str">
        <f>IF(ISBLANK(N155),"",VLOOKUP(N155,ComboValue!$K$2:$L$5,2,FALSE))</f>
        <v/>
      </c>
      <c r="BB155" s="128" t="str">
        <f>IF(ISBLANK(S155),"",VLOOKUP(S155,ComboValue!$N$2:$O$70,2,FALSE) &amp; ",") &amp; IF(ISBLANK(T155),"",VLOOKUP(T155,ComboValue!$N$2:$O$70,2,FALSE) &amp; ",") &amp; IF(ISBLANK(U155),"",VLOOKUP(U155,ComboValue!$N$2:$O$70,2,FALSE) &amp; ",") &amp; IF(ISBLANK(V155),"",VLOOKUP(V155,ComboValue!$N$2:$O$70,2,FALSE) &amp; ",") &amp; IF(ISBLANK(W155),"",VLOOKUP(W155,ComboValue!$N$2:$O$70,2,FALSE) &amp; ",") &amp; IF(ISBLANK(X155),"",VLOOKUP(X155,ComboValue!$N$2:$O$70,2,FALSE) &amp; ",") &amp; IF(ISBLANK(Y155),"",VLOOKUP(Y155,ComboValue!$N$2:$O$70,2,FALSE) &amp; ",") &amp; IF(ISBLANK(Z155),"",VLOOKUP(Z155,ComboValue!$N$2:$O$70,2,FALSE) &amp; ",") &amp; IF(ISBLANK(AA155),"",VLOOKUP(AA155,ComboValue!$N$2:$O$70,2,FALSE) &amp; ",") &amp; IF(ISBLANK(AB155),"",VLOOKUP(AB155,ComboValue!$N$2:$O$70,2,FALSE) &amp; ",") &amp; IF(ISBLANK(AC155),"",VLOOKUP(AC155,ComboValue!$N$2:$O$70,2,FALSE) &amp; ",") &amp; IF(ISBLANK(AD155),"",VLOOKUP(AD155,ComboValue!$N$2:$O$70,2,FALSE) &amp; ",") &amp; IF(ISBLANK(AE155),"",VLOOKUP(AE155,ComboValue!$N$2:$O$70,2,FALSE) &amp; ",") &amp; IF(ISBLANK(AF155),"",VLOOKUP(AF155,ComboValue!$N$2:$O$70,2,FALSE) &amp; ",") &amp; IF(ISBLANK(AG155),"",VLOOKUP(AG155,ComboValue!$N$2:$O$70,2,FALSE) &amp; ",") &amp; IF(ISBLANK(AH155),"",VLOOKUP(AH155,ComboValue!$N$2:$O$70,2,FALSE) &amp; ",") &amp; IF(ISBLANK(AI155),"",VLOOKUP(AI155,ComboValue!$N$2:$O$70,2,FALSE) &amp; ",") &amp; IF(ISBLANK(AJ155),"",VLOOKUP(AJ155,ComboValue!$N$2:$O$70,2,FALSE) &amp; ",") &amp; IF(ISBLANK(AK155),"",VLOOKUP(AK155,ComboValue!$N$2:$O$70,2,FALSE) &amp; ",") &amp; IF(ISBLANK(AL155),"",VLOOKUP(AL155,ComboValue!$N$2:$O$70,2,FALSE) &amp; ",") &amp; IF(ISBLANK(AM155),"",VLOOKUP(AM155,ComboValue!$N$2:$O$70,2,FALSE) &amp; ",") &amp; IF(ISBLANK(AN155),"",VLOOKUP(AN155,ComboValue!$N$2:$O$70,2,FALSE) &amp; ",") &amp; IF(ISBLANK(AO155),"",VLOOKUP(AO155,ComboValue!$N$2:$O$70,2,FALSE) &amp; ",") &amp; IF(ISBLANK(AP155),"",VLOOKUP(AP155,ComboValue!$N$2:$O$70,2,FALSE) &amp; ",") &amp; IF(ISBLANK(AQ155),"",VLOOKUP(AQ155,ComboValue!$N$2:$O$70,2,FALSE) &amp; ",") &amp; IF(ISBLANK(AR155),"",VLOOKUP(AR155,ComboValue!$N$2:$O$70,2,FALSE) &amp; ",") &amp; IF(ISBLANK(AS155),"",VLOOKUP(AS155,ComboValue!$N$2:$O$70,2,FALSE) &amp; ",") &amp; IF(ISBLANK(AT155),"",VLOOKUP(AT155,ComboValue!$N$2:$O$70,2,FALSE) &amp; ",") &amp; IF(ISBLANK(AU155),"",VLOOKUP(AU155,ComboValue!$N$2:$O$70,2,FALSE) &amp; ",") &amp; IF(ISBLANK(AV155),"",VLOOKUP(AV155,ComboValue!$N$2:$O$70,2,FALSE) &amp; ",")</f>
        <v/>
      </c>
      <c r="BC155" s="122" t="str">
        <f t="shared" si="129"/>
        <v/>
      </c>
      <c r="BD155" s="110"/>
      <c r="BE155" s="120" t="str">
        <f t="shared" si="169"/>
        <v/>
      </c>
      <c r="BF155" s="121" t="str">
        <f t="shared" si="170"/>
        <v/>
      </c>
      <c r="BG155" s="121" t="str">
        <f t="shared" si="171"/>
        <v/>
      </c>
      <c r="BH155" s="121" t="str">
        <f t="shared" si="172"/>
        <v/>
      </c>
      <c r="BI155" s="121" t="str">
        <f t="shared" si="173"/>
        <v/>
      </c>
      <c r="BJ155" s="121" t="str">
        <f t="shared" si="174"/>
        <v/>
      </c>
      <c r="BK155" s="121" t="str">
        <f t="shared" si="175"/>
        <v/>
      </c>
      <c r="BL155" s="121" t="str">
        <f t="shared" si="176"/>
        <v/>
      </c>
      <c r="BM155" s="121" t="str">
        <f t="shared" si="177"/>
        <v/>
      </c>
      <c r="BN155" s="121" t="str">
        <f t="shared" si="178"/>
        <v/>
      </c>
      <c r="BO155" s="121">
        <f t="shared" si="130"/>
        <v>0</v>
      </c>
      <c r="BP155" s="121">
        <f t="shared" si="131"/>
        <v>0</v>
      </c>
      <c r="BQ155" s="121">
        <f t="shared" si="132"/>
        <v>0</v>
      </c>
      <c r="BR155" s="121">
        <f t="shared" si="133"/>
        <v>0</v>
      </c>
      <c r="BS155" s="121">
        <f t="shared" si="134"/>
        <v>0</v>
      </c>
      <c r="BT155" s="121">
        <f t="shared" si="135"/>
        <v>0</v>
      </c>
      <c r="BU155" s="121" t="str">
        <f t="shared" si="136"/>
        <v/>
      </c>
      <c r="BV155" s="121" t="str">
        <f t="shared" si="137"/>
        <v/>
      </c>
      <c r="BW155" s="121" t="str">
        <f t="shared" si="138"/>
        <v/>
      </c>
      <c r="BX155" s="121" t="str">
        <f t="shared" si="139"/>
        <v/>
      </c>
      <c r="BY155" s="121" t="str">
        <f t="shared" si="140"/>
        <v/>
      </c>
      <c r="BZ155" s="121" t="str">
        <f t="shared" si="141"/>
        <v/>
      </c>
      <c r="CA155" s="121" t="str">
        <f t="shared" si="142"/>
        <v/>
      </c>
      <c r="CB155" s="121" t="str">
        <f t="shared" si="143"/>
        <v/>
      </c>
      <c r="CC155" s="121" t="str">
        <f t="shared" si="144"/>
        <v/>
      </c>
      <c r="CD155" s="121" t="str">
        <f t="shared" si="145"/>
        <v/>
      </c>
      <c r="CE155" s="121" t="str">
        <f t="shared" si="146"/>
        <v/>
      </c>
      <c r="CF155" s="121" t="str">
        <f t="shared" si="147"/>
        <v/>
      </c>
      <c r="CG155" s="121" t="str">
        <f t="shared" si="148"/>
        <v/>
      </c>
      <c r="CH155" s="121" t="str">
        <f t="shared" si="149"/>
        <v/>
      </c>
      <c r="CI155" s="121" t="str">
        <f t="shared" si="150"/>
        <v/>
      </c>
      <c r="CJ155" s="129" t="str">
        <f t="shared" si="151"/>
        <v/>
      </c>
      <c r="CK155" s="121" t="str">
        <f t="shared" si="152"/>
        <v/>
      </c>
      <c r="CL155" s="121" t="str">
        <f t="shared" si="153"/>
        <v/>
      </c>
      <c r="CM155" s="122" t="str">
        <f t="shared" si="154"/>
        <v/>
      </c>
      <c r="CN155" s="122"/>
      <c r="CO155" s="122"/>
      <c r="CP155" s="122"/>
      <c r="CQ155" s="122"/>
      <c r="CR155" s="218" t="str">
        <f t="shared" si="179"/>
        <v>NO</v>
      </c>
      <c r="CS155" s="120" t="str">
        <f t="shared" si="155"/>
        <v/>
      </c>
      <c r="CT155" s="121" t="str">
        <f t="shared" si="156"/>
        <v/>
      </c>
      <c r="CU155" s="121" t="str">
        <f t="shared" si="157"/>
        <v/>
      </c>
      <c r="CV155" s="121" t="str">
        <f t="shared" si="158"/>
        <v/>
      </c>
      <c r="CW155" s="121" t="str">
        <f t="shared" si="159"/>
        <v/>
      </c>
      <c r="CX155" s="121" t="str">
        <f t="shared" si="160"/>
        <v/>
      </c>
      <c r="CY155" s="121" t="str">
        <f t="shared" si="161"/>
        <v/>
      </c>
      <c r="CZ155" s="121" t="str">
        <f t="shared" si="162"/>
        <v/>
      </c>
      <c r="DA155" s="121" t="str">
        <f t="shared" si="163"/>
        <v/>
      </c>
      <c r="DB155" s="122" t="str">
        <f t="shared" si="164"/>
        <v/>
      </c>
      <c r="DC155" s="120" t="str">
        <f t="shared" si="165"/>
        <v/>
      </c>
      <c r="DD155" s="121" t="str">
        <f t="shared" si="166"/>
        <v/>
      </c>
      <c r="DE155" s="121" t="str">
        <f t="shared" si="167"/>
        <v/>
      </c>
      <c r="DF155" s="122" t="str">
        <f t="shared" si="168"/>
        <v/>
      </c>
      <c r="DG155" s="110"/>
    </row>
    <row r="156" spans="2:111" ht="16.2" hidden="1" customHeight="1" outlineLevel="2" x14ac:dyDescent="0.4">
      <c r="B156" s="7">
        <v>151</v>
      </c>
      <c r="C156" s="12"/>
      <c r="D156" s="13"/>
      <c r="E156" s="14"/>
      <c r="F156" s="14"/>
      <c r="G156" s="14"/>
      <c r="H156" s="14"/>
      <c r="I156" s="14"/>
      <c r="J156" s="14"/>
      <c r="K156" s="14"/>
      <c r="L156" s="15"/>
      <c r="M156" s="12"/>
      <c r="N156" s="12"/>
      <c r="O156" s="12"/>
      <c r="P156" s="98" t="str">
        <f xml:space="preserve"> IF(ISBLANK(M156),"",VLOOKUP(M156,ComboValue!$E$2:$I$18,5,FALSE))</f>
        <v/>
      </c>
      <c r="Q156" s="12"/>
      <c r="R156" s="234" t="str" cm="1">
        <f t="array" ref="R156">IF(OR(ISNUMBER(SEARCH("GHS05",$D156:$L156)),ISNUMBER(SEARCH("GHS06",$D156:$L156)),ISNUMBER(SEARCH("GHS07",$D156:$L156)),ISNUMBER(SEARCH("GHS08",$D156:$L156)),ISNUMBER(SEARCH("geen pictogram",$D156:$L156)),ISNUMBER(SEARCH("GHS09",$D156:$L156)),ISNUMBER(SEARCH("GHS05",$D156:$L156))),"JA","NEE")</f>
        <v>NEE</v>
      </c>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X156" s="121" t="str">
        <f xml:space="preserve"> IF(ISBLANK(D156),"",VLOOKUP(D156,ComboValue!$B$2:$C$11,2,FALSE) &amp; ",") &amp; IF(ISBLANK(E156),"",VLOOKUP(E156,ComboValue!$B$2:$C$11,2,FALSE) &amp; ",") &amp; IF(ISBLANK(F156),"",VLOOKUP(F156,ComboValue!$B$2:$C$11,2,FALSE) &amp; ",") &amp; IF(ISBLANK(G156),"",VLOOKUP(G156,ComboValue!$B$2:$C$11,2,FALSE) &amp; ",") &amp; IF(ISBLANK(H156),"",VLOOKUP(H156,ComboValue!$B$2:$C$11,2,FALSE) &amp; ",") &amp; IF(ISBLANK(I156),"",VLOOKUP(I156,ComboValue!$B$2:$C$11,2,FALSE) &amp; ",") &amp; IF(ISBLANK(J156),"",VLOOKUP(J156,ComboValue!$B$2:$C$11,2,FALSE) &amp; ",") &amp; IF(ISBLANK(K156),"",VLOOKUP(K156,ComboValue!$B$2:$C$11,2,FALSE) &amp; ",") &amp; IF(ISBLANK(L156),"",VLOOKUP(L156,ComboValue!$B$2:$C$11,2,FALSE) &amp; ",")</f>
        <v/>
      </c>
      <c r="AY156" s="121" t="str">
        <f t="shared" si="128"/>
        <v>Tous_NL</v>
      </c>
      <c r="AZ156" s="121" t="str">
        <f>IF(ISBLANK(M156),"",VLOOKUP(M156,ComboValue!$E$2:$G$18,3,FALSE))</f>
        <v/>
      </c>
      <c r="BA156" s="121" t="str">
        <f>IF(ISBLANK(N156),"",VLOOKUP(N156,ComboValue!$K$2:$L$5,2,FALSE))</f>
        <v/>
      </c>
      <c r="BB156" s="128" t="str">
        <f>IF(ISBLANK(S156),"",VLOOKUP(S156,ComboValue!$N$2:$O$70,2,FALSE) &amp; ",") &amp; IF(ISBLANK(T156),"",VLOOKUP(T156,ComboValue!$N$2:$O$70,2,FALSE) &amp; ",") &amp; IF(ISBLANK(U156),"",VLOOKUP(U156,ComboValue!$N$2:$O$70,2,FALSE) &amp; ",") &amp; IF(ISBLANK(V156),"",VLOOKUP(V156,ComboValue!$N$2:$O$70,2,FALSE) &amp; ",") &amp; IF(ISBLANK(W156),"",VLOOKUP(W156,ComboValue!$N$2:$O$70,2,FALSE) &amp; ",") &amp; IF(ISBLANK(X156),"",VLOOKUP(X156,ComboValue!$N$2:$O$70,2,FALSE) &amp; ",") &amp; IF(ISBLANK(Y156),"",VLOOKUP(Y156,ComboValue!$N$2:$O$70,2,FALSE) &amp; ",") &amp; IF(ISBLANK(Z156),"",VLOOKUP(Z156,ComboValue!$N$2:$O$70,2,FALSE) &amp; ",") &amp; IF(ISBLANK(AA156),"",VLOOKUP(AA156,ComboValue!$N$2:$O$70,2,FALSE) &amp; ",") &amp; IF(ISBLANK(AB156),"",VLOOKUP(AB156,ComboValue!$N$2:$O$70,2,FALSE) &amp; ",") &amp; IF(ISBLANK(AC156),"",VLOOKUP(AC156,ComboValue!$N$2:$O$70,2,FALSE) &amp; ",") &amp; IF(ISBLANK(AD156),"",VLOOKUP(AD156,ComboValue!$N$2:$O$70,2,FALSE) &amp; ",") &amp; IF(ISBLANK(AE156),"",VLOOKUP(AE156,ComboValue!$N$2:$O$70,2,FALSE) &amp; ",") &amp; IF(ISBLANK(AF156),"",VLOOKUP(AF156,ComboValue!$N$2:$O$70,2,FALSE) &amp; ",") &amp; IF(ISBLANK(AG156),"",VLOOKUP(AG156,ComboValue!$N$2:$O$70,2,FALSE) &amp; ",") &amp; IF(ISBLANK(AH156),"",VLOOKUP(AH156,ComboValue!$N$2:$O$70,2,FALSE) &amp; ",") &amp; IF(ISBLANK(AI156),"",VLOOKUP(AI156,ComboValue!$N$2:$O$70,2,FALSE) &amp; ",") &amp; IF(ISBLANK(AJ156),"",VLOOKUP(AJ156,ComboValue!$N$2:$O$70,2,FALSE) &amp; ",") &amp; IF(ISBLANK(AK156),"",VLOOKUP(AK156,ComboValue!$N$2:$O$70,2,FALSE) &amp; ",") &amp; IF(ISBLANK(AL156),"",VLOOKUP(AL156,ComboValue!$N$2:$O$70,2,FALSE) &amp; ",") &amp; IF(ISBLANK(AM156),"",VLOOKUP(AM156,ComboValue!$N$2:$O$70,2,FALSE) &amp; ",") &amp; IF(ISBLANK(AN156),"",VLOOKUP(AN156,ComboValue!$N$2:$O$70,2,FALSE) &amp; ",") &amp; IF(ISBLANK(AO156),"",VLOOKUP(AO156,ComboValue!$N$2:$O$70,2,FALSE) &amp; ",") &amp; IF(ISBLANK(AP156),"",VLOOKUP(AP156,ComboValue!$N$2:$O$70,2,FALSE) &amp; ",") &amp; IF(ISBLANK(AQ156),"",VLOOKUP(AQ156,ComboValue!$N$2:$O$70,2,FALSE) &amp; ",") &amp; IF(ISBLANK(AR156),"",VLOOKUP(AR156,ComboValue!$N$2:$O$70,2,FALSE) &amp; ",") &amp; IF(ISBLANK(AS156),"",VLOOKUP(AS156,ComboValue!$N$2:$O$70,2,FALSE) &amp; ",") &amp; IF(ISBLANK(AT156),"",VLOOKUP(AT156,ComboValue!$N$2:$O$70,2,FALSE) &amp; ",") &amp; IF(ISBLANK(AU156),"",VLOOKUP(AU156,ComboValue!$N$2:$O$70,2,FALSE) &amp; ",") &amp; IF(ISBLANK(AV156),"",VLOOKUP(AV156,ComboValue!$N$2:$O$70,2,FALSE) &amp; ",")</f>
        <v/>
      </c>
      <c r="BC156" s="122" t="str">
        <f t="shared" si="129"/>
        <v/>
      </c>
      <c r="BD156" s="110"/>
      <c r="BE156" s="120" t="str">
        <f t="shared" si="169"/>
        <v/>
      </c>
      <c r="BF156" s="121" t="str">
        <f t="shared" si="170"/>
        <v/>
      </c>
      <c r="BG156" s="121" t="str">
        <f t="shared" si="171"/>
        <v/>
      </c>
      <c r="BH156" s="121" t="str">
        <f t="shared" si="172"/>
        <v/>
      </c>
      <c r="BI156" s="121" t="str">
        <f t="shared" si="173"/>
        <v/>
      </c>
      <c r="BJ156" s="121" t="str">
        <f t="shared" si="174"/>
        <v/>
      </c>
      <c r="BK156" s="121" t="str">
        <f t="shared" si="175"/>
        <v/>
      </c>
      <c r="BL156" s="121" t="str">
        <f t="shared" si="176"/>
        <v/>
      </c>
      <c r="BM156" s="121" t="str">
        <f t="shared" si="177"/>
        <v/>
      </c>
      <c r="BN156" s="121" t="str">
        <f t="shared" si="178"/>
        <v/>
      </c>
      <c r="BO156" s="121">
        <f t="shared" si="130"/>
        <v>0</v>
      </c>
      <c r="BP156" s="121">
        <f t="shared" si="131"/>
        <v>0</v>
      </c>
      <c r="BQ156" s="121">
        <f t="shared" si="132"/>
        <v>0</v>
      </c>
      <c r="BR156" s="121">
        <f t="shared" si="133"/>
        <v>0</v>
      </c>
      <c r="BS156" s="121">
        <f t="shared" si="134"/>
        <v>0</v>
      </c>
      <c r="BT156" s="121">
        <f t="shared" si="135"/>
        <v>0</v>
      </c>
      <c r="BU156" s="121" t="str">
        <f t="shared" si="136"/>
        <v/>
      </c>
      <c r="BV156" s="121" t="str">
        <f t="shared" si="137"/>
        <v/>
      </c>
      <c r="BW156" s="121" t="str">
        <f t="shared" si="138"/>
        <v/>
      </c>
      <c r="BX156" s="121" t="str">
        <f t="shared" si="139"/>
        <v/>
      </c>
      <c r="BY156" s="121" t="str">
        <f t="shared" si="140"/>
        <v/>
      </c>
      <c r="BZ156" s="121" t="str">
        <f t="shared" si="141"/>
        <v/>
      </c>
      <c r="CA156" s="121" t="str">
        <f t="shared" si="142"/>
        <v/>
      </c>
      <c r="CB156" s="121" t="str">
        <f t="shared" si="143"/>
        <v/>
      </c>
      <c r="CC156" s="121" t="str">
        <f t="shared" si="144"/>
        <v/>
      </c>
      <c r="CD156" s="121" t="str">
        <f t="shared" si="145"/>
        <v/>
      </c>
      <c r="CE156" s="121" t="str">
        <f t="shared" si="146"/>
        <v/>
      </c>
      <c r="CF156" s="121" t="str">
        <f t="shared" si="147"/>
        <v/>
      </c>
      <c r="CG156" s="121" t="str">
        <f t="shared" si="148"/>
        <v/>
      </c>
      <c r="CH156" s="121" t="str">
        <f t="shared" si="149"/>
        <v/>
      </c>
      <c r="CI156" s="121" t="str">
        <f t="shared" si="150"/>
        <v/>
      </c>
      <c r="CJ156" s="129" t="str">
        <f t="shared" si="151"/>
        <v/>
      </c>
      <c r="CK156" s="121" t="str">
        <f t="shared" si="152"/>
        <v/>
      </c>
      <c r="CL156" s="121" t="str">
        <f t="shared" si="153"/>
        <v/>
      </c>
      <c r="CM156" s="122" t="str">
        <f t="shared" si="154"/>
        <v/>
      </c>
      <c r="CN156" s="122"/>
      <c r="CO156" s="122"/>
      <c r="CP156" s="122"/>
      <c r="CQ156" s="122"/>
      <c r="CR156" s="218" t="str">
        <f t="shared" si="179"/>
        <v>NO</v>
      </c>
      <c r="CS156" s="120" t="str">
        <f t="shared" si="155"/>
        <v/>
      </c>
      <c r="CT156" s="121" t="str">
        <f t="shared" si="156"/>
        <v/>
      </c>
      <c r="CU156" s="121" t="str">
        <f t="shared" si="157"/>
        <v/>
      </c>
      <c r="CV156" s="121" t="str">
        <f t="shared" si="158"/>
        <v/>
      </c>
      <c r="CW156" s="121" t="str">
        <f t="shared" si="159"/>
        <v/>
      </c>
      <c r="CX156" s="121" t="str">
        <f t="shared" si="160"/>
        <v/>
      </c>
      <c r="CY156" s="121" t="str">
        <f t="shared" si="161"/>
        <v/>
      </c>
      <c r="CZ156" s="121" t="str">
        <f t="shared" si="162"/>
        <v/>
      </c>
      <c r="DA156" s="121" t="str">
        <f t="shared" si="163"/>
        <v/>
      </c>
      <c r="DB156" s="122" t="str">
        <f t="shared" si="164"/>
        <v/>
      </c>
      <c r="DC156" s="120" t="str">
        <f t="shared" si="165"/>
        <v/>
      </c>
      <c r="DD156" s="121" t="str">
        <f t="shared" si="166"/>
        <v/>
      </c>
      <c r="DE156" s="121" t="str">
        <f t="shared" si="167"/>
        <v/>
      </c>
      <c r="DF156" s="122" t="str">
        <f t="shared" si="168"/>
        <v/>
      </c>
      <c r="DG156" s="110"/>
    </row>
    <row r="157" spans="2:111" ht="16.2" hidden="1" customHeight="1" outlineLevel="2" x14ac:dyDescent="0.4">
      <c r="B157" s="7">
        <v>152</v>
      </c>
      <c r="C157" s="12"/>
      <c r="D157" s="13"/>
      <c r="E157" s="14"/>
      <c r="F157" s="14"/>
      <c r="G157" s="14"/>
      <c r="H157" s="14"/>
      <c r="I157" s="14"/>
      <c r="J157" s="14"/>
      <c r="K157" s="14"/>
      <c r="L157" s="15"/>
      <c r="M157" s="12"/>
      <c r="N157" s="12"/>
      <c r="O157" s="12"/>
      <c r="P157" s="98" t="str">
        <f xml:space="preserve"> IF(ISBLANK(M157),"",VLOOKUP(M157,ComboValue!$E$2:$I$18,5,FALSE))</f>
        <v/>
      </c>
      <c r="Q157" s="12"/>
      <c r="R157" s="234" t="str" cm="1">
        <f t="array" ref="R157">IF(OR(ISNUMBER(SEARCH("GHS05",$D157:$L157)),ISNUMBER(SEARCH("GHS06",$D157:$L157)),ISNUMBER(SEARCH("GHS07",$D157:$L157)),ISNUMBER(SEARCH("GHS08",$D157:$L157)),ISNUMBER(SEARCH("geen pictogram",$D157:$L157)),ISNUMBER(SEARCH("GHS09",$D157:$L157)),ISNUMBER(SEARCH("GHS05",$D157:$L157))),"JA","NEE")</f>
        <v>NEE</v>
      </c>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X157" s="121" t="str">
        <f xml:space="preserve"> IF(ISBLANK(D157),"",VLOOKUP(D157,ComboValue!$B$2:$C$11,2,FALSE) &amp; ",") &amp; IF(ISBLANK(E157),"",VLOOKUP(E157,ComboValue!$B$2:$C$11,2,FALSE) &amp; ",") &amp; IF(ISBLANK(F157),"",VLOOKUP(F157,ComboValue!$B$2:$C$11,2,FALSE) &amp; ",") &amp; IF(ISBLANK(G157),"",VLOOKUP(G157,ComboValue!$B$2:$C$11,2,FALSE) &amp; ",") &amp; IF(ISBLANK(H157),"",VLOOKUP(H157,ComboValue!$B$2:$C$11,2,FALSE) &amp; ",") &amp; IF(ISBLANK(I157),"",VLOOKUP(I157,ComboValue!$B$2:$C$11,2,FALSE) &amp; ",") &amp; IF(ISBLANK(J157),"",VLOOKUP(J157,ComboValue!$B$2:$C$11,2,FALSE) &amp; ",") &amp; IF(ISBLANK(K157),"",VLOOKUP(K157,ComboValue!$B$2:$C$11,2,FALSE) &amp; ",") &amp; IF(ISBLANK(L157),"",VLOOKUP(L157,ComboValue!$B$2:$C$11,2,FALSE) &amp; ",")</f>
        <v/>
      </c>
      <c r="AY157" s="121" t="str">
        <f t="shared" si="128"/>
        <v>Tous_NL</v>
      </c>
      <c r="AZ157" s="121" t="str">
        <f>IF(ISBLANK(M157),"",VLOOKUP(M157,ComboValue!$E$2:$G$18,3,FALSE))</f>
        <v/>
      </c>
      <c r="BA157" s="121" t="str">
        <f>IF(ISBLANK(N157),"",VLOOKUP(N157,ComboValue!$K$2:$L$5,2,FALSE))</f>
        <v/>
      </c>
      <c r="BB157" s="128" t="str">
        <f>IF(ISBLANK(S157),"",VLOOKUP(S157,ComboValue!$N$2:$O$70,2,FALSE) &amp; ",") &amp; IF(ISBLANK(T157),"",VLOOKUP(T157,ComboValue!$N$2:$O$70,2,FALSE) &amp; ",") &amp; IF(ISBLANK(U157),"",VLOOKUP(U157,ComboValue!$N$2:$O$70,2,FALSE) &amp; ",") &amp; IF(ISBLANK(V157),"",VLOOKUP(V157,ComboValue!$N$2:$O$70,2,FALSE) &amp; ",") &amp; IF(ISBLANK(W157),"",VLOOKUP(W157,ComboValue!$N$2:$O$70,2,FALSE) &amp; ",") &amp; IF(ISBLANK(X157),"",VLOOKUP(X157,ComboValue!$N$2:$O$70,2,FALSE) &amp; ",") &amp; IF(ISBLANK(Y157),"",VLOOKUP(Y157,ComboValue!$N$2:$O$70,2,FALSE) &amp; ",") &amp; IF(ISBLANK(Z157),"",VLOOKUP(Z157,ComboValue!$N$2:$O$70,2,FALSE) &amp; ",") &amp; IF(ISBLANK(AA157),"",VLOOKUP(AA157,ComboValue!$N$2:$O$70,2,FALSE) &amp; ",") &amp; IF(ISBLANK(AB157),"",VLOOKUP(AB157,ComboValue!$N$2:$O$70,2,FALSE) &amp; ",") &amp; IF(ISBLANK(AC157),"",VLOOKUP(AC157,ComboValue!$N$2:$O$70,2,FALSE) &amp; ",") &amp; IF(ISBLANK(AD157),"",VLOOKUP(AD157,ComboValue!$N$2:$O$70,2,FALSE) &amp; ",") &amp; IF(ISBLANK(AE157),"",VLOOKUP(AE157,ComboValue!$N$2:$O$70,2,FALSE) &amp; ",") &amp; IF(ISBLANK(AF157),"",VLOOKUP(AF157,ComboValue!$N$2:$O$70,2,FALSE) &amp; ",") &amp; IF(ISBLANK(AG157),"",VLOOKUP(AG157,ComboValue!$N$2:$O$70,2,FALSE) &amp; ",") &amp; IF(ISBLANK(AH157),"",VLOOKUP(AH157,ComboValue!$N$2:$O$70,2,FALSE) &amp; ",") &amp; IF(ISBLANK(AI157),"",VLOOKUP(AI157,ComboValue!$N$2:$O$70,2,FALSE) &amp; ",") &amp; IF(ISBLANK(AJ157),"",VLOOKUP(AJ157,ComboValue!$N$2:$O$70,2,FALSE) &amp; ",") &amp; IF(ISBLANK(AK157),"",VLOOKUP(AK157,ComboValue!$N$2:$O$70,2,FALSE) &amp; ",") &amp; IF(ISBLANK(AL157),"",VLOOKUP(AL157,ComboValue!$N$2:$O$70,2,FALSE) &amp; ",") &amp; IF(ISBLANK(AM157),"",VLOOKUP(AM157,ComboValue!$N$2:$O$70,2,FALSE) &amp; ",") &amp; IF(ISBLANK(AN157),"",VLOOKUP(AN157,ComboValue!$N$2:$O$70,2,FALSE) &amp; ",") &amp; IF(ISBLANK(AO157),"",VLOOKUP(AO157,ComboValue!$N$2:$O$70,2,FALSE) &amp; ",") &amp; IF(ISBLANK(AP157),"",VLOOKUP(AP157,ComboValue!$N$2:$O$70,2,FALSE) &amp; ",") &amp; IF(ISBLANK(AQ157),"",VLOOKUP(AQ157,ComboValue!$N$2:$O$70,2,FALSE) &amp; ",") &amp; IF(ISBLANK(AR157),"",VLOOKUP(AR157,ComboValue!$N$2:$O$70,2,FALSE) &amp; ",") &amp; IF(ISBLANK(AS157),"",VLOOKUP(AS157,ComboValue!$N$2:$O$70,2,FALSE) &amp; ",") &amp; IF(ISBLANK(AT157),"",VLOOKUP(AT157,ComboValue!$N$2:$O$70,2,FALSE) &amp; ",") &amp; IF(ISBLANK(AU157),"",VLOOKUP(AU157,ComboValue!$N$2:$O$70,2,FALSE) &amp; ",") &amp; IF(ISBLANK(AV157),"",VLOOKUP(AV157,ComboValue!$N$2:$O$70,2,FALSE) &amp; ",")</f>
        <v/>
      </c>
      <c r="BC157" s="122" t="str">
        <f t="shared" si="129"/>
        <v/>
      </c>
      <c r="BD157" s="110"/>
      <c r="BE157" s="120" t="str">
        <f t="shared" si="169"/>
        <v/>
      </c>
      <c r="BF157" s="121" t="str">
        <f t="shared" si="170"/>
        <v/>
      </c>
      <c r="BG157" s="121" t="str">
        <f t="shared" si="171"/>
        <v/>
      </c>
      <c r="BH157" s="121" t="str">
        <f t="shared" si="172"/>
        <v/>
      </c>
      <c r="BI157" s="121" t="str">
        <f t="shared" si="173"/>
        <v/>
      </c>
      <c r="BJ157" s="121" t="str">
        <f t="shared" si="174"/>
        <v/>
      </c>
      <c r="BK157" s="121" t="str">
        <f t="shared" si="175"/>
        <v/>
      </c>
      <c r="BL157" s="121" t="str">
        <f t="shared" si="176"/>
        <v/>
      </c>
      <c r="BM157" s="121" t="str">
        <f t="shared" si="177"/>
        <v/>
      </c>
      <c r="BN157" s="121" t="str">
        <f t="shared" si="178"/>
        <v/>
      </c>
      <c r="BO157" s="121">
        <f t="shared" si="130"/>
        <v>0</v>
      </c>
      <c r="BP157" s="121">
        <f t="shared" si="131"/>
        <v>0</v>
      </c>
      <c r="BQ157" s="121">
        <f t="shared" si="132"/>
        <v>0</v>
      </c>
      <c r="BR157" s="121">
        <f t="shared" si="133"/>
        <v>0</v>
      </c>
      <c r="BS157" s="121">
        <f t="shared" si="134"/>
        <v>0</v>
      </c>
      <c r="BT157" s="121">
        <f t="shared" si="135"/>
        <v>0</v>
      </c>
      <c r="BU157" s="121" t="str">
        <f t="shared" si="136"/>
        <v/>
      </c>
      <c r="BV157" s="121" t="str">
        <f t="shared" si="137"/>
        <v/>
      </c>
      <c r="BW157" s="121" t="str">
        <f t="shared" si="138"/>
        <v/>
      </c>
      <c r="BX157" s="121" t="str">
        <f t="shared" si="139"/>
        <v/>
      </c>
      <c r="BY157" s="121" t="str">
        <f t="shared" si="140"/>
        <v/>
      </c>
      <c r="BZ157" s="121" t="str">
        <f t="shared" si="141"/>
        <v/>
      </c>
      <c r="CA157" s="121" t="str">
        <f t="shared" si="142"/>
        <v/>
      </c>
      <c r="CB157" s="121" t="str">
        <f t="shared" si="143"/>
        <v/>
      </c>
      <c r="CC157" s="121" t="str">
        <f t="shared" si="144"/>
        <v/>
      </c>
      <c r="CD157" s="121" t="str">
        <f t="shared" si="145"/>
        <v/>
      </c>
      <c r="CE157" s="121" t="str">
        <f t="shared" si="146"/>
        <v/>
      </c>
      <c r="CF157" s="121" t="str">
        <f t="shared" si="147"/>
        <v/>
      </c>
      <c r="CG157" s="121" t="str">
        <f t="shared" si="148"/>
        <v/>
      </c>
      <c r="CH157" s="121" t="str">
        <f t="shared" si="149"/>
        <v/>
      </c>
      <c r="CI157" s="121" t="str">
        <f t="shared" si="150"/>
        <v/>
      </c>
      <c r="CJ157" s="129" t="str">
        <f t="shared" si="151"/>
        <v/>
      </c>
      <c r="CK157" s="121" t="str">
        <f t="shared" si="152"/>
        <v/>
      </c>
      <c r="CL157" s="121" t="str">
        <f t="shared" si="153"/>
        <v/>
      </c>
      <c r="CM157" s="122" t="str">
        <f t="shared" si="154"/>
        <v/>
      </c>
      <c r="CN157" s="122"/>
      <c r="CO157" s="122"/>
      <c r="CP157" s="122"/>
      <c r="CQ157" s="122"/>
      <c r="CR157" s="218" t="str">
        <f t="shared" si="179"/>
        <v>NO</v>
      </c>
      <c r="CS157" s="120" t="str">
        <f t="shared" si="155"/>
        <v/>
      </c>
      <c r="CT157" s="121" t="str">
        <f t="shared" si="156"/>
        <v/>
      </c>
      <c r="CU157" s="121" t="str">
        <f t="shared" si="157"/>
        <v/>
      </c>
      <c r="CV157" s="121" t="str">
        <f t="shared" si="158"/>
        <v/>
      </c>
      <c r="CW157" s="121" t="str">
        <f t="shared" si="159"/>
        <v/>
      </c>
      <c r="CX157" s="121" t="str">
        <f t="shared" si="160"/>
        <v/>
      </c>
      <c r="CY157" s="121" t="str">
        <f t="shared" si="161"/>
        <v/>
      </c>
      <c r="CZ157" s="121" t="str">
        <f t="shared" si="162"/>
        <v/>
      </c>
      <c r="DA157" s="121" t="str">
        <f t="shared" si="163"/>
        <v/>
      </c>
      <c r="DB157" s="122" t="str">
        <f t="shared" si="164"/>
        <v/>
      </c>
      <c r="DC157" s="120" t="str">
        <f t="shared" si="165"/>
        <v/>
      </c>
      <c r="DD157" s="121" t="str">
        <f t="shared" si="166"/>
        <v/>
      </c>
      <c r="DE157" s="121" t="str">
        <f t="shared" si="167"/>
        <v/>
      </c>
      <c r="DF157" s="122" t="str">
        <f t="shared" si="168"/>
        <v/>
      </c>
      <c r="DG157" s="110"/>
    </row>
    <row r="158" spans="2:111" ht="16.2" hidden="1" customHeight="1" outlineLevel="2" x14ac:dyDescent="0.4">
      <c r="B158" s="7">
        <v>153</v>
      </c>
      <c r="C158" s="12"/>
      <c r="D158" s="13"/>
      <c r="E158" s="14"/>
      <c r="F158" s="14"/>
      <c r="G158" s="14"/>
      <c r="H158" s="14"/>
      <c r="I158" s="14"/>
      <c r="J158" s="14"/>
      <c r="K158" s="14"/>
      <c r="L158" s="15"/>
      <c r="M158" s="12"/>
      <c r="N158" s="12"/>
      <c r="O158" s="12"/>
      <c r="P158" s="98" t="str">
        <f xml:space="preserve"> IF(ISBLANK(M158),"",VLOOKUP(M158,ComboValue!$E$2:$I$18,5,FALSE))</f>
        <v/>
      </c>
      <c r="Q158" s="12"/>
      <c r="R158" s="234" t="str" cm="1">
        <f t="array" ref="R158">IF(OR(ISNUMBER(SEARCH("GHS05",$D158:$L158)),ISNUMBER(SEARCH("GHS06",$D158:$L158)),ISNUMBER(SEARCH("GHS07",$D158:$L158)),ISNUMBER(SEARCH("GHS08",$D158:$L158)),ISNUMBER(SEARCH("geen pictogram",$D158:$L158)),ISNUMBER(SEARCH("GHS09",$D158:$L158)),ISNUMBER(SEARCH("GHS05",$D158:$L158))),"JA","NEE")</f>
        <v>NEE</v>
      </c>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X158" s="121" t="str">
        <f xml:space="preserve"> IF(ISBLANK(D158),"",VLOOKUP(D158,ComboValue!$B$2:$C$11,2,FALSE) &amp; ",") &amp; IF(ISBLANK(E158),"",VLOOKUP(E158,ComboValue!$B$2:$C$11,2,FALSE) &amp; ",") &amp; IF(ISBLANK(F158),"",VLOOKUP(F158,ComboValue!$B$2:$C$11,2,FALSE) &amp; ",") &amp; IF(ISBLANK(G158),"",VLOOKUP(G158,ComboValue!$B$2:$C$11,2,FALSE) &amp; ",") &amp; IF(ISBLANK(H158),"",VLOOKUP(H158,ComboValue!$B$2:$C$11,2,FALSE) &amp; ",") &amp; IF(ISBLANK(I158),"",VLOOKUP(I158,ComboValue!$B$2:$C$11,2,FALSE) &amp; ",") &amp; IF(ISBLANK(J158),"",VLOOKUP(J158,ComboValue!$B$2:$C$11,2,FALSE) &amp; ",") &amp; IF(ISBLANK(K158),"",VLOOKUP(K158,ComboValue!$B$2:$C$11,2,FALSE) &amp; ",") &amp; IF(ISBLANK(L158),"",VLOOKUP(L158,ComboValue!$B$2:$C$11,2,FALSE) &amp; ",")</f>
        <v/>
      </c>
      <c r="AY158" s="121" t="str">
        <f t="shared" si="128"/>
        <v>Tous_NL</v>
      </c>
      <c r="AZ158" s="121" t="str">
        <f>IF(ISBLANK(M158),"",VLOOKUP(M158,ComboValue!$E$2:$G$18,3,FALSE))</f>
        <v/>
      </c>
      <c r="BA158" s="121" t="str">
        <f>IF(ISBLANK(N158),"",VLOOKUP(N158,ComboValue!$K$2:$L$5,2,FALSE))</f>
        <v/>
      </c>
      <c r="BB158" s="128" t="str">
        <f>IF(ISBLANK(S158),"",VLOOKUP(S158,ComboValue!$N$2:$O$70,2,FALSE) &amp; ",") &amp; IF(ISBLANK(T158),"",VLOOKUP(T158,ComboValue!$N$2:$O$70,2,FALSE) &amp; ",") &amp; IF(ISBLANK(U158),"",VLOOKUP(U158,ComboValue!$N$2:$O$70,2,FALSE) &amp; ",") &amp; IF(ISBLANK(V158),"",VLOOKUP(V158,ComboValue!$N$2:$O$70,2,FALSE) &amp; ",") &amp; IF(ISBLANK(W158),"",VLOOKUP(W158,ComboValue!$N$2:$O$70,2,FALSE) &amp; ",") &amp; IF(ISBLANK(X158),"",VLOOKUP(X158,ComboValue!$N$2:$O$70,2,FALSE) &amp; ",") &amp; IF(ISBLANK(Y158),"",VLOOKUP(Y158,ComboValue!$N$2:$O$70,2,FALSE) &amp; ",") &amp; IF(ISBLANK(Z158),"",VLOOKUP(Z158,ComboValue!$N$2:$O$70,2,FALSE) &amp; ",") &amp; IF(ISBLANK(AA158),"",VLOOKUP(AA158,ComboValue!$N$2:$O$70,2,FALSE) &amp; ",") &amp; IF(ISBLANK(AB158),"",VLOOKUP(AB158,ComboValue!$N$2:$O$70,2,FALSE) &amp; ",") &amp; IF(ISBLANK(AC158),"",VLOOKUP(AC158,ComboValue!$N$2:$O$70,2,FALSE) &amp; ",") &amp; IF(ISBLANK(AD158),"",VLOOKUP(AD158,ComboValue!$N$2:$O$70,2,FALSE) &amp; ",") &amp; IF(ISBLANK(AE158),"",VLOOKUP(AE158,ComboValue!$N$2:$O$70,2,FALSE) &amp; ",") &amp; IF(ISBLANK(AF158),"",VLOOKUP(AF158,ComboValue!$N$2:$O$70,2,FALSE) &amp; ",") &amp; IF(ISBLANK(AG158),"",VLOOKUP(AG158,ComboValue!$N$2:$O$70,2,FALSE) &amp; ",") &amp; IF(ISBLANK(AH158),"",VLOOKUP(AH158,ComboValue!$N$2:$O$70,2,FALSE) &amp; ",") &amp; IF(ISBLANK(AI158),"",VLOOKUP(AI158,ComboValue!$N$2:$O$70,2,FALSE) &amp; ",") &amp; IF(ISBLANK(AJ158),"",VLOOKUP(AJ158,ComboValue!$N$2:$O$70,2,FALSE) &amp; ",") &amp; IF(ISBLANK(AK158),"",VLOOKUP(AK158,ComboValue!$N$2:$O$70,2,FALSE) &amp; ",") &amp; IF(ISBLANK(AL158),"",VLOOKUP(AL158,ComboValue!$N$2:$O$70,2,FALSE) &amp; ",") &amp; IF(ISBLANK(AM158),"",VLOOKUP(AM158,ComboValue!$N$2:$O$70,2,FALSE) &amp; ",") &amp; IF(ISBLANK(AN158),"",VLOOKUP(AN158,ComboValue!$N$2:$O$70,2,FALSE) &amp; ",") &amp; IF(ISBLANK(AO158),"",VLOOKUP(AO158,ComboValue!$N$2:$O$70,2,FALSE) &amp; ",") &amp; IF(ISBLANK(AP158),"",VLOOKUP(AP158,ComboValue!$N$2:$O$70,2,FALSE) &amp; ",") &amp; IF(ISBLANK(AQ158),"",VLOOKUP(AQ158,ComboValue!$N$2:$O$70,2,FALSE) &amp; ",") &amp; IF(ISBLANK(AR158),"",VLOOKUP(AR158,ComboValue!$N$2:$O$70,2,FALSE) &amp; ",") &amp; IF(ISBLANK(AS158),"",VLOOKUP(AS158,ComboValue!$N$2:$O$70,2,FALSE) &amp; ",") &amp; IF(ISBLANK(AT158),"",VLOOKUP(AT158,ComboValue!$N$2:$O$70,2,FALSE) &amp; ",") &amp; IF(ISBLANK(AU158),"",VLOOKUP(AU158,ComboValue!$N$2:$O$70,2,FALSE) &amp; ",") &amp; IF(ISBLANK(AV158),"",VLOOKUP(AV158,ComboValue!$N$2:$O$70,2,FALSE) &amp; ",")</f>
        <v/>
      </c>
      <c r="BC158" s="122" t="str">
        <f t="shared" si="129"/>
        <v/>
      </c>
      <c r="BD158" s="110"/>
      <c r="BE158" s="120" t="str">
        <f t="shared" si="169"/>
        <v/>
      </c>
      <c r="BF158" s="121" t="str">
        <f t="shared" si="170"/>
        <v/>
      </c>
      <c r="BG158" s="121" t="str">
        <f t="shared" si="171"/>
        <v/>
      </c>
      <c r="BH158" s="121" t="str">
        <f t="shared" si="172"/>
        <v/>
      </c>
      <c r="BI158" s="121" t="str">
        <f t="shared" si="173"/>
        <v/>
      </c>
      <c r="BJ158" s="121" t="str">
        <f t="shared" si="174"/>
        <v/>
      </c>
      <c r="BK158" s="121" t="str">
        <f t="shared" si="175"/>
        <v/>
      </c>
      <c r="BL158" s="121" t="str">
        <f t="shared" si="176"/>
        <v/>
      </c>
      <c r="BM158" s="121" t="str">
        <f t="shared" si="177"/>
        <v/>
      </c>
      <c r="BN158" s="121" t="str">
        <f t="shared" si="178"/>
        <v/>
      </c>
      <c r="BO158" s="121">
        <f t="shared" si="130"/>
        <v>0</v>
      </c>
      <c r="BP158" s="121">
        <f t="shared" si="131"/>
        <v>0</v>
      </c>
      <c r="BQ158" s="121">
        <f t="shared" si="132"/>
        <v>0</v>
      </c>
      <c r="BR158" s="121">
        <f t="shared" si="133"/>
        <v>0</v>
      </c>
      <c r="BS158" s="121">
        <f t="shared" si="134"/>
        <v>0</v>
      </c>
      <c r="BT158" s="121">
        <f t="shared" si="135"/>
        <v>0</v>
      </c>
      <c r="BU158" s="121" t="str">
        <f t="shared" si="136"/>
        <v/>
      </c>
      <c r="BV158" s="121" t="str">
        <f t="shared" si="137"/>
        <v/>
      </c>
      <c r="BW158" s="121" t="str">
        <f t="shared" si="138"/>
        <v/>
      </c>
      <c r="BX158" s="121" t="str">
        <f t="shared" si="139"/>
        <v/>
      </c>
      <c r="BY158" s="121" t="str">
        <f t="shared" si="140"/>
        <v/>
      </c>
      <c r="BZ158" s="121" t="str">
        <f t="shared" si="141"/>
        <v/>
      </c>
      <c r="CA158" s="121" t="str">
        <f t="shared" si="142"/>
        <v/>
      </c>
      <c r="CB158" s="121" t="str">
        <f t="shared" si="143"/>
        <v/>
      </c>
      <c r="CC158" s="121" t="str">
        <f t="shared" si="144"/>
        <v/>
      </c>
      <c r="CD158" s="121" t="str">
        <f t="shared" si="145"/>
        <v/>
      </c>
      <c r="CE158" s="121" t="str">
        <f t="shared" si="146"/>
        <v/>
      </c>
      <c r="CF158" s="121" t="str">
        <f t="shared" si="147"/>
        <v/>
      </c>
      <c r="CG158" s="121" t="str">
        <f t="shared" si="148"/>
        <v/>
      </c>
      <c r="CH158" s="121" t="str">
        <f t="shared" si="149"/>
        <v/>
      </c>
      <c r="CI158" s="121" t="str">
        <f t="shared" si="150"/>
        <v/>
      </c>
      <c r="CJ158" s="129" t="str">
        <f t="shared" si="151"/>
        <v/>
      </c>
      <c r="CK158" s="121" t="str">
        <f t="shared" si="152"/>
        <v/>
      </c>
      <c r="CL158" s="121" t="str">
        <f t="shared" si="153"/>
        <v/>
      </c>
      <c r="CM158" s="122" t="str">
        <f t="shared" si="154"/>
        <v/>
      </c>
      <c r="CN158" s="122"/>
      <c r="CO158" s="122"/>
      <c r="CP158" s="122"/>
      <c r="CQ158" s="122"/>
      <c r="CR158" s="218" t="str">
        <f t="shared" si="179"/>
        <v>NO</v>
      </c>
      <c r="CS158" s="120" t="str">
        <f t="shared" si="155"/>
        <v/>
      </c>
      <c r="CT158" s="121" t="str">
        <f t="shared" si="156"/>
        <v/>
      </c>
      <c r="CU158" s="121" t="str">
        <f t="shared" si="157"/>
        <v/>
      </c>
      <c r="CV158" s="121" t="str">
        <f t="shared" si="158"/>
        <v/>
      </c>
      <c r="CW158" s="121" t="str">
        <f t="shared" si="159"/>
        <v/>
      </c>
      <c r="CX158" s="121" t="str">
        <f t="shared" si="160"/>
        <v/>
      </c>
      <c r="CY158" s="121" t="str">
        <f t="shared" si="161"/>
        <v/>
      </c>
      <c r="CZ158" s="121" t="str">
        <f t="shared" si="162"/>
        <v/>
      </c>
      <c r="DA158" s="121" t="str">
        <f t="shared" si="163"/>
        <v/>
      </c>
      <c r="DB158" s="122" t="str">
        <f t="shared" si="164"/>
        <v/>
      </c>
      <c r="DC158" s="120" t="str">
        <f t="shared" si="165"/>
        <v/>
      </c>
      <c r="DD158" s="121" t="str">
        <f t="shared" si="166"/>
        <v/>
      </c>
      <c r="DE158" s="121" t="str">
        <f t="shared" si="167"/>
        <v/>
      </c>
      <c r="DF158" s="122" t="str">
        <f t="shared" si="168"/>
        <v/>
      </c>
      <c r="DG158" s="110"/>
    </row>
    <row r="159" spans="2:111" ht="16.2" hidden="1" customHeight="1" outlineLevel="2" x14ac:dyDescent="0.4">
      <c r="B159" s="7">
        <v>154</v>
      </c>
      <c r="C159" s="12"/>
      <c r="D159" s="13"/>
      <c r="E159" s="14"/>
      <c r="F159" s="14"/>
      <c r="G159" s="14"/>
      <c r="H159" s="14"/>
      <c r="I159" s="14"/>
      <c r="J159" s="14"/>
      <c r="K159" s="14"/>
      <c r="L159" s="15"/>
      <c r="M159" s="12"/>
      <c r="N159" s="12"/>
      <c r="O159" s="12"/>
      <c r="P159" s="98" t="str">
        <f xml:space="preserve"> IF(ISBLANK(M159),"",VLOOKUP(M159,ComboValue!$E$2:$I$18,5,FALSE))</f>
        <v/>
      </c>
      <c r="Q159" s="12"/>
      <c r="R159" s="234" t="str" cm="1">
        <f t="array" ref="R159">IF(OR(ISNUMBER(SEARCH("GHS05",$D159:$L159)),ISNUMBER(SEARCH("GHS06",$D159:$L159)),ISNUMBER(SEARCH("GHS07",$D159:$L159)),ISNUMBER(SEARCH("GHS08",$D159:$L159)),ISNUMBER(SEARCH("geen pictogram",$D159:$L159)),ISNUMBER(SEARCH("GHS09",$D159:$L159)),ISNUMBER(SEARCH("GHS05",$D159:$L159))),"JA","NEE")</f>
        <v>NEE</v>
      </c>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X159" s="121" t="str">
        <f xml:space="preserve"> IF(ISBLANK(D159),"",VLOOKUP(D159,ComboValue!$B$2:$C$11,2,FALSE) &amp; ",") &amp; IF(ISBLANK(E159),"",VLOOKUP(E159,ComboValue!$B$2:$C$11,2,FALSE) &amp; ",") &amp; IF(ISBLANK(F159),"",VLOOKUP(F159,ComboValue!$B$2:$C$11,2,FALSE) &amp; ",") &amp; IF(ISBLANK(G159),"",VLOOKUP(G159,ComboValue!$B$2:$C$11,2,FALSE) &amp; ",") &amp; IF(ISBLANK(H159),"",VLOOKUP(H159,ComboValue!$B$2:$C$11,2,FALSE) &amp; ",") &amp; IF(ISBLANK(I159),"",VLOOKUP(I159,ComboValue!$B$2:$C$11,2,FALSE) &amp; ",") &amp; IF(ISBLANK(J159),"",VLOOKUP(J159,ComboValue!$B$2:$C$11,2,FALSE) &amp; ",") &amp; IF(ISBLANK(K159),"",VLOOKUP(K159,ComboValue!$B$2:$C$11,2,FALSE) &amp; ",") &amp; IF(ISBLANK(L159),"",VLOOKUP(L159,ComboValue!$B$2:$C$11,2,FALSE) &amp; ",")</f>
        <v/>
      </c>
      <c r="AY159" s="121" t="str">
        <f t="shared" si="128"/>
        <v>Tous_NL</v>
      </c>
      <c r="AZ159" s="121" t="str">
        <f>IF(ISBLANK(M159),"",VLOOKUP(M159,ComboValue!$E$2:$G$18,3,FALSE))</f>
        <v/>
      </c>
      <c r="BA159" s="121" t="str">
        <f>IF(ISBLANK(N159),"",VLOOKUP(N159,ComboValue!$K$2:$L$5,2,FALSE))</f>
        <v/>
      </c>
      <c r="BB159" s="128" t="str">
        <f>IF(ISBLANK(S159),"",VLOOKUP(S159,ComboValue!$N$2:$O$70,2,FALSE) &amp; ",") &amp; IF(ISBLANK(T159),"",VLOOKUP(T159,ComboValue!$N$2:$O$70,2,FALSE) &amp; ",") &amp; IF(ISBLANK(U159),"",VLOOKUP(U159,ComboValue!$N$2:$O$70,2,FALSE) &amp; ",") &amp; IF(ISBLANK(V159),"",VLOOKUP(V159,ComboValue!$N$2:$O$70,2,FALSE) &amp; ",") &amp; IF(ISBLANK(W159),"",VLOOKUP(W159,ComboValue!$N$2:$O$70,2,FALSE) &amp; ",") &amp; IF(ISBLANK(X159),"",VLOOKUP(X159,ComboValue!$N$2:$O$70,2,FALSE) &amp; ",") &amp; IF(ISBLANK(Y159),"",VLOOKUP(Y159,ComboValue!$N$2:$O$70,2,FALSE) &amp; ",") &amp; IF(ISBLANK(Z159),"",VLOOKUP(Z159,ComboValue!$N$2:$O$70,2,FALSE) &amp; ",") &amp; IF(ISBLANK(AA159),"",VLOOKUP(AA159,ComboValue!$N$2:$O$70,2,FALSE) &amp; ",") &amp; IF(ISBLANK(AB159),"",VLOOKUP(AB159,ComboValue!$N$2:$O$70,2,FALSE) &amp; ",") &amp; IF(ISBLANK(AC159),"",VLOOKUP(AC159,ComboValue!$N$2:$O$70,2,FALSE) &amp; ",") &amp; IF(ISBLANK(AD159),"",VLOOKUP(AD159,ComboValue!$N$2:$O$70,2,FALSE) &amp; ",") &amp; IF(ISBLANK(AE159),"",VLOOKUP(AE159,ComboValue!$N$2:$O$70,2,FALSE) &amp; ",") &amp; IF(ISBLANK(AF159),"",VLOOKUP(AF159,ComboValue!$N$2:$O$70,2,FALSE) &amp; ",") &amp; IF(ISBLANK(AG159),"",VLOOKUP(AG159,ComboValue!$N$2:$O$70,2,FALSE) &amp; ",") &amp; IF(ISBLANK(AH159),"",VLOOKUP(AH159,ComboValue!$N$2:$O$70,2,FALSE) &amp; ",") &amp; IF(ISBLANK(AI159),"",VLOOKUP(AI159,ComboValue!$N$2:$O$70,2,FALSE) &amp; ",") &amp; IF(ISBLANK(AJ159),"",VLOOKUP(AJ159,ComboValue!$N$2:$O$70,2,FALSE) &amp; ",") &amp; IF(ISBLANK(AK159),"",VLOOKUP(AK159,ComboValue!$N$2:$O$70,2,FALSE) &amp; ",") &amp; IF(ISBLANK(AL159),"",VLOOKUP(AL159,ComboValue!$N$2:$O$70,2,FALSE) &amp; ",") &amp; IF(ISBLANK(AM159),"",VLOOKUP(AM159,ComboValue!$N$2:$O$70,2,FALSE) &amp; ",") &amp; IF(ISBLANK(AN159),"",VLOOKUP(AN159,ComboValue!$N$2:$O$70,2,FALSE) &amp; ",") &amp; IF(ISBLANK(AO159),"",VLOOKUP(AO159,ComboValue!$N$2:$O$70,2,FALSE) &amp; ",") &amp; IF(ISBLANK(AP159),"",VLOOKUP(AP159,ComboValue!$N$2:$O$70,2,FALSE) &amp; ",") &amp; IF(ISBLANK(AQ159),"",VLOOKUP(AQ159,ComboValue!$N$2:$O$70,2,FALSE) &amp; ",") &amp; IF(ISBLANK(AR159),"",VLOOKUP(AR159,ComboValue!$N$2:$O$70,2,FALSE) &amp; ",") &amp; IF(ISBLANK(AS159),"",VLOOKUP(AS159,ComboValue!$N$2:$O$70,2,FALSE) &amp; ",") &amp; IF(ISBLANK(AT159),"",VLOOKUP(AT159,ComboValue!$N$2:$O$70,2,FALSE) &amp; ",") &amp; IF(ISBLANK(AU159),"",VLOOKUP(AU159,ComboValue!$N$2:$O$70,2,FALSE) &amp; ",") &amp; IF(ISBLANK(AV159),"",VLOOKUP(AV159,ComboValue!$N$2:$O$70,2,FALSE) &amp; ",")</f>
        <v/>
      </c>
      <c r="BC159" s="122" t="str">
        <f t="shared" si="129"/>
        <v/>
      </c>
      <c r="BD159" s="110"/>
      <c r="BE159" s="120" t="str">
        <f t="shared" si="169"/>
        <v/>
      </c>
      <c r="BF159" s="121" t="str">
        <f t="shared" si="170"/>
        <v/>
      </c>
      <c r="BG159" s="121" t="str">
        <f t="shared" si="171"/>
        <v/>
      </c>
      <c r="BH159" s="121" t="str">
        <f t="shared" si="172"/>
        <v/>
      </c>
      <c r="BI159" s="121" t="str">
        <f t="shared" si="173"/>
        <v/>
      </c>
      <c r="BJ159" s="121" t="str">
        <f t="shared" si="174"/>
        <v/>
      </c>
      <c r="BK159" s="121" t="str">
        <f t="shared" si="175"/>
        <v/>
      </c>
      <c r="BL159" s="121" t="str">
        <f t="shared" si="176"/>
        <v/>
      </c>
      <c r="BM159" s="121" t="str">
        <f t="shared" si="177"/>
        <v/>
      </c>
      <c r="BN159" s="121" t="str">
        <f t="shared" si="178"/>
        <v/>
      </c>
      <c r="BO159" s="121">
        <f t="shared" si="130"/>
        <v>0</v>
      </c>
      <c r="BP159" s="121">
        <f t="shared" si="131"/>
        <v>0</v>
      </c>
      <c r="BQ159" s="121">
        <f t="shared" si="132"/>
        <v>0</v>
      </c>
      <c r="BR159" s="121">
        <f t="shared" si="133"/>
        <v>0</v>
      </c>
      <c r="BS159" s="121">
        <f t="shared" si="134"/>
        <v>0</v>
      </c>
      <c r="BT159" s="121">
        <f t="shared" si="135"/>
        <v>0</v>
      </c>
      <c r="BU159" s="121" t="str">
        <f t="shared" si="136"/>
        <v/>
      </c>
      <c r="BV159" s="121" t="str">
        <f t="shared" si="137"/>
        <v/>
      </c>
      <c r="BW159" s="121" t="str">
        <f t="shared" si="138"/>
        <v/>
      </c>
      <c r="BX159" s="121" t="str">
        <f t="shared" si="139"/>
        <v/>
      </c>
      <c r="BY159" s="121" t="str">
        <f t="shared" si="140"/>
        <v/>
      </c>
      <c r="BZ159" s="121" t="str">
        <f t="shared" si="141"/>
        <v/>
      </c>
      <c r="CA159" s="121" t="str">
        <f t="shared" si="142"/>
        <v/>
      </c>
      <c r="CB159" s="121" t="str">
        <f t="shared" si="143"/>
        <v/>
      </c>
      <c r="CC159" s="121" t="str">
        <f t="shared" si="144"/>
        <v/>
      </c>
      <c r="CD159" s="121" t="str">
        <f t="shared" si="145"/>
        <v/>
      </c>
      <c r="CE159" s="121" t="str">
        <f t="shared" si="146"/>
        <v/>
      </c>
      <c r="CF159" s="121" t="str">
        <f t="shared" si="147"/>
        <v/>
      </c>
      <c r="CG159" s="121" t="str">
        <f t="shared" si="148"/>
        <v/>
      </c>
      <c r="CH159" s="121" t="str">
        <f t="shared" si="149"/>
        <v/>
      </c>
      <c r="CI159" s="121" t="str">
        <f t="shared" si="150"/>
        <v/>
      </c>
      <c r="CJ159" s="129" t="str">
        <f t="shared" si="151"/>
        <v/>
      </c>
      <c r="CK159" s="121" t="str">
        <f t="shared" si="152"/>
        <v/>
      </c>
      <c r="CL159" s="121" t="str">
        <f t="shared" si="153"/>
        <v/>
      </c>
      <c r="CM159" s="122" t="str">
        <f t="shared" si="154"/>
        <v/>
      </c>
      <c r="CN159" s="122"/>
      <c r="CO159" s="122"/>
      <c r="CP159" s="122"/>
      <c r="CQ159" s="122"/>
      <c r="CR159" s="218" t="str">
        <f t="shared" si="179"/>
        <v>NO</v>
      </c>
      <c r="CS159" s="120" t="str">
        <f t="shared" si="155"/>
        <v/>
      </c>
      <c r="CT159" s="121" t="str">
        <f t="shared" si="156"/>
        <v/>
      </c>
      <c r="CU159" s="121" t="str">
        <f t="shared" si="157"/>
        <v/>
      </c>
      <c r="CV159" s="121" t="str">
        <f t="shared" si="158"/>
        <v/>
      </c>
      <c r="CW159" s="121" t="str">
        <f t="shared" si="159"/>
        <v/>
      </c>
      <c r="CX159" s="121" t="str">
        <f t="shared" si="160"/>
        <v/>
      </c>
      <c r="CY159" s="121" t="str">
        <f t="shared" si="161"/>
        <v/>
      </c>
      <c r="CZ159" s="121" t="str">
        <f t="shared" si="162"/>
        <v/>
      </c>
      <c r="DA159" s="121" t="str">
        <f t="shared" si="163"/>
        <v/>
      </c>
      <c r="DB159" s="122" t="str">
        <f t="shared" si="164"/>
        <v/>
      </c>
      <c r="DC159" s="120" t="str">
        <f t="shared" si="165"/>
        <v/>
      </c>
      <c r="DD159" s="121" t="str">
        <f t="shared" si="166"/>
        <v/>
      </c>
      <c r="DE159" s="121" t="str">
        <f t="shared" si="167"/>
        <v/>
      </c>
      <c r="DF159" s="122" t="str">
        <f t="shared" si="168"/>
        <v/>
      </c>
      <c r="DG159" s="110"/>
    </row>
    <row r="160" spans="2:111" ht="16.2" hidden="1" customHeight="1" outlineLevel="2" x14ac:dyDescent="0.4">
      <c r="B160" s="7">
        <v>155</v>
      </c>
      <c r="C160" s="12"/>
      <c r="D160" s="13"/>
      <c r="E160" s="14"/>
      <c r="F160" s="14"/>
      <c r="G160" s="14"/>
      <c r="H160" s="14"/>
      <c r="I160" s="14"/>
      <c r="J160" s="14"/>
      <c r="K160" s="14"/>
      <c r="L160" s="15"/>
      <c r="M160" s="12"/>
      <c r="N160" s="12"/>
      <c r="O160" s="12"/>
      <c r="P160" s="98" t="str">
        <f xml:space="preserve"> IF(ISBLANK(M160),"",VLOOKUP(M160,ComboValue!$E$2:$I$18,5,FALSE))</f>
        <v/>
      </c>
      <c r="Q160" s="12"/>
      <c r="R160" s="234" t="str" cm="1">
        <f t="array" ref="R160">IF(OR(ISNUMBER(SEARCH("GHS05",$D160:$L160)),ISNUMBER(SEARCH("GHS06",$D160:$L160)),ISNUMBER(SEARCH("GHS07",$D160:$L160)),ISNUMBER(SEARCH("GHS08",$D160:$L160)),ISNUMBER(SEARCH("geen pictogram",$D160:$L160)),ISNUMBER(SEARCH("GHS09",$D160:$L160)),ISNUMBER(SEARCH("GHS05",$D160:$L160))),"JA","NEE")</f>
        <v>NEE</v>
      </c>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X160" s="121" t="str">
        <f xml:space="preserve"> IF(ISBLANK(D160),"",VLOOKUP(D160,ComboValue!$B$2:$C$11,2,FALSE) &amp; ",") &amp; IF(ISBLANK(E160),"",VLOOKUP(E160,ComboValue!$B$2:$C$11,2,FALSE) &amp; ",") &amp; IF(ISBLANK(F160),"",VLOOKUP(F160,ComboValue!$B$2:$C$11,2,FALSE) &amp; ",") &amp; IF(ISBLANK(G160),"",VLOOKUP(G160,ComboValue!$B$2:$C$11,2,FALSE) &amp; ",") &amp; IF(ISBLANK(H160),"",VLOOKUP(H160,ComboValue!$B$2:$C$11,2,FALSE) &amp; ",") &amp; IF(ISBLANK(I160),"",VLOOKUP(I160,ComboValue!$B$2:$C$11,2,FALSE) &amp; ",") &amp; IF(ISBLANK(J160),"",VLOOKUP(J160,ComboValue!$B$2:$C$11,2,FALSE) &amp; ",") &amp; IF(ISBLANK(K160),"",VLOOKUP(K160,ComboValue!$B$2:$C$11,2,FALSE) &amp; ",") &amp; IF(ISBLANK(L160),"",VLOOKUP(L160,ComboValue!$B$2:$C$11,2,FALSE) &amp; ",")</f>
        <v/>
      </c>
      <c r="AY160" s="121" t="str">
        <f t="shared" si="128"/>
        <v>Tous_NL</v>
      </c>
      <c r="AZ160" s="121" t="str">
        <f>IF(ISBLANK(M160),"",VLOOKUP(M160,ComboValue!$E$2:$G$18,3,FALSE))</f>
        <v/>
      </c>
      <c r="BA160" s="121" t="str">
        <f>IF(ISBLANK(N160),"",VLOOKUP(N160,ComboValue!$K$2:$L$5,2,FALSE))</f>
        <v/>
      </c>
      <c r="BB160" s="128" t="str">
        <f>IF(ISBLANK(S160),"",VLOOKUP(S160,ComboValue!$N$2:$O$70,2,FALSE) &amp; ",") &amp; IF(ISBLANK(T160),"",VLOOKUP(T160,ComboValue!$N$2:$O$70,2,FALSE) &amp; ",") &amp; IF(ISBLANK(U160),"",VLOOKUP(U160,ComboValue!$N$2:$O$70,2,FALSE) &amp; ",") &amp; IF(ISBLANK(V160),"",VLOOKUP(V160,ComboValue!$N$2:$O$70,2,FALSE) &amp; ",") &amp; IF(ISBLANK(W160),"",VLOOKUP(W160,ComboValue!$N$2:$O$70,2,FALSE) &amp; ",") &amp; IF(ISBLANK(X160),"",VLOOKUP(X160,ComboValue!$N$2:$O$70,2,FALSE) &amp; ",") &amp; IF(ISBLANK(Y160),"",VLOOKUP(Y160,ComboValue!$N$2:$O$70,2,FALSE) &amp; ",") &amp; IF(ISBLANK(Z160),"",VLOOKUP(Z160,ComboValue!$N$2:$O$70,2,FALSE) &amp; ",") &amp; IF(ISBLANK(AA160),"",VLOOKUP(AA160,ComboValue!$N$2:$O$70,2,FALSE) &amp; ",") &amp; IF(ISBLANK(AB160),"",VLOOKUP(AB160,ComboValue!$N$2:$O$70,2,FALSE) &amp; ",") &amp; IF(ISBLANK(AC160),"",VLOOKUP(AC160,ComboValue!$N$2:$O$70,2,FALSE) &amp; ",") &amp; IF(ISBLANK(AD160),"",VLOOKUP(AD160,ComboValue!$N$2:$O$70,2,FALSE) &amp; ",") &amp; IF(ISBLANK(AE160),"",VLOOKUP(AE160,ComboValue!$N$2:$O$70,2,FALSE) &amp; ",") &amp; IF(ISBLANK(AF160),"",VLOOKUP(AF160,ComboValue!$N$2:$O$70,2,FALSE) &amp; ",") &amp; IF(ISBLANK(AG160),"",VLOOKUP(AG160,ComboValue!$N$2:$O$70,2,FALSE) &amp; ",") &amp; IF(ISBLANK(AH160),"",VLOOKUP(AH160,ComboValue!$N$2:$O$70,2,FALSE) &amp; ",") &amp; IF(ISBLANK(AI160),"",VLOOKUP(AI160,ComboValue!$N$2:$O$70,2,FALSE) &amp; ",") &amp; IF(ISBLANK(AJ160),"",VLOOKUP(AJ160,ComboValue!$N$2:$O$70,2,FALSE) &amp; ",") &amp; IF(ISBLANK(AK160),"",VLOOKUP(AK160,ComboValue!$N$2:$O$70,2,FALSE) &amp; ",") &amp; IF(ISBLANK(AL160),"",VLOOKUP(AL160,ComboValue!$N$2:$O$70,2,FALSE) &amp; ",") &amp; IF(ISBLANK(AM160),"",VLOOKUP(AM160,ComboValue!$N$2:$O$70,2,FALSE) &amp; ",") &amp; IF(ISBLANK(AN160),"",VLOOKUP(AN160,ComboValue!$N$2:$O$70,2,FALSE) &amp; ",") &amp; IF(ISBLANK(AO160),"",VLOOKUP(AO160,ComboValue!$N$2:$O$70,2,FALSE) &amp; ",") &amp; IF(ISBLANK(AP160),"",VLOOKUP(AP160,ComboValue!$N$2:$O$70,2,FALSE) &amp; ",") &amp; IF(ISBLANK(AQ160),"",VLOOKUP(AQ160,ComboValue!$N$2:$O$70,2,FALSE) &amp; ",") &amp; IF(ISBLANK(AR160),"",VLOOKUP(AR160,ComboValue!$N$2:$O$70,2,FALSE) &amp; ",") &amp; IF(ISBLANK(AS160),"",VLOOKUP(AS160,ComboValue!$N$2:$O$70,2,FALSE) &amp; ",") &amp; IF(ISBLANK(AT160),"",VLOOKUP(AT160,ComboValue!$N$2:$O$70,2,FALSE) &amp; ",") &amp; IF(ISBLANK(AU160),"",VLOOKUP(AU160,ComboValue!$N$2:$O$70,2,FALSE) &amp; ",") &amp; IF(ISBLANK(AV160),"",VLOOKUP(AV160,ComboValue!$N$2:$O$70,2,FALSE) &amp; ",")</f>
        <v/>
      </c>
      <c r="BC160" s="122" t="str">
        <f t="shared" si="129"/>
        <v/>
      </c>
      <c r="BD160" s="110"/>
      <c r="BE160" s="120" t="str">
        <f t="shared" si="169"/>
        <v/>
      </c>
      <c r="BF160" s="121" t="str">
        <f t="shared" si="170"/>
        <v/>
      </c>
      <c r="BG160" s="121" t="str">
        <f t="shared" si="171"/>
        <v/>
      </c>
      <c r="BH160" s="121" t="str">
        <f t="shared" si="172"/>
        <v/>
      </c>
      <c r="BI160" s="121" t="str">
        <f t="shared" si="173"/>
        <v/>
      </c>
      <c r="BJ160" s="121" t="str">
        <f t="shared" si="174"/>
        <v/>
      </c>
      <c r="BK160" s="121" t="str">
        <f t="shared" si="175"/>
        <v/>
      </c>
      <c r="BL160" s="121" t="str">
        <f t="shared" si="176"/>
        <v/>
      </c>
      <c r="BM160" s="121" t="str">
        <f t="shared" si="177"/>
        <v/>
      </c>
      <c r="BN160" s="121" t="str">
        <f t="shared" si="178"/>
        <v/>
      </c>
      <c r="BO160" s="121">
        <f t="shared" si="130"/>
        <v>0</v>
      </c>
      <c r="BP160" s="121">
        <f t="shared" si="131"/>
        <v>0</v>
      </c>
      <c r="BQ160" s="121">
        <f t="shared" si="132"/>
        <v>0</v>
      </c>
      <c r="BR160" s="121">
        <f t="shared" si="133"/>
        <v>0</v>
      </c>
      <c r="BS160" s="121">
        <f t="shared" si="134"/>
        <v>0</v>
      </c>
      <c r="BT160" s="121">
        <f t="shared" si="135"/>
        <v>0</v>
      </c>
      <c r="BU160" s="121" t="str">
        <f t="shared" si="136"/>
        <v/>
      </c>
      <c r="BV160" s="121" t="str">
        <f t="shared" si="137"/>
        <v/>
      </c>
      <c r="BW160" s="121" t="str">
        <f t="shared" si="138"/>
        <v/>
      </c>
      <c r="BX160" s="121" t="str">
        <f t="shared" si="139"/>
        <v/>
      </c>
      <c r="BY160" s="121" t="str">
        <f t="shared" si="140"/>
        <v/>
      </c>
      <c r="BZ160" s="121" t="str">
        <f t="shared" si="141"/>
        <v/>
      </c>
      <c r="CA160" s="121" t="str">
        <f t="shared" si="142"/>
        <v/>
      </c>
      <c r="CB160" s="121" t="str">
        <f t="shared" si="143"/>
        <v/>
      </c>
      <c r="CC160" s="121" t="str">
        <f t="shared" si="144"/>
        <v/>
      </c>
      <c r="CD160" s="121" t="str">
        <f t="shared" si="145"/>
        <v/>
      </c>
      <c r="CE160" s="121" t="str">
        <f t="shared" si="146"/>
        <v/>
      </c>
      <c r="CF160" s="121" t="str">
        <f t="shared" si="147"/>
        <v/>
      </c>
      <c r="CG160" s="121" t="str">
        <f t="shared" si="148"/>
        <v/>
      </c>
      <c r="CH160" s="121" t="str">
        <f t="shared" si="149"/>
        <v/>
      </c>
      <c r="CI160" s="121" t="str">
        <f t="shared" si="150"/>
        <v/>
      </c>
      <c r="CJ160" s="129" t="str">
        <f t="shared" si="151"/>
        <v/>
      </c>
      <c r="CK160" s="121" t="str">
        <f t="shared" si="152"/>
        <v/>
      </c>
      <c r="CL160" s="121" t="str">
        <f t="shared" si="153"/>
        <v/>
      </c>
      <c r="CM160" s="122" t="str">
        <f t="shared" si="154"/>
        <v/>
      </c>
      <c r="CN160" s="122"/>
      <c r="CO160" s="122"/>
      <c r="CP160" s="122"/>
      <c r="CQ160" s="122"/>
      <c r="CR160" s="218" t="str">
        <f t="shared" si="179"/>
        <v>NO</v>
      </c>
      <c r="CS160" s="120" t="str">
        <f t="shared" si="155"/>
        <v/>
      </c>
      <c r="CT160" s="121" t="str">
        <f t="shared" si="156"/>
        <v/>
      </c>
      <c r="CU160" s="121" t="str">
        <f t="shared" si="157"/>
        <v/>
      </c>
      <c r="CV160" s="121" t="str">
        <f t="shared" si="158"/>
        <v/>
      </c>
      <c r="CW160" s="121" t="str">
        <f t="shared" si="159"/>
        <v/>
      </c>
      <c r="CX160" s="121" t="str">
        <f t="shared" si="160"/>
        <v/>
      </c>
      <c r="CY160" s="121" t="str">
        <f t="shared" si="161"/>
        <v/>
      </c>
      <c r="CZ160" s="121" t="str">
        <f t="shared" si="162"/>
        <v/>
      </c>
      <c r="DA160" s="121" t="str">
        <f t="shared" si="163"/>
        <v/>
      </c>
      <c r="DB160" s="122" t="str">
        <f t="shared" si="164"/>
        <v/>
      </c>
      <c r="DC160" s="120" t="str">
        <f t="shared" si="165"/>
        <v/>
      </c>
      <c r="DD160" s="121" t="str">
        <f t="shared" si="166"/>
        <v/>
      </c>
      <c r="DE160" s="121" t="str">
        <f t="shared" si="167"/>
        <v/>
      </c>
      <c r="DF160" s="122" t="str">
        <f t="shared" si="168"/>
        <v/>
      </c>
      <c r="DG160" s="110"/>
    </row>
    <row r="161" spans="2:111" ht="16.2" hidden="1" customHeight="1" outlineLevel="2" x14ac:dyDescent="0.4">
      <c r="B161" s="7">
        <v>156</v>
      </c>
      <c r="C161" s="12"/>
      <c r="D161" s="13"/>
      <c r="E161" s="14"/>
      <c r="F161" s="14"/>
      <c r="G161" s="14"/>
      <c r="H161" s="14"/>
      <c r="I161" s="14"/>
      <c r="J161" s="14"/>
      <c r="K161" s="14"/>
      <c r="L161" s="15"/>
      <c r="M161" s="12"/>
      <c r="N161" s="12"/>
      <c r="O161" s="12"/>
      <c r="P161" s="98" t="str">
        <f xml:space="preserve"> IF(ISBLANK(M161),"",VLOOKUP(M161,ComboValue!$E$2:$I$18,5,FALSE))</f>
        <v/>
      </c>
      <c r="Q161" s="12"/>
      <c r="R161" s="234" t="str" cm="1">
        <f t="array" ref="R161">IF(OR(ISNUMBER(SEARCH("GHS05",$D161:$L161)),ISNUMBER(SEARCH("GHS06",$D161:$L161)),ISNUMBER(SEARCH("GHS07",$D161:$L161)),ISNUMBER(SEARCH("GHS08",$D161:$L161)),ISNUMBER(SEARCH("geen pictogram",$D161:$L161)),ISNUMBER(SEARCH("GHS09",$D161:$L161)),ISNUMBER(SEARCH("GHS05",$D161:$L161))),"JA","NEE")</f>
        <v>NEE</v>
      </c>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X161" s="121" t="str">
        <f xml:space="preserve"> IF(ISBLANK(D161),"",VLOOKUP(D161,ComboValue!$B$2:$C$11,2,FALSE) &amp; ",") &amp; IF(ISBLANK(E161),"",VLOOKUP(E161,ComboValue!$B$2:$C$11,2,FALSE) &amp; ",") &amp; IF(ISBLANK(F161),"",VLOOKUP(F161,ComboValue!$B$2:$C$11,2,FALSE) &amp; ",") &amp; IF(ISBLANK(G161),"",VLOOKUP(G161,ComboValue!$B$2:$C$11,2,FALSE) &amp; ",") &amp; IF(ISBLANK(H161),"",VLOOKUP(H161,ComboValue!$B$2:$C$11,2,FALSE) &amp; ",") &amp; IF(ISBLANK(I161),"",VLOOKUP(I161,ComboValue!$B$2:$C$11,2,FALSE) &amp; ",") &amp; IF(ISBLANK(J161),"",VLOOKUP(J161,ComboValue!$B$2:$C$11,2,FALSE) &amp; ",") &amp; IF(ISBLANK(K161),"",VLOOKUP(K161,ComboValue!$B$2:$C$11,2,FALSE) &amp; ",") &amp; IF(ISBLANK(L161),"",VLOOKUP(L161,ComboValue!$B$2:$C$11,2,FALSE) &amp; ",")</f>
        <v/>
      </c>
      <c r="AY161" s="121" t="str">
        <f t="shared" si="128"/>
        <v>Tous_NL</v>
      </c>
      <c r="AZ161" s="121" t="str">
        <f>IF(ISBLANK(M161),"",VLOOKUP(M161,ComboValue!$E$2:$G$18,3,FALSE))</f>
        <v/>
      </c>
      <c r="BA161" s="121" t="str">
        <f>IF(ISBLANK(N161),"",VLOOKUP(N161,ComboValue!$K$2:$L$5,2,FALSE))</f>
        <v/>
      </c>
      <c r="BB161" s="128" t="str">
        <f>IF(ISBLANK(S161),"",VLOOKUP(S161,ComboValue!$N$2:$O$70,2,FALSE) &amp; ",") &amp; IF(ISBLANK(T161),"",VLOOKUP(T161,ComboValue!$N$2:$O$70,2,FALSE) &amp; ",") &amp; IF(ISBLANK(U161),"",VLOOKUP(U161,ComboValue!$N$2:$O$70,2,FALSE) &amp; ",") &amp; IF(ISBLANK(V161),"",VLOOKUP(V161,ComboValue!$N$2:$O$70,2,FALSE) &amp; ",") &amp; IF(ISBLANK(W161),"",VLOOKUP(W161,ComboValue!$N$2:$O$70,2,FALSE) &amp; ",") &amp; IF(ISBLANK(X161),"",VLOOKUP(X161,ComboValue!$N$2:$O$70,2,FALSE) &amp; ",") &amp; IF(ISBLANK(Y161),"",VLOOKUP(Y161,ComboValue!$N$2:$O$70,2,FALSE) &amp; ",") &amp; IF(ISBLANK(Z161),"",VLOOKUP(Z161,ComboValue!$N$2:$O$70,2,FALSE) &amp; ",") &amp; IF(ISBLANK(AA161),"",VLOOKUP(AA161,ComboValue!$N$2:$O$70,2,FALSE) &amp; ",") &amp; IF(ISBLANK(AB161),"",VLOOKUP(AB161,ComboValue!$N$2:$O$70,2,FALSE) &amp; ",") &amp; IF(ISBLANK(AC161),"",VLOOKUP(AC161,ComboValue!$N$2:$O$70,2,FALSE) &amp; ",") &amp; IF(ISBLANK(AD161),"",VLOOKUP(AD161,ComboValue!$N$2:$O$70,2,FALSE) &amp; ",") &amp; IF(ISBLANK(AE161),"",VLOOKUP(AE161,ComboValue!$N$2:$O$70,2,FALSE) &amp; ",") &amp; IF(ISBLANK(AF161),"",VLOOKUP(AF161,ComboValue!$N$2:$O$70,2,FALSE) &amp; ",") &amp; IF(ISBLANK(AG161),"",VLOOKUP(AG161,ComboValue!$N$2:$O$70,2,FALSE) &amp; ",") &amp; IF(ISBLANK(AH161),"",VLOOKUP(AH161,ComboValue!$N$2:$O$70,2,FALSE) &amp; ",") &amp; IF(ISBLANK(AI161),"",VLOOKUP(AI161,ComboValue!$N$2:$O$70,2,FALSE) &amp; ",") &amp; IF(ISBLANK(AJ161),"",VLOOKUP(AJ161,ComboValue!$N$2:$O$70,2,FALSE) &amp; ",") &amp; IF(ISBLANK(AK161),"",VLOOKUP(AK161,ComboValue!$N$2:$O$70,2,FALSE) &amp; ",") &amp; IF(ISBLANK(AL161),"",VLOOKUP(AL161,ComboValue!$N$2:$O$70,2,FALSE) &amp; ",") &amp; IF(ISBLANK(AM161),"",VLOOKUP(AM161,ComboValue!$N$2:$O$70,2,FALSE) &amp; ",") &amp; IF(ISBLANK(AN161),"",VLOOKUP(AN161,ComboValue!$N$2:$O$70,2,FALSE) &amp; ",") &amp; IF(ISBLANK(AO161),"",VLOOKUP(AO161,ComboValue!$N$2:$O$70,2,FALSE) &amp; ",") &amp; IF(ISBLANK(AP161),"",VLOOKUP(AP161,ComboValue!$N$2:$O$70,2,FALSE) &amp; ",") &amp; IF(ISBLANK(AQ161),"",VLOOKUP(AQ161,ComboValue!$N$2:$O$70,2,FALSE) &amp; ",") &amp; IF(ISBLANK(AR161),"",VLOOKUP(AR161,ComboValue!$N$2:$O$70,2,FALSE) &amp; ",") &amp; IF(ISBLANK(AS161),"",VLOOKUP(AS161,ComboValue!$N$2:$O$70,2,FALSE) &amp; ",") &amp; IF(ISBLANK(AT161),"",VLOOKUP(AT161,ComboValue!$N$2:$O$70,2,FALSE) &amp; ",") &amp; IF(ISBLANK(AU161),"",VLOOKUP(AU161,ComboValue!$N$2:$O$70,2,FALSE) &amp; ",") &amp; IF(ISBLANK(AV161),"",VLOOKUP(AV161,ComboValue!$N$2:$O$70,2,FALSE) &amp; ",")</f>
        <v/>
      </c>
      <c r="BC161" s="122" t="str">
        <f t="shared" si="129"/>
        <v/>
      </c>
      <c r="BD161" s="110"/>
      <c r="BE161" s="120" t="str">
        <f t="shared" si="169"/>
        <v/>
      </c>
      <c r="BF161" s="121" t="str">
        <f t="shared" si="170"/>
        <v/>
      </c>
      <c r="BG161" s="121" t="str">
        <f t="shared" si="171"/>
        <v/>
      </c>
      <c r="BH161" s="121" t="str">
        <f t="shared" si="172"/>
        <v/>
      </c>
      <c r="BI161" s="121" t="str">
        <f t="shared" si="173"/>
        <v/>
      </c>
      <c r="BJ161" s="121" t="str">
        <f t="shared" si="174"/>
        <v/>
      </c>
      <c r="BK161" s="121" t="str">
        <f t="shared" si="175"/>
        <v/>
      </c>
      <c r="BL161" s="121" t="str">
        <f t="shared" si="176"/>
        <v/>
      </c>
      <c r="BM161" s="121" t="str">
        <f t="shared" si="177"/>
        <v/>
      </c>
      <c r="BN161" s="121" t="str">
        <f t="shared" si="178"/>
        <v/>
      </c>
      <c r="BO161" s="121">
        <f t="shared" si="130"/>
        <v>0</v>
      </c>
      <c r="BP161" s="121">
        <f t="shared" si="131"/>
        <v>0</v>
      </c>
      <c r="BQ161" s="121">
        <f t="shared" si="132"/>
        <v>0</v>
      </c>
      <c r="BR161" s="121">
        <f t="shared" si="133"/>
        <v>0</v>
      </c>
      <c r="BS161" s="121">
        <f t="shared" si="134"/>
        <v>0</v>
      </c>
      <c r="BT161" s="121">
        <f t="shared" si="135"/>
        <v>0</v>
      </c>
      <c r="BU161" s="121" t="str">
        <f t="shared" si="136"/>
        <v/>
      </c>
      <c r="BV161" s="121" t="str">
        <f t="shared" si="137"/>
        <v/>
      </c>
      <c r="BW161" s="121" t="str">
        <f t="shared" si="138"/>
        <v/>
      </c>
      <c r="BX161" s="121" t="str">
        <f t="shared" si="139"/>
        <v/>
      </c>
      <c r="BY161" s="121" t="str">
        <f t="shared" si="140"/>
        <v/>
      </c>
      <c r="BZ161" s="121" t="str">
        <f t="shared" si="141"/>
        <v/>
      </c>
      <c r="CA161" s="121" t="str">
        <f t="shared" si="142"/>
        <v/>
      </c>
      <c r="CB161" s="121" t="str">
        <f t="shared" si="143"/>
        <v/>
      </c>
      <c r="CC161" s="121" t="str">
        <f t="shared" si="144"/>
        <v/>
      </c>
      <c r="CD161" s="121" t="str">
        <f t="shared" si="145"/>
        <v/>
      </c>
      <c r="CE161" s="121" t="str">
        <f t="shared" si="146"/>
        <v/>
      </c>
      <c r="CF161" s="121" t="str">
        <f t="shared" si="147"/>
        <v/>
      </c>
      <c r="CG161" s="121" t="str">
        <f t="shared" si="148"/>
        <v/>
      </c>
      <c r="CH161" s="121" t="str">
        <f t="shared" si="149"/>
        <v/>
      </c>
      <c r="CI161" s="121" t="str">
        <f t="shared" si="150"/>
        <v/>
      </c>
      <c r="CJ161" s="129" t="str">
        <f t="shared" si="151"/>
        <v/>
      </c>
      <c r="CK161" s="121" t="str">
        <f t="shared" si="152"/>
        <v/>
      </c>
      <c r="CL161" s="121" t="str">
        <f t="shared" si="153"/>
        <v/>
      </c>
      <c r="CM161" s="122" t="str">
        <f t="shared" si="154"/>
        <v/>
      </c>
      <c r="CN161" s="122"/>
      <c r="CO161" s="122"/>
      <c r="CP161" s="122"/>
      <c r="CQ161" s="122"/>
      <c r="CR161" s="218" t="str">
        <f t="shared" si="179"/>
        <v>NO</v>
      </c>
      <c r="CS161" s="120" t="str">
        <f t="shared" si="155"/>
        <v/>
      </c>
      <c r="CT161" s="121" t="str">
        <f t="shared" si="156"/>
        <v/>
      </c>
      <c r="CU161" s="121" t="str">
        <f t="shared" si="157"/>
        <v/>
      </c>
      <c r="CV161" s="121" t="str">
        <f t="shared" si="158"/>
        <v/>
      </c>
      <c r="CW161" s="121" t="str">
        <f t="shared" si="159"/>
        <v/>
      </c>
      <c r="CX161" s="121" t="str">
        <f t="shared" si="160"/>
        <v/>
      </c>
      <c r="CY161" s="121" t="str">
        <f t="shared" si="161"/>
        <v/>
      </c>
      <c r="CZ161" s="121" t="str">
        <f t="shared" si="162"/>
        <v/>
      </c>
      <c r="DA161" s="121" t="str">
        <f t="shared" si="163"/>
        <v/>
      </c>
      <c r="DB161" s="122" t="str">
        <f t="shared" si="164"/>
        <v/>
      </c>
      <c r="DC161" s="120" t="str">
        <f t="shared" si="165"/>
        <v/>
      </c>
      <c r="DD161" s="121" t="str">
        <f t="shared" si="166"/>
        <v/>
      </c>
      <c r="DE161" s="121" t="str">
        <f t="shared" si="167"/>
        <v/>
      </c>
      <c r="DF161" s="122" t="str">
        <f t="shared" si="168"/>
        <v/>
      </c>
      <c r="DG161" s="110"/>
    </row>
    <row r="162" spans="2:111" ht="16.2" hidden="1" customHeight="1" outlineLevel="2" x14ac:dyDescent="0.4">
      <c r="B162" s="7">
        <v>157</v>
      </c>
      <c r="C162" s="12"/>
      <c r="D162" s="13"/>
      <c r="E162" s="14"/>
      <c r="F162" s="14"/>
      <c r="G162" s="14"/>
      <c r="H162" s="14"/>
      <c r="I162" s="14"/>
      <c r="J162" s="14"/>
      <c r="K162" s="14"/>
      <c r="L162" s="15"/>
      <c r="M162" s="12"/>
      <c r="N162" s="12"/>
      <c r="O162" s="12"/>
      <c r="P162" s="98" t="str">
        <f xml:space="preserve"> IF(ISBLANK(M162),"",VLOOKUP(M162,ComboValue!$E$2:$I$18,5,FALSE))</f>
        <v/>
      </c>
      <c r="Q162" s="12"/>
      <c r="R162" s="234" t="str" cm="1">
        <f t="array" ref="R162">IF(OR(ISNUMBER(SEARCH("GHS05",$D162:$L162)),ISNUMBER(SEARCH("GHS06",$D162:$L162)),ISNUMBER(SEARCH("GHS07",$D162:$L162)),ISNUMBER(SEARCH("GHS08",$D162:$L162)),ISNUMBER(SEARCH("geen pictogram",$D162:$L162)),ISNUMBER(SEARCH("GHS09",$D162:$L162)),ISNUMBER(SEARCH("GHS05",$D162:$L162))),"JA","NEE")</f>
        <v>NEE</v>
      </c>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X162" s="121" t="str">
        <f xml:space="preserve"> IF(ISBLANK(D162),"",VLOOKUP(D162,ComboValue!$B$2:$C$11,2,FALSE) &amp; ",") &amp; IF(ISBLANK(E162),"",VLOOKUP(E162,ComboValue!$B$2:$C$11,2,FALSE) &amp; ",") &amp; IF(ISBLANK(F162),"",VLOOKUP(F162,ComboValue!$B$2:$C$11,2,FALSE) &amp; ",") &amp; IF(ISBLANK(G162),"",VLOOKUP(G162,ComboValue!$B$2:$C$11,2,FALSE) &amp; ",") &amp; IF(ISBLANK(H162),"",VLOOKUP(H162,ComboValue!$B$2:$C$11,2,FALSE) &amp; ",") &amp; IF(ISBLANK(I162),"",VLOOKUP(I162,ComboValue!$B$2:$C$11,2,FALSE) &amp; ",") &amp; IF(ISBLANK(J162),"",VLOOKUP(J162,ComboValue!$B$2:$C$11,2,FALSE) &amp; ",") &amp; IF(ISBLANK(K162),"",VLOOKUP(K162,ComboValue!$B$2:$C$11,2,FALSE) &amp; ",") &amp; IF(ISBLANK(L162),"",VLOOKUP(L162,ComboValue!$B$2:$C$11,2,FALSE) &amp; ",")</f>
        <v/>
      </c>
      <c r="AY162" s="121" t="str">
        <f t="shared" si="128"/>
        <v>Tous_NL</v>
      </c>
      <c r="AZ162" s="121" t="str">
        <f>IF(ISBLANK(M162),"",VLOOKUP(M162,ComboValue!$E$2:$G$18,3,FALSE))</f>
        <v/>
      </c>
      <c r="BA162" s="121" t="str">
        <f>IF(ISBLANK(N162),"",VLOOKUP(N162,ComboValue!$K$2:$L$5,2,FALSE))</f>
        <v/>
      </c>
      <c r="BB162" s="128" t="str">
        <f>IF(ISBLANK(S162),"",VLOOKUP(S162,ComboValue!$N$2:$O$70,2,FALSE) &amp; ",") &amp; IF(ISBLANK(T162),"",VLOOKUP(T162,ComboValue!$N$2:$O$70,2,FALSE) &amp; ",") &amp; IF(ISBLANK(U162),"",VLOOKUP(U162,ComboValue!$N$2:$O$70,2,FALSE) &amp; ",") &amp; IF(ISBLANK(V162),"",VLOOKUP(V162,ComboValue!$N$2:$O$70,2,FALSE) &amp; ",") &amp; IF(ISBLANK(W162),"",VLOOKUP(W162,ComboValue!$N$2:$O$70,2,FALSE) &amp; ",") &amp; IF(ISBLANK(X162),"",VLOOKUP(X162,ComboValue!$N$2:$O$70,2,FALSE) &amp; ",") &amp; IF(ISBLANK(Y162),"",VLOOKUP(Y162,ComboValue!$N$2:$O$70,2,FALSE) &amp; ",") &amp; IF(ISBLANK(Z162),"",VLOOKUP(Z162,ComboValue!$N$2:$O$70,2,FALSE) &amp; ",") &amp; IF(ISBLANK(AA162),"",VLOOKUP(AA162,ComboValue!$N$2:$O$70,2,FALSE) &amp; ",") &amp; IF(ISBLANK(AB162),"",VLOOKUP(AB162,ComboValue!$N$2:$O$70,2,FALSE) &amp; ",") &amp; IF(ISBLANK(AC162),"",VLOOKUP(AC162,ComboValue!$N$2:$O$70,2,FALSE) &amp; ",") &amp; IF(ISBLANK(AD162),"",VLOOKUP(AD162,ComboValue!$N$2:$O$70,2,FALSE) &amp; ",") &amp; IF(ISBLANK(AE162),"",VLOOKUP(AE162,ComboValue!$N$2:$O$70,2,FALSE) &amp; ",") &amp; IF(ISBLANK(AF162),"",VLOOKUP(AF162,ComboValue!$N$2:$O$70,2,FALSE) &amp; ",") &amp; IF(ISBLANK(AG162),"",VLOOKUP(AG162,ComboValue!$N$2:$O$70,2,FALSE) &amp; ",") &amp; IF(ISBLANK(AH162),"",VLOOKUP(AH162,ComboValue!$N$2:$O$70,2,FALSE) &amp; ",") &amp; IF(ISBLANK(AI162),"",VLOOKUP(AI162,ComboValue!$N$2:$O$70,2,FALSE) &amp; ",") &amp; IF(ISBLANK(AJ162),"",VLOOKUP(AJ162,ComboValue!$N$2:$O$70,2,FALSE) &amp; ",") &amp; IF(ISBLANK(AK162),"",VLOOKUP(AK162,ComboValue!$N$2:$O$70,2,FALSE) &amp; ",") &amp; IF(ISBLANK(AL162),"",VLOOKUP(AL162,ComboValue!$N$2:$O$70,2,FALSE) &amp; ",") &amp; IF(ISBLANK(AM162),"",VLOOKUP(AM162,ComboValue!$N$2:$O$70,2,FALSE) &amp; ",") &amp; IF(ISBLANK(AN162),"",VLOOKUP(AN162,ComboValue!$N$2:$O$70,2,FALSE) &amp; ",") &amp; IF(ISBLANK(AO162),"",VLOOKUP(AO162,ComboValue!$N$2:$O$70,2,FALSE) &amp; ",") &amp; IF(ISBLANK(AP162),"",VLOOKUP(AP162,ComboValue!$N$2:$O$70,2,FALSE) &amp; ",") &amp; IF(ISBLANK(AQ162),"",VLOOKUP(AQ162,ComboValue!$N$2:$O$70,2,FALSE) &amp; ",") &amp; IF(ISBLANK(AR162),"",VLOOKUP(AR162,ComboValue!$N$2:$O$70,2,FALSE) &amp; ",") &amp; IF(ISBLANK(AS162),"",VLOOKUP(AS162,ComboValue!$N$2:$O$70,2,FALSE) &amp; ",") &amp; IF(ISBLANK(AT162),"",VLOOKUP(AT162,ComboValue!$N$2:$O$70,2,FALSE) &amp; ",") &amp; IF(ISBLANK(AU162),"",VLOOKUP(AU162,ComboValue!$N$2:$O$70,2,FALSE) &amp; ",") &amp; IF(ISBLANK(AV162),"",VLOOKUP(AV162,ComboValue!$N$2:$O$70,2,FALSE) &amp; ",")</f>
        <v/>
      </c>
      <c r="BC162" s="122" t="str">
        <f t="shared" si="129"/>
        <v/>
      </c>
      <c r="BD162" s="110"/>
      <c r="BE162" s="120" t="str">
        <f t="shared" si="169"/>
        <v/>
      </c>
      <c r="BF162" s="121" t="str">
        <f t="shared" si="170"/>
        <v/>
      </c>
      <c r="BG162" s="121" t="str">
        <f t="shared" si="171"/>
        <v/>
      </c>
      <c r="BH162" s="121" t="str">
        <f t="shared" si="172"/>
        <v/>
      </c>
      <c r="BI162" s="121" t="str">
        <f t="shared" si="173"/>
        <v/>
      </c>
      <c r="BJ162" s="121" t="str">
        <f t="shared" si="174"/>
        <v/>
      </c>
      <c r="BK162" s="121" t="str">
        <f t="shared" si="175"/>
        <v/>
      </c>
      <c r="BL162" s="121" t="str">
        <f t="shared" si="176"/>
        <v/>
      </c>
      <c r="BM162" s="121" t="str">
        <f t="shared" si="177"/>
        <v/>
      </c>
      <c r="BN162" s="121" t="str">
        <f t="shared" si="178"/>
        <v/>
      </c>
      <c r="BO162" s="121">
        <f t="shared" si="130"/>
        <v>0</v>
      </c>
      <c r="BP162" s="121">
        <f t="shared" si="131"/>
        <v>0</v>
      </c>
      <c r="BQ162" s="121">
        <f t="shared" si="132"/>
        <v>0</v>
      </c>
      <c r="BR162" s="121">
        <f t="shared" si="133"/>
        <v>0</v>
      </c>
      <c r="BS162" s="121">
        <f t="shared" si="134"/>
        <v>0</v>
      </c>
      <c r="BT162" s="121">
        <f t="shared" si="135"/>
        <v>0</v>
      </c>
      <c r="BU162" s="121" t="str">
        <f t="shared" si="136"/>
        <v/>
      </c>
      <c r="BV162" s="121" t="str">
        <f t="shared" si="137"/>
        <v/>
      </c>
      <c r="BW162" s="121" t="str">
        <f t="shared" si="138"/>
        <v/>
      </c>
      <c r="BX162" s="121" t="str">
        <f t="shared" si="139"/>
        <v/>
      </c>
      <c r="BY162" s="121" t="str">
        <f t="shared" si="140"/>
        <v/>
      </c>
      <c r="BZ162" s="121" t="str">
        <f t="shared" si="141"/>
        <v/>
      </c>
      <c r="CA162" s="121" t="str">
        <f t="shared" si="142"/>
        <v/>
      </c>
      <c r="CB162" s="121" t="str">
        <f t="shared" si="143"/>
        <v/>
      </c>
      <c r="CC162" s="121" t="str">
        <f t="shared" si="144"/>
        <v/>
      </c>
      <c r="CD162" s="121" t="str">
        <f t="shared" si="145"/>
        <v/>
      </c>
      <c r="CE162" s="121" t="str">
        <f t="shared" si="146"/>
        <v/>
      </c>
      <c r="CF162" s="121" t="str">
        <f t="shared" si="147"/>
        <v/>
      </c>
      <c r="CG162" s="121" t="str">
        <f t="shared" si="148"/>
        <v/>
      </c>
      <c r="CH162" s="121" t="str">
        <f t="shared" si="149"/>
        <v/>
      </c>
      <c r="CI162" s="121" t="str">
        <f t="shared" si="150"/>
        <v/>
      </c>
      <c r="CJ162" s="129" t="str">
        <f t="shared" si="151"/>
        <v/>
      </c>
      <c r="CK162" s="121" t="str">
        <f t="shared" si="152"/>
        <v/>
      </c>
      <c r="CL162" s="121" t="str">
        <f t="shared" si="153"/>
        <v/>
      </c>
      <c r="CM162" s="122" t="str">
        <f t="shared" si="154"/>
        <v/>
      </c>
      <c r="CN162" s="122"/>
      <c r="CO162" s="122"/>
      <c r="CP162" s="122"/>
      <c r="CQ162" s="122"/>
      <c r="CR162" s="218" t="str">
        <f t="shared" si="179"/>
        <v>NO</v>
      </c>
      <c r="CS162" s="120" t="str">
        <f t="shared" si="155"/>
        <v/>
      </c>
      <c r="CT162" s="121" t="str">
        <f t="shared" si="156"/>
        <v/>
      </c>
      <c r="CU162" s="121" t="str">
        <f t="shared" si="157"/>
        <v/>
      </c>
      <c r="CV162" s="121" t="str">
        <f t="shared" si="158"/>
        <v/>
      </c>
      <c r="CW162" s="121" t="str">
        <f t="shared" si="159"/>
        <v/>
      </c>
      <c r="CX162" s="121" t="str">
        <f t="shared" si="160"/>
        <v/>
      </c>
      <c r="CY162" s="121" t="str">
        <f t="shared" si="161"/>
        <v/>
      </c>
      <c r="CZ162" s="121" t="str">
        <f t="shared" si="162"/>
        <v/>
      </c>
      <c r="DA162" s="121" t="str">
        <f t="shared" si="163"/>
        <v/>
      </c>
      <c r="DB162" s="122" t="str">
        <f t="shared" si="164"/>
        <v/>
      </c>
      <c r="DC162" s="120" t="str">
        <f t="shared" si="165"/>
        <v/>
      </c>
      <c r="DD162" s="121" t="str">
        <f t="shared" si="166"/>
        <v/>
      </c>
      <c r="DE162" s="121" t="str">
        <f t="shared" si="167"/>
        <v/>
      </c>
      <c r="DF162" s="122" t="str">
        <f t="shared" si="168"/>
        <v/>
      </c>
      <c r="DG162" s="110"/>
    </row>
    <row r="163" spans="2:111" ht="16.2" hidden="1" customHeight="1" outlineLevel="2" x14ac:dyDescent="0.4">
      <c r="B163" s="7">
        <v>158</v>
      </c>
      <c r="C163" s="12"/>
      <c r="D163" s="13"/>
      <c r="E163" s="14"/>
      <c r="F163" s="14"/>
      <c r="G163" s="14"/>
      <c r="H163" s="14"/>
      <c r="I163" s="14"/>
      <c r="J163" s="14"/>
      <c r="K163" s="14"/>
      <c r="L163" s="15"/>
      <c r="M163" s="12"/>
      <c r="N163" s="12"/>
      <c r="O163" s="12"/>
      <c r="P163" s="98" t="str">
        <f xml:space="preserve"> IF(ISBLANK(M163),"",VLOOKUP(M163,ComboValue!$E$2:$I$18,5,FALSE))</f>
        <v/>
      </c>
      <c r="Q163" s="12"/>
      <c r="R163" s="234" t="str" cm="1">
        <f t="array" ref="R163">IF(OR(ISNUMBER(SEARCH("GHS05",$D163:$L163)),ISNUMBER(SEARCH("GHS06",$D163:$L163)),ISNUMBER(SEARCH("GHS07",$D163:$L163)),ISNUMBER(SEARCH("GHS08",$D163:$L163)),ISNUMBER(SEARCH("geen pictogram",$D163:$L163)),ISNUMBER(SEARCH("GHS09",$D163:$L163)),ISNUMBER(SEARCH("GHS05",$D163:$L163))),"JA","NEE")</f>
        <v>NEE</v>
      </c>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X163" s="121" t="str">
        <f xml:space="preserve"> IF(ISBLANK(D163),"",VLOOKUP(D163,ComboValue!$B$2:$C$11,2,FALSE) &amp; ",") &amp; IF(ISBLANK(E163),"",VLOOKUP(E163,ComboValue!$B$2:$C$11,2,FALSE) &amp; ",") &amp; IF(ISBLANK(F163),"",VLOOKUP(F163,ComboValue!$B$2:$C$11,2,FALSE) &amp; ",") &amp; IF(ISBLANK(G163),"",VLOOKUP(G163,ComboValue!$B$2:$C$11,2,FALSE) &amp; ",") &amp; IF(ISBLANK(H163),"",VLOOKUP(H163,ComboValue!$B$2:$C$11,2,FALSE) &amp; ",") &amp; IF(ISBLANK(I163),"",VLOOKUP(I163,ComboValue!$B$2:$C$11,2,FALSE) &amp; ",") &amp; IF(ISBLANK(J163),"",VLOOKUP(J163,ComboValue!$B$2:$C$11,2,FALSE) &amp; ",") &amp; IF(ISBLANK(K163),"",VLOOKUP(K163,ComboValue!$B$2:$C$11,2,FALSE) &amp; ",") &amp; IF(ISBLANK(L163),"",VLOOKUP(L163,ComboValue!$B$2:$C$11,2,FALSE) &amp; ",")</f>
        <v/>
      </c>
      <c r="AY163" s="121" t="str">
        <f t="shared" ref="AY163:AY226" si="180">IF(ISNUMBER(SEARCH("04",AX163)),"Gaz_Nl","Tous_NL")</f>
        <v>Tous_NL</v>
      </c>
      <c r="AZ163" s="121" t="str">
        <f>IF(ISBLANK(M163),"",VLOOKUP(M163,ComboValue!$E$2:$G$18,3,FALSE))</f>
        <v/>
      </c>
      <c r="BA163" s="121" t="str">
        <f>IF(ISBLANK(N163),"",VLOOKUP(N163,ComboValue!$K$2:$L$5,2,FALSE))</f>
        <v/>
      </c>
      <c r="BB163" s="128" t="str">
        <f>IF(ISBLANK(S163),"",VLOOKUP(S163,ComboValue!$N$2:$O$70,2,FALSE) &amp; ",") &amp; IF(ISBLANK(T163),"",VLOOKUP(T163,ComboValue!$N$2:$O$70,2,FALSE) &amp; ",") &amp; IF(ISBLANK(U163),"",VLOOKUP(U163,ComboValue!$N$2:$O$70,2,FALSE) &amp; ",") &amp; IF(ISBLANK(V163),"",VLOOKUP(V163,ComboValue!$N$2:$O$70,2,FALSE) &amp; ",") &amp; IF(ISBLANK(W163),"",VLOOKUP(W163,ComboValue!$N$2:$O$70,2,FALSE) &amp; ",") &amp; IF(ISBLANK(X163),"",VLOOKUP(X163,ComboValue!$N$2:$O$70,2,FALSE) &amp; ",") &amp; IF(ISBLANK(Y163),"",VLOOKUP(Y163,ComboValue!$N$2:$O$70,2,FALSE) &amp; ",") &amp; IF(ISBLANK(Z163),"",VLOOKUP(Z163,ComboValue!$N$2:$O$70,2,FALSE) &amp; ",") &amp; IF(ISBLANK(AA163),"",VLOOKUP(AA163,ComboValue!$N$2:$O$70,2,FALSE) &amp; ",") &amp; IF(ISBLANK(AB163),"",VLOOKUP(AB163,ComboValue!$N$2:$O$70,2,FALSE) &amp; ",") &amp; IF(ISBLANK(AC163),"",VLOOKUP(AC163,ComboValue!$N$2:$O$70,2,FALSE) &amp; ",") &amp; IF(ISBLANK(AD163),"",VLOOKUP(AD163,ComboValue!$N$2:$O$70,2,FALSE) &amp; ",") &amp; IF(ISBLANK(AE163),"",VLOOKUP(AE163,ComboValue!$N$2:$O$70,2,FALSE) &amp; ",") &amp; IF(ISBLANK(AF163),"",VLOOKUP(AF163,ComboValue!$N$2:$O$70,2,FALSE) &amp; ",") &amp; IF(ISBLANK(AG163),"",VLOOKUP(AG163,ComboValue!$N$2:$O$70,2,FALSE) &amp; ",") &amp; IF(ISBLANK(AH163),"",VLOOKUP(AH163,ComboValue!$N$2:$O$70,2,FALSE) &amp; ",") &amp; IF(ISBLANK(AI163),"",VLOOKUP(AI163,ComboValue!$N$2:$O$70,2,FALSE) &amp; ",") &amp; IF(ISBLANK(AJ163),"",VLOOKUP(AJ163,ComboValue!$N$2:$O$70,2,FALSE) &amp; ",") &amp; IF(ISBLANK(AK163),"",VLOOKUP(AK163,ComboValue!$N$2:$O$70,2,FALSE) &amp; ",") &amp; IF(ISBLANK(AL163),"",VLOOKUP(AL163,ComboValue!$N$2:$O$70,2,FALSE) &amp; ",") &amp; IF(ISBLANK(AM163),"",VLOOKUP(AM163,ComboValue!$N$2:$O$70,2,FALSE) &amp; ",") &amp; IF(ISBLANK(AN163),"",VLOOKUP(AN163,ComboValue!$N$2:$O$70,2,FALSE) &amp; ",") &amp; IF(ISBLANK(AO163),"",VLOOKUP(AO163,ComboValue!$N$2:$O$70,2,FALSE) &amp; ",") &amp; IF(ISBLANK(AP163),"",VLOOKUP(AP163,ComboValue!$N$2:$O$70,2,FALSE) &amp; ",") &amp; IF(ISBLANK(AQ163),"",VLOOKUP(AQ163,ComboValue!$N$2:$O$70,2,FALSE) &amp; ",") &amp; IF(ISBLANK(AR163),"",VLOOKUP(AR163,ComboValue!$N$2:$O$70,2,FALSE) &amp; ",") &amp; IF(ISBLANK(AS163),"",VLOOKUP(AS163,ComboValue!$N$2:$O$70,2,FALSE) &amp; ",") &amp; IF(ISBLANK(AT163),"",VLOOKUP(AT163,ComboValue!$N$2:$O$70,2,FALSE) &amp; ",") &amp; IF(ISBLANK(AU163),"",VLOOKUP(AU163,ComboValue!$N$2:$O$70,2,FALSE) &amp; ",") &amp; IF(ISBLANK(AV163),"",VLOOKUP(AV163,ComboValue!$N$2:$O$70,2,FALSE) &amp; ",")</f>
        <v/>
      </c>
      <c r="BC163" s="122" t="str">
        <f t="shared" ref="BC163:BC226" si="181">IF(AND(ISNUMBER(SEARCH("04",AX163)),NOT(OR("C_01"=AZ163,"C_01b"=AZ163,"C_02"=AZ163,"C_03"=AZ163))),"01,","") &amp; IF(OR(AND("C_01"=AZ163,NOT("04"=BA163)),AND("C_02"=AZ163,NOT("04"=BA163)),AND("C_03"=AZ163,NOT("04"=BA163)),AND("C_04"=AZ163,NOT("01"=BA163)),AND("C_05"=AZ163,NOT("01"=BA163)),AND("C_06"=AZ163,OR("04"=BA163,BA163="")),AND("C_07"=AZ163,OR("04"=BA163,BA163="")),AND("C_08"=AZ163,NOT("03"=BA163)),AND("C_09"=AZ163,NOT("03"=BA163)),AND("C_10"=AZ163,NOT("04"=BA163)),AND("C_11"=AZ163,NOT("04"=BA163)),AND("C_12"=AZ163,NOT("04"=BA163)),AND("C_13"=AZ163,NOT("04"=BA163)),AND("C_14"=AZ163,NOT("04"=BA163))),"02,","") &amp; IF(AND(OR(ISNUMBER(SEARCH("11",BB163)),ISNUMBER(SEARCH("12",BB163))),NOT("01"=BA163)),"03,","") &amp; IF(AND(ISNUMBER(SEARCH("13",BB163)),NOT("02"=BA163)),"04,","")</f>
        <v/>
      </c>
      <c r="BD163" s="110"/>
      <c r="BE163" s="120" t="str">
        <f t="shared" si="169"/>
        <v/>
      </c>
      <c r="BF163" s="121" t="str">
        <f t="shared" si="170"/>
        <v/>
      </c>
      <c r="BG163" s="121" t="str">
        <f t="shared" si="171"/>
        <v/>
      </c>
      <c r="BH163" s="121" t="str">
        <f t="shared" si="172"/>
        <v/>
      </c>
      <c r="BI163" s="121" t="str">
        <f t="shared" si="173"/>
        <v/>
      </c>
      <c r="BJ163" s="121" t="str">
        <f t="shared" si="174"/>
        <v/>
      </c>
      <c r="BK163" s="121" t="str">
        <f t="shared" si="175"/>
        <v/>
      </c>
      <c r="BL163" s="121" t="str">
        <f t="shared" si="176"/>
        <v/>
      </c>
      <c r="BM163" s="121" t="str">
        <f t="shared" si="177"/>
        <v/>
      </c>
      <c r="BN163" s="121" t="str">
        <f t="shared" si="178"/>
        <v/>
      </c>
      <c r="BO163" s="121">
        <f t="shared" ref="BO163:BO226" si="182">IF(BF163="",0,BF163)</f>
        <v>0</v>
      </c>
      <c r="BP163" s="121">
        <f t="shared" ref="BP163:BP226" si="183">IF(BI163="",0,BI163-BQ163-BO163)</f>
        <v>0</v>
      </c>
      <c r="BQ163" s="121">
        <f t="shared" ref="BQ163:BQ226" si="184">IF(BJ163="",0,BJ163-BO163)</f>
        <v>0</v>
      </c>
      <c r="BR163" s="121">
        <f t="shared" ref="BR163:BR226" si="185">IF(BK163="",0,BK163-BS163-BP163-BQ163-BO163)</f>
        <v>0</v>
      </c>
      <c r="BS163" s="121">
        <f t="shared" ref="BS163:BS226" si="186">IF(BK163="",0,BK163-BP163-BQ163-BO163)</f>
        <v>0</v>
      </c>
      <c r="BT163" s="121">
        <f t="shared" ref="BT163:BT226" si="187">IF(BL163="",0,BL163-BR163-BS163-BP163-BQ163-BO163)</f>
        <v>0</v>
      </c>
      <c r="BU163" s="121" t="str">
        <f t="shared" ref="BU163:BU226" si="188">IF(AZ163="D_01",O163,"")</f>
        <v/>
      </c>
      <c r="BV163" s="121" t="str">
        <f t="shared" ref="BV163:BV226" si="189">IF(AZ163="D_01b",O163,"")</f>
        <v/>
      </c>
      <c r="BW163" s="121" t="str">
        <f t="shared" ref="BW163:BW226" si="190">IF(AZ163="D_02",O163,"")</f>
        <v/>
      </c>
      <c r="BX163" s="121" t="str">
        <f t="shared" ref="BX163:BX226" si="191">IF(AZ163="D_03",O163,"")</f>
        <v/>
      </c>
      <c r="BY163" s="121" t="str">
        <f t="shared" ref="BY163:BY226" si="192">IF(AND(OR(AZ163="D_04",AZ163="D_06"),BA163="01"),O163,"")</f>
        <v/>
      </c>
      <c r="BZ163" s="121" t="str">
        <f t="shared" ref="BZ163:BZ226" si="193">IF(AND(OR(AZ163="D_05",AZ163="D_07"),BA163="01"),O163,"")</f>
        <v/>
      </c>
      <c r="CA163" s="121" t="str">
        <f t="shared" ref="CA163:CA226" si="194">IF(AND(AZ163="D_06",BA163="02"),O163,"")</f>
        <v/>
      </c>
      <c r="CB163" s="121" t="str">
        <f t="shared" ref="CB163:CB226" si="195">IF(AND(AZ163="D_07",BA163="02"),O163,"")</f>
        <v/>
      </c>
      <c r="CC163" s="121" t="str">
        <f t="shared" ref="CC163:CC226" si="196">IF(AND(OR(AZ163="D_06",AZ163="D_08"),BA163="03"),O163,"")</f>
        <v/>
      </c>
      <c r="CD163" s="121" t="str">
        <f t="shared" ref="CD163:CD226" si="197">IF(AND(OR(AZ163="D_07",AZ163="D_09"),BA163="03"),O163,"")</f>
        <v/>
      </c>
      <c r="CE163" s="121" t="str">
        <f t="shared" ref="CE163:CE226" si="198">IF(AZ163="D_10",O163,"")</f>
        <v/>
      </c>
      <c r="CF163" s="121" t="str">
        <f t="shared" ref="CF163:CF226" si="199">IF(AZ163="D_11",O163,"")</f>
        <v/>
      </c>
      <c r="CG163" s="121" t="str">
        <f t="shared" ref="CG163:CG226" si="200">IF(AZ163="D_12",O163,"")</f>
        <v/>
      </c>
      <c r="CH163" s="121" t="str">
        <f t="shared" ref="CH163:CH226" si="201">IF(AZ163="D_13",O163,"")</f>
        <v/>
      </c>
      <c r="CI163" s="121" t="str">
        <f t="shared" ref="CI163:CI226" si="202">IF(AZ163="D_14",O163,"")</f>
        <v/>
      </c>
      <c r="CJ163" s="129" t="str">
        <f t="shared" ref="CJ163:CJ226" si="203">IF(AZ163="D_15",O163,"")</f>
        <v/>
      </c>
      <c r="CK163" s="121" t="str">
        <f t="shared" ref="CK163:CK226" si="204">IF(AND(AZ163="D_16",OR(ISNUMBER(SEARCH("34",BB163)),ISNUMBER(SEARCH("35",BB163)),ISNUMBER(SEARCH("38",BB163)),ISNUMBER(SEARCH("40",BB163)),ISNUMBER(SEARCH("41",BB163)),ISNUMBER(SEARCH("42",BB163)),ISNUMBER(SEARCH("43",BB163)),ISNUMBER(SEARCH("46",BB163)),ISNUMBER(SEARCH("47",BB163)),ISNUMBER(SEARCH("48",BB163)),ISNUMBER(SEARCH("53",BB163)),ISNUMBER(SEARCH("55",BB163)),ISNUMBER(SEARCH("58",BB163)))),O163-IF(ISNUMBER(CL163),CL163,0),"")</f>
        <v/>
      </c>
      <c r="CL163" s="121" t="str">
        <f t="shared" ref="CL163:CL226" si="205">IF(AND(AZ163="D_16",OR(ISNUMBER(SEARCH("01",BB163)),ISNUMBER(SEARCH("02",BB163)),ISNUMBER(SEARCH("03",BB163)),ISNUMBER(SEARCH("04",BB163)),ISNUMBER(SEARCH("05",BB163)),ISNUMBER(SEARCH("06",BB163)),ISNUMBER(SEARCH("07",BB163)),ISNUMBER(SEARCH("08",BB163)),ISNUMBER(SEARCH("09",BB163)),ISNUMBER(SEARCH("10",BB163)),ISNUMBER(SEARCH("11",BB163)),ISNUMBER(SEARCH("12",BB163)),ISNUMBER(SEARCH("13",BB163)),ISNUMBER(SEARCH("14",BB163)),ISNUMBER(SEARCH("15",BB163)),ISNUMBER(SEARCH("16",BB163)),ISNUMBER(SEARCH("17",BB163)),ISNUMBER(SEARCH("18",BB163)),ISNUMBER(SEARCH("19",BB163)),ISNUMBER(SEARCH("20",BB163)),ISNUMBER(SEARCH("21",BB163)),ISNUMBER(SEARCH("22",BB163)),ISNUMBER(SEARCH("23",BB163)),ISNUMBER(SEARCH("24",BB163)),ISNUMBER(SEARCH("25",BB163)),ISNUMBER(SEARCH("26",BB163)),ISNUMBER(SEARCH("27",BB163)),ISNUMBER(SEARCH("28",BB163)),ISNUMBER(SEARCH("29",BB163)),ISNUMBER(SEARCH("30",BB163)),ISNUMBER(SEARCH("31",BB163)),ISNUMBER(SEARCH("32",BB163)),ISNUMBER(SEARCH("33",BB163)),ISNUMBER(SEARCH("36",BB163)),ISNUMBER(SEARCH("37",BB163)),ISNUMBER(SEARCH("39",BB163)),ISNUMBER(SEARCH("44",BB163)),ISNUMBER(SEARCH("45",BB163)),ISNUMBER(SEARCH("49",BB163)),ISNUMBER(SEARCH("50",BB163)),ISNUMBER(SEARCH("51",BB163)),ISNUMBER(SEARCH("52",BB163)),ISNUMBER(SEARCH("54",BB163)),ISNUMBER(SEARCH("56",BB163)),ISNUMBER(SEARCH("57",BB163)),ISNUMBER(SEARCH("59",BB163)),ISNUMBER(SEARCH("60",BB163)),ISNUMBER(SEARCH("61",BB163)),ISNUMBER(SEARCH("62",BB163)),ISNUMBER(SEARCH("63",BB163)),ISNUMBER(SEARCH("64",BB163)),ISNUMBER(SEARCH("65",BB163)),ISNUMBER(SEARCH("66",BB163)))),O163,"")</f>
        <v/>
      </c>
      <c r="CM163" s="122" t="str">
        <f t="shared" ref="CM163:CM226" si="206">IF(OR(ISNUMBER(SEARCH("44",BB163)),ISNUMBER(SEARCH("45",BB163)),ISNUMBER(SEARCH("46",BB163)),ISNUMBER(SEARCH("47",BB163)),ISNUMBER(SEARCH("50",BB163)),ISNUMBER(SEARCH("51",BB163)),ISNUMBER(SEARCH("52",BB163)),ISNUMBER(SEARCH("53",BB163)),ISNUMBER(SEARCH("54",BB163)),ISNUMBER(SEARCH("55",BB163)),ISNUMBER(SEARCH("56",BB163)),ISNUMBER(SEARCH("57",BB163)),ISNUMBER(SEARCH("59",BB163))),B163 &amp; ",","")</f>
        <v/>
      </c>
      <c r="CN163" s="122"/>
      <c r="CO163" s="122"/>
      <c r="CP163" s="122"/>
      <c r="CQ163" s="122"/>
      <c r="CR163" s="218" t="str">
        <f t="shared" si="179"/>
        <v>NO</v>
      </c>
      <c r="CS163" s="120" t="str">
        <f t="shared" ref="CS163:CS226" si="207">IF(ISNUMBER(SEARCH("01",AX163)),B163 &amp; ",","")</f>
        <v/>
      </c>
      <c r="CT163" s="121" t="str">
        <f t="shared" ref="CT163:CT226" si="208">IF(ISNUMBER(SEARCH("02",AX163)),B163 &amp; ",","")</f>
        <v/>
      </c>
      <c r="CU163" s="121" t="str">
        <f t="shared" ref="CU163:CU226" si="209">IF(ISNUMBER(SEARCH("03",AX163)),B163 &amp; ",","")</f>
        <v/>
      </c>
      <c r="CV163" s="121" t="str">
        <f t="shared" ref="CV163:CV226" si="210">IF(ISNUMBER(SEARCH("04",AX163)),B163 &amp; ",","")</f>
        <v/>
      </c>
      <c r="CW163" s="121" t="str">
        <f t="shared" ref="CW163:CW226" si="211">IF(ISNUMBER(SEARCH("05",AX163)),B163 &amp; ",","")</f>
        <v/>
      </c>
      <c r="CX163" s="121" t="str">
        <f t="shared" ref="CX163:CX226" si="212">IF(ISNUMBER(SEARCH("06",AX163)),B163 &amp; ",","")</f>
        <v/>
      </c>
      <c r="CY163" s="121" t="str">
        <f t="shared" ref="CY163:CY226" si="213">IF(ISNUMBER(SEARCH("07",AX163)),B163 &amp; ",","")</f>
        <v/>
      </c>
      <c r="CZ163" s="121" t="str">
        <f t="shared" ref="CZ163:CZ226" si="214">IF(ISNUMBER(SEARCH("08",AX163)),B163 &amp; ",","")</f>
        <v/>
      </c>
      <c r="DA163" s="121" t="str">
        <f t="shared" ref="DA163:DA226" si="215">IF(ISNUMBER(SEARCH("09",AX163)),B163 &amp; ",","")</f>
        <v/>
      </c>
      <c r="DB163" s="122" t="str">
        <f t="shared" ref="DB163:DB226" si="216">IF(ISNUMBER(SEARCH("10",AX163)),B163 &amp; ",","")</f>
        <v/>
      </c>
      <c r="DC163" s="120" t="str">
        <f t="shared" ref="DC163:DC226" si="217">IF(ISNUMBER(SEARCH("01",BC163)),B163 &amp; ",","")</f>
        <v/>
      </c>
      <c r="DD163" s="121" t="str">
        <f t="shared" ref="DD163:DD226" si="218">IF(ISNUMBER(SEARCH("02",BC163)),B163 &amp; ",","")</f>
        <v/>
      </c>
      <c r="DE163" s="121" t="str">
        <f t="shared" ref="DE163:DE226" si="219">IF(ISNUMBER(SEARCH("03",BC163)),B163 &amp; ",","")</f>
        <v/>
      </c>
      <c r="DF163" s="122" t="str">
        <f t="shared" ref="DF163:DF226" si="220">IF(ISNUMBER(SEARCH("04",BC163)),B163 &amp; ",","")</f>
        <v/>
      </c>
      <c r="DG163" s="110"/>
    </row>
    <row r="164" spans="2:111" ht="16.2" hidden="1" customHeight="1" outlineLevel="2" x14ac:dyDescent="0.4">
      <c r="B164" s="7">
        <v>159</v>
      </c>
      <c r="C164" s="12"/>
      <c r="D164" s="13"/>
      <c r="E164" s="14"/>
      <c r="F164" s="14"/>
      <c r="G164" s="14"/>
      <c r="H164" s="14"/>
      <c r="I164" s="14"/>
      <c r="J164" s="14"/>
      <c r="K164" s="14"/>
      <c r="L164" s="15"/>
      <c r="M164" s="12"/>
      <c r="N164" s="12"/>
      <c r="O164" s="12"/>
      <c r="P164" s="98" t="str">
        <f xml:space="preserve"> IF(ISBLANK(M164),"",VLOOKUP(M164,ComboValue!$E$2:$I$18,5,FALSE))</f>
        <v/>
      </c>
      <c r="Q164" s="12"/>
      <c r="R164" s="234" t="str" cm="1">
        <f t="array" ref="R164">IF(OR(ISNUMBER(SEARCH("GHS05",$D164:$L164)),ISNUMBER(SEARCH("GHS06",$D164:$L164)),ISNUMBER(SEARCH("GHS07",$D164:$L164)),ISNUMBER(SEARCH("GHS08",$D164:$L164)),ISNUMBER(SEARCH("geen pictogram",$D164:$L164)),ISNUMBER(SEARCH("GHS09",$D164:$L164)),ISNUMBER(SEARCH("GHS05",$D164:$L164))),"JA","NEE")</f>
        <v>NEE</v>
      </c>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X164" s="121" t="str">
        <f xml:space="preserve"> IF(ISBLANK(D164),"",VLOOKUP(D164,ComboValue!$B$2:$C$11,2,FALSE) &amp; ",") &amp; IF(ISBLANK(E164),"",VLOOKUP(E164,ComboValue!$B$2:$C$11,2,FALSE) &amp; ",") &amp; IF(ISBLANK(F164),"",VLOOKUP(F164,ComboValue!$B$2:$C$11,2,FALSE) &amp; ",") &amp; IF(ISBLANK(G164),"",VLOOKUP(G164,ComboValue!$B$2:$C$11,2,FALSE) &amp; ",") &amp; IF(ISBLANK(H164),"",VLOOKUP(H164,ComboValue!$B$2:$C$11,2,FALSE) &amp; ",") &amp; IF(ISBLANK(I164),"",VLOOKUP(I164,ComboValue!$B$2:$C$11,2,FALSE) &amp; ",") &amp; IF(ISBLANK(J164),"",VLOOKUP(J164,ComboValue!$B$2:$C$11,2,FALSE) &amp; ",") &amp; IF(ISBLANK(K164),"",VLOOKUP(K164,ComboValue!$B$2:$C$11,2,FALSE) &amp; ",") &amp; IF(ISBLANK(L164),"",VLOOKUP(L164,ComboValue!$B$2:$C$11,2,FALSE) &amp; ",")</f>
        <v/>
      </c>
      <c r="AY164" s="121" t="str">
        <f t="shared" si="180"/>
        <v>Tous_NL</v>
      </c>
      <c r="AZ164" s="121" t="str">
        <f>IF(ISBLANK(M164),"",VLOOKUP(M164,ComboValue!$E$2:$G$18,3,FALSE))</f>
        <v/>
      </c>
      <c r="BA164" s="121" t="str">
        <f>IF(ISBLANK(N164),"",VLOOKUP(N164,ComboValue!$K$2:$L$5,2,FALSE))</f>
        <v/>
      </c>
      <c r="BB164" s="128" t="str">
        <f>IF(ISBLANK(S164),"",VLOOKUP(S164,ComboValue!$N$2:$O$70,2,FALSE) &amp; ",") &amp; IF(ISBLANK(T164),"",VLOOKUP(T164,ComboValue!$N$2:$O$70,2,FALSE) &amp; ",") &amp; IF(ISBLANK(U164),"",VLOOKUP(U164,ComboValue!$N$2:$O$70,2,FALSE) &amp; ",") &amp; IF(ISBLANK(V164),"",VLOOKUP(V164,ComboValue!$N$2:$O$70,2,FALSE) &amp; ",") &amp; IF(ISBLANK(W164),"",VLOOKUP(W164,ComboValue!$N$2:$O$70,2,FALSE) &amp; ",") &amp; IF(ISBLANK(X164),"",VLOOKUP(X164,ComboValue!$N$2:$O$70,2,FALSE) &amp; ",") &amp; IF(ISBLANK(Y164),"",VLOOKUP(Y164,ComboValue!$N$2:$O$70,2,FALSE) &amp; ",") &amp; IF(ISBLANK(Z164),"",VLOOKUP(Z164,ComboValue!$N$2:$O$70,2,FALSE) &amp; ",") &amp; IF(ISBLANK(AA164),"",VLOOKUP(AA164,ComboValue!$N$2:$O$70,2,FALSE) &amp; ",") &amp; IF(ISBLANK(AB164),"",VLOOKUP(AB164,ComboValue!$N$2:$O$70,2,FALSE) &amp; ",") &amp; IF(ISBLANK(AC164),"",VLOOKUP(AC164,ComboValue!$N$2:$O$70,2,FALSE) &amp; ",") &amp; IF(ISBLANK(AD164),"",VLOOKUP(AD164,ComboValue!$N$2:$O$70,2,FALSE) &amp; ",") &amp; IF(ISBLANK(AE164),"",VLOOKUP(AE164,ComboValue!$N$2:$O$70,2,FALSE) &amp; ",") &amp; IF(ISBLANK(AF164),"",VLOOKUP(AF164,ComboValue!$N$2:$O$70,2,FALSE) &amp; ",") &amp; IF(ISBLANK(AG164),"",VLOOKUP(AG164,ComboValue!$N$2:$O$70,2,FALSE) &amp; ",") &amp; IF(ISBLANK(AH164),"",VLOOKUP(AH164,ComboValue!$N$2:$O$70,2,FALSE) &amp; ",") &amp; IF(ISBLANK(AI164),"",VLOOKUP(AI164,ComboValue!$N$2:$O$70,2,FALSE) &amp; ",") &amp; IF(ISBLANK(AJ164),"",VLOOKUP(AJ164,ComboValue!$N$2:$O$70,2,FALSE) &amp; ",") &amp; IF(ISBLANK(AK164),"",VLOOKUP(AK164,ComboValue!$N$2:$O$70,2,FALSE) &amp; ",") &amp; IF(ISBLANK(AL164),"",VLOOKUP(AL164,ComboValue!$N$2:$O$70,2,FALSE) &amp; ",") &amp; IF(ISBLANK(AM164),"",VLOOKUP(AM164,ComboValue!$N$2:$O$70,2,FALSE) &amp; ",") &amp; IF(ISBLANK(AN164),"",VLOOKUP(AN164,ComboValue!$N$2:$O$70,2,FALSE) &amp; ",") &amp; IF(ISBLANK(AO164),"",VLOOKUP(AO164,ComboValue!$N$2:$O$70,2,FALSE) &amp; ",") &amp; IF(ISBLANK(AP164),"",VLOOKUP(AP164,ComboValue!$N$2:$O$70,2,FALSE) &amp; ",") &amp; IF(ISBLANK(AQ164),"",VLOOKUP(AQ164,ComboValue!$N$2:$O$70,2,FALSE) &amp; ",") &amp; IF(ISBLANK(AR164),"",VLOOKUP(AR164,ComboValue!$N$2:$O$70,2,FALSE) &amp; ",") &amp; IF(ISBLANK(AS164),"",VLOOKUP(AS164,ComboValue!$N$2:$O$70,2,FALSE) &amp; ",") &amp; IF(ISBLANK(AT164),"",VLOOKUP(AT164,ComboValue!$N$2:$O$70,2,FALSE) &amp; ",") &amp; IF(ISBLANK(AU164),"",VLOOKUP(AU164,ComboValue!$N$2:$O$70,2,FALSE) &amp; ",") &amp; IF(ISBLANK(AV164),"",VLOOKUP(AV164,ComboValue!$N$2:$O$70,2,FALSE) &amp; ",")</f>
        <v/>
      </c>
      <c r="BC164" s="122" t="str">
        <f t="shared" si="181"/>
        <v/>
      </c>
      <c r="BD164" s="110"/>
      <c r="BE164" s="120" t="str">
        <f t="shared" si="169"/>
        <v/>
      </c>
      <c r="BF164" s="121" t="str">
        <f t="shared" si="170"/>
        <v/>
      </c>
      <c r="BG164" s="121" t="str">
        <f t="shared" si="171"/>
        <v/>
      </c>
      <c r="BH164" s="121" t="str">
        <f t="shared" si="172"/>
        <v/>
      </c>
      <c r="BI164" s="121" t="str">
        <f t="shared" si="173"/>
        <v/>
      </c>
      <c r="BJ164" s="121" t="str">
        <f t="shared" si="174"/>
        <v/>
      </c>
      <c r="BK164" s="121" t="str">
        <f t="shared" si="175"/>
        <v/>
      </c>
      <c r="BL164" s="121" t="str">
        <f t="shared" si="176"/>
        <v/>
      </c>
      <c r="BM164" s="121" t="str">
        <f t="shared" si="177"/>
        <v/>
      </c>
      <c r="BN164" s="121" t="str">
        <f t="shared" si="178"/>
        <v/>
      </c>
      <c r="BO164" s="121">
        <f t="shared" si="182"/>
        <v>0</v>
      </c>
      <c r="BP164" s="121">
        <f t="shared" si="183"/>
        <v>0</v>
      </c>
      <c r="BQ164" s="121">
        <f t="shared" si="184"/>
        <v>0</v>
      </c>
      <c r="BR164" s="121">
        <f t="shared" si="185"/>
        <v>0</v>
      </c>
      <c r="BS164" s="121">
        <f t="shared" si="186"/>
        <v>0</v>
      </c>
      <c r="BT164" s="121">
        <f t="shared" si="187"/>
        <v>0</v>
      </c>
      <c r="BU164" s="121" t="str">
        <f t="shared" si="188"/>
        <v/>
      </c>
      <c r="BV164" s="121" t="str">
        <f t="shared" si="189"/>
        <v/>
      </c>
      <c r="BW164" s="121" t="str">
        <f t="shared" si="190"/>
        <v/>
      </c>
      <c r="BX164" s="121" t="str">
        <f t="shared" si="191"/>
        <v/>
      </c>
      <c r="BY164" s="121" t="str">
        <f t="shared" si="192"/>
        <v/>
      </c>
      <c r="BZ164" s="121" t="str">
        <f t="shared" si="193"/>
        <v/>
      </c>
      <c r="CA164" s="121" t="str">
        <f t="shared" si="194"/>
        <v/>
      </c>
      <c r="CB164" s="121" t="str">
        <f t="shared" si="195"/>
        <v/>
      </c>
      <c r="CC164" s="121" t="str">
        <f t="shared" si="196"/>
        <v/>
      </c>
      <c r="CD164" s="121" t="str">
        <f t="shared" si="197"/>
        <v/>
      </c>
      <c r="CE164" s="121" t="str">
        <f t="shared" si="198"/>
        <v/>
      </c>
      <c r="CF164" s="121" t="str">
        <f t="shared" si="199"/>
        <v/>
      </c>
      <c r="CG164" s="121" t="str">
        <f t="shared" si="200"/>
        <v/>
      </c>
      <c r="CH164" s="121" t="str">
        <f t="shared" si="201"/>
        <v/>
      </c>
      <c r="CI164" s="121" t="str">
        <f t="shared" si="202"/>
        <v/>
      </c>
      <c r="CJ164" s="129" t="str">
        <f t="shared" si="203"/>
        <v/>
      </c>
      <c r="CK164" s="121" t="str">
        <f t="shared" si="204"/>
        <v/>
      </c>
      <c r="CL164" s="121" t="str">
        <f t="shared" si="205"/>
        <v/>
      </c>
      <c r="CM164" s="122" t="str">
        <f t="shared" si="206"/>
        <v/>
      </c>
      <c r="CN164" s="122"/>
      <c r="CO164" s="122"/>
      <c r="CP164" s="122"/>
      <c r="CQ164" s="122"/>
      <c r="CR164" s="218" t="str">
        <f t="shared" si="179"/>
        <v>NO</v>
      </c>
      <c r="CS164" s="120" t="str">
        <f t="shared" si="207"/>
        <v/>
      </c>
      <c r="CT164" s="121" t="str">
        <f t="shared" si="208"/>
        <v/>
      </c>
      <c r="CU164" s="121" t="str">
        <f t="shared" si="209"/>
        <v/>
      </c>
      <c r="CV164" s="121" t="str">
        <f t="shared" si="210"/>
        <v/>
      </c>
      <c r="CW164" s="121" t="str">
        <f t="shared" si="211"/>
        <v/>
      </c>
      <c r="CX164" s="121" t="str">
        <f t="shared" si="212"/>
        <v/>
      </c>
      <c r="CY164" s="121" t="str">
        <f t="shared" si="213"/>
        <v/>
      </c>
      <c r="CZ164" s="121" t="str">
        <f t="shared" si="214"/>
        <v/>
      </c>
      <c r="DA164" s="121" t="str">
        <f t="shared" si="215"/>
        <v/>
      </c>
      <c r="DB164" s="122" t="str">
        <f t="shared" si="216"/>
        <v/>
      </c>
      <c r="DC164" s="120" t="str">
        <f t="shared" si="217"/>
        <v/>
      </c>
      <c r="DD164" s="121" t="str">
        <f t="shared" si="218"/>
        <v/>
      </c>
      <c r="DE164" s="121" t="str">
        <f t="shared" si="219"/>
        <v/>
      </c>
      <c r="DF164" s="122" t="str">
        <f t="shared" si="220"/>
        <v/>
      </c>
      <c r="DG164" s="110"/>
    </row>
    <row r="165" spans="2:111" ht="16.2" hidden="1" customHeight="1" outlineLevel="2" x14ac:dyDescent="0.4">
      <c r="B165" s="7">
        <v>160</v>
      </c>
      <c r="C165" s="12"/>
      <c r="D165" s="13"/>
      <c r="E165" s="14"/>
      <c r="F165" s="14"/>
      <c r="G165" s="14"/>
      <c r="H165" s="14"/>
      <c r="I165" s="14"/>
      <c r="J165" s="14"/>
      <c r="K165" s="14"/>
      <c r="L165" s="15"/>
      <c r="M165" s="12"/>
      <c r="N165" s="12"/>
      <c r="O165" s="12"/>
      <c r="P165" s="98" t="str">
        <f xml:space="preserve"> IF(ISBLANK(M165),"",VLOOKUP(M165,ComboValue!$E$2:$I$18,5,FALSE))</f>
        <v/>
      </c>
      <c r="Q165" s="12"/>
      <c r="R165" s="234" t="str" cm="1">
        <f t="array" ref="R165">IF(OR(ISNUMBER(SEARCH("GHS05",$D165:$L165)),ISNUMBER(SEARCH("GHS06",$D165:$L165)),ISNUMBER(SEARCH("GHS07",$D165:$L165)),ISNUMBER(SEARCH("GHS08",$D165:$L165)),ISNUMBER(SEARCH("geen pictogram",$D165:$L165)),ISNUMBER(SEARCH("GHS09",$D165:$L165)),ISNUMBER(SEARCH("GHS05",$D165:$L165))),"JA","NEE")</f>
        <v>NEE</v>
      </c>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X165" s="121" t="str">
        <f xml:space="preserve"> IF(ISBLANK(D165),"",VLOOKUP(D165,ComboValue!$B$2:$C$11,2,FALSE) &amp; ",") &amp; IF(ISBLANK(E165),"",VLOOKUP(E165,ComboValue!$B$2:$C$11,2,FALSE) &amp; ",") &amp; IF(ISBLANK(F165),"",VLOOKUP(F165,ComboValue!$B$2:$C$11,2,FALSE) &amp; ",") &amp; IF(ISBLANK(G165),"",VLOOKUP(G165,ComboValue!$B$2:$C$11,2,FALSE) &amp; ",") &amp; IF(ISBLANK(H165),"",VLOOKUP(H165,ComboValue!$B$2:$C$11,2,FALSE) &amp; ",") &amp; IF(ISBLANK(I165),"",VLOOKUP(I165,ComboValue!$B$2:$C$11,2,FALSE) &amp; ",") &amp; IF(ISBLANK(J165),"",VLOOKUP(J165,ComboValue!$B$2:$C$11,2,FALSE) &amp; ",") &amp; IF(ISBLANK(K165),"",VLOOKUP(K165,ComboValue!$B$2:$C$11,2,FALSE) &amp; ",") &amp; IF(ISBLANK(L165),"",VLOOKUP(L165,ComboValue!$B$2:$C$11,2,FALSE) &amp; ",")</f>
        <v/>
      </c>
      <c r="AY165" s="121" t="str">
        <f t="shared" si="180"/>
        <v>Tous_NL</v>
      </c>
      <c r="AZ165" s="121" t="str">
        <f>IF(ISBLANK(M165),"",VLOOKUP(M165,ComboValue!$E$2:$G$18,3,FALSE))</f>
        <v/>
      </c>
      <c r="BA165" s="121" t="str">
        <f>IF(ISBLANK(N165),"",VLOOKUP(N165,ComboValue!$K$2:$L$5,2,FALSE))</f>
        <v/>
      </c>
      <c r="BB165" s="128" t="str">
        <f>IF(ISBLANK(S165),"",VLOOKUP(S165,ComboValue!$N$2:$O$70,2,FALSE) &amp; ",") &amp; IF(ISBLANK(T165),"",VLOOKUP(T165,ComboValue!$N$2:$O$70,2,FALSE) &amp; ",") &amp; IF(ISBLANK(U165),"",VLOOKUP(U165,ComboValue!$N$2:$O$70,2,FALSE) &amp; ",") &amp; IF(ISBLANK(V165),"",VLOOKUP(V165,ComboValue!$N$2:$O$70,2,FALSE) &amp; ",") &amp; IF(ISBLANK(W165),"",VLOOKUP(W165,ComboValue!$N$2:$O$70,2,FALSE) &amp; ",") &amp; IF(ISBLANK(X165),"",VLOOKUP(X165,ComboValue!$N$2:$O$70,2,FALSE) &amp; ",") &amp; IF(ISBLANK(Y165),"",VLOOKUP(Y165,ComboValue!$N$2:$O$70,2,FALSE) &amp; ",") &amp; IF(ISBLANK(Z165),"",VLOOKUP(Z165,ComboValue!$N$2:$O$70,2,FALSE) &amp; ",") &amp; IF(ISBLANK(AA165),"",VLOOKUP(AA165,ComboValue!$N$2:$O$70,2,FALSE) &amp; ",") &amp; IF(ISBLANK(AB165),"",VLOOKUP(AB165,ComboValue!$N$2:$O$70,2,FALSE) &amp; ",") &amp; IF(ISBLANK(AC165),"",VLOOKUP(AC165,ComboValue!$N$2:$O$70,2,FALSE) &amp; ",") &amp; IF(ISBLANK(AD165),"",VLOOKUP(AD165,ComboValue!$N$2:$O$70,2,FALSE) &amp; ",") &amp; IF(ISBLANK(AE165),"",VLOOKUP(AE165,ComboValue!$N$2:$O$70,2,FALSE) &amp; ",") &amp; IF(ISBLANK(AF165),"",VLOOKUP(AF165,ComboValue!$N$2:$O$70,2,FALSE) &amp; ",") &amp; IF(ISBLANK(AG165),"",VLOOKUP(AG165,ComboValue!$N$2:$O$70,2,FALSE) &amp; ",") &amp; IF(ISBLANK(AH165),"",VLOOKUP(AH165,ComboValue!$N$2:$O$70,2,FALSE) &amp; ",") &amp; IF(ISBLANK(AI165),"",VLOOKUP(AI165,ComboValue!$N$2:$O$70,2,FALSE) &amp; ",") &amp; IF(ISBLANK(AJ165),"",VLOOKUP(AJ165,ComboValue!$N$2:$O$70,2,FALSE) &amp; ",") &amp; IF(ISBLANK(AK165),"",VLOOKUP(AK165,ComboValue!$N$2:$O$70,2,FALSE) &amp; ",") &amp; IF(ISBLANK(AL165),"",VLOOKUP(AL165,ComboValue!$N$2:$O$70,2,FALSE) &amp; ",") &amp; IF(ISBLANK(AM165),"",VLOOKUP(AM165,ComboValue!$N$2:$O$70,2,FALSE) &amp; ",") &amp; IF(ISBLANK(AN165),"",VLOOKUP(AN165,ComboValue!$N$2:$O$70,2,FALSE) &amp; ",") &amp; IF(ISBLANK(AO165),"",VLOOKUP(AO165,ComboValue!$N$2:$O$70,2,FALSE) &amp; ",") &amp; IF(ISBLANK(AP165),"",VLOOKUP(AP165,ComboValue!$N$2:$O$70,2,FALSE) &amp; ",") &amp; IF(ISBLANK(AQ165),"",VLOOKUP(AQ165,ComboValue!$N$2:$O$70,2,FALSE) &amp; ",") &amp; IF(ISBLANK(AR165),"",VLOOKUP(AR165,ComboValue!$N$2:$O$70,2,FALSE) &amp; ",") &amp; IF(ISBLANK(AS165),"",VLOOKUP(AS165,ComboValue!$N$2:$O$70,2,FALSE) &amp; ",") &amp; IF(ISBLANK(AT165),"",VLOOKUP(AT165,ComboValue!$N$2:$O$70,2,FALSE) &amp; ",") &amp; IF(ISBLANK(AU165),"",VLOOKUP(AU165,ComboValue!$N$2:$O$70,2,FALSE) &amp; ",") &amp; IF(ISBLANK(AV165),"",VLOOKUP(AV165,ComboValue!$N$2:$O$70,2,FALSE) &amp; ",")</f>
        <v/>
      </c>
      <c r="BC165" s="122" t="str">
        <f t="shared" si="181"/>
        <v/>
      </c>
      <c r="BD165" s="110"/>
      <c r="BE165" s="120" t="str">
        <f t="shared" si="169"/>
        <v/>
      </c>
      <c r="BF165" s="121" t="str">
        <f t="shared" si="170"/>
        <v/>
      </c>
      <c r="BG165" s="121" t="str">
        <f t="shared" si="171"/>
        <v/>
      </c>
      <c r="BH165" s="121" t="str">
        <f t="shared" si="172"/>
        <v/>
      </c>
      <c r="BI165" s="121" t="str">
        <f t="shared" si="173"/>
        <v/>
      </c>
      <c r="BJ165" s="121" t="str">
        <f t="shared" si="174"/>
        <v/>
      </c>
      <c r="BK165" s="121" t="str">
        <f t="shared" si="175"/>
        <v/>
      </c>
      <c r="BL165" s="121" t="str">
        <f t="shared" si="176"/>
        <v/>
      </c>
      <c r="BM165" s="121" t="str">
        <f t="shared" si="177"/>
        <v/>
      </c>
      <c r="BN165" s="121" t="str">
        <f t="shared" si="178"/>
        <v/>
      </c>
      <c r="BO165" s="121">
        <f t="shared" si="182"/>
        <v>0</v>
      </c>
      <c r="BP165" s="121">
        <f t="shared" si="183"/>
        <v>0</v>
      </c>
      <c r="BQ165" s="121">
        <f t="shared" si="184"/>
        <v>0</v>
      </c>
      <c r="BR165" s="121">
        <f t="shared" si="185"/>
        <v>0</v>
      </c>
      <c r="BS165" s="121">
        <f t="shared" si="186"/>
        <v>0</v>
      </c>
      <c r="BT165" s="121">
        <f t="shared" si="187"/>
        <v>0</v>
      </c>
      <c r="BU165" s="121" t="str">
        <f t="shared" si="188"/>
        <v/>
      </c>
      <c r="BV165" s="121" t="str">
        <f t="shared" si="189"/>
        <v/>
      </c>
      <c r="BW165" s="121" t="str">
        <f t="shared" si="190"/>
        <v/>
      </c>
      <c r="BX165" s="121" t="str">
        <f t="shared" si="191"/>
        <v/>
      </c>
      <c r="BY165" s="121" t="str">
        <f t="shared" si="192"/>
        <v/>
      </c>
      <c r="BZ165" s="121" t="str">
        <f t="shared" si="193"/>
        <v/>
      </c>
      <c r="CA165" s="121" t="str">
        <f t="shared" si="194"/>
        <v/>
      </c>
      <c r="CB165" s="121" t="str">
        <f t="shared" si="195"/>
        <v/>
      </c>
      <c r="CC165" s="121" t="str">
        <f t="shared" si="196"/>
        <v/>
      </c>
      <c r="CD165" s="121" t="str">
        <f t="shared" si="197"/>
        <v/>
      </c>
      <c r="CE165" s="121" t="str">
        <f t="shared" si="198"/>
        <v/>
      </c>
      <c r="CF165" s="121" t="str">
        <f t="shared" si="199"/>
        <v/>
      </c>
      <c r="CG165" s="121" t="str">
        <f t="shared" si="200"/>
        <v/>
      </c>
      <c r="CH165" s="121" t="str">
        <f t="shared" si="201"/>
        <v/>
      </c>
      <c r="CI165" s="121" t="str">
        <f t="shared" si="202"/>
        <v/>
      </c>
      <c r="CJ165" s="129" t="str">
        <f t="shared" si="203"/>
        <v/>
      </c>
      <c r="CK165" s="121" t="str">
        <f t="shared" si="204"/>
        <v/>
      </c>
      <c r="CL165" s="121" t="str">
        <f t="shared" si="205"/>
        <v/>
      </c>
      <c r="CM165" s="122" t="str">
        <f t="shared" si="206"/>
        <v/>
      </c>
      <c r="CN165" s="122"/>
      <c r="CO165" s="122"/>
      <c r="CP165" s="122"/>
      <c r="CQ165" s="122"/>
      <c r="CR165" s="218" t="str">
        <f t="shared" si="179"/>
        <v>NO</v>
      </c>
      <c r="CS165" s="120" t="str">
        <f t="shared" si="207"/>
        <v/>
      </c>
      <c r="CT165" s="121" t="str">
        <f t="shared" si="208"/>
        <v/>
      </c>
      <c r="CU165" s="121" t="str">
        <f t="shared" si="209"/>
        <v/>
      </c>
      <c r="CV165" s="121" t="str">
        <f t="shared" si="210"/>
        <v/>
      </c>
      <c r="CW165" s="121" t="str">
        <f t="shared" si="211"/>
        <v/>
      </c>
      <c r="CX165" s="121" t="str">
        <f t="shared" si="212"/>
        <v/>
      </c>
      <c r="CY165" s="121" t="str">
        <f t="shared" si="213"/>
        <v/>
      </c>
      <c r="CZ165" s="121" t="str">
        <f t="shared" si="214"/>
        <v/>
      </c>
      <c r="DA165" s="121" t="str">
        <f t="shared" si="215"/>
        <v/>
      </c>
      <c r="DB165" s="122" t="str">
        <f t="shared" si="216"/>
        <v/>
      </c>
      <c r="DC165" s="120" t="str">
        <f t="shared" si="217"/>
        <v/>
      </c>
      <c r="DD165" s="121" t="str">
        <f t="shared" si="218"/>
        <v/>
      </c>
      <c r="DE165" s="121" t="str">
        <f t="shared" si="219"/>
        <v/>
      </c>
      <c r="DF165" s="122" t="str">
        <f t="shared" si="220"/>
        <v/>
      </c>
      <c r="DG165" s="110"/>
    </row>
    <row r="166" spans="2:111" ht="16.2" hidden="1" customHeight="1" outlineLevel="2" x14ac:dyDescent="0.4">
      <c r="B166" s="7">
        <v>161</v>
      </c>
      <c r="C166" s="12"/>
      <c r="D166" s="13"/>
      <c r="E166" s="14"/>
      <c r="F166" s="14"/>
      <c r="G166" s="14"/>
      <c r="H166" s="14"/>
      <c r="I166" s="14"/>
      <c r="J166" s="14"/>
      <c r="K166" s="14"/>
      <c r="L166" s="15"/>
      <c r="M166" s="12"/>
      <c r="N166" s="12"/>
      <c r="O166" s="12"/>
      <c r="P166" s="98" t="str">
        <f xml:space="preserve"> IF(ISBLANK(M166),"",VLOOKUP(M166,ComboValue!$E$2:$I$18,5,FALSE))</f>
        <v/>
      </c>
      <c r="Q166" s="12"/>
      <c r="R166" s="234" t="str" cm="1">
        <f t="array" ref="R166">IF(OR(ISNUMBER(SEARCH("GHS05",$D166:$L166)),ISNUMBER(SEARCH("GHS06",$D166:$L166)),ISNUMBER(SEARCH("GHS07",$D166:$L166)),ISNUMBER(SEARCH("GHS08",$D166:$L166)),ISNUMBER(SEARCH("geen pictogram",$D166:$L166)),ISNUMBER(SEARCH("GHS09",$D166:$L166)),ISNUMBER(SEARCH("GHS05",$D166:$L166))),"JA","NEE")</f>
        <v>NEE</v>
      </c>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X166" s="121" t="str">
        <f xml:space="preserve"> IF(ISBLANK(D166),"",VLOOKUP(D166,ComboValue!$B$2:$C$11,2,FALSE) &amp; ",") &amp; IF(ISBLANK(E166),"",VLOOKUP(E166,ComboValue!$B$2:$C$11,2,FALSE) &amp; ",") &amp; IF(ISBLANK(F166),"",VLOOKUP(F166,ComboValue!$B$2:$C$11,2,FALSE) &amp; ",") &amp; IF(ISBLANK(G166),"",VLOOKUP(G166,ComboValue!$B$2:$C$11,2,FALSE) &amp; ",") &amp; IF(ISBLANK(H166),"",VLOOKUP(H166,ComboValue!$B$2:$C$11,2,FALSE) &amp; ",") &amp; IF(ISBLANK(I166),"",VLOOKUP(I166,ComboValue!$B$2:$C$11,2,FALSE) &amp; ",") &amp; IF(ISBLANK(J166),"",VLOOKUP(J166,ComboValue!$B$2:$C$11,2,FALSE) &amp; ",") &amp; IF(ISBLANK(K166),"",VLOOKUP(K166,ComboValue!$B$2:$C$11,2,FALSE) &amp; ",") &amp; IF(ISBLANK(L166),"",VLOOKUP(L166,ComboValue!$B$2:$C$11,2,FALSE) &amp; ",")</f>
        <v/>
      </c>
      <c r="AY166" s="121" t="str">
        <f t="shared" si="180"/>
        <v>Tous_NL</v>
      </c>
      <c r="AZ166" s="121" t="str">
        <f>IF(ISBLANK(M166),"",VLOOKUP(M166,ComboValue!$E$2:$G$18,3,FALSE))</f>
        <v/>
      </c>
      <c r="BA166" s="121" t="str">
        <f>IF(ISBLANK(N166),"",VLOOKUP(N166,ComboValue!$K$2:$L$5,2,FALSE))</f>
        <v/>
      </c>
      <c r="BB166" s="128" t="str">
        <f>IF(ISBLANK(S166),"",VLOOKUP(S166,ComboValue!$N$2:$O$70,2,FALSE) &amp; ",") &amp; IF(ISBLANK(T166),"",VLOOKUP(T166,ComboValue!$N$2:$O$70,2,FALSE) &amp; ",") &amp; IF(ISBLANK(U166),"",VLOOKUP(U166,ComboValue!$N$2:$O$70,2,FALSE) &amp; ",") &amp; IF(ISBLANK(V166),"",VLOOKUP(V166,ComboValue!$N$2:$O$70,2,FALSE) &amp; ",") &amp; IF(ISBLANK(W166),"",VLOOKUP(W166,ComboValue!$N$2:$O$70,2,FALSE) &amp; ",") &amp; IF(ISBLANK(X166),"",VLOOKUP(X166,ComboValue!$N$2:$O$70,2,FALSE) &amp; ",") &amp; IF(ISBLANK(Y166),"",VLOOKUP(Y166,ComboValue!$N$2:$O$70,2,FALSE) &amp; ",") &amp; IF(ISBLANK(Z166),"",VLOOKUP(Z166,ComboValue!$N$2:$O$70,2,FALSE) &amp; ",") &amp; IF(ISBLANK(AA166),"",VLOOKUP(AA166,ComboValue!$N$2:$O$70,2,FALSE) &amp; ",") &amp; IF(ISBLANK(AB166),"",VLOOKUP(AB166,ComboValue!$N$2:$O$70,2,FALSE) &amp; ",") &amp; IF(ISBLANK(AC166),"",VLOOKUP(AC166,ComboValue!$N$2:$O$70,2,FALSE) &amp; ",") &amp; IF(ISBLANK(AD166),"",VLOOKUP(AD166,ComboValue!$N$2:$O$70,2,FALSE) &amp; ",") &amp; IF(ISBLANK(AE166),"",VLOOKUP(AE166,ComboValue!$N$2:$O$70,2,FALSE) &amp; ",") &amp; IF(ISBLANK(AF166),"",VLOOKUP(AF166,ComboValue!$N$2:$O$70,2,FALSE) &amp; ",") &amp; IF(ISBLANK(AG166),"",VLOOKUP(AG166,ComboValue!$N$2:$O$70,2,FALSE) &amp; ",") &amp; IF(ISBLANK(AH166),"",VLOOKUP(AH166,ComboValue!$N$2:$O$70,2,FALSE) &amp; ",") &amp; IF(ISBLANK(AI166),"",VLOOKUP(AI166,ComboValue!$N$2:$O$70,2,FALSE) &amp; ",") &amp; IF(ISBLANK(AJ166),"",VLOOKUP(AJ166,ComboValue!$N$2:$O$70,2,FALSE) &amp; ",") &amp; IF(ISBLANK(AK166),"",VLOOKUP(AK166,ComboValue!$N$2:$O$70,2,FALSE) &amp; ",") &amp; IF(ISBLANK(AL166),"",VLOOKUP(AL166,ComboValue!$N$2:$O$70,2,FALSE) &amp; ",") &amp; IF(ISBLANK(AM166),"",VLOOKUP(AM166,ComboValue!$N$2:$O$70,2,FALSE) &amp; ",") &amp; IF(ISBLANK(AN166),"",VLOOKUP(AN166,ComboValue!$N$2:$O$70,2,FALSE) &amp; ",") &amp; IF(ISBLANK(AO166),"",VLOOKUP(AO166,ComboValue!$N$2:$O$70,2,FALSE) &amp; ",") &amp; IF(ISBLANK(AP166),"",VLOOKUP(AP166,ComboValue!$N$2:$O$70,2,FALSE) &amp; ",") &amp; IF(ISBLANK(AQ166),"",VLOOKUP(AQ166,ComboValue!$N$2:$O$70,2,FALSE) &amp; ",") &amp; IF(ISBLANK(AR166),"",VLOOKUP(AR166,ComboValue!$N$2:$O$70,2,FALSE) &amp; ",") &amp; IF(ISBLANK(AS166),"",VLOOKUP(AS166,ComboValue!$N$2:$O$70,2,FALSE) &amp; ",") &amp; IF(ISBLANK(AT166),"",VLOOKUP(AT166,ComboValue!$N$2:$O$70,2,FALSE) &amp; ",") &amp; IF(ISBLANK(AU166),"",VLOOKUP(AU166,ComboValue!$N$2:$O$70,2,FALSE) &amp; ",") &amp; IF(ISBLANK(AV166),"",VLOOKUP(AV166,ComboValue!$N$2:$O$70,2,FALSE) &amp; ",")</f>
        <v/>
      </c>
      <c r="BC166" s="122" t="str">
        <f t="shared" si="181"/>
        <v/>
      </c>
      <c r="BD166" s="110"/>
      <c r="BE166" s="120" t="str">
        <f t="shared" si="169"/>
        <v/>
      </c>
      <c r="BF166" s="121" t="str">
        <f t="shared" si="170"/>
        <v/>
      </c>
      <c r="BG166" s="121" t="str">
        <f t="shared" si="171"/>
        <v/>
      </c>
      <c r="BH166" s="121" t="str">
        <f t="shared" si="172"/>
        <v/>
      </c>
      <c r="BI166" s="121" t="str">
        <f t="shared" si="173"/>
        <v/>
      </c>
      <c r="BJ166" s="121" t="str">
        <f t="shared" si="174"/>
        <v/>
      </c>
      <c r="BK166" s="121" t="str">
        <f t="shared" si="175"/>
        <v/>
      </c>
      <c r="BL166" s="121" t="str">
        <f t="shared" si="176"/>
        <v/>
      </c>
      <c r="BM166" s="121" t="str">
        <f t="shared" si="177"/>
        <v/>
      </c>
      <c r="BN166" s="121" t="str">
        <f t="shared" si="178"/>
        <v/>
      </c>
      <c r="BO166" s="121">
        <f t="shared" si="182"/>
        <v>0</v>
      </c>
      <c r="BP166" s="121">
        <f t="shared" si="183"/>
        <v>0</v>
      </c>
      <c r="BQ166" s="121">
        <f t="shared" si="184"/>
        <v>0</v>
      </c>
      <c r="BR166" s="121">
        <f t="shared" si="185"/>
        <v>0</v>
      </c>
      <c r="BS166" s="121">
        <f t="shared" si="186"/>
        <v>0</v>
      </c>
      <c r="BT166" s="121">
        <f t="shared" si="187"/>
        <v>0</v>
      </c>
      <c r="BU166" s="121" t="str">
        <f t="shared" si="188"/>
        <v/>
      </c>
      <c r="BV166" s="121" t="str">
        <f t="shared" si="189"/>
        <v/>
      </c>
      <c r="BW166" s="121" t="str">
        <f t="shared" si="190"/>
        <v/>
      </c>
      <c r="BX166" s="121" t="str">
        <f t="shared" si="191"/>
        <v/>
      </c>
      <c r="BY166" s="121" t="str">
        <f t="shared" si="192"/>
        <v/>
      </c>
      <c r="BZ166" s="121" t="str">
        <f t="shared" si="193"/>
        <v/>
      </c>
      <c r="CA166" s="121" t="str">
        <f t="shared" si="194"/>
        <v/>
      </c>
      <c r="CB166" s="121" t="str">
        <f t="shared" si="195"/>
        <v/>
      </c>
      <c r="CC166" s="121" t="str">
        <f t="shared" si="196"/>
        <v/>
      </c>
      <c r="CD166" s="121" t="str">
        <f t="shared" si="197"/>
        <v/>
      </c>
      <c r="CE166" s="121" t="str">
        <f t="shared" si="198"/>
        <v/>
      </c>
      <c r="CF166" s="121" t="str">
        <f t="shared" si="199"/>
        <v/>
      </c>
      <c r="CG166" s="121" t="str">
        <f t="shared" si="200"/>
        <v/>
      </c>
      <c r="CH166" s="121" t="str">
        <f t="shared" si="201"/>
        <v/>
      </c>
      <c r="CI166" s="121" t="str">
        <f t="shared" si="202"/>
        <v/>
      </c>
      <c r="CJ166" s="129" t="str">
        <f t="shared" si="203"/>
        <v/>
      </c>
      <c r="CK166" s="121" t="str">
        <f t="shared" si="204"/>
        <v/>
      </c>
      <c r="CL166" s="121" t="str">
        <f t="shared" si="205"/>
        <v/>
      </c>
      <c r="CM166" s="122" t="str">
        <f t="shared" si="206"/>
        <v/>
      </c>
      <c r="CN166" s="122"/>
      <c r="CO166" s="122"/>
      <c r="CP166" s="122"/>
      <c r="CQ166" s="122"/>
      <c r="CR166" s="218" t="str">
        <f t="shared" si="179"/>
        <v>NO</v>
      </c>
      <c r="CS166" s="120" t="str">
        <f t="shared" si="207"/>
        <v/>
      </c>
      <c r="CT166" s="121" t="str">
        <f t="shared" si="208"/>
        <v/>
      </c>
      <c r="CU166" s="121" t="str">
        <f t="shared" si="209"/>
        <v/>
      </c>
      <c r="CV166" s="121" t="str">
        <f t="shared" si="210"/>
        <v/>
      </c>
      <c r="CW166" s="121" t="str">
        <f t="shared" si="211"/>
        <v/>
      </c>
      <c r="CX166" s="121" t="str">
        <f t="shared" si="212"/>
        <v/>
      </c>
      <c r="CY166" s="121" t="str">
        <f t="shared" si="213"/>
        <v/>
      </c>
      <c r="CZ166" s="121" t="str">
        <f t="shared" si="214"/>
        <v/>
      </c>
      <c r="DA166" s="121" t="str">
        <f t="shared" si="215"/>
        <v/>
      </c>
      <c r="DB166" s="122" t="str">
        <f t="shared" si="216"/>
        <v/>
      </c>
      <c r="DC166" s="120" t="str">
        <f t="shared" si="217"/>
        <v/>
      </c>
      <c r="DD166" s="121" t="str">
        <f t="shared" si="218"/>
        <v/>
      </c>
      <c r="DE166" s="121" t="str">
        <f t="shared" si="219"/>
        <v/>
      </c>
      <c r="DF166" s="122" t="str">
        <f t="shared" si="220"/>
        <v/>
      </c>
      <c r="DG166" s="110"/>
    </row>
    <row r="167" spans="2:111" ht="16.2" hidden="1" customHeight="1" outlineLevel="2" x14ac:dyDescent="0.4">
      <c r="B167" s="7">
        <v>162</v>
      </c>
      <c r="C167" s="12"/>
      <c r="D167" s="13"/>
      <c r="E167" s="14"/>
      <c r="F167" s="14"/>
      <c r="G167" s="14"/>
      <c r="H167" s="14"/>
      <c r="I167" s="14"/>
      <c r="J167" s="14"/>
      <c r="K167" s="14"/>
      <c r="L167" s="15"/>
      <c r="M167" s="12"/>
      <c r="N167" s="12"/>
      <c r="O167" s="12"/>
      <c r="P167" s="98" t="str">
        <f xml:space="preserve"> IF(ISBLANK(M167),"",VLOOKUP(M167,ComboValue!$E$2:$I$18,5,FALSE))</f>
        <v/>
      </c>
      <c r="Q167" s="12"/>
      <c r="R167" s="234" t="str" cm="1">
        <f t="array" ref="R167">IF(OR(ISNUMBER(SEARCH("GHS05",$D167:$L167)),ISNUMBER(SEARCH("GHS06",$D167:$L167)),ISNUMBER(SEARCH("GHS07",$D167:$L167)),ISNUMBER(SEARCH("GHS08",$D167:$L167)),ISNUMBER(SEARCH("geen pictogram",$D167:$L167)),ISNUMBER(SEARCH("GHS09",$D167:$L167)),ISNUMBER(SEARCH("GHS05",$D167:$L167))),"JA","NEE")</f>
        <v>NEE</v>
      </c>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X167" s="121" t="str">
        <f xml:space="preserve"> IF(ISBLANK(D167),"",VLOOKUP(D167,ComboValue!$B$2:$C$11,2,FALSE) &amp; ",") &amp; IF(ISBLANK(E167),"",VLOOKUP(E167,ComboValue!$B$2:$C$11,2,FALSE) &amp; ",") &amp; IF(ISBLANK(F167),"",VLOOKUP(F167,ComboValue!$B$2:$C$11,2,FALSE) &amp; ",") &amp; IF(ISBLANK(G167),"",VLOOKUP(G167,ComboValue!$B$2:$C$11,2,FALSE) &amp; ",") &amp; IF(ISBLANK(H167),"",VLOOKUP(H167,ComboValue!$B$2:$C$11,2,FALSE) &amp; ",") &amp; IF(ISBLANK(I167),"",VLOOKUP(I167,ComboValue!$B$2:$C$11,2,FALSE) &amp; ",") &amp; IF(ISBLANK(J167),"",VLOOKUP(J167,ComboValue!$B$2:$C$11,2,FALSE) &amp; ",") &amp; IF(ISBLANK(K167),"",VLOOKUP(K167,ComboValue!$B$2:$C$11,2,FALSE) &amp; ",") &amp; IF(ISBLANK(L167),"",VLOOKUP(L167,ComboValue!$B$2:$C$11,2,FALSE) &amp; ",")</f>
        <v/>
      </c>
      <c r="AY167" s="121" t="str">
        <f t="shared" si="180"/>
        <v>Tous_NL</v>
      </c>
      <c r="AZ167" s="121" t="str">
        <f>IF(ISBLANK(M167),"",VLOOKUP(M167,ComboValue!$E$2:$G$18,3,FALSE))</f>
        <v/>
      </c>
      <c r="BA167" s="121" t="str">
        <f>IF(ISBLANK(N167),"",VLOOKUP(N167,ComboValue!$K$2:$L$5,2,FALSE))</f>
        <v/>
      </c>
      <c r="BB167" s="128" t="str">
        <f>IF(ISBLANK(S167),"",VLOOKUP(S167,ComboValue!$N$2:$O$70,2,FALSE) &amp; ",") &amp; IF(ISBLANK(T167),"",VLOOKUP(T167,ComboValue!$N$2:$O$70,2,FALSE) &amp; ",") &amp; IF(ISBLANK(U167),"",VLOOKUP(U167,ComboValue!$N$2:$O$70,2,FALSE) &amp; ",") &amp; IF(ISBLANK(V167),"",VLOOKUP(V167,ComboValue!$N$2:$O$70,2,FALSE) &amp; ",") &amp; IF(ISBLANK(W167),"",VLOOKUP(W167,ComboValue!$N$2:$O$70,2,FALSE) &amp; ",") &amp; IF(ISBLANK(X167),"",VLOOKUP(X167,ComboValue!$N$2:$O$70,2,FALSE) &amp; ",") &amp; IF(ISBLANK(Y167),"",VLOOKUP(Y167,ComboValue!$N$2:$O$70,2,FALSE) &amp; ",") &amp; IF(ISBLANK(Z167),"",VLOOKUP(Z167,ComboValue!$N$2:$O$70,2,FALSE) &amp; ",") &amp; IF(ISBLANK(AA167),"",VLOOKUP(AA167,ComboValue!$N$2:$O$70,2,FALSE) &amp; ",") &amp; IF(ISBLANK(AB167),"",VLOOKUP(AB167,ComboValue!$N$2:$O$70,2,FALSE) &amp; ",") &amp; IF(ISBLANK(AC167),"",VLOOKUP(AC167,ComboValue!$N$2:$O$70,2,FALSE) &amp; ",") &amp; IF(ISBLANK(AD167),"",VLOOKUP(AD167,ComboValue!$N$2:$O$70,2,FALSE) &amp; ",") &amp; IF(ISBLANK(AE167),"",VLOOKUP(AE167,ComboValue!$N$2:$O$70,2,FALSE) &amp; ",") &amp; IF(ISBLANK(AF167),"",VLOOKUP(AF167,ComboValue!$N$2:$O$70,2,FALSE) &amp; ",") &amp; IF(ISBLANK(AG167),"",VLOOKUP(AG167,ComboValue!$N$2:$O$70,2,FALSE) &amp; ",") &amp; IF(ISBLANK(AH167),"",VLOOKUP(AH167,ComboValue!$N$2:$O$70,2,FALSE) &amp; ",") &amp; IF(ISBLANK(AI167),"",VLOOKUP(AI167,ComboValue!$N$2:$O$70,2,FALSE) &amp; ",") &amp; IF(ISBLANK(AJ167),"",VLOOKUP(AJ167,ComboValue!$N$2:$O$70,2,FALSE) &amp; ",") &amp; IF(ISBLANK(AK167),"",VLOOKUP(AK167,ComboValue!$N$2:$O$70,2,FALSE) &amp; ",") &amp; IF(ISBLANK(AL167),"",VLOOKUP(AL167,ComboValue!$N$2:$O$70,2,FALSE) &amp; ",") &amp; IF(ISBLANK(AM167),"",VLOOKUP(AM167,ComboValue!$N$2:$O$70,2,FALSE) &amp; ",") &amp; IF(ISBLANK(AN167),"",VLOOKUP(AN167,ComboValue!$N$2:$O$70,2,FALSE) &amp; ",") &amp; IF(ISBLANK(AO167),"",VLOOKUP(AO167,ComboValue!$N$2:$O$70,2,FALSE) &amp; ",") &amp; IF(ISBLANK(AP167),"",VLOOKUP(AP167,ComboValue!$N$2:$O$70,2,FALSE) &amp; ",") &amp; IF(ISBLANK(AQ167),"",VLOOKUP(AQ167,ComboValue!$N$2:$O$70,2,FALSE) &amp; ",") &amp; IF(ISBLANK(AR167),"",VLOOKUP(AR167,ComboValue!$N$2:$O$70,2,FALSE) &amp; ",") &amp; IF(ISBLANK(AS167),"",VLOOKUP(AS167,ComboValue!$N$2:$O$70,2,FALSE) &amp; ",") &amp; IF(ISBLANK(AT167),"",VLOOKUP(AT167,ComboValue!$N$2:$O$70,2,FALSE) &amp; ",") &amp; IF(ISBLANK(AU167),"",VLOOKUP(AU167,ComboValue!$N$2:$O$70,2,FALSE) &amp; ",") &amp; IF(ISBLANK(AV167),"",VLOOKUP(AV167,ComboValue!$N$2:$O$70,2,FALSE) &amp; ",")</f>
        <v/>
      </c>
      <c r="BC167" s="122" t="str">
        <f t="shared" si="181"/>
        <v/>
      </c>
      <c r="BD167" s="110"/>
      <c r="BE167" s="120" t="str">
        <f t="shared" si="169"/>
        <v/>
      </c>
      <c r="BF167" s="121" t="str">
        <f t="shared" si="170"/>
        <v/>
      </c>
      <c r="BG167" s="121" t="str">
        <f t="shared" si="171"/>
        <v/>
      </c>
      <c r="BH167" s="121" t="str">
        <f t="shared" si="172"/>
        <v/>
      </c>
      <c r="BI167" s="121" t="str">
        <f t="shared" si="173"/>
        <v/>
      </c>
      <c r="BJ167" s="121" t="str">
        <f t="shared" si="174"/>
        <v/>
      </c>
      <c r="BK167" s="121" t="str">
        <f t="shared" si="175"/>
        <v/>
      </c>
      <c r="BL167" s="121" t="str">
        <f t="shared" si="176"/>
        <v/>
      </c>
      <c r="BM167" s="121" t="str">
        <f t="shared" si="177"/>
        <v/>
      </c>
      <c r="BN167" s="121" t="str">
        <f t="shared" si="178"/>
        <v/>
      </c>
      <c r="BO167" s="121">
        <f t="shared" si="182"/>
        <v>0</v>
      </c>
      <c r="BP167" s="121">
        <f t="shared" si="183"/>
        <v>0</v>
      </c>
      <c r="BQ167" s="121">
        <f t="shared" si="184"/>
        <v>0</v>
      </c>
      <c r="BR167" s="121">
        <f t="shared" si="185"/>
        <v>0</v>
      </c>
      <c r="BS167" s="121">
        <f t="shared" si="186"/>
        <v>0</v>
      </c>
      <c r="BT167" s="121">
        <f t="shared" si="187"/>
        <v>0</v>
      </c>
      <c r="BU167" s="121" t="str">
        <f t="shared" si="188"/>
        <v/>
      </c>
      <c r="BV167" s="121" t="str">
        <f t="shared" si="189"/>
        <v/>
      </c>
      <c r="BW167" s="121" t="str">
        <f t="shared" si="190"/>
        <v/>
      </c>
      <c r="BX167" s="121" t="str">
        <f t="shared" si="191"/>
        <v/>
      </c>
      <c r="BY167" s="121" t="str">
        <f t="shared" si="192"/>
        <v/>
      </c>
      <c r="BZ167" s="121" t="str">
        <f t="shared" si="193"/>
        <v/>
      </c>
      <c r="CA167" s="121" t="str">
        <f t="shared" si="194"/>
        <v/>
      </c>
      <c r="CB167" s="121" t="str">
        <f t="shared" si="195"/>
        <v/>
      </c>
      <c r="CC167" s="121" t="str">
        <f t="shared" si="196"/>
        <v/>
      </c>
      <c r="CD167" s="121" t="str">
        <f t="shared" si="197"/>
        <v/>
      </c>
      <c r="CE167" s="121" t="str">
        <f t="shared" si="198"/>
        <v/>
      </c>
      <c r="CF167" s="121" t="str">
        <f t="shared" si="199"/>
        <v/>
      </c>
      <c r="CG167" s="121" t="str">
        <f t="shared" si="200"/>
        <v/>
      </c>
      <c r="CH167" s="121" t="str">
        <f t="shared" si="201"/>
        <v/>
      </c>
      <c r="CI167" s="121" t="str">
        <f t="shared" si="202"/>
        <v/>
      </c>
      <c r="CJ167" s="129" t="str">
        <f t="shared" si="203"/>
        <v/>
      </c>
      <c r="CK167" s="121" t="str">
        <f t="shared" si="204"/>
        <v/>
      </c>
      <c r="CL167" s="121" t="str">
        <f t="shared" si="205"/>
        <v/>
      </c>
      <c r="CM167" s="122" t="str">
        <f t="shared" si="206"/>
        <v/>
      </c>
      <c r="CN167" s="122"/>
      <c r="CO167" s="122"/>
      <c r="CP167" s="122"/>
      <c r="CQ167" s="122"/>
      <c r="CR167" s="218" t="str">
        <f t="shared" si="179"/>
        <v>NO</v>
      </c>
      <c r="CS167" s="120" t="str">
        <f t="shared" si="207"/>
        <v/>
      </c>
      <c r="CT167" s="121" t="str">
        <f t="shared" si="208"/>
        <v/>
      </c>
      <c r="CU167" s="121" t="str">
        <f t="shared" si="209"/>
        <v/>
      </c>
      <c r="CV167" s="121" t="str">
        <f t="shared" si="210"/>
        <v/>
      </c>
      <c r="CW167" s="121" t="str">
        <f t="shared" si="211"/>
        <v/>
      </c>
      <c r="CX167" s="121" t="str">
        <f t="shared" si="212"/>
        <v/>
      </c>
      <c r="CY167" s="121" t="str">
        <f t="shared" si="213"/>
        <v/>
      </c>
      <c r="CZ167" s="121" t="str">
        <f t="shared" si="214"/>
        <v/>
      </c>
      <c r="DA167" s="121" t="str">
        <f t="shared" si="215"/>
        <v/>
      </c>
      <c r="DB167" s="122" t="str">
        <f t="shared" si="216"/>
        <v/>
      </c>
      <c r="DC167" s="120" t="str">
        <f t="shared" si="217"/>
        <v/>
      </c>
      <c r="DD167" s="121" t="str">
        <f t="shared" si="218"/>
        <v/>
      </c>
      <c r="DE167" s="121" t="str">
        <f t="shared" si="219"/>
        <v/>
      </c>
      <c r="DF167" s="122" t="str">
        <f t="shared" si="220"/>
        <v/>
      </c>
      <c r="DG167" s="110"/>
    </row>
    <row r="168" spans="2:111" ht="16.2" hidden="1" customHeight="1" outlineLevel="2" x14ac:dyDescent="0.4">
      <c r="B168" s="7">
        <v>163</v>
      </c>
      <c r="C168" s="12"/>
      <c r="D168" s="13"/>
      <c r="E168" s="14"/>
      <c r="F168" s="14"/>
      <c r="G168" s="14"/>
      <c r="H168" s="14"/>
      <c r="I168" s="14"/>
      <c r="J168" s="14"/>
      <c r="K168" s="14"/>
      <c r="L168" s="15"/>
      <c r="M168" s="12"/>
      <c r="N168" s="12"/>
      <c r="O168" s="12"/>
      <c r="P168" s="98" t="str">
        <f xml:space="preserve"> IF(ISBLANK(M168),"",VLOOKUP(M168,ComboValue!$E$2:$I$18,5,FALSE))</f>
        <v/>
      </c>
      <c r="Q168" s="12"/>
      <c r="R168" s="234" t="str" cm="1">
        <f t="array" ref="R168">IF(OR(ISNUMBER(SEARCH("GHS05",$D168:$L168)),ISNUMBER(SEARCH("GHS06",$D168:$L168)),ISNUMBER(SEARCH("GHS07",$D168:$L168)),ISNUMBER(SEARCH("GHS08",$D168:$L168)),ISNUMBER(SEARCH("geen pictogram",$D168:$L168)),ISNUMBER(SEARCH("GHS09",$D168:$L168)),ISNUMBER(SEARCH("GHS05",$D168:$L168))),"JA","NEE")</f>
        <v>NEE</v>
      </c>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X168" s="121" t="str">
        <f xml:space="preserve"> IF(ISBLANK(D168),"",VLOOKUP(D168,ComboValue!$B$2:$C$11,2,FALSE) &amp; ",") &amp; IF(ISBLANK(E168),"",VLOOKUP(E168,ComboValue!$B$2:$C$11,2,FALSE) &amp; ",") &amp; IF(ISBLANK(F168),"",VLOOKUP(F168,ComboValue!$B$2:$C$11,2,FALSE) &amp; ",") &amp; IF(ISBLANK(G168),"",VLOOKUP(G168,ComboValue!$B$2:$C$11,2,FALSE) &amp; ",") &amp; IF(ISBLANK(H168),"",VLOOKUP(H168,ComboValue!$B$2:$C$11,2,FALSE) &amp; ",") &amp; IF(ISBLANK(I168),"",VLOOKUP(I168,ComboValue!$B$2:$C$11,2,FALSE) &amp; ",") &amp; IF(ISBLANK(J168),"",VLOOKUP(J168,ComboValue!$B$2:$C$11,2,FALSE) &amp; ",") &amp; IF(ISBLANK(K168),"",VLOOKUP(K168,ComboValue!$B$2:$C$11,2,FALSE) &amp; ",") &amp; IF(ISBLANK(L168),"",VLOOKUP(L168,ComboValue!$B$2:$C$11,2,FALSE) &amp; ",")</f>
        <v/>
      </c>
      <c r="AY168" s="121" t="str">
        <f t="shared" si="180"/>
        <v>Tous_NL</v>
      </c>
      <c r="AZ168" s="121" t="str">
        <f>IF(ISBLANK(M168),"",VLOOKUP(M168,ComboValue!$E$2:$G$18,3,FALSE))</f>
        <v/>
      </c>
      <c r="BA168" s="121" t="str">
        <f>IF(ISBLANK(N168),"",VLOOKUP(N168,ComboValue!$K$2:$L$5,2,FALSE))</f>
        <v/>
      </c>
      <c r="BB168" s="128" t="str">
        <f>IF(ISBLANK(S168),"",VLOOKUP(S168,ComboValue!$N$2:$O$70,2,FALSE) &amp; ",") &amp; IF(ISBLANK(T168),"",VLOOKUP(T168,ComboValue!$N$2:$O$70,2,FALSE) &amp; ",") &amp; IF(ISBLANK(U168),"",VLOOKUP(U168,ComboValue!$N$2:$O$70,2,FALSE) &amp; ",") &amp; IF(ISBLANK(V168),"",VLOOKUP(V168,ComboValue!$N$2:$O$70,2,FALSE) &amp; ",") &amp; IF(ISBLANK(W168),"",VLOOKUP(W168,ComboValue!$N$2:$O$70,2,FALSE) &amp; ",") &amp; IF(ISBLANK(X168),"",VLOOKUP(X168,ComboValue!$N$2:$O$70,2,FALSE) &amp; ",") &amp; IF(ISBLANK(Y168),"",VLOOKUP(Y168,ComboValue!$N$2:$O$70,2,FALSE) &amp; ",") &amp; IF(ISBLANK(Z168),"",VLOOKUP(Z168,ComboValue!$N$2:$O$70,2,FALSE) &amp; ",") &amp; IF(ISBLANK(AA168),"",VLOOKUP(AA168,ComboValue!$N$2:$O$70,2,FALSE) &amp; ",") &amp; IF(ISBLANK(AB168),"",VLOOKUP(AB168,ComboValue!$N$2:$O$70,2,FALSE) &amp; ",") &amp; IF(ISBLANK(AC168),"",VLOOKUP(AC168,ComboValue!$N$2:$O$70,2,FALSE) &amp; ",") &amp; IF(ISBLANK(AD168),"",VLOOKUP(AD168,ComboValue!$N$2:$O$70,2,FALSE) &amp; ",") &amp; IF(ISBLANK(AE168),"",VLOOKUP(AE168,ComboValue!$N$2:$O$70,2,FALSE) &amp; ",") &amp; IF(ISBLANK(AF168),"",VLOOKUP(AF168,ComboValue!$N$2:$O$70,2,FALSE) &amp; ",") &amp; IF(ISBLANK(AG168),"",VLOOKUP(AG168,ComboValue!$N$2:$O$70,2,FALSE) &amp; ",") &amp; IF(ISBLANK(AH168),"",VLOOKUP(AH168,ComboValue!$N$2:$O$70,2,FALSE) &amp; ",") &amp; IF(ISBLANK(AI168),"",VLOOKUP(AI168,ComboValue!$N$2:$O$70,2,FALSE) &amp; ",") &amp; IF(ISBLANK(AJ168),"",VLOOKUP(AJ168,ComboValue!$N$2:$O$70,2,FALSE) &amp; ",") &amp; IF(ISBLANK(AK168),"",VLOOKUP(AK168,ComboValue!$N$2:$O$70,2,FALSE) &amp; ",") &amp; IF(ISBLANK(AL168),"",VLOOKUP(AL168,ComboValue!$N$2:$O$70,2,FALSE) &amp; ",") &amp; IF(ISBLANK(AM168),"",VLOOKUP(AM168,ComboValue!$N$2:$O$70,2,FALSE) &amp; ",") &amp; IF(ISBLANK(AN168),"",VLOOKUP(AN168,ComboValue!$N$2:$O$70,2,FALSE) &amp; ",") &amp; IF(ISBLANK(AO168),"",VLOOKUP(AO168,ComboValue!$N$2:$O$70,2,FALSE) &amp; ",") &amp; IF(ISBLANK(AP168),"",VLOOKUP(AP168,ComboValue!$N$2:$O$70,2,FALSE) &amp; ",") &amp; IF(ISBLANK(AQ168),"",VLOOKUP(AQ168,ComboValue!$N$2:$O$70,2,FALSE) &amp; ",") &amp; IF(ISBLANK(AR168),"",VLOOKUP(AR168,ComboValue!$N$2:$O$70,2,FALSE) &amp; ",") &amp; IF(ISBLANK(AS168),"",VLOOKUP(AS168,ComboValue!$N$2:$O$70,2,FALSE) &amp; ",") &amp; IF(ISBLANK(AT168),"",VLOOKUP(AT168,ComboValue!$N$2:$O$70,2,FALSE) &amp; ",") &amp; IF(ISBLANK(AU168),"",VLOOKUP(AU168,ComboValue!$N$2:$O$70,2,FALSE) &amp; ",") &amp; IF(ISBLANK(AV168),"",VLOOKUP(AV168,ComboValue!$N$2:$O$70,2,FALSE) &amp; ",")</f>
        <v/>
      </c>
      <c r="BC168" s="122" t="str">
        <f t="shared" si="181"/>
        <v/>
      </c>
      <c r="BD168" s="110"/>
      <c r="BE168" s="120" t="str">
        <f t="shared" si="169"/>
        <v/>
      </c>
      <c r="BF168" s="121" t="str">
        <f t="shared" si="170"/>
        <v/>
      </c>
      <c r="BG168" s="121" t="str">
        <f t="shared" si="171"/>
        <v/>
      </c>
      <c r="BH168" s="121" t="str">
        <f t="shared" si="172"/>
        <v/>
      </c>
      <c r="BI168" s="121" t="str">
        <f t="shared" si="173"/>
        <v/>
      </c>
      <c r="BJ168" s="121" t="str">
        <f t="shared" si="174"/>
        <v/>
      </c>
      <c r="BK168" s="121" t="str">
        <f t="shared" si="175"/>
        <v/>
      </c>
      <c r="BL168" s="121" t="str">
        <f t="shared" si="176"/>
        <v/>
      </c>
      <c r="BM168" s="121" t="str">
        <f t="shared" si="177"/>
        <v/>
      </c>
      <c r="BN168" s="121" t="str">
        <f t="shared" si="178"/>
        <v/>
      </c>
      <c r="BO168" s="121">
        <f t="shared" si="182"/>
        <v>0</v>
      </c>
      <c r="BP168" s="121">
        <f t="shared" si="183"/>
        <v>0</v>
      </c>
      <c r="BQ168" s="121">
        <f t="shared" si="184"/>
        <v>0</v>
      </c>
      <c r="BR168" s="121">
        <f t="shared" si="185"/>
        <v>0</v>
      </c>
      <c r="BS168" s="121">
        <f t="shared" si="186"/>
        <v>0</v>
      </c>
      <c r="BT168" s="121">
        <f t="shared" si="187"/>
        <v>0</v>
      </c>
      <c r="BU168" s="121" t="str">
        <f t="shared" si="188"/>
        <v/>
      </c>
      <c r="BV168" s="121" t="str">
        <f t="shared" si="189"/>
        <v/>
      </c>
      <c r="BW168" s="121" t="str">
        <f t="shared" si="190"/>
        <v/>
      </c>
      <c r="BX168" s="121" t="str">
        <f t="shared" si="191"/>
        <v/>
      </c>
      <c r="BY168" s="121" t="str">
        <f t="shared" si="192"/>
        <v/>
      </c>
      <c r="BZ168" s="121" t="str">
        <f t="shared" si="193"/>
        <v/>
      </c>
      <c r="CA168" s="121" t="str">
        <f t="shared" si="194"/>
        <v/>
      </c>
      <c r="CB168" s="121" t="str">
        <f t="shared" si="195"/>
        <v/>
      </c>
      <c r="CC168" s="121" t="str">
        <f t="shared" si="196"/>
        <v/>
      </c>
      <c r="CD168" s="121" t="str">
        <f t="shared" si="197"/>
        <v/>
      </c>
      <c r="CE168" s="121" t="str">
        <f t="shared" si="198"/>
        <v/>
      </c>
      <c r="CF168" s="121" t="str">
        <f t="shared" si="199"/>
        <v/>
      </c>
      <c r="CG168" s="121" t="str">
        <f t="shared" si="200"/>
        <v/>
      </c>
      <c r="CH168" s="121" t="str">
        <f t="shared" si="201"/>
        <v/>
      </c>
      <c r="CI168" s="121" t="str">
        <f t="shared" si="202"/>
        <v/>
      </c>
      <c r="CJ168" s="129" t="str">
        <f t="shared" si="203"/>
        <v/>
      </c>
      <c r="CK168" s="121" t="str">
        <f t="shared" si="204"/>
        <v/>
      </c>
      <c r="CL168" s="121" t="str">
        <f t="shared" si="205"/>
        <v/>
      </c>
      <c r="CM168" s="122" t="str">
        <f t="shared" si="206"/>
        <v/>
      </c>
      <c r="CN168" s="122"/>
      <c r="CO168" s="122"/>
      <c r="CP168" s="122"/>
      <c r="CQ168" s="122"/>
      <c r="CR168" s="218" t="str">
        <f t="shared" si="179"/>
        <v>NO</v>
      </c>
      <c r="CS168" s="120" t="str">
        <f t="shared" si="207"/>
        <v/>
      </c>
      <c r="CT168" s="121" t="str">
        <f t="shared" si="208"/>
        <v/>
      </c>
      <c r="CU168" s="121" t="str">
        <f t="shared" si="209"/>
        <v/>
      </c>
      <c r="CV168" s="121" t="str">
        <f t="shared" si="210"/>
        <v/>
      </c>
      <c r="CW168" s="121" t="str">
        <f t="shared" si="211"/>
        <v/>
      </c>
      <c r="CX168" s="121" t="str">
        <f t="shared" si="212"/>
        <v/>
      </c>
      <c r="CY168" s="121" t="str">
        <f t="shared" si="213"/>
        <v/>
      </c>
      <c r="CZ168" s="121" t="str">
        <f t="shared" si="214"/>
        <v/>
      </c>
      <c r="DA168" s="121" t="str">
        <f t="shared" si="215"/>
        <v/>
      </c>
      <c r="DB168" s="122" t="str">
        <f t="shared" si="216"/>
        <v/>
      </c>
      <c r="DC168" s="120" t="str">
        <f t="shared" si="217"/>
        <v/>
      </c>
      <c r="DD168" s="121" t="str">
        <f t="shared" si="218"/>
        <v/>
      </c>
      <c r="DE168" s="121" t="str">
        <f t="shared" si="219"/>
        <v/>
      </c>
      <c r="DF168" s="122" t="str">
        <f t="shared" si="220"/>
        <v/>
      </c>
      <c r="DG168" s="110"/>
    </row>
    <row r="169" spans="2:111" ht="16.2" hidden="1" customHeight="1" outlineLevel="2" x14ac:dyDescent="0.4">
      <c r="B169" s="7">
        <v>164</v>
      </c>
      <c r="C169" s="12"/>
      <c r="D169" s="13"/>
      <c r="E169" s="14"/>
      <c r="F169" s="14"/>
      <c r="G169" s="14"/>
      <c r="H169" s="14"/>
      <c r="I169" s="14"/>
      <c r="J169" s="14"/>
      <c r="K169" s="14"/>
      <c r="L169" s="15"/>
      <c r="M169" s="12"/>
      <c r="N169" s="12"/>
      <c r="O169" s="12"/>
      <c r="P169" s="98" t="str">
        <f xml:space="preserve"> IF(ISBLANK(M169),"",VLOOKUP(M169,ComboValue!$E$2:$I$18,5,FALSE))</f>
        <v/>
      </c>
      <c r="Q169" s="12"/>
      <c r="R169" s="234" t="str" cm="1">
        <f t="array" ref="R169">IF(OR(ISNUMBER(SEARCH("GHS05",$D169:$L169)),ISNUMBER(SEARCH("GHS06",$D169:$L169)),ISNUMBER(SEARCH("GHS07",$D169:$L169)),ISNUMBER(SEARCH("GHS08",$D169:$L169)),ISNUMBER(SEARCH("geen pictogram",$D169:$L169)),ISNUMBER(SEARCH("GHS09",$D169:$L169)),ISNUMBER(SEARCH("GHS05",$D169:$L169))),"JA","NEE")</f>
        <v>NEE</v>
      </c>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X169" s="121" t="str">
        <f xml:space="preserve"> IF(ISBLANK(D169),"",VLOOKUP(D169,ComboValue!$B$2:$C$11,2,FALSE) &amp; ",") &amp; IF(ISBLANK(E169),"",VLOOKUP(E169,ComboValue!$B$2:$C$11,2,FALSE) &amp; ",") &amp; IF(ISBLANK(F169),"",VLOOKUP(F169,ComboValue!$B$2:$C$11,2,FALSE) &amp; ",") &amp; IF(ISBLANK(G169),"",VLOOKUP(G169,ComboValue!$B$2:$C$11,2,FALSE) &amp; ",") &amp; IF(ISBLANK(H169),"",VLOOKUP(H169,ComboValue!$B$2:$C$11,2,FALSE) &amp; ",") &amp; IF(ISBLANK(I169),"",VLOOKUP(I169,ComboValue!$B$2:$C$11,2,FALSE) &amp; ",") &amp; IF(ISBLANK(J169),"",VLOOKUP(J169,ComboValue!$B$2:$C$11,2,FALSE) &amp; ",") &amp; IF(ISBLANK(K169),"",VLOOKUP(K169,ComboValue!$B$2:$C$11,2,FALSE) &amp; ",") &amp; IF(ISBLANK(L169),"",VLOOKUP(L169,ComboValue!$B$2:$C$11,2,FALSE) &amp; ",")</f>
        <v/>
      </c>
      <c r="AY169" s="121" t="str">
        <f t="shared" si="180"/>
        <v>Tous_NL</v>
      </c>
      <c r="AZ169" s="121" t="str">
        <f>IF(ISBLANK(M169),"",VLOOKUP(M169,ComboValue!$E$2:$G$18,3,FALSE))</f>
        <v/>
      </c>
      <c r="BA169" s="121" t="str">
        <f>IF(ISBLANK(N169),"",VLOOKUP(N169,ComboValue!$K$2:$L$5,2,FALSE))</f>
        <v/>
      </c>
      <c r="BB169" s="128" t="str">
        <f>IF(ISBLANK(S169),"",VLOOKUP(S169,ComboValue!$N$2:$O$70,2,FALSE) &amp; ",") &amp; IF(ISBLANK(T169),"",VLOOKUP(T169,ComboValue!$N$2:$O$70,2,FALSE) &amp; ",") &amp; IF(ISBLANK(U169),"",VLOOKUP(U169,ComboValue!$N$2:$O$70,2,FALSE) &amp; ",") &amp; IF(ISBLANK(V169),"",VLOOKUP(V169,ComboValue!$N$2:$O$70,2,FALSE) &amp; ",") &amp; IF(ISBLANK(W169),"",VLOOKUP(W169,ComboValue!$N$2:$O$70,2,FALSE) &amp; ",") &amp; IF(ISBLANK(X169),"",VLOOKUP(X169,ComboValue!$N$2:$O$70,2,FALSE) &amp; ",") &amp; IF(ISBLANK(Y169),"",VLOOKUP(Y169,ComboValue!$N$2:$O$70,2,FALSE) &amp; ",") &amp; IF(ISBLANK(Z169),"",VLOOKUP(Z169,ComboValue!$N$2:$O$70,2,FALSE) &amp; ",") &amp; IF(ISBLANK(AA169),"",VLOOKUP(AA169,ComboValue!$N$2:$O$70,2,FALSE) &amp; ",") &amp; IF(ISBLANK(AB169),"",VLOOKUP(AB169,ComboValue!$N$2:$O$70,2,FALSE) &amp; ",") &amp; IF(ISBLANK(AC169),"",VLOOKUP(AC169,ComboValue!$N$2:$O$70,2,FALSE) &amp; ",") &amp; IF(ISBLANK(AD169),"",VLOOKUP(AD169,ComboValue!$N$2:$O$70,2,FALSE) &amp; ",") &amp; IF(ISBLANK(AE169),"",VLOOKUP(AE169,ComboValue!$N$2:$O$70,2,FALSE) &amp; ",") &amp; IF(ISBLANK(AF169),"",VLOOKUP(AF169,ComboValue!$N$2:$O$70,2,FALSE) &amp; ",") &amp; IF(ISBLANK(AG169),"",VLOOKUP(AG169,ComboValue!$N$2:$O$70,2,FALSE) &amp; ",") &amp; IF(ISBLANK(AH169),"",VLOOKUP(AH169,ComboValue!$N$2:$O$70,2,FALSE) &amp; ",") &amp; IF(ISBLANK(AI169),"",VLOOKUP(AI169,ComboValue!$N$2:$O$70,2,FALSE) &amp; ",") &amp; IF(ISBLANK(AJ169),"",VLOOKUP(AJ169,ComboValue!$N$2:$O$70,2,FALSE) &amp; ",") &amp; IF(ISBLANK(AK169),"",VLOOKUP(AK169,ComboValue!$N$2:$O$70,2,FALSE) &amp; ",") &amp; IF(ISBLANK(AL169),"",VLOOKUP(AL169,ComboValue!$N$2:$O$70,2,FALSE) &amp; ",") &amp; IF(ISBLANK(AM169),"",VLOOKUP(AM169,ComboValue!$N$2:$O$70,2,FALSE) &amp; ",") &amp; IF(ISBLANK(AN169),"",VLOOKUP(AN169,ComboValue!$N$2:$O$70,2,FALSE) &amp; ",") &amp; IF(ISBLANK(AO169),"",VLOOKUP(AO169,ComboValue!$N$2:$O$70,2,FALSE) &amp; ",") &amp; IF(ISBLANK(AP169),"",VLOOKUP(AP169,ComboValue!$N$2:$O$70,2,FALSE) &amp; ",") &amp; IF(ISBLANK(AQ169),"",VLOOKUP(AQ169,ComboValue!$N$2:$O$70,2,FALSE) &amp; ",") &amp; IF(ISBLANK(AR169),"",VLOOKUP(AR169,ComboValue!$N$2:$O$70,2,FALSE) &amp; ",") &amp; IF(ISBLANK(AS169),"",VLOOKUP(AS169,ComboValue!$N$2:$O$70,2,FALSE) &amp; ",") &amp; IF(ISBLANK(AT169),"",VLOOKUP(AT169,ComboValue!$N$2:$O$70,2,FALSE) &amp; ",") &amp; IF(ISBLANK(AU169),"",VLOOKUP(AU169,ComboValue!$N$2:$O$70,2,FALSE) &amp; ",") &amp; IF(ISBLANK(AV169),"",VLOOKUP(AV169,ComboValue!$N$2:$O$70,2,FALSE) &amp; ",")</f>
        <v/>
      </c>
      <c r="BC169" s="122" t="str">
        <f t="shared" si="181"/>
        <v/>
      </c>
      <c r="BD169" s="110"/>
      <c r="BE169" s="120" t="str">
        <f t="shared" si="169"/>
        <v/>
      </c>
      <c r="BF169" s="121" t="str">
        <f t="shared" si="170"/>
        <v/>
      </c>
      <c r="BG169" s="121" t="str">
        <f t="shared" si="171"/>
        <v/>
      </c>
      <c r="BH169" s="121" t="str">
        <f t="shared" si="172"/>
        <v/>
      </c>
      <c r="BI169" s="121" t="str">
        <f t="shared" si="173"/>
        <v/>
      </c>
      <c r="BJ169" s="121" t="str">
        <f t="shared" si="174"/>
        <v/>
      </c>
      <c r="BK169" s="121" t="str">
        <f t="shared" si="175"/>
        <v/>
      </c>
      <c r="BL169" s="121" t="str">
        <f t="shared" si="176"/>
        <v/>
      </c>
      <c r="BM169" s="121" t="str">
        <f t="shared" si="177"/>
        <v/>
      </c>
      <c r="BN169" s="121" t="str">
        <f t="shared" si="178"/>
        <v/>
      </c>
      <c r="BO169" s="121">
        <f t="shared" si="182"/>
        <v>0</v>
      </c>
      <c r="BP169" s="121">
        <f t="shared" si="183"/>
        <v>0</v>
      </c>
      <c r="BQ169" s="121">
        <f t="shared" si="184"/>
        <v>0</v>
      </c>
      <c r="BR169" s="121">
        <f t="shared" si="185"/>
        <v>0</v>
      </c>
      <c r="BS169" s="121">
        <f t="shared" si="186"/>
        <v>0</v>
      </c>
      <c r="BT169" s="121">
        <f t="shared" si="187"/>
        <v>0</v>
      </c>
      <c r="BU169" s="121" t="str">
        <f t="shared" si="188"/>
        <v/>
      </c>
      <c r="BV169" s="121" t="str">
        <f t="shared" si="189"/>
        <v/>
      </c>
      <c r="BW169" s="121" t="str">
        <f t="shared" si="190"/>
        <v/>
      </c>
      <c r="BX169" s="121" t="str">
        <f t="shared" si="191"/>
        <v/>
      </c>
      <c r="BY169" s="121" t="str">
        <f t="shared" si="192"/>
        <v/>
      </c>
      <c r="BZ169" s="121" t="str">
        <f t="shared" si="193"/>
        <v/>
      </c>
      <c r="CA169" s="121" t="str">
        <f t="shared" si="194"/>
        <v/>
      </c>
      <c r="CB169" s="121" t="str">
        <f t="shared" si="195"/>
        <v/>
      </c>
      <c r="CC169" s="121" t="str">
        <f t="shared" si="196"/>
        <v/>
      </c>
      <c r="CD169" s="121" t="str">
        <f t="shared" si="197"/>
        <v/>
      </c>
      <c r="CE169" s="121" t="str">
        <f t="shared" si="198"/>
        <v/>
      </c>
      <c r="CF169" s="121" t="str">
        <f t="shared" si="199"/>
        <v/>
      </c>
      <c r="CG169" s="121" t="str">
        <f t="shared" si="200"/>
        <v/>
      </c>
      <c r="CH169" s="121" t="str">
        <f t="shared" si="201"/>
        <v/>
      </c>
      <c r="CI169" s="121" t="str">
        <f t="shared" si="202"/>
        <v/>
      </c>
      <c r="CJ169" s="129" t="str">
        <f t="shared" si="203"/>
        <v/>
      </c>
      <c r="CK169" s="121" t="str">
        <f t="shared" si="204"/>
        <v/>
      </c>
      <c r="CL169" s="121" t="str">
        <f t="shared" si="205"/>
        <v/>
      </c>
      <c r="CM169" s="122" t="str">
        <f t="shared" si="206"/>
        <v/>
      </c>
      <c r="CN169" s="122"/>
      <c r="CO169" s="122"/>
      <c r="CP169" s="122"/>
      <c r="CQ169" s="122"/>
      <c r="CR169" s="218" t="str">
        <f t="shared" si="179"/>
        <v>NO</v>
      </c>
      <c r="CS169" s="120" t="str">
        <f t="shared" si="207"/>
        <v/>
      </c>
      <c r="CT169" s="121" t="str">
        <f t="shared" si="208"/>
        <v/>
      </c>
      <c r="CU169" s="121" t="str">
        <f t="shared" si="209"/>
        <v/>
      </c>
      <c r="CV169" s="121" t="str">
        <f t="shared" si="210"/>
        <v/>
      </c>
      <c r="CW169" s="121" t="str">
        <f t="shared" si="211"/>
        <v/>
      </c>
      <c r="CX169" s="121" t="str">
        <f t="shared" si="212"/>
        <v/>
      </c>
      <c r="CY169" s="121" t="str">
        <f t="shared" si="213"/>
        <v/>
      </c>
      <c r="CZ169" s="121" t="str">
        <f t="shared" si="214"/>
        <v/>
      </c>
      <c r="DA169" s="121" t="str">
        <f t="shared" si="215"/>
        <v/>
      </c>
      <c r="DB169" s="122" t="str">
        <f t="shared" si="216"/>
        <v/>
      </c>
      <c r="DC169" s="120" t="str">
        <f t="shared" si="217"/>
        <v/>
      </c>
      <c r="DD169" s="121" t="str">
        <f t="shared" si="218"/>
        <v/>
      </c>
      <c r="DE169" s="121" t="str">
        <f t="shared" si="219"/>
        <v/>
      </c>
      <c r="DF169" s="122" t="str">
        <f t="shared" si="220"/>
        <v/>
      </c>
      <c r="DG169" s="110"/>
    </row>
    <row r="170" spans="2:111" ht="16.2" hidden="1" customHeight="1" outlineLevel="2" x14ac:dyDescent="0.4">
      <c r="B170" s="7">
        <v>165</v>
      </c>
      <c r="C170" s="12"/>
      <c r="D170" s="13"/>
      <c r="E170" s="14"/>
      <c r="F170" s="14"/>
      <c r="G170" s="14"/>
      <c r="H170" s="14"/>
      <c r="I170" s="14"/>
      <c r="J170" s="14"/>
      <c r="K170" s="14"/>
      <c r="L170" s="15"/>
      <c r="M170" s="12"/>
      <c r="N170" s="12"/>
      <c r="O170" s="12"/>
      <c r="P170" s="98" t="str">
        <f xml:space="preserve"> IF(ISBLANK(M170),"",VLOOKUP(M170,ComboValue!$E$2:$I$18,5,FALSE))</f>
        <v/>
      </c>
      <c r="Q170" s="12"/>
      <c r="R170" s="234" t="str" cm="1">
        <f t="array" ref="R170">IF(OR(ISNUMBER(SEARCH("GHS05",$D170:$L170)),ISNUMBER(SEARCH("GHS06",$D170:$L170)),ISNUMBER(SEARCH("GHS07",$D170:$L170)),ISNUMBER(SEARCH("GHS08",$D170:$L170)),ISNUMBER(SEARCH("geen pictogram",$D170:$L170)),ISNUMBER(SEARCH("GHS09",$D170:$L170)),ISNUMBER(SEARCH("GHS05",$D170:$L170))),"JA","NEE")</f>
        <v>NEE</v>
      </c>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X170" s="121" t="str">
        <f xml:space="preserve"> IF(ISBLANK(D170),"",VLOOKUP(D170,ComboValue!$B$2:$C$11,2,FALSE) &amp; ",") &amp; IF(ISBLANK(E170),"",VLOOKUP(E170,ComboValue!$B$2:$C$11,2,FALSE) &amp; ",") &amp; IF(ISBLANK(F170),"",VLOOKUP(F170,ComboValue!$B$2:$C$11,2,FALSE) &amp; ",") &amp; IF(ISBLANK(G170),"",VLOOKUP(G170,ComboValue!$B$2:$C$11,2,FALSE) &amp; ",") &amp; IF(ISBLANK(H170),"",VLOOKUP(H170,ComboValue!$B$2:$C$11,2,FALSE) &amp; ",") &amp; IF(ISBLANK(I170),"",VLOOKUP(I170,ComboValue!$B$2:$C$11,2,FALSE) &amp; ",") &amp; IF(ISBLANK(J170),"",VLOOKUP(J170,ComboValue!$B$2:$C$11,2,FALSE) &amp; ",") &amp; IF(ISBLANK(K170),"",VLOOKUP(K170,ComboValue!$B$2:$C$11,2,FALSE) &amp; ",") &amp; IF(ISBLANK(L170),"",VLOOKUP(L170,ComboValue!$B$2:$C$11,2,FALSE) &amp; ",")</f>
        <v/>
      </c>
      <c r="AY170" s="121" t="str">
        <f t="shared" si="180"/>
        <v>Tous_NL</v>
      </c>
      <c r="AZ170" s="121" t="str">
        <f>IF(ISBLANK(M170),"",VLOOKUP(M170,ComboValue!$E$2:$G$18,3,FALSE))</f>
        <v/>
      </c>
      <c r="BA170" s="121" t="str">
        <f>IF(ISBLANK(N170),"",VLOOKUP(N170,ComboValue!$K$2:$L$5,2,FALSE))</f>
        <v/>
      </c>
      <c r="BB170" s="128" t="str">
        <f>IF(ISBLANK(S170),"",VLOOKUP(S170,ComboValue!$N$2:$O$70,2,FALSE) &amp; ",") &amp; IF(ISBLANK(T170),"",VLOOKUP(T170,ComboValue!$N$2:$O$70,2,FALSE) &amp; ",") &amp; IF(ISBLANK(U170),"",VLOOKUP(U170,ComboValue!$N$2:$O$70,2,FALSE) &amp; ",") &amp; IF(ISBLANK(V170),"",VLOOKUP(V170,ComboValue!$N$2:$O$70,2,FALSE) &amp; ",") &amp; IF(ISBLANK(W170),"",VLOOKUP(W170,ComboValue!$N$2:$O$70,2,FALSE) &amp; ",") &amp; IF(ISBLANK(X170),"",VLOOKUP(X170,ComboValue!$N$2:$O$70,2,FALSE) &amp; ",") &amp; IF(ISBLANK(Y170),"",VLOOKUP(Y170,ComboValue!$N$2:$O$70,2,FALSE) &amp; ",") &amp; IF(ISBLANK(Z170),"",VLOOKUP(Z170,ComboValue!$N$2:$O$70,2,FALSE) &amp; ",") &amp; IF(ISBLANK(AA170),"",VLOOKUP(AA170,ComboValue!$N$2:$O$70,2,FALSE) &amp; ",") &amp; IF(ISBLANK(AB170),"",VLOOKUP(AB170,ComboValue!$N$2:$O$70,2,FALSE) &amp; ",") &amp; IF(ISBLANK(AC170),"",VLOOKUP(AC170,ComboValue!$N$2:$O$70,2,FALSE) &amp; ",") &amp; IF(ISBLANK(AD170),"",VLOOKUP(AD170,ComboValue!$N$2:$O$70,2,FALSE) &amp; ",") &amp; IF(ISBLANK(AE170),"",VLOOKUP(AE170,ComboValue!$N$2:$O$70,2,FALSE) &amp; ",") &amp; IF(ISBLANK(AF170),"",VLOOKUP(AF170,ComboValue!$N$2:$O$70,2,FALSE) &amp; ",") &amp; IF(ISBLANK(AG170),"",VLOOKUP(AG170,ComboValue!$N$2:$O$70,2,FALSE) &amp; ",") &amp; IF(ISBLANK(AH170),"",VLOOKUP(AH170,ComboValue!$N$2:$O$70,2,FALSE) &amp; ",") &amp; IF(ISBLANK(AI170),"",VLOOKUP(AI170,ComboValue!$N$2:$O$70,2,FALSE) &amp; ",") &amp; IF(ISBLANK(AJ170),"",VLOOKUP(AJ170,ComboValue!$N$2:$O$70,2,FALSE) &amp; ",") &amp; IF(ISBLANK(AK170),"",VLOOKUP(AK170,ComboValue!$N$2:$O$70,2,FALSE) &amp; ",") &amp; IF(ISBLANK(AL170),"",VLOOKUP(AL170,ComboValue!$N$2:$O$70,2,FALSE) &amp; ",") &amp; IF(ISBLANK(AM170),"",VLOOKUP(AM170,ComboValue!$N$2:$O$70,2,FALSE) &amp; ",") &amp; IF(ISBLANK(AN170),"",VLOOKUP(AN170,ComboValue!$N$2:$O$70,2,FALSE) &amp; ",") &amp; IF(ISBLANK(AO170),"",VLOOKUP(AO170,ComboValue!$N$2:$O$70,2,FALSE) &amp; ",") &amp; IF(ISBLANK(AP170),"",VLOOKUP(AP170,ComboValue!$N$2:$O$70,2,FALSE) &amp; ",") &amp; IF(ISBLANK(AQ170),"",VLOOKUP(AQ170,ComboValue!$N$2:$O$70,2,FALSE) &amp; ",") &amp; IF(ISBLANK(AR170),"",VLOOKUP(AR170,ComboValue!$N$2:$O$70,2,FALSE) &amp; ",") &amp; IF(ISBLANK(AS170),"",VLOOKUP(AS170,ComboValue!$N$2:$O$70,2,FALSE) &amp; ",") &amp; IF(ISBLANK(AT170),"",VLOOKUP(AT170,ComboValue!$N$2:$O$70,2,FALSE) &amp; ",") &amp; IF(ISBLANK(AU170),"",VLOOKUP(AU170,ComboValue!$N$2:$O$70,2,FALSE) &amp; ",") &amp; IF(ISBLANK(AV170),"",VLOOKUP(AV170,ComboValue!$N$2:$O$70,2,FALSE) &amp; ",")</f>
        <v/>
      </c>
      <c r="BC170" s="122" t="str">
        <f t="shared" si="181"/>
        <v/>
      </c>
      <c r="BD170" s="110"/>
      <c r="BE170" s="120" t="str">
        <f t="shared" si="169"/>
        <v/>
      </c>
      <c r="BF170" s="121" t="str">
        <f t="shared" si="170"/>
        <v/>
      </c>
      <c r="BG170" s="121" t="str">
        <f t="shared" si="171"/>
        <v/>
      </c>
      <c r="BH170" s="121" t="str">
        <f t="shared" si="172"/>
        <v/>
      </c>
      <c r="BI170" s="121" t="str">
        <f t="shared" si="173"/>
        <v/>
      </c>
      <c r="BJ170" s="121" t="str">
        <f t="shared" si="174"/>
        <v/>
      </c>
      <c r="BK170" s="121" t="str">
        <f t="shared" si="175"/>
        <v/>
      </c>
      <c r="BL170" s="121" t="str">
        <f t="shared" si="176"/>
        <v/>
      </c>
      <c r="BM170" s="121" t="str">
        <f t="shared" si="177"/>
        <v/>
      </c>
      <c r="BN170" s="121" t="str">
        <f t="shared" si="178"/>
        <v/>
      </c>
      <c r="BO170" s="121">
        <f t="shared" si="182"/>
        <v>0</v>
      </c>
      <c r="BP170" s="121">
        <f t="shared" si="183"/>
        <v>0</v>
      </c>
      <c r="BQ170" s="121">
        <f t="shared" si="184"/>
        <v>0</v>
      </c>
      <c r="BR170" s="121">
        <f t="shared" si="185"/>
        <v>0</v>
      </c>
      <c r="BS170" s="121">
        <f t="shared" si="186"/>
        <v>0</v>
      </c>
      <c r="BT170" s="121">
        <f t="shared" si="187"/>
        <v>0</v>
      </c>
      <c r="BU170" s="121" t="str">
        <f t="shared" si="188"/>
        <v/>
      </c>
      <c r="BV170" s="121" t="str">
        <f t="shared" si="189"/>
        <v/>
      </c>
      <c r="BW170" s="121" t="str">
        <f t="shared" si="190"/>
        <v/>
      </c>
      <c r="BX170" s="121" t="str">
        <f t="shared" si="191"/>
        <v/>
      </c>
      <c r="BY170" s="121" t="str">
        <f t="shared" si="192"/>
        <v/>
      </c>
      <c r="BZ170" s="121" t="str">
        <f t="shared" si="193"/>
        <v/>
      </c>
      <c r="CA170" s="121" t="str">
        <f t="shared" si="194"/>
        <v/>
      </c>
      <c r="CB170" s="121" t="str">
        <f t="shared" si="195"/>
        <v/>
      </c>
      <c r="CC170" s="121" t="str">
        <f t="shared" si="196"/>
        <v/>
      </c>
      <c r="CD170" s="121" t="str">
        <f t="shared" si="197"/>
        <v/>
      </c>
      <c r="CE170" s="121" t="str">
        <f t="shared" si="198"/>
        <v/>
      </c>
      <c r="CF170" s="121" t="str">
        <f t="shared" si="199"/>
        <v/>
      </c>
      <c r="CG170" s="121" t="str">
        <f t="shared" si="200"/>
        <v/>
      </c>
      <c r="CH170" s="121" t="str">
        <f t="shared" si="201"/>
        <v/>
      </c>
      <c r="CI170" s="121" t="str">
        <f t="shared" si="202"/>
        <v/>
      </c>
      <c r="CJ170" s="129" t="str">
        <f t="shared" si="203"/>
        <v/>
      </c>
      <c r="CK170" s="121" t="str">
        <f t="shared" si="204"/>
        <v/>
      </c>
      <c r="CL170" s="121" t="str">
        <f t="shared" si="205"/>
        <v/>
      </c>
      <c r="CM170" s="122" t="str">
        <f t="shared" si="206"/>
        <v/>
      </c>
      <c r="CN170" s="122"/>
      <c r="CO170" s="122"/>
      <c r="CP170" s="122"/>
      <c r="CQ170" s="122"/>
      <c r="CR170" s="218" t="str">
        <f t="shared" si="179"/>
        <v>NO</v>
      </c>
      <c r="CS170" s="120" t="str">
        <f t="shared" si="207"/>
        <v/>
      </c>
      <c r="CT170" s="121" t="str">
        <f t="shared" si="208"/>
        <v/>
      </c>
      <c r="CU170" s="121" t="str">
        <f t="shared" si="209"/>
        <v/>
      </c>
      <c r="CV170" s="121" t="str">
        <f t="shared" si="210"/>
        <v/>
      </c>
      <c r="CW170" s="121" t="str">
        <f t="shared" si="211"/>
        <v/>
      </c>
      <c r="CX170" s="121" t="str">
        <f t="shared" si="212"/>
        <v/>
      </c>
      <c r="CY170" s="121" t="str">
        <f t="shared" si="213"/>
        <v/>
      </c>
      <c r="CZ170" s="121" t="str">
        <f t="shared" si="214"/>
        <v/>
      </c>
      <c r="DA170" s="121" t="str">
        <f t="shared" si="215"/>
        <v/>
      </c>
      <c r="DB170" s="122" t="str">
        <f t="shared" si="216"/>
        <v/>
      </c>
      <c r="DC170" s="120" t="str">
        <f t="shared" si="217"/>
        <v/>
      </c>
      <c r="DD170" s="121" t="str">
        <f t="shared" si="218"/>
        <v/>
      </c>
      <c r="DE170" s="121" t="str">
        <f t="shared" si="219"/>
        <v/>
      </c>
      <c r="DF170" s="122" t="str">
        <f t="shared" si="220"/>
        <v/>
      </c>
      <c r="DG170" s="110"/>
    </row>
    <row r="171" spans="2:111" ht="16.2" hidden="1" customHeight="1" outlineLevel="2" x14ac:dyDescent="0.4">
      <c r="B171" s="7">
        <v>166</v>
      </c>
      <c r="C171" s="12"/>
      <c r="D171" s="13"/>
      <c r="E171" s="14"/>
      <c r="F171" s="14"/>
      <c r="G171" s="14"/>
      <c r="H171" s="14"/>
      <c r="I171" s="14"/>
      <c r="J171" s="14"/>
      <c r="K171" s="14"/>
      <c r="L171" s="15"/>
      <c r="M171" s="12"/>
      <c r="N171" s="12"/>
      <c r="O171" s="12"/>
      <c r="P171" s="98" t="str">
        <f xml:space="preserve"> IF(ISBLANK(M171),"",VLOOKUP(M171,ComboValue!$E$2:$I$18,5,FALSE))</f>
        <v/>
      </c>
      <c r="Q171" s="12"/>
      <c r="R171" s="234" t="str" cm="1">
        <f t="array" ref="R171">IF(OR(ISNUMBER(SEARCH("GHS05",$D171:$L171)),ISNUMBER(SEARCH("GHS06",$D171:$L171)),ISNUMBER(SEARCH("GHS07",$D171:$L171)),ISNUMBER(SEARCH("GHS08",$D171:$L171)),ISNUMBER(SEARCH("geen pictogram",$D171:$L171)),ISNUMBER(SEARCH("GHS09",$D171:$L171)),ISNUMBER(SEARCH("GHS05",$D171:$L171))),"JA","NEE")</f>
        <v>NEE</v>
      </c>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X171" s="121" t="str">
        <f xml:space="preserve"> IF(ISBLANK(D171),"",VLOOKUP(D171,ComboValue!$B$2:$C$11,2,FALSE) &amp; ",") &amp; IF(ISBLANK(E171),"",VLOOKUP(E171,ComboValue!$B$2:$C$11,2,FALSE) &amp; ",") &amp; IF(ISBLANK(F171),"",VLOOKUP(F171,ComboValue!$B$2:$C$11,2,FALSE) &amp; ",") &amp; IF(ISBLANK(G171),"",VLOOKUP(G171,ComboValue!$B$2:$C$11,2,FALSE) &amp; ",") &amp; IF(ISBLANK(H171),"",VLOOKUP(H171,ComboValue!$B$2:$C$11,2,FALSE) &amp; ",") &amp; IF(ISBLANK(I171),"",VLOOKUP(I171,ComboValue!$B$2:$C$11,2,FALSE) &amp; ",") &amp; IF(ISBLANK(J171),"",VLOOKUP(J171,ComboValue!$B$2:$C$11,2,FALSE) &amp; ",") &amp; IF(ISBLANK(K171),"",VLOOKUP(K171,ComboValue!$B$2:$C$11,2,FALSE) &amp; ",") &amp; IF(ISBLANK(L171),"",VLOOKUP(L171,ComboValue!$B$2:$C$11,2,FALSE) &amp; ",")</f>
        <v/>
      </c>
      <c r="AY171" s="121" t="str">
        <f t="shared" si="180"/>
        <v>Tous_NL</v>
      </c>
      <c r="AZ171" s="121" t="str">
        <f>IF(ISBLANK(M171),"",VLOOKUP(M171,ComboValue!$E$2:$G$18,3,FALSE))</f>
        <v/>
      </c>
      <c r="BA171" s="121" t="str">
        <f>IF(ISBLANK(N171),"",VLOOKUP(N171,ComboValue!$K$2:$L$5,2,FALSE))</f>
        <v/>
      </c>
      <c r="BB171" s="128" t="str">
        <f>IF(ISBLANK(S171),"",VLOOKUP(S171,ComboValue!$N$2:$O$70,2,FALSE) &amp; ",") &amp; IF(ISBLANK(T171),"",VLOOKUP(T171,ComboValue!$N$2:$O$70,2,FALSE) &amp; ",") &amp; IF(ISBLANK(U171),"",VLOOKUP(U171,ComboValue!$N$2:$O$70,2,FALSE) &amp; ",") &amp; IF(ISBLANK(V171),"",VLOOKUP(V171,ComboValue!$N$2:$O$70,2,FALSE) &amp; ",") &amp; IF(ISBLANK(W171),"",VLOOKUP(W171,ComboValue!$N$2:$O$70,2,FALSE) &amp; ",") &amp; IF(ISBLANK(X171),"",VLOOKUP(X171,ComboValue!$N$2:$O$70,2,FALSE) &amp; ",") &amp; IF(ISBLANK(Y171),"",VLOOKUP(Y171,ComboValue!$N$2:$O$70,2,FALSE) &amp; ",") &amp; IF(ISBLANK(Z171),"",VLOOKUP(Z171,ComboValue!$N$2:$O$70,2,FALSE) &amp; ",") &amp; IF(ISBLANK(AA171),"",VLOOKUP(AA171,ComboValue!$N$2:$O$70,2,FALSE) &amp; ",") &amp; IF(ISBLANK(AB171),"",VLOOKUP(AB171,ComboValue!$N$2:$O$70,2,FALSE) &amp; ",") &amp; IF(ISBLANK(AC171),"",VLOOKUP(AC171,ComboValue!$N$2:$O$70,2,FALSE) &amp; ",") &amp; IF(ISBLANK(AD171),"",VLOOKUP(AD171,ComboValue!$N$2:$O$70,2,FALSE) &amp; ",") &amp; IF(ISBLANK(AE171),"",VLOOKUP(AE171,ComboValue!$N$2:$O$70,2,FALSE) &amp; ",") &amp; IF(ISBLANK(AF171),"",VLOOKUP(AF171,ComboValue!$N$2:$O$70,2,FALSE) &amp; ",") &amp; IF(ISBLANK(AG171),"",VLOOKUP(AG171,ComboValue!$N$2:$O$70,2,FALSE) &amp; ",") &amp; IF(ISBLANK(AH171),"",VLOOKUP(AH171,ComboValue!$N$2:$O$70,2,FALSE) &amp; ",") &amp; IF(ISBLANK(AI171),"",VLOOKUP(AI171,ComboValue!$N$2:$O$70,2,FALSE) &amp; ",") &amp; IF(ISBLANK(AJ171),"",VLOOKUP(AJ171,ComboValue!$N$2:$O$70,2,FALSE) &amp; ",") &amp; IF(ISBLANK(AK171),"",VLOOKUP(AK171,ComboValue!$N$2:$O$70,2,FALSE) &amp; ",") &amp; IF(ISBLANK(AL171),"",VLOOKUP(AL171,ComboValue!$N$2:$O$70,2,FALSE) &amp; ",") &amp; IF(ISBLANK(AM171),"",VLOOKUP(AM171,ComboValue!$N$2:$O$70,2,FALSE) &amp; ",") &amp; IF(ISBLANK(AN171),"",VLOOKUP(AN171,ComboValue!$N$2:$O$70,2,FALSE) &amp; ",") &amp; IF(ISBLANK(AO171),"",VLOOKUP(AO171,ComboValue!$N$2:$O$70,2,FALSE) &amp; ",") &amp; IF(ISBLANK(AP171),"",VLOOKUP(AP171,ComboValue!$N$2:$O$70,2,FALSE) &amp; ",") &amp; IF(ISBLANK(AQ171),"",VLOOKUP(AQ171,ComboValue!$N$2:$O$70,2,FALSE) &amp; ",") &amp; IF(ISBLANK(AR171),"",VLOOKUP(AR171,ComboValue!$N$2:$O$70,2,FALSE) &amp; ",") &amp; IF(ISBLANK(AS171),"",VLOOKUP(AS171,ComboValue!$N$2:$O$70,2,FALSE) &amp; ",") &amp; IF(ISBLANK(AT171),"",VLOOKUP(AT171,ComboValue!$N$2:$O$70,2,FALSE) &amp; ",") &amp; IF(ISBLANK(AU171),"",VLOOKUP(AU171,ComboValue!$N$2:$O$70,2,FALSE) &amp; ",") &amp; IF(ISBLANK(AV171),"",VLOOKUP(AV171,ComboValue!$N$2:$O$70,2,FALSE) &amp; ",")</f>
        <v/>
      </c>
      <c r="BC171" s="122" t="str">
        <f t="shared" si="181"/>
        <v/>
      </c>
      <c r="BD171" s="110"/>
      <c r="BE171" s="120" t="str">
        <f t="shared" si="169"/>
        <v/>
      </c>
      <c r="BF171" s="121" t="str">
        <f t="shared" si="170"/>
        <v/>
      </c>
      <c r="BG171" s="121" t="str">
        <f t="shared" si="171"/>
        <v/>
      </c>
      <c r="BH171" s="121" t="str">
        <f t="shared" si="172"/>
        <v/>
      </c>
      <c r="BI171" s="121" t="str">
        <f t="shared" si="173"/>
        <v/>
      </c>
      <c r="BJ171" s="121" t="str">
        <f t="shared" si="174"/>
        <v/>
      </c>
      <c r="BK171" s="121" t="str">
        <f t="shared" si="175"/>
        <v/>
      </c>
      <c r="BL171" s="121" t="str">
        <f t="shared" si="176"/>
        <v/>
      </c>
      <c r="BM171" s="121" t="str">
        <f t="shared" si="177"/>
        <v/>
      </c>
      <c r="BN171" s="121" t="str">
        <f t="shared" si="178"/>
        <v/>
      </c>
      <c r="BO171" s="121">
        <f t="shared" si="182"/>
        <v>0</v>
      </c>
      <c r="BP171" s="121">
        <f t="shared" si="183"/>
        <v>0</v>
      </c>
      <c r="BQ171" s="121">
        <f t="shared" si="184"/>
        <v>0</v>
      </c>
      <c r="BR171" s="121">
        <f t="shared" si="185"/>
        <v>0</v>
      </c>
      <c r="BS171" s="121">
        <f t="shared" si="186"/>
        <v>0</v>
      </c>
      <c r="BT171" s="121">
        <f t="shared" si="187"/>
        <v>0</v>
      </c>
      <c r="BU171" s="121" t="str">
        <f t="shared" si="188"/>
        <v/>
      </c>
      <c r="BV171" s="121" t="str">
        <f t="shared" si="189"/>
        <v/>
      </c>
      <c r="BW171" s="121" t="str">
        <f t="shared" si="190"/>
        <v/>
      </c>
      <c r="BX171" s="121" t="str">
        <f t="shared" si="191"/>
        <v/>
      </c>
      <c r="BY171" s="121" t="str">
        <f t="shared" si="192"/>
        <v/>
      </c>
      <c r="BZ171" s="121" t="str">
        <f t="shared" si="193"/>
        <v/>
      </c>
      <c r="CA171" s="121" t="str">
        <f t="shared" si="194"/>
        <v/>
      </c>
      <c r="CB171" s="121" t="str">
        <f t="shared" si="195"/>
        <v/>
      </c>
      <c r="CC171" s="121" t="str">
        <f t="shared" si="196"/>
        <v/>
      </c>
      <c r="CD171" s="121" t="str">
        <f t="shared" si="197"/>
        <v/>
      </c>
      <c r="CE171" s="121" t="str">
        <f t="shared" si="198"/>
        <v/>
      </c>
      <c r="CF171" s="121" t="str">
        <f t="shared" si="199"/>
        <v/>
      </c>
      <c r="CG171" s="121" t="str">
        <f t="shared" si="200"/>
        <v/>
      </c>
      <c r="CH171" s="121" t="str">
        <f t="shared" si="201"/>
        <v/>
      </c>
      <c r="CI171" s="121" t="str">
        <f t="shared" si="202"/>
        <v/>
      </c>
      <c r="CJ171" s="129" t="str">
        <f t="shared" si="203"/>
        <v/>
      </c>
      <c r="CK171" s="121" t="str">
        <f t="shared" si="204"/>
        <v/>
      </c>
      <c r="CL171" s="121" t="str">
        <f t="shared" si="205"/>
        <v/>
      </c>
      <c r="CM171" s="122" t="str">
        <f t="shared" si="206"/>
        <v/>
      </c>
      <c r="CN171" s="122"/>
      <c r="CO171" s="122"/>
      <c r="CP171" s="122"/>
      <c r="CQ171" s="122"/>
      <c r="CR171" s="218" t="str">
        <f t="shared" si="179"/>
        <v>NO</v>
      </c>
      <c r="CS171" s="120" t="str">
        <f t="shared" si="207"/>
        <v/>
      </c>
      <c r="CT171" s="121" t="str">
        <f t="shared" si="208"/>
        <v/>
      </c>
      <c r="CU171" s="121" t="str">
        <f t="shared" si="209"/>
        <v/>
      </c>
      <c r="CV171" s="121" t="str">
        <f t="shared" si="210"/>
        <v/>
      </c>
      <c r="CW171" s="121" t="str">
        <f t="shared" si="211"/>
        <v/>
      </c>
      <c r="CX171" s="121" t="str">
        <f t="shared" si="212"/>
        <v/>
      </c>
      <c r="CY171" s="121" t="str">
        <f t="shared" si="213"/>
        <v/>
      </c>
      <c r="CZ171" s="121" t="str">
        <f t="shared" si="214"/>
        <v/>
      </c>
      <c r="DA171" s="121" t="str">
        <f t="shared" si="215"/>
        <v/>
      </c>
      <c r="DB171" s="122" t="str">
        <f t="shared" si="216"/>
        <v/>
      </c>
      <c r="DC171" s="120" t="str">
        <f t="shared" si="217"/>
        <v/>
      </c>
      <c r="DD171" s="121" t="str">
        <f t="shared" si="218"/>
        <v/>
      </c>
      <c r="DE171" s="121" t="str">
        <f t="shared" si="219"/>
        <v/>
      </c>
      <c r="DF171" s="122" t="str">
        <f t="shared" si="220"/>
        <v/>
      </c>
      <c r="DG171" s="110"/>
    </row>
    <row r="172" spans="2:111" ht="16.2" hidden="1" customHeight="1" outlineLevel="2" x14ac:dyDescent="0.4">
      <c r="B172" s="7">
        <v>167</v>
      </c>
      <c r="C172" s="12"/>
      <c r="D172" s="13"/>
      <c r="E172" s="14"/>
      <c r="F172" s="14"/>
      <c r="G172" s="14"/>
      <c r="H172" s="14"/>
      <c r="I172" s="14"/>
      <c r="J172" s="14"/>
      <c r="K172" s="14"/>
      <c r="L172" s="15"/>
      <c r="M172" s="12"/>
      <c r="N172" s="12"/>
      <c r="O172" s="12"/>
      <c r="P172" s="98" t="str">
        <f xml:space="preserve"> IF(ISBLANK(M172),"",VLOOKUP(M172,ComboValue!$E$2:$I$18,5,FALSE))</f>
        <v/>
      </c>
      <c r="Q172" s="12"/>
      <c r="R172" s="234" t="str" cm="1">
        <f t="array" ref="R172">IF(OR(ISNUMBER(SEARCH("GHS05",$D172:$L172)),ISNUMBER(SEARCH("GHS06",$D172:$L172)),ISNUMBER(SEARCH("GHS07",$D172:$L172)),ISNUMBER(SEARCH("GHS08",$D172:$L172)),ISNUMBER(SEARCH("geen pictogram",$D172:$L172)),ISNUMBER(SEARCH("GHS09",$D172:$L172)),ISNUMBER(SEARCH("GHS05",$D172:$L172))),"JA","NEE")</f>
        <v>NEE</v>
      </c>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X172" s="121" t="str">
        <f xml:space="preserve"> IF(ISBLANK(D172),"",VLOOKUP(D172,ComboValue!$B$2:$C$11,2,FALSE) &amp; ",") &amp; IF(ISBLANK(E172),"",VLOOKUP(E172,ComboValue!$B$2:$C$11,2,FALSE) &amp; ",") &amp; IF(ISBLANK(F172),"",VLOOKUP(F172,ComboValue!$B$2:$C$11,2,FALSE) &amp; ",") &amp; IF(ISBLANK(G172),"",VLOOKUP(G172,ComboValue!$B$2:$C$11,2,FALSE) &amp; ",") &amp; IF(ISBLANK(H172),"",VLOOKUP(H172,ComboValue!$B$2:$C$11,2,FALSE) &amp; ",") &amp; IF(ISBLANK(I172),"",VLOOKUP(I172,ComboValue!$B$2:$C$11,2,FALSE) &amp; ",") &amp; IF(ISBLANK(J172),"",VLOOKUP(J172,ComboValue!$B$2:$C$11,2,FALSE) &amp; ",") &amp; IF(ISBLANK(K172),"",VLOOKUP(K172,ComboValue!$B$2:$C$11,2,FALSE) &amp; ",") &amp; IF(ISBLANK(L172),"",VLOOKUP(L172,ComboValue!$B$2:$C$11,2,FALSE) &amp; ",")</f>
        <v/>
      </c>
      <c r="AY172" s="121" t="str">
        <f t="shared" si="180"/>
        <v>Tous_NL</v>
      </c>
      <c r="AZ172" s="121" t="str">
        <f>IF(ISBLANK(M172),"",VLOOKUP(M172,ComboValue!$E$2:$G$18,3,FALSE))</f>
        <v/>
      </c>
      <c r="BA172" s="121" t="str">
        <f>IF(ISBLANK(N172),"",VLOOKUP(N172,ComboValue!$K$2:$L$5,2,FALSE))</f>
        <v/>
      </c>
      <c r="BB172" s="128" t="str">
        <f>IF(ISBLANK(S172),"",VLOOKUP(S172,ComboValue!$N$2:$O$70,2,FALSE) &amp; ",") &amp; IF(ISBLANK(T172),"",VLOOKUP(T172,ComboValue!$N$2:$O$70,2,FALSE) &amp; ",") &amp; IF(ISBLANK(U172),"",VLOOKUP(U172,ComboValue!$N$2:$O$70,2,FALSE) &amp; ",") &amp; IF(ISBLANK(V172),"",VLOOKUP(V172,ComboValue!$N$2:$O$70,2,FALSE) &amp; ",") &amp; IF(ISBLANK(W172),"",VLOOKUP(W172,ComboValue!$N$2:$O$70,2,FALSE) &amp; ",") &amp; IF(ISBLANK(X172),"",VLOOKUP(X172,ComboValue!$N$2:$O$70,2,FALSE) &amp; ",") &amp; IF(ISBLANK(Y172),"",VLOOKUP(Y172,ComboValue!$N$2:$O$70,2,FALSE) &amp; ",") &amp; IF(ISBLANK(Z172),"",VLOOKUP(Z172,ComboValue!$N$2:$O$70,2,FALSE) &amp; ",") &amp; IF(ISBLANK(AA172),"",VLOOKUP(AA172,ComboValue!$N$2:$O$70,2,FALSE) &amp; ",") &amp; IF(ISBLANK(AB172),"",VLOOKUP(AB172,ComboValue!$N$2:$O$70,2,FALSE) &amp; ",") &amp; IF(ISBLANK(AC172),"",VLOOKUP(AC172,ComboValue!$N$2:$O$70,2,FALSE) &amp; ",") &amp; IF(ISBLANK(AD172),"",VLOOKUP(AD172,ComboValue!$N$2:$O$70,2,FALSE) &amp; ",") &amp; IF(ISBLANK(AE172),"",VLOOKUP(AE172,ComboValue!$N$2:$O$70,2,FALSE) &amp; ",") &amp; IF(ISBLANK(AF172),"",VLOOKUP(AF172,ComboValue!$N$2:$O$70,2,FALSE) &amp; ",") &amp; IF(ISBLANK(AG172),"",VLOOKUP(AG172,ComboValue!$N$2:$O$70,2,FALSE) &amp; ",") &amp; IF(ISBLANK(AH172),"",VLOOKUP(AH172,ComboValue!$N$2:$O$70,2,FALSE) &amp; ",") &amp; IF(ISBLANK(AI172),"",VLOOKUP(AI172,ComboValue!$N$2:$O$70,2,FALSE) &amp; ",") &amp; IF(ISBLANK(AJ172),"",VLOOKUP(AJ172,ComboValue!$N$2:$O$70,2,FALSE) &amp; ",") &amp; IF(ISBLANK(AK172),"",VLOOKUP(AK172,ComboValue!$N$2:$O$70,2,FALSE) &amp; ",") &amp; IF(ISBLANK(AL172),"",VLOOKUP(AL172,ComboValue!$N$2:$O$70,2,FALSE) &amp; ",") &amp; IF(ISBLANK(AM172),"",VLOOKUP(AM172,ComboValue!$N$2:$O$70,2,FALSE) &amp; ",") &amp; IF(ISBLANK(AN172),"",VLOOKUP(AN172,ComboValue!$N$2:$O$70,2,FALSE) &amp; ",") &amp; IF(ISBLANK(AO172),"",VLOOKUP(AO172,ComboValue!$N$2:$O$70,2,FALSE) &amp; ",") &amp; IF(ISBLANK(AP172),"",VLOOKUP(AP172,ComboValue!$N$2:$O$70,2,FALSE) &amp; ",") &amp; IF(ISBLANK(AQ172),"",VLOOKUP(AQ172,ComboValue!$N$2:$O$70,2,FALSE) &amp; ",") &amp; IF(ISBLANK(AR172),"",VLOOKUP(AR172,ComboValue!$N$2:$O$70,2,FALSE) &amp; ",") &amp; IF(ISBLANK(AS172),"",VLOOKUP(AS172,ComboValue!$N$2:$O$70,2,FALSE) &amp; ",") &amp; IF(ISBLANK(AT172),"",VLOOKUP(AT172,ComboValue!$N$2:$O$70,2,FALSE) &amp; ",") &amp; IF(ISBLANK(AU172),"",VLOOKUP(AU172,ComboValue!$N$2:$O$70,2,FALSE) &amp; ",") &amp; IF(ISBLANK(AV172),"",VLOOKUP(AV172,ComboValue!$N$2:$O$70,2,FALSE) &amp; ",")</f>
        <v/>
      </c>
      <c r="BC172" s="122" t="str">
        <f t="shared" si="181"/>
        <v/>
      </c>
      <c r="BD172" s="110"/>
      <c r="BE172" s="120" t="str">
        <f t="shared" si="169"/>
        <v/>
      </c>
      <c r="BF172" s="121" t="str">
        <f t="shared" si="170"/>
        <v/>
      </c>
      <c r="BG172" s="121" t="str">
        <f t="shared" si="171"/>
        <v/>
      </c>
      <c r="BH172" s="121" t="str">
        <f t="shared" si="172"/>
        <v/>
      </c>
      <c r="BI172" s="121" t="str">
        <f t="shared" si="173"/>
        <v/>
      </c>
      <c r="BJ172" s="121" t="str">
        <f t="shared" si="174"/>
        <v/>
      </c>
      <c r="BK172" s="121" t="str">
        <f t="shared" si="175"/>
        <v/>
      </c>
      <c r="BL172" s="121" t="str">
        <f t="shared" si="176"/>
        <v/>
      </c>
      <c r="BM172" s="121" t="str">
        <f t="shared" si="177"/>
        <v/>
      </c>
      <c r="BN172" s="121" t="str">
        <f t="shared" si="178"/>
        <v/>
      </c>
      <c r="BO172" s="121">
        <f t="shared" si="182"/>
        <v>0</v>
      </c>
      <c r="BP172" s="121">
        <f t="shared" si="183"/>
        <v>0</v>
      </c>
      <c r="BQ172" s="121">
        <f t="shared" si="184"/>
        <v>0</v>
      </c>
      <c r="BR172" s="121">
        <f t="shared" si="185"/>
        <v>0</v>
      </c>
      <c r="BS172" s="121">
        <f t="shared" si="186"/>
        <v>0</v>
      </c>
      <c r="BT172" s="121">
        <f t="shared" si="187"/>
        <v>0</v>
      </c>
      <c r="BU172" s="121" t="str">
        <f t="shared" si="188"/>
        <v/>
      </c>
      <c r="BV172" s="121" t="str">
        <f t="shared" si="189"/>
        <v/>
      </c>
      <c r="BW172" s="121" t="str">
        <f t="shared" si="190"/>
        <v/>
      </c>
      <c r="BX172" s="121" t="str">
        <f t="shared" si="191"/>
        <v/>
      </c>
      <c r="BY172" s="121" t="str">
        <f t="shared" si="192"/>
        <v/>
      </c>
      <c r="BZ172" s="121" t="str">
        <f t="shared" si="193"/>
        <v/>
      </c>
      <c r="CA172" s="121" t="str">
        <f t="shared" si="194"/>
        <v/>
      </c>
      <c r="CB172" s="121" t="str">
        <f t="shared" si="195"/>
        <v/>
      </c>
      <c r="CC172" s="121" t="str">
        <f t="shared" si="196"/>
        <v/>
      </c>
      <c r="CD172" s="121" t="str">
        <f t="shared" si="197"/>
        <v/>
      </c>
      <c r="CE172" s="121" t="str">
        <f t="shared" si="198"/>
        <v/>
      </c>
      <c r="CF172" s="121" t="str">
        <f t="shared" si="199"/>
        <v/>
      </c>
      <c r="CG172" s="121" t="str">
        <f t="shared" si="200"/>
        <v/>
      </c>
      <c r="CH172" s="121" t="str">
        <f t="shared" si="201"/>
        <v/>
      </c>
      <c r="CI172" s="121" t="str">
        <f t="shared" si="202"/>
        <v/>
      </c>
      <c r="CJ172" s="129" t="str">
        <f t="shared" si="203"/>
        <v/>
      </c>
      <c r="CK172" s="121" t="str">
        <f t="shared" si="204"/>
        <v/>
      </c>
      <c r="CL172" s="121" t="str">
        <f t="shared" si="205"/>
        <v/>
      </c>
      <c r="CM172" s="122" t="str">
        <f t="shared" si="206"/>
        <v/>
      </c>
      <c r="CN172" s="122"/>
      <c r="CO172" s="122"/>
      <c r="CP172" s="122"/>
      <c r="CQ172" s="122"/>
      <c r="CR172" s="218" t="str">
        <f t="shared" si="179"/>
        <v>NO</v>
      </c>
      <c r="CS172" s="120" t="str">
        <f t="shared" si="207"/>
        <v/>
      </c>
      <c r="CT172" s="121" t="str">
        <f t="shared" si="208"/>
        <v/>
      </c>
      <c r="CU172" s="121" t="str">
        <f t="shared" si="209"/>
        <v/>
      </c>
      <c r="CV172" s="121" t="str">
        <f t="shared" si="210"/>
        <v/>
      </c>
      <c r="CW172" s="121" t="str">
        <f t="shared" si="211"/>
        <v/>
      </c>
      <c r="CX172" s="121" t="str">
        <f t="shared" si="212"/>
        <v/>
      </c>
      <c r="CY172" s="121" t="str">
        <f t="shared" si="213"/>
        <v/>
      </c>
      <c r="CZ172" s="121" t="str">
        <f t="shared" si="214"/>
        <v/>
      </c>
      <c r="DA172" s="121" t="str">
        <f t="shared" si="215"/>
        <v/>
      </c>
      <c r="DB172" s="122" t="str">
        <f t="shared" si="216"/>
        <v/>
      </c>
      <c r="DC172" s="120" t="str">
        <f t="shared" si="217"/>
        <v/>
      </c>
      <c r="DD172" s="121" t="str">
        <f t="shared" si="218"/>
        <v/>
      </c>
      <c r="DE172" s="121" t="str">
        <f t="shared" si="219"/>
        <v/>
      </c>
      <c r="DF172" s="122" t="str">
        <f t="shared" si="220"/>
        <v/>
      </c>
      <c r="DG172" s="110"/>
    </row>
    <row r="173" spans="2:111" ht="16.2" hidden="1" customHeight="1" outlineLevel="2" x14ac:dyDescent="0.4">
      <c r="B173" s="7">
        <v>168</v>
      </c>
      <c r="C173" s="12"/>
      <c r="D173" s="13"/>
      <c r="E173" s="14"/>
      <c r="F173" s="14"/>
      <c r="G173" s="14"/>
      <c r="H173" s="14"/>
      <c r="I173" s="14"/>
      <c r="J173" s="14"/>
      <c r="K173" s="14"/>
      <c r="L173" s="15"/>
      <c r="M173" s="12"/>
      <c r="N173" s="12"/>
      <c r="O173" s="12"/>
      <c r="P173" s="98" t="str">
        <f xml:space="preserve"> IF(ISBLANK(M173),"",VLOOKUP(M173,ComboValue!$E$2:$I$18,5,FALSE))</f>
        <v/>
      </c>
      <c r="Q173" s="12"/>
      <c r="R173" s="234" t="str" cm="1">
        <f t="array" ref="R173">IF(OR(ISNUMBER(SEARCH("GHS05",$D173:$L173)),ISNUMBER(SEARCH("GHS06",$D173:$L173)),ISNUMBER(SEARCH("GHS07",$D173:$L173)),ISNUMBER(SEARCH("GHS08",$D173:$L173)),ISNUMBER(SEARCH("geen pictogram",$D173:$L173)),ISNUMBER(SEARCH("GHS09",$D173:$L173)),ISNUMBER(SEARCH("GHS05",$D173:$L173))),"JA","NEE")</f>
        <v>NEE</v>
      </c>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X173" s="121" t="str">
        <f xml:space="preserve"> IF(ISBLANK(D173),"",VLOOKUP(D173,ComboValue!$B$2:$C$11,2,FALSE) &amp; ",") &amp; IF(ISBLANK(E173),"",VLOOKUP(E173,ComboValue!$B$2:$C$11,2,FALSE) &amp; ",") &amp; IF(ISBLANK(F173),"",VLOOKUP(F173,ComboValue!$B$2:$C$11,2,FALSE) &amp; ",") &amp; IF(ISBLANK(G173),"",VLOOKUP(G173,ComboValue!$B$2:$C$11,2,FALSE) &amp; ",") &amp; IF(ISBLANK(H173),"",VLOOKUP(H173,ComboValue!$B$2:$C$11,2,FALSE) &amp; ",") &amp; IF(ISBLANK(I173),"",VLOOKUP(I173,ComboValue!$B$2:$C$11,2,FALSE) &amp; ",") &amp; IF(ISBLANK(J173),"",VLOOKUP(J173,ComboValue!$B$2:$C$11,2,FALSE) &amp; ",") &amp; IF(ISBLANK(K173),"",VLOOKUP(K173,ComboValue!$B$2:$C$11,2,FALSE) &amp; ",") &amp; IF(ISBLANK(L173),"",VLOOKUP(L173,ComboValue!$B$2:$C$11,2,FALSE) &amp; ",")</f>
        <v/>
      </c>
      <c r="AY173" s="121" t="str">
        <f t="shared" si="180"/>
        <v>Tous_NL</v>
      </c>
      <c r="AZ173" s="121" t="str">
        <f>IF(ISBLANK(M173),"",VLOOKUP(M173,ComboValue!$E$2:$G$18,3,FALSE))</f>
        <v/>
      </c>
      <c r="BA173" s="121" t="str">
        <f>IF(ISBLANK(N173),"",VLOOKUP(N173,ComboValue!$K$2:$L$5,2,FALSE))</f>
        <v/>
      </c>
      <c r="BB173" s="128" t="str">
        <f>IF(ISBLANK(S173),"",VLOOKUP(S173,ComboValue!$N$2:$O$70,2,FALSE) &amp; ",") &amp; IF(ISBLANK(T173),"",VLOOKUP(T173,ComboValue!$N$2:$O$70,2,FALSE) &amp; ",") &amp; IF(ISBLANK(U173),"",VLOOKUP(U173,ComboValue!$N$2:$O$70,2,FALSE) &amp; ",") &amp; IF(ISBLANK(V173),"",VLOOKUP(V173,ComboValue!$N$2:$O$70,2,FALSE) &amp; ",") &amp; IF(ISBLANK(W173),"",VLOOKUP(W173,ComboValue!$N$2:$O$70,2,FALSE) &amp; ",") &amp; IF(ISBLANK(X173),"",VLOOKUP(X173,ComboValue!$N$2:$O$70,2,FALSE) &amp; ",") &amp; IF(ISBLANK(Y173),"",VLOOKUP(Y173,ComboValue!$N$2:$O$70,2,FALSE) &amp; ",") &amp; IF(ISBLANK(Z173),"",VLOOKUP(Z173,ComboValue!$N$2:$O$70,2,FALSE) &amp; ",") &amp; IF(ISBLANK(AA173),"",VLOOKUP(AA173,ComboValue!$N$2:$O$70,2,FALSE) &amp; ",") &amp; IF(ISBLANK(AB173),"",VLOOKUP(AB173,ComboValue!$N$2:$O$70,2,FALSE) &amp; ",") &amp; IF(ISBLANK(AC173),"",VLOOKUP(AC173,ComboValue!$N$2:$O$70,2,FALSE) &amp; ",") &amp; IF(ISBLANK(AD173),"",VLOOKUP(AD173,ComboValue!$N$2:$O$70,2,FALSE) &amp; ",") &amp; IF(ISBLANK(AE173),"",VLOOKUP(AE173,ComboValue!$N$2:$O$70,2,FALSE) &amp; ",") &amp; IF(ISBLANK(AF173),"",VLOOKUP(AF173,ComboValue!$N$2:$O$70,2,FALSE) &amp; ",") &amp; IF(ISBLANK(AG173),"",VLOOKUP(AG173,ComboValue!$N$2:$O$70,2,FALSE) &amp; ",") &amp; IF(ISBLANK(AH173),"",VLOOKUP(AH173,ComboValue!$N$2:$O$70,2,FALSE) &amp; ",") &amp; IF(ISBLANK(AI173),"",VLOOKUP(AI173,ComboValue!$N$2:$O$70,2,FALSE) &amp; ",") &amp; IF(ISBLANK(AJ173),"",VLOOKUP(AJ173,ComboValue!$N$2:$O$70,2,FALSE) &amp; ",") &amp; IF(ISBLANK(AK173),"",VLOOKUP(AK173,ComboValue!$N$2:$O$70,2,FALSE) &amp; ",") &amp; IF(ISBLANK(AL173),"",VLOOKUP(AL173,ComboValue!$N$2:$O$70,2,FALSE) &amp; ",") &amp; IF(ISBLANK(AM173),"",VLOOKUP(AM173,ComboValue!$N$2:$O$70,2,FALSE) &amp; ",") &amp; IF(ISBLANK(AN173),"",VLOOKUP(AN173,ComboValue!$N$2:$O$70,2,FALSE) &amp; ",") &amp; IF(ISBLANK(AO173),"",VLOOKUP(AO173,ComboValue!$N$2:$O$70,2,FALSE) &amp; ",") &amp; IF(ISBLANK(AP173),"",VLOOKUP(AP173,ComboValue!$N$2:$O$70,2,FALSE) &amp; ",") &amp; IF(ISBLANK(AQ173),"",VLOOKUP(AQ173,ComboValue!$N$2:$O$70,2,FALSE) &amp; ",") &amp; IF(ISBLANK(AR173),"",VLOOKUP(AR173,ComboValue!$N$2:$O$70,2,FALSE) &amp; ",") &amp; IF(ISBLANK(AS173),"",VLOOKUP(AS173,ComboValue!$N$2:$O$70,2,FALSE) &amp; ",") &amp; IF(ISBLANK(AT173),"",VLOOKUP(AT173,ComboValue!$N$2:$O$70,2,FALSE) &amp; ",") &amp; IF(ISBLANK(AU173),"",VLOOKUP(AU173,ComboValue!$N$2:$O$70,2,FALSE) &amp; ",") &amp; IF(ISBLANK(AV173),"",VLOOKUP(AV173,ComboValue!$N$2:$O$70,2,FALSE) &amp; ",")</f>
        <v/>
      </c>
      <c r="BC173" s="122" t="str">
        <f t="shared" si="181"/>
        <v/>
      </c>
      <c r="BD173" s="110"/>
      <c r="BE173" s="120" t="str">
        <f t="shared" si="169"/>
        <v/>
      </c>
      <c r="BF173" s="121" t="str">
        <f t="shared" si="170"/>
        <v/>
      </c>
      <c r="BG173" s="121" t="str">
        <f t="shared" si="171"/>
        <v/>
      </c>
      <c r="BH173" s="121" t="str">
        <f t="shared" si="172"/>
        <v/>
      </c>
      <c r="BI173" s="121" t="str">
        <f t="shared" si="173"/>
        <v/>
      </c>
      <c r="BJ173" s="121" t="str">
        <f t="shared" si="174"/>
        <v/>
      </c>
      <c r="BK173" s="121" t="str">
        <f t="shared" si="175"/>
        <v/>
      </c>
      <c r="BL173" s="121" t="str">
        <f t="shared" si="176"/>
        <v/>
      </c>
      <c r="BM173" s="121" t="str">
        <f t="shared" si="177"/>
        <v/>
      </c>
      <c r="BN173" s="121" t="str">
        <f t="shared" si="178"/>
        <v/>
      </c>
      <c r="BO173" s="121">
        <f t="shared" si="182"/>
        <v>0</v>
      </c>
      <c r="BP173" s="121">
        <f t="shared" si="183"/>
        <v>0</v>
      </c>
      <c r="BQ173" s="121">
        <f t="shared" si="184"/>
        <v>0</v>
      </c>
      <c r="BR173" s="121">
        <f t="shared" si="185"/>
        <v>0</v>
      </c>
      <c r="BS173" s="121">
        <f t="shared" si="186"/>
        <v>0</v>
      </c>
      <c r="BT173" s="121">
        <f t="shared" si="187"/>
        <v>0</v>
      </c>
      <c r="BU173" s="121" t="str">
        <f t="shared" si="188"/>
        <v/>
      </c>
      <c r="BV173" s="121" t="str">
        <f t="shared" si="189"/>
        <v/>
      </c>
      <c r="BW173" s="121" t="str">
        <f t="shared" si="190"/>
        <v/>
      </c>
      <c r="BX173" s="121" t="str">
        <f t="shared" si="191"/>
        <v/>
      </c>
      <c r="BY173" s="121" t="str">
        <f t="shared" si="192"/>
        <v/>
      </c>
      <c r="BZ173" s="121" t="str">
        <f t="shared" si="193"/>
        <v/>
      </c>
      <c r="CA173" s="121" t="str">
        <f t="shared" si="194"/>
        <v/>
      </c>
      <c r="CB173" s="121" t="str">
        <f t="shared" si="195"/>
        <v/>
      </c>
      <c r="CC173" s="121" t="str">
        <f t="shared" si="196"/>
        <v/>
      </c>
      <c r="CD173" s="121" t="str">
        <f t="shared" si="197"/>
        <v/>
      </c>
      <c r="CE173" s="121" t="str">
        <f t="shared" si="198"/>
        <v/>
      </c>
      <c r="CF173" s="121" t="str">
        <f t="shared" si="199"/>
        <v/>
      </c>
      <c r="CG173" s="121" t="str">
        <f t="shared" si="200"/>
        <v/>
      </c>
      <c r="CH173" s="121" t="str">
        <f t="shared" si="201"/>
        <v/>
      </c>
      <c r="CI173" s="121" t="str">
        <f t="shared" si="202"/>
        <v/>
      </c>
      <c r="CJ173" s="129" t="str">
        <f t="shared" si="203"/>
        <v/>
      </c>
      <c r="CK173" s="121" t="str">
        <f t="shared" si="204"/>
        <v/>
      </c>
      <c r="CL173" s="121" t="str">
        <f t="shared" si="205"/>
        <v/>
      </c>
      <c r="CM173" s="122" t="str">
        <f t="shared" si="206"/>
        <v/>
      </c>
      <c r="CN173" s="122"/>
      <c r="CO173" s="122"/>
      <c r="CP173" s="122"/>
      <c r="CQ173" s="122"/>
      <c r="CR173" s="218" t="str">
        <f t="shared" si="179"/>
        <v>NO</v>
      </c>
      <c r="CS173" s="120" t="str">
        <f t="shared" si="207"/>
        <v/>
      </c>
      <c r="CT173" s="121" t="str">
        <f t="shared" si="208"/>
        <v/>
      </c>
      <c r="CU173" s="121" t="str">
        <f t="shared" si="209"/>
        <v/>
      </c>
      <c r="CV173" s="121" t="str">
        <f t="shared" si="210"/>
        <v/>
      </c>
      <c r="CW173" s="121" t="str">
        <f t="shared" si="211"/>
        <v/>
      </c>
      <c r="CX173" s="121" t="str">
        <f t="shared" si="212"/>
        <v/>
      </c>
      <c r="CY173" s="121" t="str">
        <f t="shared" si="213"/>
        <v/>
      </c>
      <c r="CZ173" s="121" t="str">
        <f t="shared" si="214"/>
        <v/>
      </c>
      <c r="DA173" s="121" t="str">
        <f t="shared" si="215"/>
        <v/>
      </c>
      <c r="DB173" s="122" t="str">
        <f t="shared" si="216"/>
        <v/>
      </c>
      <c r="DC173" s="120" t="str">
        <f t="shared" si="217"/>
        <v/>
      </c>
      <c r="DD173" s="121" t="str">
        <f t="shared" si="218"/>
        <v/>
      </c>
      <c r="DE173" s="121" t="str">
        <f t="shared" si="219"/>
        <v/>
      </c>
      <c r="DF173" s="122" t="str">
        <f t="shared" si="220"/>
        <v/>
      </c>
      <c r="DG173" s="110"/>
    </row>
    <row r="174" spans="2:111" ht="16.2" hidden="1" customHeight="1" outlineLevel="2" x14ac:dyDescent="0.4">
      <c r="B174" s="7">
        <v>169</v>
      </c>
      <c r="C174" s="12"/>
      <c r="D174" s="13"/>
      <c r="E174" s="14"/>
      <c r="F174" s="14"/>
      <c r="G174" s="14"/>
      <c r="H174" s="14"/>
      <c r="I174" s="14"/>
      <c r="J174" s="14"/>
      <c r="K174" s="14"/>
      <c r="L174" s="15"/>
      <c r="M174" s="12"/>
      <c r="N174" s="12"/>
      <c r="O174" s="12"/>
      <c r="P174" s="98" t="str">
        <f xml:space="preserve"> IF(ISBLANK(M174),"",VLOOKUP(M174,ComboValue!$E$2:$I$18,5,FALSE))</f>
        <v/>
      </c>
      <c r="Q174" s="12"/>
      <c r="R174" s="234" t="str" cm="1">
        <f t="array" ref="R174">IF(OR(ISNUMBER(SEARCH("GHS05",$D174:$L174)),ISNUMBER(SEARCH("GHS06",$D174:$L174)),ISNUMBER(SEARCH("GHS07",$D174:$L174)),ISNUMBER(SEARCH("GHS08",$D174:$L174)),ISNUMBER(SEARCH("geen pictogram",$D174:$L174)),ISNUMBER(SEARCH("GHS09",$D174:$L174)),ISNUMBER(SEARCH("GHS05",$D174:$L174))),"JA","NEE")</f>
        <v>NEE</v>
      </c>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X174" s="121" t="str">
        <f xml:space="preserve"> IF(ISBLANK(D174),"",VLOOKUP(D174,ComboValue!$B$2:$C$11,2,FALSE) &amp; ",") &amp; IF(ISBLANK(E174),"",VLOOKUP(E174,ComboValue!$B$2:$C$11,2,FALSE) &amp; ",") &amp; IF(ISBLANK(F174),"",VLOOKUP(F174,ComboValue!$B$2:$C$11,2,FALSE) &amp; ",") &amp; IF(ISBLANK(G174),"",VLOOKUP(G174,ComboValue!$B$2:$C$11,2,FALSE) &amp; ",") &amp; IF(ISBLANK(H174),"",VLOOKUP(H174,ComboValue!$B$2:$C$11,2,FALSE) &amp; ",") &amp; IF(ISBLANK(I174),"",VLOOKUP(I174,ComboValue!$B$2:$C$11,2,FALSE) &amp; ",") &amp; IF(ISBLANK(J174),"",VLOOKUP(J174,ComboValue!$B$2:$C$11,2,FALSE) &amp; ",") &amp; IF(ISBLANK(K174),"",VLOOKUP(K174,ComboValue!$B$2:$C$11,2,FALSE) &amp; ",") &amp; IF(ISBLANK(L174),"",VLOOKUP(L174,ComboValue!$B$2:$C$11,2,FALSE) &amp; ",")</f>
        <v/>
      </c>
      <c r="AY174" s="121" t="str">
        <f t="shared" si="180"/>
        <v>Tous_NL</v>
      </c>
      <c r="AZ174" s="121" t="str">
        <f>IF(ISBLANK(M174),"",VLOOKUP(M174,ComboValue!$E$2:$G$18,3,FALSE))</f>
        <v/>
      </c>
      <c r="BA174" s="121" t="str">
        <f>IF(ISBLANK(N174),"",VLOOKUP(N174,ComboValue!$K$2:$L$5,2,FALSE))</f>
        <v/>
      </c>
      <c r="BB174" s="128" t="str">
        <f>IF(ISBLANK(S174),"",VLOOKUP(S174,ComboValue!$N$2:$O$70,2,FALSE) &amp; ",") &amp; IF(ISBLANK(T174),"",VLOOKUP(T174,ComboValue!$N$2:$O$70,2,FALSE) &amp; ",") &amp; IF(ISBLANK(U174),"",VLOOKUP(U174,ComboValue!$N$2:$O$70,2,FALSE) &amp; ",") &amp; IF(ISBLANK(V174),"",VLOOKUP(V174,ComboValue!$N$2:$O$70,2,FALSE) &amp; ",") &amp; IF(ISBLANK(W174),"",VLOOKUP(W174,ComboValue!$N$2:$O$70,2,FALSE) &amp; ",") &amp; IF(ISBLANK(X174),"",VLOOKUP(X174,ComboValue!$N$2:$O$70,2,FALSE) &amp; ",") &amp; IF(ISBLANK(Y174),"",VLOOKUP(Y174,ComboValue!$N$2:$O$70,2,FALSE) &amp; ",") &amp; IF(ISBLANK(Z174),"",VLOOKUP(Z174,ComboValue!$N$2:$O$70,2,FALSE) &amp; ",") &amp; IF(ISBLANK(AA174),"",VLOOKUP(AA174,ComboValue!$N$2:$O$70,2,FALSE) &amp; ",") &amp; IF(ISBLANK(AB174),"",VLOOKUP(AB174,ComboValue!$N$2:$O$70,2,FALSE) &amp; ",") &amp; IF(ISBLANK(AC174),"",VLOOKUP(AC174,ComboValue!$N$2:$O$70,2,FALSE) &amp; ",") &amp; IF(ISBLANK(AD174),"",VLOOKUP(AD174,ComboValue!$N$2:$O$70,2,FALSE) &amp; ",") &amp; IF(ISBLANK(AE174),"",VLOOKUP(AE174,ComboValue!$N$2:$O$70,2,FALSE) &amp; ",") &amp; IF(ISBLANK(AF174),"",VLOOKUP(AF174,ComboValue!$N$2:$O$70,2,FALSE) &amp; ",") &amp; IF(ISBLANK(AG174),"",VLOOKUP(AG174,ComboValue!$N$2:$O$70,2,FALSE) &amp; ",") &amp; IF(ISBLANK(AH174),"",VLOOKUP(AH174,ComboValue!$N$2:$O$70,2,FALSE) &amp; ",") &amp; IF(ISBLANK(AI174),"",VLOOKUP(AI174,ComboValue!$N$2:$O$70,2,FALSE) &amp; ",") &amp; IF(ISBLANK(AJ174),"",VLOOKUP(AJ174,ComboValue!$N$2:$O$70,2,FALSE) &amp; ",") &amp; IF(ISBLANK(AK174),"",VLOOKUP(AK174,ComboValue!$N$2:$O$70,2,FALSE) &amp; ",") &amp; IF(ISBLANK(AL174),"",VLOOKUP(AL174,ComboValue!$N$2:$O$70,2,FALSE) &amp; ",") &amp; IF(ISBLANK(AM174),"",VLOOKUP(AM174,ComboValue!$N$2:$O$70,2,FALSE) &amp; ",") &amp; IF(ISBLANK(AN174),"",VLOOKUP(AN174,ComboValue!$N$2:$O$70,2,FALSE) &amp; ",") &amp; IF(ISBLANK(AO174),"",VLOOKUP(AO174,ComboValue!$N$2:$O$70,2,FALSE) &amp; ",") &amp; IF(ISBLANK(AP174),"",VLOOKUP(AP174,ComboValue!$N$2:$O$70,2,FALSE) &amp; ",") &amp; IF(ISBLANK(AQ174),"",VLOOKUP(AQ174,ComboValue!$N$2:$O$70,2,FALSE) &amp; ",") &amp; IF(ISBLANK(AR174),"",VLOOKUP(AR174,ComboValue!$N$2:$O$70,2,FALSE) &amp; ",") &amp; IF(ISBLANK(AS174),"",VLOOKUP(AS174,ComboValue!$N$2:$O$70,2,FALSE) &amp; ",") &amp; IF(ISBLANK(AT174),"",VLOOKUP(AT174,ComboValue!$N$2:$O$70,2,FALSE) &amp; ",") &amp; IF(ISBLANK(AU174),"",VLOOKUP(AU174,ComboValue!$N$2:$O$70,2,FALSE) &amp; ",") &amp; IF(ISBLANK(AV174),"",VLOOKUP(AV174,ComboValue!$N$2:$O$70,2,FALSE) &amp; ",")</f>
        <v/>
      </c>
      <c r="BC174" s="122" t="str">
        <f t="shared" si="181"/>
        <v/>
      </c>
      <c r="BD174" s="110"/>
      <c r="BE174" s="120" t="str">
        <f t="shared" si="169"/>
        <v/>
      </c>
      <c r="BF174" s="121" t="str">
        <f t="shared" si="170"/>
        <v/>
      </c>
      <c r="BG174" s="121" t="str">
        <f t="shared" si="171"/>
        <v/>
      </c>
      <c r="BH174" s="121" t="str">
        <f t="shared" si="172"/>
        <v/>
      </c>
      <c r="BI174" s="121" t="str">
        <f t="shared" si="173"/>
        <v/>
      </c>
      <c r="BJ174" s="121" t="str">
        <f t="shared" si="174"/>
        <v/>
      </c>
      <c r="BK174" s="121" t="str">
        <f t="shared" si="175"/>
        <v/>
      </c>
      <c r="BL174" s="121" t="str">
        <f t="shared" si="176"/>
        <v/>
      </c>
      <c r="BM174" s="121" t="str">
        <f t="shared" si="177"/>
        <v/>
      </c>
      <c r="BN174" s="121" t="str">
        <f t="shared" si="178"/>
        <v/>
      </c>
      <c r="BO174" s="121">
        <f t="shared" si="182"/>
        <v>0</v>
      </c>
      <c r="BP174" s="121">
        <f t="shared" si="183"/>
        <v>0</v>
      </c>
      <c r="BQ174" s="121">
        <f t="shared" si="184"/>
        <v>0</v>
      </c>
      <c r="BR174" s="121">
        <f t="shared" si="185"/>
        <v>0</v>
      </c>
      <c r="BS174" s="121">
        <f t="shared" si="186"/>
        <v>0</v>
      </c>
      <c r="BT174" s="121">
        <f t="shared" si="187"/>
        <v>0</v>
      </c>
      <c r="BU174" s="121" t="str">
        <f t="shared" si="188"/>
        <v/>
      </c>
      <c r="BV174" s="121" t="str">
        <f t="shared" si="189"/>
        <v/>
      </c>
      <c r="BW174" s="121" t="str">
        <f t="shared" si="190"/>
        <v/>
      </c>
      <c r="BX174" s="121" t="str">
        <f t="shared" si="191"/>
        <v/>
      </c>
      <c r="BY174" s="121" t="str">
        <f t="shared" si="192"/>
        <v/>
      </c>
      <c r="BZ174" s="121" t="str">
        <f t="shared" si="193"/>
        <v/>
      </c>
      <c r="CA174" s="121" t="str">
        <f t="shared" si="194"/>
        <v/>
      </c>
      <c r="CB174" s="121" t="str">
        <f t="shared" si="195"/>
        <v/>
      </c>
      <c r="CC174" s="121" t="str">
        <f t="shared" si="196"/>
        <v/>
      </c>
      <c r="CD174" s="121" t="str">
        <f t="shared" si="197"/>
        <v/>
      </c>
      <c r="CE174" s="121" t="str">
        <f t="shared" si="198"/>
        <v/>
      </c>
      <c r="CF174" s="121" t="str">
        <f t="shared" si="199"/>
        <v/>
      </c>
      <c r="CG174" s="121" t="str">
        <f t="shared" si="200"/>
        <v/>
      </c>
      <c r="CH174" s="121" t="str">
        <f t="shared" si="201"/>
        <v/>
      </c>
      <c r="CI174" s="121" t="str">
        <f t="shared" si="202"/>
        <v/>
      </c>
      <c r="CJ174" s="129" t="str">
        <f t="shared" si="203"/>
        <v/>
      </c>
      <c r="CK174" s="121" t="str">
        <f t="shared" si="204"/>
        <v/>
      </c>
      <c r="CL174" s="121" t="str">
        <f t="shared" si="205"/>
        <v/>
      </c>
      <c r="CM174" s="122" t="str">
        <f t="shared" si="206"/>
        <v/>
      </c>
      <c r="CN174" s="122"/>
      <c r="CO174" s="122"/>
      <c r="CP174" s="122"/>
      <c r="CQ174" s="122"/>
      <c r="CR174" s="218" t="str">
        <f t="shared" si="179"/>
        <v>NO</v>
      </c>
      <c r="CS174" s="120" t="str">
        <f t="shared" si="207"/>
        <v/>
      </c>
      <c r="CT174" s="121" t="str">
        <f t="shared" si="208"/>
        <v/>
      </c>
      <c r="CU174" s="121" t="str">
        <f t="shared" si="209"/>
        <v/>
      </c>
      <c r="CV174" s="121" t="str">
        <f t="shared" si="210"/>
        <v/>
      </c>
      <c r="CW174" s="121" t="str">
        <f t="shared" si="211"/>
        <v/>
      </c>
      <c r="CX174" s="121" t="str">
        <f t="shared" si="212"/>
        <v/>
      </c>
      <c r="CY174" s="121" t="str">
        <f t="shared" si="213"/>
        <v/>
      </c>
      <c r="CZ174" s="121" t="str">
        <f t="shared" si="214"/>
        <v/>
      </c>
      <c r="DA174" s="121" t="str">
        <f t="shared" si="215"/>
        <v/>
      </c>
      <c r="DB174" s="122" t="str">
        <f t="shared" si="216"/>
        <v/>
      </c>
      <c r="DC174" s="120" t="str">
        <f t="shared" si="217"/>
        <v/>
      </c>
      <c r="DD174" s="121" t="str">
        <f t="shared" si="218"/>
        <v/>
      </c>
      <c r="DE174" s="121" t="str">
        <f t="shared" si="219"/>
        <v/>
      </c>
      <c r="DF174" s="122" t="str">
        <f t="shared" si="220"/>
        <v/>
      </c>
      <c r="DG174" s="110"/>
    </row>
    <row r="175" spans="2:111" ht="16.2" hidden="1" customHeight="1" outlineLevel="2" x14ac:dyDescent="0.4">
      <c r="B175" s="7">
        <v>170</v>
      </c>
      <c r="C175" s="12"/>
      <c r="D175" s="13"/>
      <c r="E175" s="14"/>
      <c r="F175" s="14"/>
      <c r="G175" s="14"/>
      <c r="H175" s="14"/>
      <c r="I175" s="14"/>
      <c r="J175" s="14"/>
      <c r="K175" s="14"/>
      <c r="L175" s="15"/>
      <c r="M175" s="12"/>
      <c r="N175" s="12"/>
      <c r="O175" s="12"/>
      <c r="P175" s="98" t="str">
        <f xml:space="preserve"> IF(ISBLANK(M175),"",VLOOKUP(M175,ComboValue!$E$2:$I$18,5,FALSE))</f>
        <v/>
      </c>
      <c r="Q175" s="12"/>
      <c r="R175" s="234" t="str" cm="1">
        <f t="array" ref="R175">IF(OR(ISNUMBER(SEARCH("GHS05",$D175:$L175)),ISNUMBER(SEARCH("GHS06",$D175:$L175)),ISNUMBER(SEARCH("GHS07",$D175:$L175)),ISNUMBER(SEARCH("GHS08",$D175:$L175)),ISNUMBER(SEARCH("geen pictogram",$D175:$L175)),ISNUMBER(SEARCH("GHS09",$D175:$L175)),ISNUMBER(SEARCH("GHS05",$D175:$L175))),"JA","NEE")</f>
        <v>NEE</v>
      </c>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X175" s="121" t="str">
        <f xml:space="preserve"> IF(ISBLANK(D175),"",VLOOKUP(D175,ComboValue!$B$2:$C$11,2,FALSE) &amp; ",") &amp; IF(ISBLANK(E175),"",VLOOKUP(E175,ComboValue!$B$2:$C$11,2,FALSE) &amp; ",") &amp; IF(ISBLANK(F175),"",VLOOKUP(F175,ComboValue!$B$2:$C$11,2,FALSE) &amp; ",") &amp; IF(ISBLANK(G175),"",VLOOKUP(G175,ComboValue!$B$2:$C$11,2,FALSE) &amp; ",") &amp; IF(ISBLANK(H175),"",VLOOKUP(H175,ComboValue!$B$2:$C$11,2,FALSE) &amp; ",") &amp; IF(ISBLANK(I175),"",VLOOKUP(I175,ComboValue!$B$2:$C$11,2,FALSE) &amp; ",") &amp; IF(ISBLANK(J175),"",VLOOKUP(J175,ComboValue!$B$2:$C$11,2,FALSE) &amp; ",") &amp; IF(ISBLANK(K175),"",VLOOKUP(K175,ComboValue!$B$2:$C$11,2,FALSE) &amp; ",") &amp; IF(ISBLANK(L175),"",VLOOKUP(L175,ComboValue!$B$2:$C$11,2,FALSE) &amp; ",")</f>
        <v/>
      </c>
      <c r="AY175" s="121" t="str">
        <f t="shared" si="180"/>
        <v>Tous_NL</v>
      </c>
      <c r="AZ175" s="121" t="str">
        <f>IF(ISBLANK(M175),"",VLOOKUP(M175,ComboValue!$E$2:$G$18,3,FALSE))</f>
        <v/>
      </c>
      <c r="BA175" s="121" t="str">
        <f>IF(ISBLANK(N175),"",VLOOKUP(N175,ComboValue!$K$2:$L$5,2,FALSE))</f>
        <v/>
      </c>
      <c r="BB175" s="128" t="str">
        <f>IF(ISBLANK(S175),"",VLOOKUP(S175,ComboValue!$N$2:$O$70,2,FALSE) &amp; ",") &amp; IF(ISBLANK(T175),"",VLOOKUP(T175,ComboValue!$N$2:$O$70,2,FALSE) &amp; ",") &amp; IF(ISBLANK(U175),"",VLOOKUP(U175,ComboValue!$N$2:$O$70,2,FALSE) &amp; ",") &amp; IF(ISBLANK(V175),"",VLOOKUP(V175,ComboValue!$N$2:$O$70,2,FALSE) &amp; ",") &amp; IF(ISBLANK(W175),"",VLOOKUP(W175,ComboValue!$N$2:$O$70,2,FALSE) &amp; ",") &amp; IF(ISBLANK(X175),"",VLOOKUP(X175,ComboValue!$N$2:$O$70,2,FALSE) &amp; ",") &amp; IF(ISBLANK(Y175),"",VLOOKUP(Y175,ComboValue!$N$2:$O$70,2,FALSE) &amp; ",") &amp; IF(ISBLANK(Z175),"",VLOOKUP(Z175,ComboValue!$N$2:$O$70,2,FALSE) &amp; ",") &amp; IF(ISBLANK(AA175),"",VLOOKUP(AA175,ComboValue!$N$2:$O$70,2,FALSE) &amp; ",") &amp; IF(ISBLANK(AB175),"",VLOOKUP(AB175,ComboValue!$N$2:$O$70,2,FALSE) &amp; ",") &amp; IF(ISBLANK(AC175),"",VLOOKUP(AC175,ComboValue!$N$2:$O$70,2,FALSE) &amp; ",") &amp; IF(ISBLANK(AD175),"",VLOOKUP(AD175,ComboValue!$N$2:$O$70,2,FALSE) &amp; ",") &amp; IF(ISBLANK(AE175),"",VLOOKUP(AE175,ComboValue!$N$2:$O$70,2,FALSE) &amp; ",") &amp; IF(ISBLANK(AF175),"",VLOOKUP(AF175,ComboValue!$N$2:$O$70,2,FALSE) &amp; ",") &amp; IF(ISBLANK(AG175),"",VLOOKUP(AG175,ComboValue!$N$2:$O$70,2,FALSE) &amp; ",") &amp; IF(ISBLANK(AH175),"",VLOOKUP(AH175,ComboValue!$N$2:$O$70,2,FALSE) &amp; ",") &amp; IF(ISBLANK(AI175),"",VLOOKUP(AI175,ComboValue!$N$2:$O$70,2,FALSE) &amp; ",") &amp; IF(ISBLANK(AJ175),"",VLOOKUP(AJ175,ComboValue!$N$2:$O$70,2,FALSE) &amp; ",") &amp; IF(ISBLANK(AK175),"",VLOOKUP(AK175,ComboValue!$N$2:$O$70,2,FALSE) &amp; ",") &amp; IF(ISBLANK(AL175),"",VLOOKUP(AL175,ComboValue!$N$2:$O$70,2,FALSE) &amp; ",") &amp; IF(ISBLANK(AM175),"",VLOOKUP(AM175,ComboValue!$N$2:$O$70,2,FALSE) &amp; ",") &amp; IF(ISBLANK(AN175),"",VLOOKUP(AN175,ComboValue!$N$2:$O$70,2,FALSE) &amp; ",") &amp; IF(ISBLANK(AO175),"",VLOOKUP(AO175,ComboValue!$N$2:$O$70,2,FALSE) &amp; ",") &amp; IF(ISBLANK(AP175),"",VLOOKUP(AP175,ComboValue!$N$2:$O$70,2,FALSE) &amp; ",") &amp; IF(ISBLANK(AQ175),"",VLOOKUP(AQ175,ComboValue!$N$2:$O$70,2,FALSE) &amp; ",") &amp; IF(ISBLANK(AR175),"",VLOOKUP(AR175,ComboValue!$N$2:$O$70,2,FALSE) &amp; ",") &amp; IF(ISBLANK(AS175),"",VLOOKUP(AS175,ComboValue!$N$2:$O$70,2,FALSE) &amp; ",") &amp; IF(ISBLANK(AT175),"",VLOOKUP(AT175,ComboValue!$N$2:$O$70,2,FALSE) &amp; ",") &amp; IF(ISBLANK(AU175),"",VLOOKUP(AU175,ComboValue!$N$2:$O$70,2,FALSE) &amp; ",") &amp; IF(ISBLANK(AV175),"",VLOOKUP(AV175,ComboValue!$N$2:$O$70,2,FALSE) &amp; ",")</f>
        <v/>
      </c>
      <c r="BC175" s="122" t="str">
        <f t="shared" si="181"/>
        <v/>
      </c>
      <c r="BD175" s="110"/>
      <c r="BE175" s="120" t="str">
        <f t="shared" si="169"/>
        <v/>
      </c>
      <c r="BF175" s="121" t="str">
        <f t="shared" si="170"/>
        <v/>
      </c>
      <c r="BG175" s="121" t="str">
        <f t="shared" si="171"/>
        <v/>
      </c>
      <c r="BH175" s="121" t="str">
        <f t="shared" si="172"/>
        <v/>
      </c>
      <c r="BI175" s="121" t="str">
        <f t="shared" si="173"/>
        <v/>
      </c>
      <c r="BJ175" s="121" t="str">
        <f t="shared" si="174"/>
        <v/>
      </c>
      <c r="BK175" s="121" t="str">
        <f t="shared" si="175"/>
        <v/>
      </c>
      <c r="BL175" s="121" t="str">
        <f t="shared" si="176"/>
        <v/>
      </c>
      <c r="BM175" s="121" t="str">
        <f t="shared" si="177"/>
        <v/>
      </c>
      <c r="BN175" s="121" t="str">
        <f t="shared" si="178"/>
        <v/>
      </c>
      <c r="BO175" s="121">
        <f t="shared" si="182"/>
        <v>0</v>
      </c>
      <c r="BP175" s="121">
        <f t="shared" si="183"/>
        <v>0</v>
      </c>
      <c r="BQ175" s="121">
        <f t="shared" si="184"/>
        <v>0</v>
      </c>
      <c r="BR175" s="121">
        <f t="shared" si="185"/>
        <v>0</v>
      </c>
      <c r="BS175" s="121">
        <f t="shared" si="186"/>
        <v>0</v>
      </c>
      <c r="BT175" s="121">
        <f t="shared" si="187"/>
        <v>0</v>
      </c>
      <c r="BU175" s="121" t="str">
        <f t="shared" si="188"/>
        <v/>
      </c>
      <c r="BV175" s="121" t="str">
        <f t="shared" si="189"/>
        <v/>
      </c>
      <c r="BW175" s="121" t="str">
        <f t="shared" si="190"/>
        <v/>
      </c>
      <c r="BX175" s="121" t="str">
        <f t="shared" si="191"/>
        <v/>
      </c>
      <c r="BY175" s="121" t="str">
        <f t="shared" si="192"/>
        <v/>
      </c>
      <c r="BZ175" s="121" t="str">
        <f t="shared" si="193"/>
        <v/>
      </c>
      <c r="CA175" s="121" t="str">
        <f t="shared" si="194"/>
        <v/>
      </c>
      <c r="CB175" s="121" t="str">
        <f t="shared" si="195"/>
        <v/>
      </c>
      <c r="CC175" s="121" t="str">
        <f t="shared" si="196"/>
        <v/>
      </c>
      <c r="CD175" s="121" t="str">
        <f t="shared" si="197"/>
        <v/>
      </c>
      <c r="CE175" s="121" t="str">
        <f t="shared" si="198"/>
        <v/>
      </c>
      <c r="CF175" s="121" t="str">
        <f t="shared" si="199"/>
        <v/>
      </c>
      <c r="CG175" s="121" t="str">
        <f t="shared" si="200"/>
        <v/>
      </c>
      <c r="CH175" s="121" t="str">
        <f t="shared" si="201"/>
        <v/>
      </c>
      <c r="CI175" s="121" t="str">
        <f t="shared" si="202"/>
        <v/>
      </c>
      <c r="CJ175" s="129" t="str">
        <f t="shared" si="203"/>
        <v/>
      </c>
      <c r="CK175" s="121" t="str">
        <f t="shared" si="204"/>
        <v/>
      </c>
      <c r="CL175" s="121" t="str">
        <f t="shared" si="205"/>
        <v/>
      </c>
      <c r="CM175" s="122" t="str">
        <f t="shared" si="206"/>
        <v/>
      </c>
      <c r="CN175" s="122"/>
      <c r="CO175" s="122"/>
      <c r="CP175" s="122"/>
      <c r="CQ175" s="122"/>
      <c r="CR175" s="218" t="str">
        <f t="shared" si="179"/>
        <v>NO</v>
      </c>
      <c r="CS175" s="120" t="str">
        <f t="shared" si="207"/>
        <v/>
      </c>
      <c r="CT175" s="121" t="str">
        <f t="shared" si="208"/>
        <v/>
      </c>
      <c r="CU175" s="121" t="str">
        <f t="shared" si="209"/>
        <v/>
      </c>
      <c r="CV175" s="121" t="str">
        <f t="shared" si="210"/>
        <v/>
      </c>
      <c r="CW175" s="121" t="str">
        <f t="shared" si="211"/>
        <v/>
      </c>
      <c r="CX175" s="121" t="str">
        <f t="shared" si="212"/>
        <v/>
      </c>
      <c r="CY175" s="121" t="str">
        <f t="shared" si="213"/>
        <v/>
      </c>
      <c r="CZ175" s="121" t="str">
        <f t="shared" si="214"/>
        <v/>
      </c>
      <c r="DA175" s="121" t="str">
        <f t="shared" si="215"/>
        <v/>
      </c>
      <c r="DB175" s="122" t="str">
        <f t="shared" si="216"/>
        <v/>
      </c>
      <c r="DC175" s="120" t="str">
        <f t="shared" si="217"/>
        <v/>
      </c>
      <c r="DD175" s="121" t="str">
        <f t="shared" si="218"/>
        <v/>
      </c>
      <c r="DE175" s="121" t="str">
        <f t="shared" si="219"/>
        <v/>
      </c>
      <c r="DF175" s="122" t="str">
        <f t="shared" si="220"/>
        <v/>
      </c>
      <c r="DG175" s="110"/>
    </row>
    <row r="176" spans="2:111" ht="16.2" hidden="1" customHeight="1" outlineLevel="2" x14ac:dyDescent="0.4">
      <c r="B176" s="7">
        <v>171</v>
      </c>
      <c r="C176" s="12"/>
      <c r="D176" s="13"/>
      <c r="E176" s="14"/>
      <c r="F176" s="14"/>
      <c r="G176" s="14"/>
      <c r="H176" s="14"/>
      <c r="I176" s="14"/>
      <c r="J176" s="14"/>
      <c r="K176" s="14"/>
      <c r="L176" s="15"/>
      <c r="M176" s="12"/>
      <c r="N176" s="12"/>
      <c r="O176" s="12"/>
      <c r="P176" s="98" t="str">
        <f xml:space="preserve"> IF(ISBLANK(M176),"",VLOOKUP(M176,ComboValue!$E$2:$I$18,5,FALSE))</f>
        <v/>
      </c>
      <c r="Q176" s="12"/>
      <c r="R176" s="234" t="str" cm="1">
        <f t="array" ref="R176">IF(OR(ISNUMBER(SEARCH("GHS05",$D176:$L176)),ISNUMBER(SEARCH("GHS06",$D176:$L176)),ISNUMBER(SEARCH("GHS07",$D176:$L176)),ISNUMBER(SEARCH("GHS08",$D176:$L176)),ISNUMBER(SEARCH("geen pictogram",$D176:$L176)),ISNUMBER(SEARCH("GHS09",$D176:$L176)),ISNUMBER(SEARCH("GHS05",$D176:$L176))),"JA","NEE")</f>
        <v>NEE</v>
      </c>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X176" s="121" t="str">
        <f xml:space="preserve"> IF(ISBLANK(D176),"",VLOOKUP(D176,ComboValue!$B$2:$C$11,2,FALSE) &amp; ",") &amp; IF(ISBLANK(E176),"",VLOOKUP(E176,ComboValue!$B$2:$C$11,2,FALSE) &amp; ",") &amp; IF(ISBLANK(F176),"",VLOOKUP(F176,ComboValue!$B$2:$C$11,2,FALSE) &amp; ",") &amp; IF(ISBLANK(G176),"",VLOOKUP(G176,ComboValue!$B$2:$C$11,2,FALSE) &amp; ",") &amp; IF(ISBLANK(H176),"",VLOOKUP(H176,ComboValue!$B$2:$C$11,2,FALSE) &amp; ",") &amp; IF(ISBLANK(I176),"",VLOOKUP(I176,ComboValue!$B$2:$C$11,2,FALSE) &amp; ",") &amp; IF(ISBLANK(J176),"",VLOOKUP(J176,ComboValue!$B$2:$C$11,2,FALSE) &amp; ",") &amp; IF(ISBLANK(K176),"",VLOOKUP(K176,ComboValue!$B$2:$C$11,2,FALSE) &amp; ",") &amp; IF(ISBLANK(L176),"",VLOOKUP(L176,ComboValue!$B$2:$C$11,2,FALSE) &amp; ",")</f>
        <v/>
      </c>
      <c r="AY176" s="121" t="str">
        <f t="shared" si="180"/>
        <v>Tous_NL</v>
      </c>
      <c r="AZ176" s="121" t="str">
        <f>IF(ISBLANK(M176),"",VLOOKUP(M176,ComboValue!$E$2:$G$18,3,FALSE))</f>
        <v/>
      </c>
      <c r="BA176" s="121" t="str">
        <f>IF(ISBLANK(N176),"",VLOOKUP(N176,ComboValue!$K$2:$L$5,2,FALSE))</f>
        <v/>
      </c>
      <c r="BB176" s="128" t="str">
        <f>IF(ISBLANK(S176),"",VLOOKUP(S176,ComboValue!$N$2:$O$70,2,FALSE) &amp; ",") &amp; IF(ISBLANK(T176),"",VLOOKUP(T176,ComboValue!$N$2:$O$70,2,FALSE) &amp; ",") &amp; IF(ISBLANK(U176),"",VLOOKUP(U176,ComboValue!$N$2:$O$70,2,FALSE) &amp; ",") &amp; IF(ISBLANK(V176),"",VLOOKUP(V176,ComboValue!$N$2:$O$70,2,FALSE) &amp; ",") &amp; IF(ISBLANK(W176),"",VLOOKUP(W176,ComboValue!$N$2:$O$70,2,FALSE) &amp; ",") &amp; IF(ISBLANK(X176),"",VLOOKUP(X176,ComboValue!$N$2:$O$70,2,FALSE) &amp; ",") &amp; IF(ISBLANK(Y176),"",VLOOKUP(Y176,ComboValue!$N$2:$O$70,2,FALSE) &amp; ",") &amp; IF(ISBLANK(Z176),"",VLOOKUP(Z176,ComboValue!$N$2:$O$70,2,FALSE) &amp; ",") &amp; IF(ISBLANK(AA176),"",VLOOKUP(AA176,ComboValue!$N$2:$O$70,2,FALSE) &amp; ",") &amp; IF(ISBLANK(AB176),"",VLOOKUP(AB176,ComboValue!$N$2:$O$70,2,FALSE) &amp; ",") &amp; IF(ISBLANK(AC176),"",VLOOKUP(AC176,ComboValue!$N$2:$O$70,2,FALSE) &amp; ",") &amp; IF(ISBLANK(AD176),"",VLOOKUP(AD176,ComboValue!$N$2:$O$70,2,FALSE) &amp; ",") &amp; IF(ISBLANK(AE176),"",VLOOKUP(AE176,ComboValue!$N$2:$O$70,2,FALSE) &amp; ",") &amp; IF(ISBLANK(AF176),"",VLOOKUP(AF176,ComboValue!$N$2:$O$70,2,FALSE) &amp; ",") &amp; IF(ISBLANK(AG176),"",VLOOKUP(AG176,ComboValue!$N$2:$O$70,2,FALSE) &amp; ",") &amp; IF(ISBLANK(AH176),"",VLOOKUP(AH176,ComboValue!$N$2:$O$70,2,FALSE) &amp; ",") &amp; IF(ISBLANK(AI176),"",VLOOKUP(AI176,ComboValue!$N$2:$O$70,2,FALSE) &amp; ",") &amp; IF(ISBLANK(AJ176),"",VLOOKUP(AJ176,ComboValue!$N$2:$O$70,2,FALSE) &amp; ",") &amp; IF(ISBLANK(AK176),"",VLOOKUP(AK176,ComboValue!$N$2:$O$70,2,FALSE) &amp; ",") &amp; IF(ISBLANK(AL176),"",VLOOKUP(AL176,ComboValue!$N$2:$O$70,2,FALSE) &amp; ",") &amp; IF(ISBLANK(AM176),"",VLOOKUP(AM176,ComboValue!$N$2:$O$70,2,FALSE) &amp; ",") &amp; IF(ISBLANK(AN176),"",VLOOKUP(AN176,ComboValue!$N$2:$O$70,2,FALSE) &amp; ",") &amp; IF(ISBLANK(AO176),"",VLOOKUP(AO176,ComboValue!$N$2:$O$70,2,FALSE) &amp; ",") &amp; IF(ISBLANK(AP176),"",VLOOKUP(AP176,ComboValue!$N$2:$O$70,2,FALSE) &amp; ",") &amp; IF(ISBLANK(AQ176),"",VLOOKUP(AQ176,ComboValue!$N$2:$O$70,2,FALSE) &amp; ",") &amp; IF(ISBLANK(AR176),"",VLOOKUP(AR176,ComboValue!$N$2:$O$70,2,FALSE) &amp; ",") &amp; IF(ISBLANK(AS176),"",VLOOKUP(AS176,ComboValue!$N$2:$O$70,2,FALSE) &amp; ",") &amp; IF(ISBLANK(AT176),"",VLOOKUP(AT176,ComboValue!$N$2:$O$70,2,FALSE) &amp; ",") &amp; IF(ISBLANK(AU176),"",VLOOKUP(AU176,ComboValue!$N$2:$O$70,2,FALSE) &amp; ",") &amp; IF(ISBLANK(AV176),"",VLOOKUP(AV176,ComboValue!$N$2:$O$70,2,FALSE) &amp; ",")</f>
        <v/>
      </c>
      <c r="BC176" s="122" t="str">
        <f t="shared" si="181"/>
        <v/>
      </c>
      <c r="BD176" s="110"/>
      <c r="BE176" s="120" t="str">
        <f t="shared" si="169"/>
        <v/>
      </c>
      <c r="BF176" s="121" t="str">
        <f t="shared" si="170"/>
        <v/>
      </c>
      <c r="BG176" s="121" t="str">
        <f t="shared" si="171"/>
        <v/>
      </c>
      <c r="BH176" s="121" t="str">
        <f t="shared" si="172"/>
        <v/>
      </c>
      <c r="BI176" s="121" t="str">
        <f t="shared" si="173"/>
        <v/>
      </c>
      <c r="BJ176" s="121" t="str">
        <f t="shared" si="174"/>
        <v/>
      </c>
      <c r="BK176" s="121" t="str">
        <f t="shared" si="175"/>
        <v/>
      </c>
      <c r="BL176" s="121" t="str">
        <f t="shared" si="176"/>
        <v/>
      </c>
      <c r="BM176" s="121" t="str">
        <f t="shared" si="177"/>
        <v/>
      </c>
      <c r="BN176" s="121" t="str">
        <f t="shared" si="178"/>
        <v/>
      </c>
      <c r="BO176" s="121">
        <f t="shared" si="182"/>
        <v>0</v>
      </c>
      <c r="BP176" s="121">
        <f t="shared" si="183"/>
        <v>0</v>
      </c>
      <c r="BQ176" s="121">
        <f t="shared" si="184"/>
        <v>0</v>
      </c>
      <c r="BR176" s="121">
        <f t="shared" si="185"/>
        <v>0</v>
      </c>
      <c r="BS176" s="121">
        <f t="shared" si="186"/>
        <v>0</v>
      </c>
      <c r="BT176" s="121">
        <f t="shared" si="187"/>
        <v>0</v>
      </c>
      <c r="BU176" s="121" t="str">
        <f t="shared" si="188"/>
        <v/>
      </c>
      <c r="BV176" s="121" t="str">
        <f t="shared" si="189"/>
        <v/>
      </c>
      <c r="BW176" s="121" t="str">
        <f t="shared" si="190"/>
        <v/>
      </c>
      <c r="BX176" s="121" t="str">
        <f t="shared" si="191"/>
        <v/>
      </c>
      <c r="BY176" s="121" t="str">
        <f t="shared" si="192"/>
        <v/>
      </c>
      <c r="BZ176" s="121" t="str">
        <f t="shared" si="193"/>
        <v/>
      </c>
      <c r="CA176" s="121" t="str">
        <f t="shared" si="194"/>
        <v/>
      </c>
      <c r="CB176" s="121" t="str">
        <f t="shared" si="195"/>
        <v/>
      </c>
      <c r="CC176" s="121" t="str">
        <f t="shared" si="196"/>
        <v/>
      </c>
      <c r="CD176" s="121" t="str">
        <f t="shared" si="197"/>
        <v/>
      </c>
      <c r="CE176" s="121" t="str">
        <f t="shared" si="198"/>
        <v/>
      </c>
      <c r="CF176" s="121" t="str">
        <f t="shared" si="199"/>
        <v/>
      </c>
      <c r="CG176" s="121" t="str">
        <f t="shared" si="200"/>
        <v/>
      </c>
      <c r="CH176" s="121" t="str">
        <f t="shared" si="201"/>
        <v/>
      </c>
      <c r="CI176" s="121" t="str">
        <f t="shared" si="202"/>
        <v/>
      </c>
      <c r="CJ176" s="129" t="str">
        <f t="shared" si="203"/>
        <v/>
      </c>
      <c r="CK176" s="121" t="str">
        <f t="shared" si="204"/>
        <v/>
      </c>
      <c r="CL176" s="121" t="str">
        <f t="shared" si="205"/>
        <v/>
      </c>
      <c r="CM176" s="122" t="str">
        <f t="shared" si="206"/>
        <v/>
      </c>
      <c r="CN176" s="122"/>
      <c r="CO176" s="122"/>
      <c r="CP176" s="122"/>
      <c r="CQ176" s="122"/>
      <c r="CR176" s="218" t="str">
        <f t="shared" si="179"/>
        <v>NO</v>
      </c>
      <c r="CS176" s="120" t="str">
        <f t="shared" si="207"/>
        <v/>
      </c>
      <c r="CT176" s="121" t="str">
        <f t="shared" si="208"/>
        <v/>
      </c>
      <c r="CU176" s="121" t="str">
        <f t="shared" si="209"/>
        <v/>
      </c>
      <c r="CV176" s="121" t="str">
        <f t="shared" si="210"/>
        <v/>
      </c>
      <c r="CW176" s="121" t="str">
        <f t="shared" si="211"/>
        <v/>
      </c>
      <c r="CX176" s="121" t="str">
        <f t="shared" si="212"/>
        <v/>
      </c>
      <c r="CY176" s="121" t="str">
        <f t="shared" si="213"/>
        <v/>
      </c>
      <c r="CZ176" s="121" t="str">
        <f t="shared" si="214"/>
        <v/>
      </c>
      <c r="DA176" s="121" t="str">
        <f t="shared" si="215"/>
        <v/>
      </c>
      <c r="DB176" s="122" t="str">
        <f t="shared" si="216"/>
        <v/>
      </c>
      <c r="DC176" s="120" t="str">
        <f t="shared" si="217"/>
        <v/>
      </c>
      <c r="DD176" s="121" t="str">
        <f t="shared" si="218"/>
        <v/>
      </c>
      <c r="DE176" s="121" t="str">
        <f t="shared" si="219"/>
        <v/>
      </c>
      <c r="DF176" s="122" t="str">
        <f t="shared" si="220"/>
        <v/>
      </c>
      <c r="DG176" s="110"/>
    </row>
    <row r="177" spans="2:111" ht="16.2" hidden="1" customHeight="1" outlineLevel="2" x14ac:dyDescent="0.4">
      <c r="B177" s="7">
        <v>172</v>
      </c>
      <c r="C177" s="12"/>
      <c r="D177" s="13"/>
      <c r="E177" s="14"/>
      <c r="F177" s="14"/>
      <c r="G177" s="14"/>
      <c r="H177" s="14"/>
      <c r="I177" s="14"/>
      <c r="J177" s="14"/>
      <c r="K177" s="14"/>
      <c r="L177" s="15"/>
      <c r="M177" s="12"/>
      <c r="N177" s="12"/>
      <c r="O177" s="12"/>
      <c r="P177" s="98" t="str">
        <f xml:space="preserve"> IF(ISBLANK(M177),"",VLOOKUP(M177,ComboValue!$E$2:$I$18,5,FALSE))</f>
        <v/>
      </c>
      <c r="Q177" s="12"/>
      <c r="R177" s="234" t="str" cm="1">
        <f t="array" ref="R177">IF(OR(ISNUMBER(SEARCH("GHS05",$D177:$L177)),ISNUMBER(SEARCH("GHS06",$D177:$L177)),ISNUMBER(SEARCH("GHS07",$D177:$L177)),ISNUMBER(SEARCH("GHS08",$D177:$L177)),ISNUMBER(SEARCH("geen pictogram",$D177:$L177)),ISNUMBER(SEARCH("GHS09",$D177:$L177)),ISNUMBER(SEARCH("GHS05",$D177:$L177))),"JA","NEE")</f>
        <v>NEE</v>
      </c>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X177" s="121" t="str">
        <f xml:space="preserve"> IF(ISBLANK(D177),"",VLOOKUP(D177,ComboValue!$B$2:$C$11,2,FALSE) &amp; ",") &amp; IF(ISBLANK(E177),"",VLOOKUP(E177,ComboValue!$B$2:$C$11,2,FALSE) &amp; ",") &amp; IF(ISBLANK(F177),"",VLOOKUP(F177,ComboValue!$B$2:$C$11,2,FALSE) &amp; ",") &amp; IF(ISBLANK(G177),"",VLOOKUP(G177,ComboValue!$B$2:$C$11,2,FALSE) &amp; ",") &amp; IF(ISBLANK(H177),"",VLOOKUP(H177,ComboValue!$B$2:$C$11,2,FALSE) &amp; ",") &amp; IF(ISBLANK(I177),"",VLOOKUP(I177,ComboValue!$B$2:$C$11,2,FALSE) &amp; ",") &amp; IF(ISBLANK(J177),"",VLOOKUP(J177,ComboValue!$B$2:$C$11,2,FALSE) &amp; ",") &amp; IF(ISBLANK(K177),"",VLOOKUP(K177,ComboValue!$B$2:$C$11,2,FALSE) &amp; ",") &amp; IF(ISBLANK(L177),"",VLOOKUP(L177,ComboValue!$B$2:$C$11,2,FALSE) &amp; ",")</f>
        <v/>
      </c>
      <c r="AY177" s="121" t="str">
        <f t="shared" si="180"/>
        <v>Tous_NL</v>
      </c>
      <c r="AZ177" s="121" t="str">
        <f>IF(ISBLANK(M177),"",VLOOKUP(M177,ComboValue!$E$2:$G$18,3,FALSE))</f>
        <v/>
      </c>
      <c r="BA177" s="121" t="str">
        <f>IF(ISBLANK(N177),"",VLOOKUP(N177,ComboValue!$K$2:$L$5,2,FALSE))</f>
        <v/>
      </c>
      <c r="BB177" s="128" t="str">
        <f>IF(ISBLANK(S177),"",VLOOKUP(S177,ComboValue!$N$2:$O$70,2,FALSE) &amp; ",") &amp; IF(ISBLANK(T177),"",VLOOKUP(T177,ComboValue!$N$2:$O$70,2,FALSE) &amp; ",") &amp; IF(ISBLANK(U177),"",VLOOKUP(U177,ComboValue!$N$2:$O$70,2,FALSE) &amp; ",") &amp; IF(ISBLANK(V177),"",VLOOKUP(V177,ComboValue!$N$2:$O$70,2,FALSE) &amp; ",") &amp; IF(ISBLANK(W177),"",VLOOKUP(W177,ComboValue!$N$2:$O$70,2,FALSE) &amp; ",") &amp; IF(ISBLANK(X177),"",VLOOKUP(X177,ComboValue!$N$2:$O$70,2,FALSE) &amp; ",") &amp; IF(ISBLANK(Y177),"",VLOOKUP(Y177,ComboValue!$N$2:$O$70,2,FALSE) &amp; ",") &amp; IF(ISBLANK(Z177),"",VLOOKUP(Z177,ComboValue!$N$2:$O$70,2,FALSE) &amp; ",") &amp; IF(ISBLANK(AA177),"",VLOOKUP(AA177,ComboValue!$N$2:$O$70,2,FALSE) &amp; ",") &amp; IF(ISBLANK(AB177),"",VLOOKUP(AB177,ComboValue!$N$2:$O$70,2,FALSE) &amp; ",") &amp; IF(ISBLANK(AC177),"",VLOOKUP(AC177,ComboValue!$N$2:$O$70,2,FALSE) &amp; ",") &amp; IF(ISBLANK(AD177),"",VLOOKUP(AD177,ComboValue!$N$2:$O$70,2,FALSE) &amp; ",") &amp; IF(ISBLANK(AE177),"",VLOOKUP(AE177,ComboValue!$N$2:$O$70,2,FALSE) &amp; ",") &amp; IF(ISBLANK(AF177),"",VLOOKUP(AF177,ComboValue!$N$2:$O$70,2,FALSE) &amp; ",") &amp; IF(ISBLANK(AG177),"",VLOOKUP(AG177,ComboValue!$N$2:$O$70,2,FALSE) &amp; ",") &amp; IF(ISBLANK(AH177),"",VLOOKUP(AH177,ComboValue!$N$2:$O$70,2,FALSE) &amp; ",") &amp; IF(ISBLANK(AI177),"",VLOOKUP(AI177,ComboValue!$N$2:$O$70,2,FALSE) &amp; ",") &amp; IF(ISBLANK(AJ177),"",VLOOKUP(AJ177,ComboValue!$N$2:$O$70,2,FALSE) &amp; ",") &amp; IF(ISBLANK(AK177),"",VLOOKUP(AK177,ComboValue!$N$2:$O$70,2,FALSE) &amp; ",") &amp; IF(ISBLANK(AL177),"",VLOOKUP(AL177,ComboValue!$N$2:$O$70,2,FALSE) &amp; ",") &amp; IF(ISBLANK(AM177),"",VLOOKUP(AM177,ComboValue!$N$2:$O$70,2,FALSE) &amp; ",") &amp; IF(ISBLANK(AN177),"",VLOOKUP(AN177,ComboValue!$N$2:$O$70,2,FALSE) &amp; ",") &amp; IF(ISBLANK(AO177),"",VLOOKUP(AO177,ComboValue!$N$2:$O$70,2,FALSE) &amp; ",") &amp; IF(ISBLANK(AP177),"",VLOOKUP(AP177,ComboValue!$N$2:$O$70,2,FALSE) &amp; ",") &amp; IF(ISBLANK(AQ177),"",VLOOKUP(AQ177,ComboValue!$N$2:$O$70,2,FALSE) &amp; ",") &amp; IF(ISBLANK(AR177),"",VLOOKUP(AR177,ComboValue!$N$2:$O$70,2,FALSE) &amp; ",") &amp; IF(ISBLANK(AS177),"",VLOOKUP(AS177,ComboValue!$N$2:$O$70,2,FALSE) &amp; ",") &amp; IF(ISBLANK(AT177),"",VLOOKUP(AT177,ComboValue!$N$2:$O$70,2,FALSE) &amp; ",") &amp; IF(ISBLANK(AU177),"",VLOOKUP(AU177,ComboValue!$N$2:$O$70,2,FALSE) &amp; ",") &amp; IF(ISBLANK(AV177),"",VLOOKUP(AV177,ComboValue!$N$2:$O$70,2,FALSE) &amp; ",")</f>
        <v/>
      </c>
      <c r="BC177" s="122" t="str">
        <f t="shared" si="181"/>
        <v/>
      </c>
      <c r="BD177" s="110"/>
      <c r="BE177" s="120" t="str">
        <f t="shared" si="169"/>
        <v/>
      </c>
      <c r="BF177" s="121" t="str">
        <f t="shared" si="170"/>
        <v/>
      </c>
      <c r="BG177" s="121" t="str">
        <f t="shared" si="171"/>
        <v/>
      </c>
      <c r="BH177" s="121" t="str">
        <f t="shared" si="172"/>
        <v/>
      </c>
      <c r="BI177" s="121" t="str">
        <f t="shared" si="173"/>
        <v/>
      </c>
      <c r="BJ177" s="121" t="str">
        <f t="shared" si="174"/>
        <v/>
      </c>
      <c r="BK177" s="121" t="str">
        <f t="shared" si="175"/>
        <v/>
      </c>
      <c r="BL177" s="121" t="str">
        <f t="shared" si="176"/>
        <v/>
      </c>
      <c r="BM177" s="121" t="str">
        <f t="shared" si="177"/>
        <v/>
      </c>
      <c r="BN177" s="121" t="str">
        <f t="shared" si="178"/>
        <v/>
      </c>
      <c r="BO177" s="121">
        <f t="shared" si="182"/>
        <v>0</v>
      </c>
      <c r="BP177" s="121">
        <f t="shared" si="183"/>
        <v>0</v>
      </c>
      <c r="BQ177" s="121">
        <f t="shared" si="184"/>
        <v>0</v>
      </c>
      <c r="BR177" s="121">
        <f t="shared" si="185"/>
        <v>0</v>
      </c>
      <c r="BS177" s="121">
        <f t="shared" si="186"/>
        <v>0</v>
      </c>
      <c r="BT177" s="121">
        <f t="shared" si="187"/>
        <v>0</v>
      </c>
      <c r="BU177" s="121" t="str">
        <f t="shared" si="188"/>
        <v/>
      </c>
      <c r="BV177" s="121" t="str">
        <f t="shared" si="189"/>
        <v/>
      </c>
      <c r="BW177" s="121" t="str">
        <f t="shared" si="190"/>
        <v/>
      </c>
      <c r="BX177" s="121" t="str">
        <f t="shared" si="191"/>
        <v/>
      </c>
      <c r="BY177" s="121" t="str">
        <f t="shared" si="192"/>
        <v/>
      </c>
      <c r="BZ177" s="121" t="str">
        <f t="shared" si="193"/>
        <v/>
      </c>
      <c r="CA177" s="121" t="str">
        <f t="shared" si="194"/>
        <v/>
      </c>
      <c r="CB177" s="121" t="str">
        <f t="shared" si="195"/>
        <v/>
      </c>
      <c r="CC177" s="121" t="str">
        <f t="shared" si="196"/>
        <v/>
      </c>
      <c r="CD177" s="121" t="str">
        <f t="shared" si="197"/>
        <v/>
      </c>
      <c r="CE177" s="121" t="str">
        <f t="shared" si="198"/>
        <v/>
      </c>
      <c r="CF177" s="121" t="str">
        <f t="shared" si="199"/>
        <v/>
      </c>
      <c r="CG177" s="121" t="str">
        <f t="shared" si="200"/>
        <v/>
      </c>
      <c r="CH177" s="121" t="str">
        <f t="shared" si="201"/>
        <v/>
      </c>
      <c r="CI177" s="121" t="str">
        <f t="shared" si="202"/>
        <v/>
      </c>
      <c r="CJ177" s="129" t="str">
        <f t="shared" si="203"/>
        <v/>
      </c>
      <c r="CK177" s="121" t="str">
        <f t="shared" si="204"/>
        <v/>
      </c>
      <c r="CL177" s="121" t="str">
        <f t="shared" si="205"/>
        <v/>
      </c>
      <c r="CM177" s="122" t="str">
        <f t="shared" si="206"/>
        <v/>
      </c>
      <c r="CN177" s="122"/>
      <c r="CO177" s="122"/>
      <c r="CP177" s="122"/>
      <c r="CQ177" s="122"/>
      <c r="CR177" s="218" t="str">
        <f t="shared" si="179"/>
        <v>NO</v>
      </c>
      <c r="CS177" s="120" t="str">
        <f t="shared" si="207"/>
        <v/>
      </c>
      <c r="CT177" s="121" t="str">
        <f t="shared" si="208"/>
        <v/>
      </c>
      <c r="CU177" s="121" t="str">
        <f t="shared" si="209"/>
        <v/>
      </c>
      <c r="CV177" s="121" t="str">
        <f t="shared" si="210"/>
        <v/>
      </c>
      <c r="CW177" s="121" t="str">
        <f t="shared" si="211"/>
        <v/>
      </c>
      <c r="CX177" s="121" t="str">
        <f t="shared" si="212"/>
        <v/>
      </c>
      <c r="CY177" s="121" t="str">
        <f t="shared" si="213"/>
        <v/>
      </c>
      <c r="CZ177" s="121" t="str">
        <f t="shared" si="214"/>
        <v/>
      </c>
      <c r="DA177" s="121" t="str">
        <f t="shared" si="215"/>
        <v/>
      </c>
      <c r="DB177" s="122" t="str">
        <f t="shared" si="216"/>
        <v/>
      </c>
      <c r="DC177" s="120" t="str">
        <f t="shared" si="217"/>
        <v/>
      </c>
      <c r="DD177" s="121" t="str">
        <f t="shared" si="218"/>
        <v/>
      </c>
      <c r="DE177" s="121" t="str">
        <f t="shared" si="219"/>
        <v/>
      </c>
      <c r="DF177" s="122" t="str">
        <f t="shared" si="220"/>
        <v/>
      </c>
      <c r="DG177" s="110"/>
    </row>
    <row r="178" spans="2:111" ht="16.2" hidden="1" customHeight="1" outlineLevel="2" x14ac:dyDescent="0.4">
      <c r="B178" s="7">
        <v>173</v>
      </c>
      <c r="C178" s="12"/>
      <c r="D178" s="13"/>
      <c r="E178" s="14"/>
      <c r="F178" s="14"/>
      <c r="G178" s="14"/>
      <c r="H178" s="14"/>
      <c r="I178" s="14"/>
      <c r="J178" s="14"/>
      <c r="K178" s="14"/>
      <c r="L178" s="15"/>
      <c r="M178" s="12"/>
      <c r="N178" s="12"/>
      <c r="O178" s="12"/>
      <c r="P178" s="98" t="str">
        <f xml:space="preserve"> IF(ISBLANK(M178),"",VLOOKUP(M178,ComboValue!$E$2:$I$18,5,FALSE))</f>
        <v/>
      </c>
      <c r="Q178" s="12"/>
      <c r="R178" s="234" t="str" cm="1">
        <f t="array" ref="R178">IF(OR(ISNUMBER(SEARCH("GHS05",$D178:$L178)),ISNUMBER(SEARCH("GHS06",$D178:$L178)),ISNUMBER(SEARCH("GHS07",$D178:$L178)),ISNUMBER(SEARCH("GHS08",$D178:$L178)),ISNUMBER(SEARCH("geen pictogram",$D178:$L178)),ISNUMBER(SEARCH("GHS09",$D178:$L178)),ISNUMBER(SEARCH("GHS05",$D178:$L178))),"JA","NEE")</f>
        <v>NEE</v>
      </c>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X178" s="121" t="str">
        <f xml:space="preserve"> IF(ISBLANK(D178),"",VLOOKUP(D178,ComboValue!$B$2:$C$11,2,FALSE) &amp; ",") &amp; IF(ISBLANK(E178),"",VLOOKUP(E178,ComboValue!$B$2:$C$11,2,FALSE) &amp; ",") &amp; IF(ISBLANK(F178),"",VLOOKUP(F178,ComboValue!$B$2:$C$11,2,FALSE) &amp; ",") &amp; IF(ISBLANK(G178),"",VLOOKUP(G178,ComboValue!$B$2:$C$11,2,FALSE) &amp; ",") &amp; IF(ISBLANK(H178),"",VLOOKUP(H178,ComboValue!$B$2:$C$11,2,FALSE) &amp; ",") &amp; IF(ISBLANK(I178),"",VLOOKUP(I178,ComboValue!$B$2:$C$11,2,FALSE) &amp; ",") &amp; IF(ISBLANK(J178),"",VLOOKUP(J178,ComboValue!$B$2:$C$11,2,FALSE) &amp; ",") &amp; IF(ISBLANK(K178),"",VLOOKUP(K178,ComboValue!$B$2:$C$11,2,FALSE) &amp; ",") &amp; IF(ISBLANK(L178),"",VLOOKUP(L178,ComboValue!$B$2:$C$11,2,FALSE) &amp; ",")</f>
        <v/>
      </c>
      <c r="AY178" s="121" t="str">
        <f t="shared" si="180"/>
        <v>Tous_NL</v>
      </c>
      <c r="AZ178" s="121" t="str">
        <f>IF(ISBLANK(M178),"",VLOOKUP(M178,ComboValue!$E$2:$G$18,3,FALSE))</f>
        <v/>
      </c>
      <c r="BA178" s="121" t="str">
        <f>IF(ISBLANK(N178),"",VLOOKUP(N178,ComboValue!$K$2:$L$5,2,FALSE))</f>
        <v/>
      </c>
      <c r="BB178" s="128" t="str">
        <f>IF(ISBLANK(S178),"",VLOOKUP(S178,ComboValue!$N$2:$O$70,2,FALSE) &amp; ",") &amp; IF(ISBLANK(T178),"",VLOOKUP(T178,ComboValue!$N$2:$O$70,2,FALSE) &amp; ",") &amp; IF(ISBLANK(U178),"",VLOOKUP(U178,ComboValue!$N$2:$O$70,2,FALSE) &amp; ",") &amp; IF(ISBLANK(V178),"",VLOOKUP(V178,ComboValue!$N$2:$O$70,2,FALSE) &amp; ",") &amp; IF(ISBLANK(W178),"",VLOOKUP(W178,ComboValue!$N$2:$O$70,2,FALSE) &amp; ",") &amp; IF(ISBLANK(X178),"",VLOOKUP(X178,ComboValue!$N$2:$O$70,2,FALSE) &amp; ",") &amp; IF(ISBLANK(Y178),"",VLOOKUP(Y178,ComboValue!$N$2:$O$70,2,FALSE) &amp; ",") &amp; IF(ISBLANK(Z178),"",VLOOKUP(Z178,ComboValue!$N$2:$O$70,2,FALSE) &amp; ",") &amp; IF(ISBLANK(AA178),"",VLOOKUP(AA178,ComboValue!$N$2:$O$70,2,FALSE) &amp; ",") &amp; IF(ISBLANK(AB178),"",VLOOKUP(AB178,ComboValue!$N$2:$O$70,2,FALSE) &amp; ",") &amp; IF(ISBLANK(AC178),"",VLOOKUP(AC178,ComboValue!$N$2:$O$70,2,FALSE) &amp; ",") &amp; IF(ISBLANK(AD178),"",VLOOKUP(AD178,ComboValue!$N$2:$O$70,2,FALSE) &amp; ",") &amp; IF(ISBLANK(AE178),"",VLOOKUP(AE178,ComboValue!$N$2:$O$70,2,FALSE) &amp; ",") &amp; IF(ISBLANK(AF178),"",VLOOKUP(AF178,ComboValue!$N$2:$O$70,2,FALSE) &amp; ",") &amp; IF(ISBLANK(AG178),"",VLOOKUP(AG178,ComboValue!$N$2:$O$70,2,FALSE) &amp; ",") &amp; IF(ISBLANK(AH178),"",VLOOKUP(AH178,ComboValue!$N$2:$O$70,2,FALSE) &amp; ",") &amp; IF(ISBLANK(AI178),"",VLOOKUP(AI178,ComboValue!$N$2:$O$70,2,FALSE) &amp; ",") &amp; IF(ISBLANK(AJ178),"",VLOOKUP(AJ178,ComboValue!$N$2:$O$70,2,FALSE) &amp; ",") &amp; IF(ISBLANK(AK178),"",VLOOKUP(AK178,ComboValue!$N$2:$O$70,2,FALSE) &amp; ",") &amp; IF(ISBLANK(AL178),"",VLOOKUP(AL178,ComboValue!$N$2:$O$70,2,FALSE) &amp; ",") &amp; IF(ISBLANK(AM178),"",VLOOKUP(AM178,ComboValue!$N$2:$O$70,2,FALSE) &amp; ",") &amp; IF(ISBLANK(AN178),"",VLOOKUP(AN178,ComboValue!$N$2:$O$70,2,FALSE) &amp; ",") &amp; IF(ISBLANK(AO178),"",VLOOKUP(AO178,ComboValue!$N$2:$O$70,2,FALSE) &amp; ",") &amp; IF(ISBLANK(AP178),"",VLOOKUP(AP178,ComboValue!$N$2:$O$70,2,FALSE) &amp; ",") &amp; IF(ISBLANK(AQ178),"",VLOOKUP(AQ178,ComboValue!$N$2:$O$70,2,FALSE) &amp; ",") &amp; IF(ISBLANK(AR178),"",VLOOKUP(AR178,ComboValue!$N$2:$O$70,2,FALSE) &amp; ",") &amp; IF(ISBLANK(AS178),"",VLOOKUP(AS178,ComboValue!$N$2:$O$70,2,FALSE) &amp; ",") &amp; IF(ISBLANK(AT178),"",VLOOKUP(AT178,ComboValue!$N$2:$O$70,2,FALSE) &amp; ",") &amp; IF(ISBLANK(AU178),"",VLOOKUP(AU178,ComboValue!$N$2:$O$70,2,FALSE) &amp; ",") &amp; IF(ISBLANK(AV178),"",VLOOKUP(AV178,ComboValue!$N$2:$O$70,2,FALSE) &amp; ",")</f>
        <v/>
      </c>
      <c r="BC178" s="122" t="str">
        <f t="shared" si="181"/>
        <v/>
      </c>
      <c r="BD178" s="110"/>
      <c r="BE178" s="120" t="str">
        <f t="shared" si="169"/>
        <v/>
      </c>
      <c r="BF178" s="121" t="str">
        <f t="shared" si="170"/>
        <v/>
      </c>
      <c r="BG178" s="121" t="str">
        <f t="shared" si="171"/>
        <v/>
      </c>
      <c r="BH178" s="121" t="str">
        <f t="shared" si="172"/>
        <v/>
      </c>
      <c r="BI178" s="121" t="str">
        <f t="shared" si="173"/>
        <v/>
      </c>
      <c r="BJ178" s="121" t="str">
        <f t="shared" si="174"/>
        <v/>
      </c>
      <c r="BK178" s="121" t="str">
        <f t="shared" si="175"/>
        <v/>
      </c>
      <c r="BL178" s="121" t="str">
        <f t="shared" si="176"/>
        <v/>
      </c>
      <c r="BM178" s="121" t="str">
        <f t="shared" si="177"/>
        <v/>
      </c>
      <c r="BN178" s="121" t="str">
        <f t="shared" si="178"/>
        <v/>
      </c>
      <c r="BO178" s="121">
        <f t="shared" si="182"/>
        <v>0</v>
      </c>
      <c r="BP178" s="121">
        <f t="shared" si="183"/>
        <v>0</v>
      </c>
      <c r="BQ178" s="121">
        <f t="shared" si="184"/>
        <v>0</v>
      </c>
      <c r="BR178" s="121">
        <f t="shared" si="185"/>
        <v>0</v>
      </c>
      <c r="BS178" s="121">
        <f t="shared" si="186"/>
        <v>0</v>
      </c>
      <c r="BT178" s="121">
        <f t="shared" si="187"/>
        <v>0</v>
      </c>
      <c r="BU178" s="121" t="str">
        <f t="shared" si="188"/>
        <v/>
      </c>
      <c r="BV178" s="121" t="str">
        <f t="shared" si="189"/>
        <v/>
      </c>
      <c r="BW178" s="121" t="str">
        <f t="shared" si="190"/>
        <v/>
      </c>
      <c r="BX178" s="121" t="str">
        <f t="shared" si="191"/>
        <v/>
      </c>
      <c r="BY178" s="121" t="str">
        <f t="shared" si="192"/>
        <v/>
      </c>
      <c r="BZ178" s="121" t="str">
        <f t="shared" si="193"/>
        <v/>
      </c>
      <c r="CA178" s="121" t="str">
        <f t="shared" si="194"/>
        <v/>
      </c>
      <c r="CB178" s="121" t="str">
        <f t="shared" si="195"/>
        <v/>
      </c>
      <c r="CC178" s="121" t="str">
        <f t="shared" si="196"/>
        <v/>
      </c>
      <c r="CD178" s="121" t="str">
        <f t="shared" si="197"/>
        <v/>
      </c>
      <c r="CE178" s="121" t="str">
        <f t="shared" si="198"/>
        <v/>
      </c>
      <c r="CF178" s="121" t="str">
        <f t="shared" si="199"/>
        <v/>
      </c>
      <c r="CG178" s="121" t="str">
        <f t="shared" si="200"/>
        <v/>
      </c>
      <c r="CH178" s="121" t="str">
        <f t="shared" si="201"/>
        <v/>
      </c>
      <c r="CI178" s="121" t="str">
        <f t="shared" si="202"/>
        <v/>
      </c>
      <c r="CJ178" s="129" t="str">
        <f t="shared" si="203"/>
        <v/>
      </c>
      <c r="CK178" s="121" t="str">
        <f t="shared" si="204"/>
        <v/>
      </c>
      <c r="CL178" s="121" t="str">
        <f t="shared" si="205"/>
        <v/>
      </c>
      <c r="CM178" s="122" t="str">
        <f t="shared" si="206"/>
        <v/>
      </c>
      <c r="CN178" s="122"/>
      <c r="CO178" s="122"/>
      <c r="CP178" s="122"/>
      <c r="CQ178" s="122"/>
      <c r="CR178" s="218" t="str">
        <f t="shared" si="179"/>
        <v>NO</v>
      </c>
      <c r="CS178" s="120" t="str">
        <f t="shared" si="207"/>
        <v/>
      </c>
      <c r="CT178" s="121" t="str">
        <f t="shared" si="208"/>
        <v/>
      </c>
      <c r="CU178" s="121" t="str">
        <f t="shared" si="209"/>
        <v/>
      </c>
      <c r="CV178" s="121" t="str">
        <f t="shared" si="210"/>
        <v/>
      </c>
      <c r="CW178" s="121" t="str">
        <f t="shared" si="211"/>
        <v/>
      </c>
      <c r="CX178" s="121" t="str">
        <f t="shared" si="212"/>
        <v/>
      </c>
      <c r="CY178" s="121" t="str">
        <f t="shared" si="213"/>
        <v/>
      </c>
      <c r="CZ178" s="121" t="str">
        <f t="shared" si="214"/>
        <v/>
      </c>
      <c r="DA178" s="121" t="str">
        <f t="shared" si="215"/>
        <v/>
      </c>
      <c r="DB178" s="122" t="str">
        <f t="shared" si="216"/>
        <v/>
      </c>
      <c r="DC178" s="120" t="str">
        <f t="shared" si="217"/>
        <v/>
      </c>
      <c r="DD178" s="121" t="str">
        <f t="shared" si="218"/>
        <v/>
      </c>
      <c r="DE178" s="121" t="str">
        <f t="shared" si="219"/>
        <v/>
      </c>
      <c r="DF178" s="122" t="str">
        <f t="shared" si="220"/>
        <v/>
      </c>
      <c r="DG178" s="110"/>
    </row>
    <row r="179" spans="2:111" ht="16.2" hidden="1" customHeight="1" outlineLevel="2" x14ac:dyDescent="0.4">
      <c r="B179" s="7">
        <v>174</v>
      </c>
      <c r="C179" s="12"/>
      <c r="D179" s="13"/>
      <c r="E179" s="14"/>
      <c r="F179" s="14"/>
      <c r="G179" s="14"/>
      <c r="H179" s="14"/>
      <c r="I179" s="14"/>
      <c r="J179" s="14"/>
      <c r="K179" s="14"/>
      <c r="L179" s="15"/>
      <c r="M179" s="12"/>
      <c r="N179" s="12"/>
      <c r="O179" s="12"/>
      <c r="P179" s="98" t="str">
        <f xml:space="preserve"> IF(ISBLANK(M179),"",VLOOKUP(M179,ComboValue!$E$2:$I$18,5,FALSE))</f>
        <v/>
      </c>
      <c r="Q179" s="12"/>
      <c r="R179" s="234" t="str" cm="1">
        <f t="array" ref="R179">IF(OR(ISNUMBER(SEARCH("GHS05",$D179:$L179)),ISNUMBER(SEARCH("GHS06",$D179:$L179)),ISNUMBER(SEARCH("GHS07",$D179:$L179)),ISNUMBER(SEARCH("GHS08",$D179:$L179)),ISNUMBER(SEARCH("geen pictogram",$D179:$L179)),ISNUMBER(SEARCH("GHS09",$D179:$L179)),ISNUMBER(SEARCH("GHS05",$D179:$L179))),"JA","NEE")</f>
        <v>NEE</v>
      </c>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X179" s="121" t="str">
        <f xml:space="preserve"> IF(ISBLANK(D179),"",VLOOKUP(D179,ComboValue!$B$2:$C$11,2,FALSE) &amp; ",") &amp; IF(ISBLANK(E179),"",VLOOKUP(E179,ComboValue!$B$2:$C$11,2,FALSE) &amp; ",") &amp; IF(ISBLANK(F179),"",VLOOKUP(F179,ComboValue!$B$2:$C$11,2,FALSE) &amp; ",") &amp; IF(ISBLANK(G179),"",VLOOKUP(G179,ComboValue!$B$2:$C$11,2,FALSE) &amp; ",") &amp; IF(ISBLANK(H179),"",VLOOKUP(H179,ComboValue!$B$2:$C$11,2,FALSE) &amp; ",") &amp; IF(ISBLANK(I179),"",VLOOKUP(I179,ComboValue!$B$2:$C$11,2,FALSE) &amp; ",") &amp; IF(ISBLANK(J179),"",VLOOKUP(J179,ComboValue!$B$2:$C$11,2,FALSE) &amp; ",") &amp; IF(ISBLANK(K179),"",VLOOKUP(K179,ComboValue!$B$2:$C$11,2,FALSE) &amp; ",") &amp; IF(ISBLANK(L179),"",VLOOKUP(L179,ComboValue!$B$2:$C$11,2,FALSE) &amp; ",")</f>
        <v/>
      </c>
      <c r="AY179" s="121" t="str">
        <f t="shared" si="180"/>
        <v>Tous_NL</v>
      </c>
      <c r="AZ179" s="121" t="str">
        <f>IF(ISBLANK(M179),"",VLOOKUP(M179,ComboValue!$E$2:$G$18,3,FALSE))</f>
        <v/>
      </c>
      <c r="BA179" s="121" t="str">
        <f>IF(ISBLANK(N179),"",VLOOKUP(N179,ComboValue!$K$2:$L$5,2,FALSE))</f>
        <v/>
      </c>
      <c r="BB179" s="128" t="str">
        <f>IF(ISBLANK(S179),"",VLOOKUP(S179,ComboValue!$N$2:$O$70,2,FALSE) &amp; ",") &amp; IF(ISBLANK(T179),"",VLOOKUP(T179,ComboValue!$N$2:$O$70,2,FALSE) &amp; ",") &amp; IF(ISBLANK(U179),"",VLOOKUP(U179,ComboValue!$N$2:$O$70,2,FALSE) &amp; ",") &amp; IF(ISBLANK(V179),"",VLOOKUP(V179,ComboValue!$N$2:$O$70,2,FALSE) &amp; ",") &amp; IF(ISBLANK(W179),"",VLOOKUP(W179,ComboValue!$N$2:$O$70,2,FALSE) &amp; ",") &amp; IF(ISBLANK(X179),"",VLOOKUP(X179,ComboValue!$N$2:$O$70,2,FALSE) &amp; ",") &amp; IF(ISBLANK(Y179),"",VLOOKUP(Y179,ComboValue!$N$2:$O$70,2,FALSE) &amp; ",") &amp; IF(ISBLANK(Z179),"",VLOOKUP(Z179,ComboValue!$N$2:$O$70,2,FALSE) &amp; ",") &amp; IF(ISBLANK(AA179),"",VLOOKUP(AA179,ComboValue!$N$2:$O$70,2,FALSE) &amp; ",") &amp; IF(ISBLANK(AB179),"",VLOOKUP(AB179,ComboValue!$N$2:$O$70,2,FALSE) &amp; ",") &amp; IF(ISBLANK(AC179),"",VLOOKUP(AC179,ComboValue!$N$2:$O$70,2,FALSE) &amp; ",") &amp; IF(ISBLANK(AD179),"",VLOOKUP(AD179,ComboValue!$N$2:$O$70,2,FALSE) &amp; ",") &amp; IF(ISBLANK(AE179),"",VLOOKUP(AE179,ComboValue!$N$2:$O$70,2,FALSE) &amp; ",") &amp; IF(ISBLANK(AF179),"",VLOOKUP(AF179,ComboValue!$N$2:$O$70,2,FALSE) &amp; ",") &amp; IF(ISBLANK(AG179),"",VLOOKUP(AG179,ComboValue!$N$2:$O$70,2,FALSE) &amp; ",") &amp; IF(ISBLANK(AH179),"",VLOOKUP(AH179,ComboValue!$N$2:$O$70,2,FALSE) &amp; ",") &amp; IF(ISBLANK(AI179),"",VLOOKUP(AI179,ComboValue!$N$2:$O$70,2,FALSE) &amp; ",") &amp; IF(ISBLANK(AJ179),"",VLOOKUP(AJ179,ComboValue!$N$2:$O$70,2,FALSE) &amp; ",") &amp; IF(ISBLANK(AK179),"",VLOOKUP(AK179,ComboValue!$N$2:$O$70,2,FALSE) &amp; ",") &amp; IF(ISBLANK(AL179),"",VLOOKUP(AL179,ComboValue!$N$2:$O$70,2,FALSE) &amp; ",") &amp; IF(ISBLANK(AM179),"",VLOOKUP(AM179,ComboValue!$N$2:$O$70,2,FALSE) &amp; ",") &amp; IF(ISBLANK(AN179),"",VLOOKUP(AN179,ComboValue!$N$2:$O$70,2,FALSE) &amp; ",") &amp; IF(ISBLANK(AO179),"",VLOOKUP(AO179,ComboValue!$N$2:$O$70,2,FALSE) &amp; ",") &amp; IF(ISBLANK(AP179),"",VLOOKUP(AP179,ComboValue!$N$2:$O$70,2,FALSE) &amp; ",") &amp; IF(ISBLANK(AQ179),"",VLOOKUP(AQ179,ComboValue!$N$2:$O$70,2,FALSE) &amp; ",") &amp; IF(ISBLANK(AR179),"",VLOOKUP(AR179,ComboValue!$N$2:$O$70,2,FALSE) &amp; ",") &amp; IF(ISBLANK(AS179),"",VLOOKUP(AS179,ComboValue!$N$2:$O$70,2,FALSE) &amp; ",") &amp; IF(ISBLANK(AT179),"",VLOOKUP(AT179,ComboValue!$N$2:$O$70,2,FALSE) &amp; ",") &amp; IF(ISBLANK(AU179),"",VLOOKUP(AU179,ComboValue!$N$2:$O$70,2,FALSE) &amp; ",") &amp; IF(ISBLANK(AV179),"",VLOOKUP(AV179,ComboValue!$N$2:$O$70,2,FALSE) &amp; ",")</f>
        <v/>
      </c>
      <c r="BC179" s="122" t="str">
        <f t="shared" si="181"/>
        <v/>
      </c>
      <c r="BD179" s="110"/>
      <c r="BE179" s="120" t="str">
        <f t="shared" si="169"/>
        <v/>
      </c>
      <c r="BF179" s="121" t="str">
        <f t="shared" si="170"/>
        <v/>
      </c>
      <c r="BG179" s="121" t="str">
        <f t="shared" si="171"/>
        <v/>
      </c>
      <c r="BH179" s="121" t="str">
        <f t="shared" si="172"/>
        <v/>
      </c>
      <c r="BI179" s="121" t="str">
        <f t="shared" si="173"/>
        <v/>
      </c>
      <c r="BJ179" s="121" t="str">
        <f t="shared" si="174"/>
        <v/>
      </c>
      <c r="BK179" s="121" t="str">
        <f t="shared" si="175"/>
        <v/>
      </c>
      <c r="BL179" s="121" t="str">
        <f t="shared" si="176"/>
        <v/>
      </c>
      <c r="BM179" s="121" t="str">
        <f t="shared" si="177"/>
        <v/>
      </c>
      <c r="BN179" s="121" t="str">
        <f t="shared" si="178"/>
        <v/>
      </c>
      <c r="BO179" s="121">
        <f t="shared" si="182"/>
        <v>0</v>
      </c>
      <c r="BP179" s="121">
        <f t="shared" si="183"/>
        <v>0</v>
      </c>
      <c r="BQ179" s="121">
        <f t="shared" si="184"/>
        <v>0</v>
      </c>
      <c r="BR179" s="121">
        <f t="shared" si="185"/>
        <v>0</v>
      </c>
      <c r="BS179" s="121">
        <f t="shared" si="186"/>
        <v>0</v>
      </c>
      <c r="BT179" s="121">
        <f t="shared" si="187"/>
        <v>0</v>
      </c>
      <c r="BU179" s="121" t="str">
        <f t="shared" si="188"/>
        <v/>
      </c>
      <c r="BV179" s="121" t="str">
        <f t="shared" si="189"/>
        <v/>
      </c>
      <c r="BW179" s="121" t="str">
        <f t="shared" si="190"/>
        <v/>
      </c>
      <c r="BX179" s="121" t="str">
        <f t="shared" si="191"/>
        <v/>
      </c>
      <c r="BY179" s="121" t="str">
        <f t="shared" si="192"/>
        <v/>
      </c>
      <c r="BZ179" s="121" t="str">
        <f t="shared" si="193"/>
        <v/>
      </c>
      <c r="CA179" s="121" t="str">
        <f t="shared" si="194"/>
        <v/>
      </c>
      <c r="CB179" s="121" t="str">
        <f t="shared" si="195"/>
        <v/>
      </c>
      <c r="CC179" s="121" t="str">
        <f t="shared" si="196"/>
        <v/>
      </c>
      <c r="CD179" s="121" t="str">
        <f t="shared" si="197"/>
        <v/>
      </c>
      <c r="CE179" s="121" t="str">
        <f t="shared" si="198"/>
        <v/>
      </c>
      <c r="CF179" s="121" t="str">
        <f t="shared" si="199"/>
        <v/>
      </c>
      <c r="CG179" s="121" t="str">
        <f t="shared" si="200"/>
        <v/>
      </c>
      <c r="CH179" s="121" t="str">
        <f t="shared" si="201"/>
        <v/>
      </c>
      <c r="CI179" s="121" t="str">
        <f t="shared" si="202"/>
        <v/>
      </c>
      <c r="CJ179" s="129" t="str">
        <f t="shared" si="203"/>
        <v/>
      </c>
      <c r="CK179" s="121" t="str">
        <f t="shared" si="204"/>
        <v/>
      </c>
      <c r="CL179" s="121" t="str">
        <f t="shared" si="205"/>
        <v/>
      </c>
      <c r="CM179" s="122" t="str">
        <f t="shared" si="206"/>
        <v/>
      </c>
      <c r="CN179" s="122"/>
      <c r="CO179" s="122"/>
      <c r="CP179" s="122"/>
      <c r="CQ179" s="122"/>
      <c r="CR179" s="218" t="str">
        <f t="shared" si="179"/>
        <v>NO</v>
      </c>
      <c r="CS179" s="120" t="str">
        <f t="shared" si="207"/>
        <v/>
      </c>
      <c r="CT179" s="121" t="str">
        <f t="shared" si="208"/>
        <v/>
      </c>
      <c r="CU179" s="121" t="str">
        <f t="shared" si="209"/>
        <v/>
      </c>
      <c r="CV179" s="121" t="str">
        <f t="shared" si="210"/>
        <v/>
      </c>
      <c r="CW179" s="121" t="str">
        <f t="shared" si="211"/>
        <v/>
      </c>
      <c r="CX179" s="121" t="str">
        <f t="shared" si="212"/>
        <v/>
      </c>
      <c r="CY179" s="121" t="str">
        <f t="shared" si="213"/>
        <v/>
      </c>
      <c r="CZ179" s="121" t="str">
        <f t="shared" si="214"/>
        <v/>
      </c>
      <c r="DA179" s="121" t="str">
        <f t="shared" si="215"/>
        <v/>
      </c>
      <c r="DB179" s="122" t="str">
        <f t="shared" si="216"/>
        <v/>
      </c>
      <c r="DC179" s="120" t="str">
        <f t="shared" si="217"/>
        <v/>
      </c>
      <c r="DD179" s="121" t="str">
        <f t="shared" si="218"/>
        <v/>
      </c>
      <c r="DE179" s="121" t="str">
        <f t="shared" si="219"/>
        <v/>
      </c>
      <c r="DF179" s="122" t="str">
        <f t="shared" si="220"/>
        <v/>
      </c>
      <c r="DG179" s="110"/>
    </row>
    <row r="180" spans="2:111" ht="16.2" hidden="1" customHeight="1" outlineLevel="2" x14ac:dyDescent="0.4">
      <c r="B180" s="7">
        <v>175</v>
      </c>
      <c r="C180" s="12"/>
      <c r="D180" s="13"/>
      <c r="E180" s="14"/>
      <c r="F180" s="14"/>
      <c r="G180" s="14"/>
      <c r="H180" s="14"/>
      <c r="I180" s="14"/>
      <c r="J180" s="14"/>
      <c r="K180" s="14"/>
      <c r="L180" s="15"/>
      <c r="M180" s="12"/>
      <c r="N180" s="12"/>
      <c r="O180" s="12"/>
      <c r="P180" s="98" t="str">
        <f xml:space="preserve"> IF(ISBLANK(M180),"",VLOOKUP(M180,ComboValue!$E$2:$I$18,5,FALSE))</f>
        <v/>
      </c>
      <c r="Q180" s="12"/>
      <c r="R180" s="234" t="str" cm="1">
        <f t="array" ref="R180">IF(OR(ISNUMBER(SEARCH("GHS05",$D180:$L180)),ISNUMBER(SEARCH("GHS06",$D180:$L180)),ISNUMBER(SEARCH("GHS07",$D180:$L180)),ISNUMBER(SEARCH("GHS08",$D180:$L180)),ISNUMBER(SEARCH("geen pictogram",$D180:$L180)),ISNUMBER(SEARCH("GHS09",$D180:$L180)),ISNUMBER(SEARCH("GHS05",$D180:$L180))),"JA","NEE")</f>
        <v>NEE</v>
      </c>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X180" s="121" t="str">
        <f xml:space="preserve"> IF(ISBLANK(D180),"",VLOOKUP(D180,ComboValue!$B$2:$C$11,2,FALSE) &amp; ",") &amp; IF(ISBLANK(E180),"",VLOOKUP(E180,ComboValue!$B$2:$C$11,2,FALSE) &amp; ",") &amp; IF(ISBLANK(F180),"",VLOOKUP(F180,ComboValue!$B$2:$C$11,2,FALSE) &amp; ",") &amp; IF(ISBLANK(G180),"",VLOOKUP(G180,ComboValue!$B$2:$C$11,2,FALSE) &amp; ",") &amp; IF(ISBLANK(H180),"",VLOOKUP(H180,ComboValue!$B$2:$C$11,2,FALSE) &amp; ",") &amp; IF(ISBLANK(I180),"",VLOOKUP(I180,ComboValue!$B$2:$C$11,2,FALSE) &amp; ",") &amp; IF(ISBLANK(J180),"",VLOOKUP(J180,ComboValue!$B$2:$C$11,2,FALSE) &amp; ",") &amp; IF(ISBLANK(K180),"",VLOOKUP(K180,ComboValue!$B$2:$C$11,2,FALSE) &amp; ",") &amp; IF(ISBLANK(L180),"",VLOOKUP(L180,ComboValue!$B$2:$C$11,2,FALSE) &amp; ",")</f>
        <v/>
      </c>
      <c r="AY180" s="121" t="str">
        <f t="shared" si="180"/>
        <v>Tous_NL</v>
      </c>
      <c r="AZ180" s="121" t="str">
        <f>IF(ISBLANK(M180),"",VLOOKUP(M180,ComboValue!$E$2:$G$18,3,FALSE))</f>
        <v/>
      </c>
      <c r="BA180" s="121" t="str">
        <f>IF(ISBLANK(N180),"",VLOOKUP(N180,ComboValue!$K$2:$L$5,2,FALSE))</f>
        <v/>
      </c>
      <c r="BB180" s="128" t="str">
        <f>IF(ISBLANK(S180),"",VLOOKUP(S180,ComboValue!$N$2:$O$70,2,FALSE) &amp; ",") &amp; IF(ISBLANK(T180),"",VLOOKUP(T180,ComboValue!$N$2:$O$70,2,FALSE) &amp; ",") &amp; IF(ISBLANK(U180),"",VLOOKUP(U180,ComboValue!$N$2:$O$70,2,FALSE) &amp; ",") &amp; IF(ISBLANK(V180),"",VLOOKUP(V180,ComboValue!$N$2:$O$70,2,FALSE) &amp; ",") &amp; IF(ISBLANK(W180),"",VLOOKUP(W180,ComboValue!$N$2:$O$70,2,FALSE) &amp; ",") &amp; IF(ISBLANK(X180),"",VLOOKUP(X180,ComboValue!$N$2:$O$70,2,FALSE) &amp; ",") &amp; IF(ISBLANK(Y180),"",VLOOKUP(Y180,ComboValue!$N$2:$O$70,2,FALSE) &amp; ",") &amp; IF(ISBLANK(Z180),"",VLOOKUP(Z180,ComboValue!$N$2:$O$70,2,FALSE) &amp; ",") &amp; IF(ISBLANK(AA180),"",VLOOKUP(AA180,ComboValue!$N$2:$O$70,2,FALSE) &amp; ",") &amp; IF(ISBLANK(AB180),"",VLOOKUP(AB180,ComboValue!$N$2:$O$70,2,FALSE) &amp; ",") &amp; IF(ISBLANK(AC180),"",VLOOKUP(AC180,ComboValue!$N$2:$O$70,2,FALSE) &amp; ",") &amp; IF(ISBLANK(AD180),"",VLOOKUP(AD180,ComboValue!$N$2:$O$70,2,FALSE) &amp; ",") &amp; IF(ISBLANK(AE180),"",VLOOKUP(AE180,ComboValue!$N$2:$O$70,2,FALSE) &amp; ",") &amp; IF(ISBLANK(AF180),"",VLOOKUP(AF180,ComboValue!$N$2:$O$70,2,FALSE) &amp; ",") &amp; IF(ISBLANK(AG180),"",VLOOKUP(AG180,ComboValue!$N$2:$O$70,2,FALSE) &amp; ",") &amp; IF(ISBLANK(AH180),"",VLOOKUP(AH180,ComboValue!$N$2:$O$70,2,FALSE) &amp; ",") &amp; IF(ISBLANK(AI180),"",VLOOKUP(AI180,ComboValue!$N$2:$O$70,2,FALSE) &amp; ",") &amp; IF(ISBLANK(AJ180),"",VLOOKUP(AJ180,ComboValue!$N$2:$O$70,2,FALSE) &amp; ",") &amp; IF(ISBLANK(AK180),"",VLOOKUP(AK180,ComboValue!$N$2:$O$70,2,FALSE) &amp; ",") &amp; IF(ISBLANK(AL180),"",VLOOKUP(AL180,ComboValue!$N$2:$O$70,2,FALSE) &amp; ",") &amp; IF(ISBLANK(AM180),"",VLOOKUP(AM180,ComboValue!$N$2:$O$70,2,FALSE) &amp; ",") &amp; IF(ISBLANK(AN180),"",VLOOKUP(AN180,ComboValue!$N$2:$O$70,2,FALSE) &amp; ",") &amp; IF(ISBLANK(AO180),"",VLOOKUP(AO180,ComboValue!$N$2:$O$70,2,FALSE) &amp; ",") &amp; IF(ISBLANK(AP180),"",VLOOKUP(AP180,ComboValue!$N$2:$O$70,2,FALSE) &amp; ",") &amp; IF(ISBLANK(AQ180),"",VLOOKUP(AQ180,ComboValue!$N$2:$O$70,2,FALSE) &amp; ",") &amp; IF(ISBLANK(AR180),"",VLOOKUP(AR180,ComboValue!$N$2:$O$70,2,FALSE) &amp; ",") &amp; IF(ISBLANK(AS180),"",VLOOKUP(AS180,ComboValue!$N$2:$O$70,2,FALSE) &amp; ",") &amp; IF(ISBLANK(AT180),"",VLOOKUP(AT180,ComboValue!$N$2:$O$70,2,FALSE) &amp; ",") &amp; IF(ISBLANK(AU180),"",VLOOKUP(AU180,ComboValue!$N$2:$O$70,2,FALSE) &amp; ",") &amp; IF(ISBLANK(AV180),"",VLOOKUP(AV180,ComboValue!$N$2:$O$70,2,FALSE) &amp; ",")</f>
        <v/>
      </c>
      <c r="BC180" s="122" t="str">
        <f t="shared" si="181"/>
        <v/>
      </c>
      <c r="BD180" s="110"/>
      <c r="BE180" s="120" t="str">
        <f t="shared" si="169"/>
        <v/>
      </c>
      <c r="BF180" s="121" t="str">
        <f t="shared" si="170"/>
        <v/>
      </c>
      <c r="BG180" s="121" t="str">
        <f t="shared" si="171"/>
        <v/>
      </c>
      <c r="BH180" s="121" t="str">
        <f t="shared" si="172"/>
        <v/>
      </c>
      <c r="BI180" s="121" t="str">
        <f t="shared" si="173"/>
        <v/>
      </c>
      <c r="BJ180" s="121" t="str">
        <f t="shared" si="174"/>
        <v/>
      </c>
      <c r="BK180" s="121" t="str">
        <f t="shared" si="175"/>
        <v/>
      </c>
      <c r="BL180" s="121" t="str">
        <f t="shared" si="176"/>
        <v/>
      </c>
      <c r="BM180" s="121" t="str">
        <f t="shared" si="177"/>
        <v/>
      </c>
      <c r="BN180" s="121" t="str">
        <f t="shared" si="178"/>
        <v/>
      </c>
      <c r="BO180" s="121">
        <f t="shared" si="182"/>
        <v>0</v>
      </c>
      <c r="BP180" s="121">
        <f t="shared" si="183"/>
        <v>0</v>
      </c>
      <c r="BQ180" s="121">
        <f t="shared" si="184"/>
        <v>0</v>
      </c>
      <c r="BR180" s="121">
        <f t="shared" si="185"/>
        <v>0</v>
      </c>
      <c r="BS180" s="121">
        <f t="shared" si="186"/>
        <v>0</v>
      </c>
      <c r="BT180" s="121">
        <f t="shared" si="187"/>
        <v>0</v>
      </c>
      <c r="BU180" s="121" t="str">
        <f t="shared" si="188"/>
        <v/>
      </c>
      <c r="BV180" s="121" t="str">
        <f t="shared" si="189"/>
        <v/>
      </c>
      <c r="BW180" s="121" t="str">
        <f t="shared" si="190"/>
        <v/>
      </c>
      <c r="BX180" s="121" t="str">
        <f t="shared" si="191"/>
        <v/>
      </c>
      <c r="BY180" s="121" t="str">
        <f t="shared" si="192"/>
        <v/>
      </c>
      <c r="BZ180" s="121" t="str">
        <f t="shared" si="193"/>
        <v/>
      </c>
      <c r="CA180" s="121" t="str">
        <f t="shared" si="194"/>
        <v/>
      </c>
      <c r="CB180" s="121" t="str">
        <f t="shared" si="195"/>
        <v/>
      </c>
      <c r="CC180" s="121" t="str">
        <f t="shared" si="196"/>
        <v/>
      </c>
      <c r="CD180" s="121" t="str">
        <f t="shared" si="197"/>
        <v/>
      </c>
      <c r="CE180" s="121" t="str">
        <f t="shared" si="198"/>
        <v/>
      </c>
      <c r="CF180" s="121" t="str">
        <f t="shared" si="199"/>
        <v/>
      </c>
      <c r="CG180" s="121" t="str">
        <f t="shared" si="200"/>
        <v/>
      </c>
      <c r="CH180" s="121" t="str">
        <f t="shared" si="201"/>
        <v/>
      </c>
      <c r="CI180" s="121" t="str">
        <f t="shared" si="202"/>
        <v/>
      </c>
      <c r="CJ180" s="129" t="str">
        <f t="shared" si="203"/>
        <v/>
      </c>
      <c r="CK180" s="121" t="str">
        <f t="shared" si="204"/>
        <v/>
      </c>
      <c r="CL180" s="121" t="str">
        <f t="shared" si="205"/>
        <v/>
      </c>
      <c r="CM180" s="122" t="str">
        <f t="shared" si="206"/>
        <v/>
      </c>
      <c r="CN180" s="122"/>
      <c r="CO180" s="122"/>
      <c r="CP180" s="122"/>
      <c r="CQ180" s="122"/>
      <c r="CR180" s="218" t="str">
        <f t="shared" si="179"/>
        <v>NO</v>
      </c>
      <c r="CS180" s="120" t="str">
        <f t="shared" si="207"/>
        <v/>
      </c>
      <c r="CT180" s="121" t="str">
        <f t="shared" si="208"/>
        <v/>
      </c>
      <c r="CU180" s="121" t="str">
        <f t="shared" si="209"/>
        <v/>
      </c>
      <c r="CV180" s="121" t="str">
        <f t="shared" si="210"/>
        <v/>
      </c>
      <c r="CW180" s="121" t="str">
        <f t="shared" si="211"/>
        <v/>
      </c>
      <c r="CX180" s="121" t="str">
        <f t="shared" si="212"/>
        <v/>
      </c>
      <c r="CY180" s="121" t="str">
        <f t="shared" si="213"/>
        <v/>
      </c>
      <c r="CZ180" s="121" t="str">
        <f t="shared" si="214"/>
        <v/>
      </c>
      <c r="DA180" s="121" t="str">
        <f t="shared" si="215"/>
        <v/>
      </c>
      <c r="DB180" s="122" t="str">
        <f t="shared" si="216"/>
        <v/>
      </c>
      <c r="DC180" s="120" t="str">
        <f t="shared" si="217"/>
        <v/>
      </c>
      <c r="DD180" s="121" t="str">
        <f t="shared" si="218"/>
        <v/>
      </c>
      <c r="DE180" s="121" t="str">
        <f t="shared" si="219"/>
        <v/>
      </c>
      <c r="DF180" s="122" t="str">
        <f t="shared" si="220"/>
        <v/>
      </c>
      <c r="DG180" s="110"/>
    </row>
    <row r="181" spans="2:111" ht="16.2" hidden="1" customHeight="1" outlineLevel="2" x14ac:dyDescent="0.4">
      <c r="B181" s="7">
        <v>176</v>
      </c>
      <c r="C181" s="12"/>
      <c r="D181" s="13"/>
      <c r="E181" s="14"/>
      <c r="F181" s="14"/>
      <c r="G181" s="14"/>
      <c r="H181" s="14"/>
      <c r="I181" s="14"/>
      <c r="J181" s="14"/>
      <c r="K181" s="14"/>
      <c r="L181" s="15"/>
      <c r="M181" s="12"/>
      <c r="N181" s="12"/>
      <c r="O181" s="12"/>
      <c r="P181" s="98" t="str">
        <f xml:space="preserve"> IF(ISBLANK(M181),"",VLOOKUP(M181,ComboValue!$E$2:$I$18,5,FALSE))</f>
        <v/>
      </c>
      <c r="Q181" s="12"/>
      <c r="R181" s="234" t="str" cm="1">
        <f t="array" ref="R181">IF(OR(ISNUMBER(SEARCH("GHS05",$D181:$L181)),ISNUMBER(SEARCH("GHS06",$D181:$L181)),ISNUMBER(SEARCH("GHS07",$D181:$L181)),ISNUMBER(SEARCH("GHS08",$D181:$L181)),ISNUMBER(SEARCH("geen pictogram",$D181:$L181)),ISNUMBER(SEARCH("GHS09",$D181:$L181)),ISNUMBER(SEARCH("GHS05",$D181:$L181))),"JA","NEE")</f>
        <v>NEE</v>
      </c>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X181" s="121" t="str">
        <f xml:space="preserve"> IF(ISBLANK(D181),"",VLOOKUP(D181,ComboValue!$B$2:$C$11,2,FALSE) &amp; ",") &amp; IF(ISBLANK(E181),"",VLOOKUP(E181,ComboValue!$B$2:$C$11,2,FALSE) &amp; ",") &amp; IF(ISBLANK(F181),"",VLOOKUP(F181,ComboValue!$B$2:$C$11,2,FALSE) &amp; ",") &amp; IF(ISBLANK(G181),"",VLOOKUP(G181,ComboValue!$B$2:$C$11,2,FALSE) &amp; ",") &amp; IF(ISBLANK(H181),"",VLOOKUP(H181,ComboValue!$B$2:$C$11,2,FALSE) &amp; ",") &amp; IF(ISBLANK(I181),"",VLOOKUP(I181,ComboValue!$B$2:$C$11,2,FALSE) &amp; ",") &amp; IF(ISBLANK(J181),"",VLOOKUP(J181,ComboValue!$B$2:$C$11,2,FALSE) &amp; ",") &amp; IF(ISBLANK(K181),"",VLOOKUP(K181,ComboValue!$B$2:$C$11,2,FALSE) &amp; ",") &amp; IF(ISBLANK(L181),"",VLOOKUP(L181,ComboValue!$B$2:$C$11,2,FALSE) &amp; ",")</f>
        <v/>
      </c>
      <c r="AY181" s="121" t="str">
        <f t="shared" si="180"/>
        <v>Tous_NL</v>
      </c>
      <c r="AZ181" s="121" t="str">
        <f>IF(ISBLANK(M181),"",VLOOKUP(M181,ComboValue!$E$2:$G$18,3,FALSE))</f>
        <v/>
      </c>
      <c r="BA181" s="121" t="str">
        <f>IF(ISBLANK(N181),"",VLOOKUP(N181,ComboValue!$K$2:$L$5,2,FALSE))</f>
        <v/>
      </c>
      <c r="BB181" s="128" t="str">
        <f>IF(ISBLANK(S181),"",VLOOKUP(S181,ComboValue!$N$2:$O$70,2,FALSE) &amp; ",") &amp; IF(ISBLANK(T181),"",VLOOKUP(T181,ComboValue!$N$2:$O$70,2,FALSE) &amp; ",") &amp; IF(ISBLANK(U181),"",VLOOKUP(U181,ComboValue!$N$2:$O$70,2,FALSE) &amp; ",") &amp; IF(ISBLANK(V181),"",VLOOKUP(V181,ComboValue!$N$2:$O$70,2,FALSE) &amp; ",") &amp; IF(ISBLANK(W181),"",VLOOKUP(W181,ComboValue!$N$2:$O$70,2,FALSE) &amp; ",") &amp; IF(ISBLANK(X181),"",VLOOKUP(X181,ComboValue!$N$2:$O$70,2,FALSE) &amp; ",") &amp; IF(ISBLANK(Y181),"",VLOOKUP(Y181,ComboValue!$N$2:$O$70,2,FALSE) &amp; ",") &amp; IF(ISBLANK(Z181),"",VLOOKUP(Z181,ComboValue!$N$2:$O$70,2,FALSE) &amp; ",") &amp; IF(ISBLANK(AA181),"",VLOOKUP(AA181,ComboValue!$N$2:$O$70,2,FALSE) &amp; ",") &amp; IF(ISBLANK(AB181),"",VLOOKUP(AB181,ComboValue!$N$2:$O$70,2,FALSE) &amp; ",") &amp; IF(ISBLANK(AC181),"",VLOOKUP(AC181,ComboValue!$N$2:$O$70,2,FALSE) &amp; ",") &amp; IF(ISBLANK(AD181),"",VLOOKUP(AD181,ComboValue!$N$2:$O$70,2,FALSE) &amp; ",") &amp; IF(ISBLANK(AE181),"",VLOOKUP(AE181,ComboValue!$N$2:$O$70,2,FALSE) &amp; ",") &amp; IF(ISBLANK(AF181),"",VLOOKUP(AF181,ComboValue!$N$2:$O$70,2,FALSE) &amp; ",") &amp; IF(ISBLANK(AG181),"",VLOOKUP(AG181,ComboValue!$N$2:$O$70,2,FALSE) &amp; ",") &amp; IF(ISBLANK(AH181),"",VLOOKUP(AH181,ComboValue!$N$2:$O$70,2,FALSE) &amp; ",") &amp; IF(ISBLANK(AI181),"",VLOOKUP(AI181,ComboValue!$N$2:$O$70,2,FALSE) &amp; ",") &amp; IF(ISBLANK(AJ181),"",VLOOKUP(AJ181,ComboValue!$N$2:$O$70,2,FALSE) &amp; ",") &amp; IF(ISBLANK(AK181),"",VLOOKUP(AK181,ComboValue!$N$2:$O$70,2,FALSE) &amp; ",") &amp; IF(ISBLANK(AL181),"",VLOOKUP(AL181,ComboValue!$N$2:$O$70,2,FALSE) &amp; ",") &amp; IF(ISBLANK(AM181),"",VLOOKUP(AM181,ComboValue!$N$2:$O$70,2,FALSE) &amp; ",") &amp; IF(ISBLANK(AN181),"",VLOOKUP(AN181,ComboValue!$N$2:$O$70,2,FALSE) &amp; ",") &amp; IF(ISBLANK(AO181),"",VLOOKUP(AO181,ComboValue!$N$2:$O$70,2,FALSE) &amp; ",") &amp; IF(ISBLANK(AP181),"",VLOOKUP(AP181,ComboValue!$N$2:$O$70,2,FALSE) &amp; ",") &amp; IF(ISBLANK(AQ181),"",VLOOKUP(AQ181,ComboValue!$N$2:$O$70,2,FALSE) &amp; ",") &amp; IF(ISBLANK(AR181),"",VLOOKUP(AR181,ComboValue!$N$2:$O$70,2,FALSE) &amp; ",") &amp; IF(ISBLANK(AS181),"",VLOOKUP(AS181,ComboValue!$N$2:$O$70,2,FALSE) &amp; ",") &amp; IF(ISBLANK(AT181),"",VLOOKUP(AT181,ComboValue!$N$2:$O$70,2,FALSE) &amp; ",") &amp; IF(ISBLANK(AU181),"",VLOOKUP(AU181,ComboValue!$N$2:$O$70,2,FALSE) &amp; ",") &amp; IF(ISBLANK(AV181),"",VLOOKUP(AV181,ComboValue!$N$2:$O$70,2,FALSE) &amp; ",")</f>
        <v/>
      </c>
      <c r="BC181" s="122" t="str">
        <f t="shared" si="181"/>
        <v/>
      </c>
      <c r="BD181" s="110"/>
      <c r="BE181" s="120" t="str">
        <f t="shared" si="169"/>
        <v/>
      </c>
      <c r="BF181" s="121" t="str">
        <f t="shared" si="170"/>
        <v/>
      </c>
      <c r="BG181" s="121" t="str">
        <f t="shared" si="171"/>
        <v/>
      </c>
      <c r="BH181" s="121" t="str">
        <f t="shared" si="172"/>
        <v/>
      </c>
      <c r="BI181" s="121" t="str">
        <f t="shared" si="173"/>
        <v/>
      </c>
      <c r="BJ181" s="121" t="str">
        <f t="shared" si="174"/>
        <v/>
      </c>
      <c r="BK181" s="121" t="str">
        <f t="shared" si="175"/>
        <v/>
      </c>
      <c r="BL181" s="121" t="str">
        <f t="shared" si="176"/>
        <v/>
      </c>
      <c r="BM181" s="121" t="str">
        <f t="shared" si="177"/>
        <v/>
      </c>
      <c r="BN181" s="121" t="str">
        <f t="shared" si="178"/>
        <v/>
      </c>
      <c r="BO181" s="121">
        <f t="shared" si="182"/>
        <v>0</v>
      </c>
      <c r="BP181" s="121">
        <f t="shared" si="183"/>
        <v>0</v>
      </c>
      <c r="BQ181" s="121">
        <f t="shared" si="184"/>
        <v>0</v>
      </c>
      <c r="BR181" s="121">
        <f t="shared" si="185"/>
        <v>0</v>
      </c>
      <c r="BS181" s="121">
        <f t="shared" si="186"/>
        <v>0</v>
      </c>
      <c r="BT181" s="121">
        <f t="shared" si="187"/>
        <v>0</v>
      </c>
      <c r="BU181" s="121" t="str">
        <f t="shared" si="188"/>
        <v/>
      </c>
      <c r="BV181" s="121" t="str">
        <f t="shared" si="189"/>
        <v/>
      </c>
      <c r="BW181" s="121" t="str">
        <f t="shared" si="190"/>
        <v/>
      </c>
      <c r="BX181" s="121" t="str">
        <f t="shared" si="191"/>
        <v/>
      </c>
      <c r="BY181" s="121" t="str">
        <f t="shared" si="192"/>
        <v/>
      </c>
      <c r="BZ181" s="121" t="str">
        <f t="shared" si="193"/>
        <v/>
      </c>
      <c r="CA181" s="121" t="str">
        <f t="shared" si="194"/>
        <v/>
      </c>
      <c r="CB181" s="121" t="str">
        <f t="shared" si="195"/>
        <v/>
      </c>
      <c r="CC181" s="121" t="str">
        <f t="shared" si="196"/>
        <v/>
      </c>
      <c r="CD181" s="121" t="str">
        <f t="shared" si="197"/>
        <v/>
      </c>
      <c r="CE181" s="121" t="str">
        <f t="shared" si="198"/>
        <v/>
      </c>
      <c r="CF181" s="121" t="str">
        <f t="shared" si="199"/>
        <v/>
      </c>
      <c r="CG181" s="121" t="str">
        <f t="shared" si="200"/>
        <v/>
      </c>
      <c r="CH181" s="121" t="str">
        <f t="shared" si="201"/>
        <v/>
      </c>
      <c r="CI181" s="121" t="str">
        <f t="shared" si="202"/>
        <v/>
      </c>
      <c r="CJ181" s="129" t="str">
        <f t="shared" si="203"/>
        <v/>
      </c>
      <c r="CK181" s="121" t="str">
        <f t="shared" si="204"/>
        <v/>
      </c>
      <c r="CL181" s="121" t="str">
        <f t="shared" si="205"/>
        <v/>
      </c>
      <c r="CM181" s="122" t="str">
        <f t="shared" si="206"/>
        <v/>
      </c>
      <c r="CN181" s="122"/>
      <c r="CO181" s="122"/>
      <c r="CP181" s="122"/>
      <c r="CQ181" s="122"/>
      <c r="CR181" s="218" t="str">
        <f t="shared" si="179"/>
        <v>NO</v>
      </c>
      <c r="CS181" s="120" t="str">
        <f t="shared" si="207"/>
        <v/>
      </c>
      <c r="CT181" s="121" t="str">
        <f t="shared" si="208"/>
        <v/>
      </c>
      <c r="CU181" s="121" t="str">
        <f t="shared" si="209"/>
        <v/>
      </c>
      <c r="CV181" s="121" t="str">
        <f t="shared" si="210"/>
        <v/>
      </c>
      <c r="CW181" s="121" t="str">
        <f t="shared" si="211"/>
        <v/>
      </c>
      <c r="CX181" s="121" t="str">
        <f t="shared" si="212"/>
        <v/>
      </c>
      <c r="CY181" s="121" t="str">
        <f t="shared" si="213"/>
        <v/>
      </c>
      <c r="CZ181" s="121" t="str">
        <f t="shared" si="214"/>
        <v/>
      </c>
      <c r="DA181" s="121" t="str">
        <f t="shared" si="215"/>
        <v/>
      </c>
      <c r="DB181" s="122" t="str">
        <f t="shared" si="216"/>
        <v/>
      </c>
      <c r="DC181" s="120" t="str">
        <f t="shared" si="217"/>
        <v/>
      </c>
      <c r="DD181" s="121" t="str">
        <f t="shared" si="218"/>
        <v/>
      </c>
      <c r="DE181" s="121" t="str">
        <f t="shared" si="219"/>
        <v/>
      </c>
      <c r="DF181" s="122" t="str">
        <f t="shared" si="220"/>
        <v/>
      </c>
      <c r="DG181" s="110"/>
    </row>
    <row r="182" spans="2:111" ht="16.2" hidden="1" customHeight="1" outlineLevel="2" x14ac:dyDescent="0.4">
      <c r="B182" s="7">
        <v>177</v>
      </c>
      <c r="C182" s="12"/>
      <c r="D182" s="13"/>
      <c r="E182" s="14"/>
      <c r="F182" s="14"/>
      <c r="G182" s="14"/>
      <c r="H182" s="14"/>
      <c r="I182" s="14"/>
      <c r="J182" s="14"/>
      <c r="K182" s="14"/>
      <c r="L182" s="15"/>
      <c r="M182" s="12"/>
      <c r="N182" s="12"/>
      <c r="O182" s="12"/>
      <c r="P182" s="98" t="str">
        <f xml:space="preserve"> IF(ISBLANK(M182),"",VLOOKUP(M182,ComboValue!$E$2:$I$18,5,FALSE))</f>
        <v/>
      </c>
      <c r="Q182" s="12"/>
      <c r="R182" s="234" t="str" cm="1">
        <f t="array" ref="R182">IF(OR(ISNUMBER(SEARCH("GHS05",$D182:$L182)),ISNUMBER(SEARCH("GHS06",$D182:$L182)),ISNUMBER(SEARCH("GHS07",$D182:$L182)),ISNUMBER(SEARCH("GHS08",$D182:$L182)),ISNUMBER(SEARCH("geen pictogram",$D182:$L182)),ISNUMBER(SEARCH("GHS09",$D182:$L182)),ISNUMBER(SEARCH("GHS05",$D182:$L182))),"JA","NEE")</f>
        <v>NEE</v>
      </c>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X182" s="121" t="str">
        <f xml:space="preserve"> IF(ISBLANK(D182),"",VLOOKUP(D182,ComboValue!$B$2:$C$11,2,FALSE) &amp; ",") &amp; IF(ISBLANK(E182),"",VLOOKUP(E182,ComboValue!$B$2:$C$11,2,FALSE) &amp; ",") &amp; IF(ISBLANK(F182),"",VLOOKUP(F182,ComboValue!$B$2:$C$11,2,FALSE) &amp; ",") &amp; IF(ISBLANK(G182),"",VLOOKUP(G182,ComboValue!$B$2:$C$11,2,FALSE) &amp; ",") &amp; IF(ISBLANK(H182),"",VLOOKUP(H182,ComboValue!$B$2:$C$11,2,FALSE) &amp; ",") &amp; IF(ISBLANK(I182),"",VLOOKUP(I182,ComboValue!$B$2:$C$11,2,FALSE) &amp; ",") &amp; IF(ISBLANK(J182),"",VLOOKUP(J182,ComboValue!$B$2:$C$11,2,FALSE) &amp; ",") &amp; IF(ISBLANK(K182),"",VLOOKUP(K182,ComboValue!$B$2:$C$11,2,FALSE) &amp; ",") &amp; IF(ISBLANK(L182),"",VLOOKUP(L182,ComboValue!$B$2:$C$11,2,FALSE) &amp; ",")</f>
        <v/>
      </c>
      <c r="AY182" s="121" t="str">
        <f t="shared" si="180"/>
        <v>Tous_NL</v>
      </c>
      <c r="AZ182" s="121" t="str">
        <f>IF(ISBLANK(M182),"",VLOOKUP(M182,ComboValue!$E$2:$G$18,3,FALSE))</f>
        <v/>
      </c>
      <c r="BA182" s="121" t="str">
        <f>IF(ISBLANK(N182),"",VLOOKUP(N182,ComboValue!$K$2:$L$5,2,FALSE))</f>
        <v/>
      </c>
      <c r="BB182" s="128" t="str">
        <f>IF(ISBLANK(S182),"",VLOOKUP(S182,ComboValue!$N$2:$O$70,2,FALSE) &amp; ",") &amp; IF(ISBLANK(T182),"",VLOOKUP(T182,ComboValue!$N$2:$O$70,2,FALSE) &amp; ",") &amp; IF(ISBLANK(U182),"",VLOOKUP(U182,ComboValue!$N$2:$O$70,2,FALSE) &amp; ",") &amp; IF(ISBLANK(V182),"",VLOOKUP(V182,ComboValue!$N$2:$O$70,2,FALSE) &amp; ",") &amp; IF(ISBLANK(W182),"",VLOOKUP(W182,ComboValue!$N$2:$O$70,2,FALSE) &amp; ",") &amp; IF(ISBLANK(X182),"",VLOOKUP(X182,ComboValue!$N$2:$O$70,2,FALSE) &amp; ",") &amp; IF(ISBLANK(Y182),"",VLOOKUP(Y182,ComboValue!$N$2:$O$70,2,FALSE) &amp; ",") &amp; IF(ISBLANK(Z182),"",VLOOKUP(Z182,ComboValue!$N$2:$O$70,2,FALSE) &amp; ",") &amp; IF(ISBLANK(AA182),"",VLOOKUP(AA182,ComboValue!$N$2:$O$70,2,FALSE) &amp; ",") &amp; IF(ISBLANK(AB182),"",VLOOKUP(AB182,ComboValue!$N$2:$O$70,2,FALSE) &amp; ",") &amp; IF(ISBLANK(AC182),"",VLOOKUP(AC182,ComboValue!$N$2:$O$70,2,FALSE) &amp; ",") &amp; IF(ISBLANK(AD182),"",VLOOKUP(AD182,ComboValue!$N$2:$O$70,2,FALSE) &amp; ",") &amp; IF(ISBLANK(AE182),"",VLOOKUP(AE182,ComboValue!$N$2:$O$70,2,FALSE) &amp; ",") &amp; IF(ISBLANK(AF182),"",VLOOKUP(AF182,ComboValue!$N$2:$O$70,2,FALSE) &amp; ",") &amp; IF(ISBLANK(AG182),"",VLOOKUP(AG182,ComboValue!$N$2:$O$70,2,FALSE) &amp; ",") &amp; IF(ISBLANK(AH182),"",VLOOKUP(AH182,ComboValue!$N$2:$O$70,2,FALSE) &amp; ",") &amp; IF(ISBLANK(AI182),"",VLOOKUP(AI182,ComboValue!$N$2:$O$70,2,FALSE) &amp; ",") &amp; IF(ISBLANK(AJ182),"",VLOOKUP(AJ182,ComboValue!$N$2:$O$70,2,FALSE) &amp; ",") &amp; IF(ISBLANK(AK182),"",VLOOKUP(AK182,ComboValue!$N$2:$O$70,2,FALSE) &amp; ",") &amp; IF(ISBLANK(AL182),"",VLOOKUP(AL182,ComboValue!$N$2:$O$70,2,FALSE) &amp; ",") &amp; IF(ISBLANK(AM182),"",VLOOKUP(AM182,ComboValue!$N$2:$O$70,2,FALSE) &amp; ",") &amp; IF(ISBLANK(AN182),"",VLOOKUP(AN182,ComboValue!$N$2:$O$70,2,FALSE) &amp; ",") &amp; IF(ISBLANK(AO182),"",VLOOKUP(AO182,ComboValue!$N$2:$O$70,2,FALSE) &amp; ",") &amp; IF(ISBLANK(AP182),"",VLOOKUP(AP182,ComboValue!$N$2:$O$70,2,FALSE) &amp; ",") &amp; IF(ISBLANK(AQ182),"",VLOOKUP(AQ182,ComboValue!$N$2:$O$70,2,FALSE) &amp; ",") &amp; IF(ISBLANK(AR182),"",VLOOKUP(AR182,ComboValue!$N$2:$O$70,2,FALSE) &amp; ",") &amp; IF(ISBLANK(AS182),"",VLOOKUP(AS182,ComboValue!$N$2:$O$70,2,FALSE) &amp; ",") &amp; IF(ISBLANK(AT182),"",VLOOKUP(AT182,ComboValue!$N$2:$O$70,2,FALSE) &amp; ",") &amp; IF(ISBLANK(AU182),"",VLOOKUP(AU182,ComboValue!$N$2:$O$70,2,FALSE) &amp; ",") &amp; IF(ISBLANK(AV182),"",VLOOKUP(AV182,ComboValue!$N$2:$O$70,2,FALSE) &amp; ",")</f>
        <v/>
      </c>
      <c r="BC182" s="122" t="str">
        <f t="shared" si="181"/>
        <v/>
      </c>
      <c r="BD182" s="110"/>
      <c r="BE182" s="120" t="str">
        <f t="shared" si="169"/>
        <v/>
      </c>
      <c r="BF182" s="121" t="str">
        <f t="shared" si="170"/>
        <v/>
      </c>
      <c r="BG182" s="121" t="str">
        <f t="shared" si="171"/>
        <v/>
      </c>
      <c r="BH182" s="121" t="str">
        <f t="shared" si="172"/>
        <v/>
      </c>
      <c r="BI182" s="121" t="str">
        <f t="shared" si="173"/>
        <v/>
      </c>
      <c r="BJ182" s="121" t="str">
        <f t="shared" si="174"/>
        <v/>
      </c>
      <c r="BK182" s="121" t="str">
        <f t="shared" si="175"/>
        <v/>
      </c>
      <c r="BL182" s="121" t="str">
        <f t="shared" si="176"/>
        <v/>
      </c>
      <c r="BM182" s="121" t="str">
        <f t="shared" si="177"/>
        <v/>
      </c>
      <c r="BN182" s="121" t="str">
        <f t="shared" si="178"/>
        <v/>
      </c>
      <c r="BO182" s="121">
        <f t="shared" si="182"/>
        <v>0</v>
      </c>
      <c r="BP182" s="121">
        <f t="shared" si="183"/>
        <v>0</v>
      </c>
      <c r="BQ182" s="121">
        <f t="shared" si="184"/>
        <v>0</v>
      </c>
      <c r="BR182" s="121">
        <f t="shared" si="185"/>
        <v>0</v>
      </c>
      <c r="BS182" s="121">
        <f t="shared" si="186"/>
        <v>0</v>
      </c>
      <c r="BT182" s="121">
        <f t="shared" si="187"/>
        <v>0</v>
      </c>
      <c r="BU182" s="121" t="str">
        <f t="shared" si="188"/>
        <v/>
      </c>
      <c r="BV182" s="121" t="str">
        <f t="shared" si="189"/>
        <v/>
      </c>
      <c r="BW182" s="121" t="str">
        <f t="shared" si="190"/>
        <v/>
      </c>
      <c r="BX182" s="121" t="str">
        <f t="shared" si="191"/>
        <v/>
      </c>
      <c r="BY182" s="121" t="str">
        <f t="shared" si="192"/>
        <v/>
      </c>
      <c r="BZ182" s="121" t="str">
        <f t="shared" si="193"/>
        <v/>
      </c>
      <c r="CA182" s="121" t="str">
        <f t="shared" si="194"/>
        <v/>
      </c>
      <c r="CB182" s="121" t="str">
        <f t="shared" si="195"/>
        <v/>
      </c>
      <c r="CC182" s="121" t="str">
        <f t="shared" si="196"/>
        <v/>
      </c>
      <c r="CD182" s="121" t="str">
        <f t="shared" si="197"/>
        <v/>
      </c>
      <c r="CE182" s="121" t="str">
        <f t="shared" si="198"/>
        <v/>
      </c>
      <c r="CF182" s="121" t="str">
        <f t="shared" si="199"/>
        <v/>
      </c>
      <c r="CG182" s="121" t="str">
        <f t="shared" si="200"/>
        <v/>
      </c>
      <c r="CH182" s="121" t="str">
        <f t="shared" si="201"/>
        <v/>
      </c>
      <c r="CI182" s="121" t="str">
        <f t="shared" si="202"/>
        <v/>
      </c>
      <c r="CJ182" s="129" t="str">
        <f t="shared" si="203"/>
        <v/>
      </c>
      <c r="CK182" s="121" t="str">
        <f t="shared" si="204"/>
        <v/>
      </c>
      <c r="CL182" s="121" t="str">
        <f t="shared" si="205"/>
        <v/>
      </c>
      <c r="CM182" s="122" t="str">
        <f t="shared" si="206"/>
        <v/>
      </c>
      <c r="CN182" s="122"/>
      <c r="CO182" s="122"/>
      <c r="CP182" s="122"/>
      <c r="CQ182" s="122"/>
      <c r="CR182" s="218" t="str">
        <f t="shared" si="179"/>
        <v>NO</v>
      </c>
      <c r="CS182" s="120" t="str">
        <f t="shared" si="207"/>
        <v/>
      </c>
      <c r="CT182" s="121" t="str">
        <f t="shared" si="208"/>
        <v/>
      </c>
      <c r="CU182" s="121" t="str">
        <f t="shared" si="209"/>
        <v/>
      </c>
      <c r="CV182" s="121" t="str">
        <f t="shared" si="210"/>
        <v/>
      </c>
      <c r="CW182" s="121" t="str">
        <f t="shared" si="211"/>
        <v/>
      </c>
      <c r="CX182" s="121" t="str">
        <f t="shared" si="212"/>
        <v/>
      </c>
      <c r="CY182" s="121" t="str">
        <f t="shared" si="213"/>
        <v/>
      </c>
      <c r="CZ182" s="121" t="str">
        <f t="shared" si="214"/>
        <v/>
      </c>
      <c r="DA182" s="121" t="str">
        <f t="shared" si="215"/>
        <v/>
      </c>
      <c r="DB182" s="122" t="str">
        <f t="shared" si="216"/>
        <v/>
      </c>
      <c r="DC182" s="120" t="str">
        <f t="shared" si="217"/>
        <v/>
      </c>
      <c r="DD182" s="121" t="str">
        <f t="shared" si="218"/>
        <v/>
      </c>
      <c r="DE182" s="121" t="str">
        <f t="shared" si="219"/>
        <v/>
      </c>
      <c r="DF182" s="122" t="str">
        <f t="shared" si="220"/>
        <v/>
      </c>
      <c r="DG182" s="110"/>
    </row>
    <row r="183" spans="2:111" ht="16.2" hidden="1" customHeight="1" outlineLevel="2" x14ac:dyDescent="0.4">
      <c r="B183" s="7">
        <v>178</v>
      </c>
      <c r="C183" s="12"/>
      <c r="D183" s="13"/>
      <c r="E183" s="14"/>
      <c r="F183" s="14"/>
      <c r="G183" s="14"/>
      <c r="H183" s="14"/>
      <c r="I183" s="14"/>
      <c r="J183" s="14"/>
      <c r="K183" s="14"/>
      <c r="L183" s="15"/>
      <c r="M183" s="12"/>
      <c r="N183" s="12"/>
      <c r="O183" s="12"/>
      <c r="P183" s="98" t="str">
        <f xml:space="preserve"> IF(ISBLANK(M183),"",VLOOKUP(M183,ComboValue!$E$2:$I$18,5,FALSE))</f>
        <v/>
      </c>
      <c r="Q183" s="12"/>
      <c r="R183" s="234" t="str" cm="1">
        <f t="array" ref="R183">IF(OR(ISNUMBER(SEARCH("GHS05",$D183:$L183)),ISNUMBER(SEARCH("GHS06",$D183:$L183)),ISNUMBER(SEARCH("GHS07",$D183:$L183)),ISNUMBER(SEARCH("GHS08",$D183:$L183)),ISNUMBER(SEARCH("geen pictogram",$D183:$L183)),ISNUMBER(SEARCH("GHS09",$D183:$L183)),ISNUMBER(SEARCH("GHS05",$D183:$L183))),"JA","NEE")</f>
        <v>NEE</v>
      </c>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X183" s="121" t="str">
        <f xml:space="preserve"> IF(ISBLANK(D183),"",VLOOKUP(D183,ComboValue!$B$2:$C$11,2,FALSE) &amp; ",") &amp; IF(ISBLANK(E183),"",VLOOKUP(E183,ComboValue!$B$2:$C$11,2,FALSE) &amp; ",") &amp; IF(ISBLANK(F183),"",VLOOKUP(F183,ComboValue!$B$2:$C$11,2,FALSE) &amp; ",") &amp; IF(ISBLANK(G183),"",VLOOKUP(G183,ComboValue!$B$2:$C$11,2,FALSE) &amp; ",") &amp; IF(ISBLANK(H183),"",VLOOKUP(H183,ComboValue!$B$2:$C$11,2,FALSE) &amp; ",") &amp; IF(ISBLANK(I183),"",VLOOKUP(I183,ComboValue!$B$2:$C$11,2,FALSE) &amp; ",") &amp; IF(ISBLANK(J183),"",VLOOKUP(J183,ComboValue!$B$2:$C$11,2,FALSE) &amp; ",") &amp; IF(ISBLANK(K183),"",VLOOKUP(K183,ComboValue!$B$2:$C$11,2,FALSE) &amp; ",") &amp; IF(ISBLANK(L183),"",VLOOKUP(L183,ComboValue!$B$2:$C$11,2,FALSE) &amp; ",")</f>
        <v/>
      </c>
      <c r="AY183" s="121" t="str">
        <f t="shared" si="180"/>
        <v>Tous_NL</v>
      </c>
      <c r="AZ183" s="121" t="str">
        <f>IF(ISBLANK(M183),"",VLOOKUP(M183,ComboValue!$E$2:$G$18,3,FALSE))</f>
        <v/>
      </c>
      <c r="BA183" s="121" t="str">
        <f>IF(ISBLANK(N183),"",VLOOKUP(N183,ComboValue!$K$2:$L$5,2,FALSE))</f>
        <v/>
      </c>
      <c r="BB183" s="128" t="str">
        <f>IF(ISBLANK(S183),"",VLOOKUP(S183,ComboValue!$N$2:$O$70,2,FALSE) &amp; ",") &amp; IF(ISBLANK(T183),"",VLOOKUP(T183,ComboValue!$N$2:$O$70,2,FALSE) &amp; ",") &amp; IF(ISBLANK(U183),"",VLOOKUP(U183,ComboValue!$N$2:$O$70,2,FALSE) &amp; ",") &amp; IF(ISBLANK(V183),"",VLOOKUP(V183,ComboValue!$N$2:$O$70,2,FALSE) &amp; ",") &amp; IF(ISBLANK(W183),"",VLOOKUP(W183,ComboValue!$N$2:$O$70,2,FALSE) &amp; ",") &amp; IF(ISBLANK(X183),"",VLOOKUP(X183,ComboValue!$N$2:$O$70,2,FALSE) &amp; ",") &amp; IF(ISBLANK(Y183),"",VLOOKUP(Y183,ComboValue!$N$2:$O$70,2,FALSE) &amp; ",") &amp; IF(ISBLANK(Z183),"",VLOOKUP(Z183,ComboValue!$N$2:$O$70,2,FALSE) &amp; ",") &amp; IF(ISBLANK(AA183),"",VLOOKUP(AA183,ComboValue!$N$2:$O$70,2,FALSE) &amp; ",") &amp; IF(ISBLANK(AB183),"",VLOOKUP(AB183,ComboValue!$N$2:$O$70,2,FALSE) &amp; ",") &amp; IF(ISBLANK(AC183),"",VLOOKUP(AC183,ComboValue!$N$2:$O$70,2,FALSE) &amp; ",") &amp; IF(ISBLANK(AD183),"",VLOOKUP(AD183,ComboValue!$N$2:$O$70,2,FALSE) &amp; ",") &amp; IF(ISBLANK(AE183),"",VLOOKUP(AE183,ComboValue!$N$2:$O$70,2,FALSE) &amp; ",") &amp; IF(ISBLANK(AF183),"",VLOOKUP(AF183,ComboValue!$N$2:$O$70,2,FALSE) &amp; ",") &amp; IF(ISBLANK(AG183),"",VLOOKUP(AG183,ComboValue!$N$2:$O$70,2,FALSE) &amp; ",") &amp; IF(ISBLANK(AH183),"",VLOOKUP(AH183,ComboValue!$N$2:$O$70,2,FALSE) &amp; ",") &amp; IF(ISBLANK(AI183),"",VLOOKUP(AI183,ComboValue!$N$2:$O$70,2,FALSE) &amp; ",") &amp; IF(ISBLANK(AJ183),"",VLOOKUP(AJ183,ComboValue!$N$2:$O$70,2,FALSE) &amp; ",") &amp; IF(ISBLANK(AK183),"",VLOOKUP(AK183,ComboValue!$N$2:$O$70,2,FALSE) &amp; ",") &amp; IF(ISBLANK(AL183),"",VLOOKUP(AL183,ComboValue!$N$2:$O$70,2,FALSE) &amp; ",") &amp; IF(ISBLANK(AM183),"",VLOOKUP(AM183,ComboValue!$N$2:$O$70,2,FALSE) &amp; ",") &amp; IF(ISBLANK(AN183),"",VLOOKUP(AN183,ComboValue!$N$2:$O$70,2,FALSE) &amp; ",") &amp; IF(ISBLANK(AO183),"",VLOOKUP(AO183,ComboValue!$N$2:$O$70,2,FALSE) &amp; ",") &amp; IF(ISBLANK(AP183),"",VLOOKUP(AP183,ComboValue!$N$2:$O$70,2,FALSE) &amp; ",") &amp; IF(ISBLANK(AQ183),"",VLOOKUP(AQ183,ComboValue!$N$2:$O$70,2,FALSE) &amp; ",") &amp; IF(ISBLANK(AR183),"",VLOOKUP(AR183,ComboValue!$N$2:$O$70,2,FALSE) &amp; ",") &amp; IF(ISBLANK(AS183),"",VLOOKUP(AS183,ComboValue!$N$2:$O$70,2,FALSE) &amp; ",") &amp; IF(ISBLANK(AT183),"",VLOOKUP(AT183,ComboValue!$N$2:$O$70,2,FALSE) &amp; ",") &amp; IF(ISBLANK(AU183),"",VLOOKUP(AU183,ComboValue!$N$2:$O$70,2,FALSE) &amp; ",") &amp; IF(ISBLANK(AV183),"",VLOOKUP(AV183,ComboValue!$N$2:$O$70,2,FALSE) &amp; ",")</f>
        <v/>
      </c>
      <c r="BC183" s="122" t="str">
        <f t="shared" si="181"/>
        <v/>
      </c>
      <c r="BD183" s="110"/>
      <c r="BE183" s="120" t="str">
        <f t="shared" si="169"/>
        <v/>
      </c>
      <c r="BF183" s="121" t="str">
        <f t="shared" si="170"/>
        <v/>
      </c>
      <c r="BG183" s="121" t="str">
        <f t="shared" si="171"/>
        <v/>
      </c>
      <c r="BH183" s="121" t="str">
        <f t="shared" si="172"/>
        <v/>
      </c>
      <c r="BI183" s="121" t="str">
        <f t="shared" si="173"/>
        <v/>
      </c>
      <c r="BJ183" s="121" t="str">
        <f t="shared" si="174"/>
        <v/>
      </c>
      <c r="BK183" s="121" t="str">
        <f t="shared" si="175"/>
        <v/>
      </c>
      <c r="BL183" s="121" t="str">
        <f t="shared" si="176"/>
        <v/>
      </c>
      <c r="BM183" s="121" t="str">
        <f t="shared" si="177"/>
        <v/>
      </c>
      <c r="BN183" s="121" t="str">
        <f t="shared" si="178"/>
        <v/>
      </c>
      <c r="BO183" s="121">
        <f t="shared" si="182"/>
        <v>0</v>
      </c>
      <c r="BP183" s="121">
        <f t="shared" si="183"/>
        <v>0</v>
      </c>
      <c r="BQ183" s="121">
        <f t="shared" si="184"/>
        <v>0</v>
      </c>
      <c r="BR183" s="121">
        <f t="shared" si="185"/>
        <v>0</v>
      </c>
      <c r="BS183" s="121">
        <f t="shared" si="186"/>
        <v>0</v>
      </c>
      <c r="BT183" s="121">
        <f t="shared" si="187"/>
        <v>0</v>
      </c>
      <c r="BU183" s="121" t="str">
        <f t="shared" si="188"/>
        <v/>
      </c>
      <c r="BV183" s="121" t="str">
        <f t="shared" si="189"/>
        <v/>
      </c>
      <c r="BW183" s="121" t="str">
        <f t="shared" si="190"/>
        <v/>
      </c>
      <c r="BX183" s="121" t="str">
        <f t="shared" si="191"/>
        <v/>
      </c>
      <c r="BY183" s="121" t="str">
        <f t="shared" si="192"/>
        <v/>
      </c>
      <c r="BZ183" s="121" t="str">
        <f t="shared" si="193"/>
        <v/>
      </c>
      <c r="CA183" s="121" t="str">
        <f t="shared" si="194"/>
        <v/>
      </c>
      <c r="CB183" s="121" t="str">
        <f t="shared" si="195"/>
        <v/>
      </c>
      <c r="CC183" s="121" t="str">
        <f t="shared" si="196"/>
        <v/>
      </c>
      <c r="CD183" s="121" t="str">
        <f t="shared" si="197"/>
        <v/>
      </c>
      <c r="CE183" s="121" t="str">
        <f t="shared" si="198"/>
        <v/>
      </c>
      <c r="CF183" s="121" t="str">
        <f t="shared" si="199"/>
        <v/>
      </c>
      <c r="CG183" s="121" t="str">
        <f t="shared" si="200"/>
        <v/>
      </c>
      <c r="CH183" s="121" t="str">
        <f t="shared" si="201"/>
        <v/>
      </c>
      <c r="CI183" s="121" t="str">
        <f t="shared" si="202"/>
        <v/>
      </c>
      <c r="CJ183" s="129" t="str">
        <f t="shared" si="203"/>
        <v/>
      </c>
      <c r="CK183" s="121" t="str">
        <f t="shared" si="204"/>
        <v/>
      </c>
      <c r="CL183" s="121" t="str">
        <f t="shared" si="205"/>
        <v/>
      </c>
      <c r="CM183" s="122" t="str">
        <f t="shared" si="206"/>
        <v/>
      </c>
      <c r="CN183" s="122"/>
      <c r="CO183" s="122"/>
      <c r="CP183" s="122"/>
      <c r="CQ183" s="122"/>
      <c r="CR183" s="218" t="str">
        <f t="shared" si="179"/>
        <v>NO</v>
      </c>
      <c r="CS183" s="120" t="str">
        <f t="shared" si="207"/>
        <v/>
      </c>
      <c r="CT183" s="121" t="str">
        <f t="shared" si="208"/>
        <v/>
      </c>
      <c r="CU183" s="121" t="str">
        <f t="shared" si="209"/>
        <v/>
      </c>
      <c r="CV183" s="121" t="str">
        <f t="shared" si="210"/>
        <v/>
      </c>
      <c r="CW183" s="121" t="str">
        <f t="shared" si="211"/>
        <v/>
      </c>
      <c r="CX183" s="121" t="str">
        <f t="shared" si="212"/>
        <v/>
      </c>
      <c r="CY183" s="121" t="str">
        <f t="shared" si="213"/>
        <v/>
      </c>
      <c r="CZ183" s="121" t="str">
        <f t="shared" si="214"/>
        <v/>
      </c>
      <c r="DA183" s="121" t="str">
        <f t="shared" si="215"/>
        <v/>
      </c>
      <c r="DB183" s="122" t="str">
        <f t="shared" si="216"/>
        <v/>
      </c>
      <c r="DC183" s="120" t="str">
        <f t="shared" si="217"/>
        <v/>
      </c>
      <c r="DD183" s="121" t="str">
        <f t="shared" si="218"/>
        <v/>
      </c>
      <c r="DE183" s="121" t="str">
        <f t="shared" si="219"/>
        <v/>
      </c>
      <c r="DF183" s="122" t="str">
        <f t="shared" si="220"/>
        <v/>
      </c>
      <c r="DG183" s="110"/>
    </row>
    <row r="184" spans="2:111" ht="16.2" hidden="1" customHeight="1" outlineLevel="2" x14ac:dyDescent="0.4">
      <c r="B184" s="7">
        <v>179</v>
      </c>
      <c r="C184" s="12"/>
      <c r="D184" s="13"/>
      <c r="E184" s="14"/>
      <c r="F184" s="14"/>
      <c r="G184" s="14"/>
      <c r="H184" s="14"/>
      <c r="I184" s="14"/>
      <c r="J184" s="14"/>
      <c r="K184" s="14"/>
      <c r="L184" s="15"/>
      <c r="M184" s="12"/>
      <c r="N184" s="12"/>
      <c r="O184" s="12"/>
      <c r="P184" s="98" t="str">
        <f xml:space="preserve"> IF(ISBLANK(M184),"",VLOOKUP(M184,ComboValue!$E$2:$I$18,5,FALSE))</f>
        <v/>
      </c>
      <c r="Q184" s="12"/>
      <c r="R184" s="234" t="str" cm="1">
        <f t="array" ref="R184">IF(OR(ISNUMBER(SEARCH("GHS05",$D184:$L184)),ISNUMBER(SEARCH("GHS06",$D184:$L184)),ISNUMBER(SEARCH("GHS07",$D184:$L184)),ISNUMBER(SEARCH("GHS08",$D184:$L184)),ISNUMBER(SEARCH("geen pictogram",$D184:$L184)),ISNUMBER(SEARCH("GHS09",$D184:$L184)),ISNUMBER(SEARCH("GHS05",$D184:$L184))),"JA","NEE")</f>
        <v>NEE</v>
      </c>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X184" s="121" t="str">
        <f xml:space="preserve"> IF(ISBLANK(D184),"",VLOOKUP(D184,ComboValue!$B$2:$C$11,2,FALSE) &amp; ",") &amp; IF(ISBLANK(E184),"",VLOOKUP(E184,ComboValue!$B$2:$C$11,2,FALSE) &amp; ",") &amp; IF(ISBLANK(F184),"",VLOOKUP(F184,ComboValue!$B$2:$C$11,2,FALSE) &amp; ",") &amp; IF(ISBLANK(G184),"",VLOOKUP(G184,ComboValue!$B$2:$C$11,2,FALSE) &amp; ",") &amp; IF(ISBLANK(H184),"",VLOOKUP(H184,ComboValue!$B$2:$C$11,2,FALSE) &amp; ",") &amp; IF(ISBLANK(I184),"",VLOOKUP(I184,ComboValue!$B$2:$C$11,2,FALSE) &amp; ",") &amp; IF(ISBLANK(J184),"",VLOOKUP(J184,ComboValue!$B$2:$C$11,2,FALSE) &amp; ",") &amp; IF(ISBLANK(K184),"",VLOOKUP(K184,ComboValue!$B$2:$C$11,2,FALSE) &amp; ",") &amp; IF(ISBLANK(L184),"",VLOOKUP(L184,ComboValue!$B$2:$C$11,2,FALSE) &amp; ",")</f>
        <v/>
      </c>
      <c r="AY184" s="121" t="str">
        <f t="shared" si="180"/>
        <v>Tous_NL</v>
      </c>
      <c r="AZ184" s="121" t="str">
        <f>IF(ISBLANK(M184),"",VLOOKUP(M184,ComboValue!$E$2:$G$18,3,FALSE))</f>
        <v/>
      </c>
      <c r="BA184" s="121" t="str">
        <f>IF(ISBLANK(N184),"",VLOOKUP(N184,ComboValue!$K$2:$L$5,2,FALSE))</f>
        <v/>
      </c>
      <c r="BB184" s="128" t="str">
        <f>IF(ISBLANK(S184),"",VLOOKUP(S184,ComboValue!$N$2:$O$70,2,FALSE) &amp; ",") &amp; IF(ISBLANK(T184),"",VLOOKUP(T184,ComboValue!$N$2:$O$70,2,FALSE) &amp; ",") &amp; IF(ISBLANK(U184),"",VLOOKUP(U184,ComboValue!$N$2:$O$70,2,FALSE) &amp; ",") &amp; IF(ISBLANK(V184),"",VLOOKUP(V184,ComboValue!$N$2:$O$70,2,FALSE) &amp; ",") &amp; IF(ISBLANK(W184),"",VLOOKUP(W184,ComboValue!$N$2:$O$70,2,FALSE) &amp; ",") &amp; IF(ISBLANK(X184),"",VLOOKUP(X184,ComboValue!$N$2:$O$70,2,FALSE) &amp; ",") &amp; IF(ISBLANK(Y184),"",VLOOKUP(Y184,ComboValue!$N$2:$O$70,2,FALSE) &amp; ",") &amp; IF(ISBLANK(Z184),"",VLOOKUP(Z184,ComboValue!$N$2:$O$70,2,FALSE) &amp; ",") &amp; IF(ISBLANK(AA184),"",VLOOKUP(AA184,ComboValue!$N$2:$O$70,2,FALSE) &amp; ",") &amp; IF(ISBLANK(AB184),"",VLOOKUP(AB184,ComboValue!$N$2:$O$70,2,FALSE) &amp; ",") &amp; IF(ISBLANK(AC184),"",VLOOKUP(AC184,ComboValue!$N$2:$O$70,2,FALSE) &amp; ",") &amp; IF(ISBLANK(AD184),"",VLOOKUP(AD184,ComboValue!$N$2:$O$70,2,FALSE) &amp; ",") &amp; IF(ISBLANK(AE184),"",VLOOKUP(AE184,ComboValue!$N$2:$O$70,2,FALSE) &amp; ",") &amp; IF(ISBLANK(AF184),"",VLOOKUP(AF184,ComboValue!$N$2:$O$70,2,FALSE) &amp; ",") &amp; IF(ISBLANK(AG184),"",VLOOKUP(AG184,ComboValue!$N$2:$O$70,2,FALSE) &amp; ",") &amp; IF(ISBLANK(AH184),"",VLOOKUP(AH184,ComboValue!$N$2:$O$70,2,FALSE) &amp; ",") &amp; IF(ISBLANK(AI184),"",VLOOKUP(AI184,ComboValue!$N$2:$O$70,2,FALSE) &amp; ",") &amp; IF(ISBLANK(AJ184),"",VLOOKUP(AJ184,ComboValue!$N$2:$O$70,2,FALSE) &amp; ",") &amp; IF(ISBLANK(AK184),"",VLOOKUP(AK184,ComboValue!$N$2:$O$70,2,FALSE) &amp; ",") &amp; IF(ISBLANK(AL184),"",VLOOKUP(AL184,ComboValue!$N$2:$O$70,2,FALSE) &amp; ",") &amp; IF(ISBLANK(AM184),"",VLOOKUP(AM184,ComboValue!$N$2:$O$70,2,FALSE) &amp; ",") &amp; IF(ISBLANK(AN184),"",VLOOKUP(AN184,ComboValue!$N$2:$O$70,2,FALSE) &amp; ",") &amp; IF(ISBLANK(AO184),"",VLOOKUP(AO184,ComboValue!$N$2:$O$70,2,FALSE) &amp; ",") &amp; IF(ISBLANK(AP184),"",VLOOKUP(AP184,ComboValue!$N$2:$O$70,2,FALSE) &amp; ",") &amp; IF(ISBLANK(AQ184),"",VLOOKUP(AQ184,ComboValue!$N$2:$O$70,2,FALSE) &amp; ",") &amp; IF(ISBLANK(AR184),"",VLOOKUP(AR184,ComboValue!$N$2:$O$70,2,FALSE) &amp; ",") &amp; IF(ISBLANK(AS184),"",VLOOKUP(AS184,ComboValue!$N$2:$O$70,2,FALSE) &amp; ",") &amp; IF(ISBLANK(AT184),"",VLOOKUP(AT184,ComboValue!$N$2:$O$70,2,FALSE) &amp; ",") &amp; IF(ISBLANK(AU184),"",VLOOKUP(AU184,ComboValue!$N$2:$O$70,2,FALSE) &amp; ",") &amp; IF(ISBLANK(AV184),"",VLOOKUP(AV184,ComboValue!$N$2:$O$70,2,FALSE) &amp; ",")</f>
        <v/>
      </c>
      <c r="BC184" s="122" t="str">
        <f t="shared" si="181"/>
        <v/>
      </c>
      <c r="BD184" s="110"/>
      <c r="BE184" s="120" t="str">
        <f t="shared" si="169"/>
        <v/>
      </c>
      <c r="BF184" s="121" t="str">
        <f t="shared" si="170"/>
        <v/>
      </c>
      <c r="BG184" s="121" t="str">
        <f t="shared" si="171"/>
        <v/>
      </c>
      <c r="BH184" s="121" t="str">
        <f t="shared" si="172"/>
        <v/>
      </c>
      <c r="BI184" s="121" t="str">
        <f t="shared" si="173"/>
        <v/>
      </c>
      <c r="BJ184" s="121" t="str">
        <f t="shared" si="174"/>
        <v/>
      </c>
      <c r="BK184" s="121" t="str">
        <f t="shared" si="175"/>
        <v/>
      </c>
      <c r="BL184" s="121" t="str">
        <f t="shared" si="176"/>
        <v/>
      </c>
      <c r="BM184" s="121" t="str">
        <f t="shared" si="177"/>
        <v/>
      </c>
      <c r="BN184" s="121" t="str">
        <f t="shared" si="178"/>
        <v/>
      </c>
      <c r="BO184" s="121">
        <f t="shared" si="182"/>
        <v>0</v>
      </c>
      <c r="BP184" s="121">
        <f t="shared" si="183"/>
        <v>0</v>
      </c>
      <c r="BQ184" s="121">
        <f t="shared" si="184"/>
        <v>0</v>
      </c>
      <c r="BR184" s="121">
        <f t="shared" si="185"/>
        <v>0</v>
      </c>
      <c r="BS184" s="121">
        <f t="shared" si="186"/>
        <v>0</v>
      </c>
      <c r="BT184" s="121">
        <f t="shared" si="187"/>
        <v>0</v>
      </c>
      <c r="BU184" s="121" t="str">
        <f t="shared" si="188"/>
        <v/>
      </c>
      <c r="BV184" s="121" t="str">
        <f t="shared" si="189"/>
        <v/>
      </c>
      <c r="BW184" s="121" t="str">
        <f t="shared" si="190"/>
        <v/>
      </c>
      <c r="BX184" s="121" t="str">
        <f t="shared" si="191"/>
        <v/>
      </c>
      <c r="BY184" s="121" t="str">
        <f t="shared" si="192"/>
        <v/>
      </c>
      <c r="BZ184" s="121" t="str">
        <f t="shared" si="193"/>
        <v/>
      </c>
      <c r="CA184" s="121" t="str">
        <f t="shared" si="194"/>
        <v/>
      </c>
      <c r="CB184" s="121" t="str">
        <f t="shared" si="195"/>
        <v/>
      </c>
      <c r="CC184" s="121" t="str">
        <f t="shared" si="196"/>
        <v/>
      </c>
      <c r="CD184" s="121" t="str">
        <f t="shared" si="197"/>
        <v/>
      </c>
      <c r="CE184" s="121" t="str">
        <f t="shared" si="198"/>
        <v/>
      </c>
      <c r="CF184" s="121" t="str">
        <f t="shared" si="199"/>
        <v/>
      </c>
      <c r="CG184" s="121" t="str">
        <f t="shared" si="200"/>
        <v/>
      </c>
      <c r="CH184" s="121" t="str">
        <f t="shared" si="201"/>
        <v/>
      </c>
      <c r="CI184" s="121" t="str">
        <f t="shared" si="202"/>
        <v/>
      </c>
      <c r="CJ184" s="129" t="str">
        <f t="shared" si="203"/>
        <v/>
      </c>
      <c r="CK184" s="121" t="str">
        <f t="shared" si="204"/>
        <v/>
      </c>
      <c r="CL184" s="121" t="str">
        <f t="shared" si="205"/>
        <v/>
      </c>
      <c r="CM184" s="122" t="str">
        <f t="shared" si="206"/>
        <v/>
      </c>
      <c r="CN184" s="122"/>
      <c r="CO184" s="122"/>
      <c r="CP184" s="122"/>
      <c r="CQ184" s="122"/>
      <c r="CR184" s="218" t="str">
        <f t="shared" si="179"/>
        <v>NO</v>
      </c>
      <c r="CS184" s="120" t="str">
        <f t="shared" si="207"/>
        <v/>
      </c>
      <c r="CT184" s="121" t="str">
        <f t="shared" si="208"/>
        <v/>
      </c>
      <c r="CU184" s="121" t="str">
        <f t="shared" si="209"/>
        <v/>
      </c>
      <c r="CV184" s="121" t="str">
        <f t="shared" si="210"/>
        <v/>
      </c>
      <c r="CW184" s="121" t="str">
        <f t="shared" si="211"/>
        <v/>
      </c>
      <c r="CX184" s="121" t="str">
        <f t="shared" si="212"/>
        <v/>
      </c>
      <c r="CY184" s="121" t="str">
        <f t="shared" si="213"/>
        <v/>
      </c>
      <c r="CZ184" s="121" t="str">
        <f t="shared" si="214"/>
        <v/>
      </c>
      <c r="DA184" s="121" t="str">
        <f t="shared" si="215"/>
        <v/>
      </c>
      <c r="DB184" s="122" t="str">
        <f t="shared" si="216"/>
        <v/>
      </c>
      <c r="DC184" s="120" t="str">
        <f t="shared" si="217"/>
        <v/>
      </c>
      <c r="DD184" s="121" t="str">
        <f t="shared" si="218"/>
        <v/>
      </c>
      <c r="DE184" s="121" t="str">
        <f t="shared" si="219"/>
        <v/>
      </c>
      <c r="DF184" s="122" t="str">
        <f t="shared" si="220"/>
        <v/>
      </c>
      <c r="DG184" s="110"/>
    </row>
    <row r="185" spans="2:111" ht="16.2" hidden="1" customHeight="1" outlineLevel="2" x14ac:dyDescent="0.4">
      <c r="B185" s="7">
        <v>180</v>
      </c>
      <c r="C185" s="12"/>
      <c r="D185" s="13"/>
      <c r="E185" s="14"/>
      <c r="F185" s="14"/>
      <c r="G185" s="14"/>
      <c r="H185" s="14"/>
      <c r="I185" s="14"/>
      <c r="J185" s="14"/>
      <c r="K185" s="14"/>
      <c r="L185" s="15"/>
      <c r="M185" s="12"/>
      <c r="N185" s="12"/>
      <c r="O185" s="12"/>
      <c r="P185" s="98" t="str">
        <f xml:space="preserve"> IF(ISBLANK(M185),"",VLOOKUP(M185,ComboValue!$E$2:$I$18,5,FALSE))</f>
        <v/>
      </c>
      <c r="Q185" s="12"/>
      <c r="R185" s="234" t="str" cm="1">
        <f t="array" ref="R185">IF(OR(ISNUMBER(SEARCH("GHS05",$D185:$L185)),ISNUMBER(SEARCH("GHS06",$D185:$L185)),ISNUMBER(SEARCH("GHS07",$D185:$L185)),ISNUMBER(SEARCH("GHS08",$D185:$L185)),ISNUMBER(SEARCH("geen pictogram",$D185:$L185)),ISNUMBER(SEARCH("GHS09",$D185:$L185)),ISNUMBER(SEARCH("GHS05",$D185:$L185))),"JA","NEE")</f>
        <v>NEE</v>
      </c>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X185" s="121" t="str">
        <f xml:space="preserve"> IF(ISBLANK(D185),"",VLOOKUP(D185,ComboValue!$B$2:$C$11,2,FALSE) &amp; ",") &amp; IF(ISBLANK(E185),"",VLOOKUP(E185,ComboValue!$B$2:$C$11,2,FALSE) &amp; ",") &amp; IF(ISBLANK(F185),"",VLOOKUP(F185,ComboValue!$B$2:$C$11,2,FALSE) &amp; ",") &amp; IF(ISBLANK(G185),"",VLOOKUP(G185,ComboValue!$B$2:$C$11,2,FALSE) &amp; ",") &amp; IF(ISBLANK(H185),"",VLOOKUP(H185,ComboValue!$B$2:$C$11,2,FALSE) &amp; ",") &amp; IF(ISBLANK(I185),"",VLOOKUP(I185,ComboValue!$B$2:$C$11,2,FALSE) &amp; ",") &amp; IF(ISBLANK(J185),"",VLOOKUP(J185,ComboValue!$B$2:$C$11,2,FALSE) &amp; ",") &amp; IF(ISBLANK(K185),"",VLOOKUP(K185,ComboValue!$B$2:$C$11,2,FALSE) &amp; ",") &amp; IF(ISBLANK(L185),"",VLOOKUP(L185,ComboValue!$B$2:$C$11,2,FALSE) &amp; ",")</f>
        <v/>
      </c>
      <c r="AY185" s="121" t="str">
        <f t="shared" si="180"/>
        <v>Tous_NL</v>
      </c>
      <c r="AZ185" s="121" t="str">
        <f>IF(ISBLANK(M185),"",VLOOKUP(M185,ComboValue!$E$2:$G$18,3,FALSE))</f>
        <v/>
      </c>
      <c r="BA185" s="121" t="str">
        <f>IF(ISBLANK(N185),"",VLOOKUP(N185,ComboValue!$K$2:$L$5,2,FALSE))</f>
        <v/>
      </c>
      <c r="BB185" s="128" t="str">
        <f>IF(ISBLANK(S185),"",VLOOKUP(S185,ComboValue!$N$2:$O$70,2,FALSE) &amp; ",") &amp; IF(ISBLANK(T185),"",VLOOKUP(T185,ComboValue!$N$2:$O$70,2,FALSE) &amp; ",") &amp; IF(ISBLANK(U185),"",VLOOKUP(U185,ComboValue!$N$2:$O$70,2,FALSE) &amp; ",") &amp; IF(ISBLANK(V185),"",VLOOKUP(V185,ComboValue!$N$2:$O$70,2,FALSE) &amp; ",") &amp; IF(ISBLANK(W185),"",VLOOKUP(W185,ComboValue!$N$2:$O$70,2,FALSE) &amp; ",") &amp; IF(ISBLANK(X185),"",VLOOKUP(X185,ComboValue!$N$2:$O$70,2,FALSE) &amp; ",") &amp; IF(ISBLANK(Y185),"",VLOOKUP(Y185,ComboValue!$N$2:$O$70,2,FALSE) &amp; ",") &amp; IF(ISBLANK(Z185),"",VLOOKUP(Z185,ComboValue!$N$2:$O$70,2,FALSE) &amp; ",") &amp; IF(ISBLANK(AA185),"",VLOOKUP(AA185,ComboValue!$N$2:$O$70,2,FALSE) &amp; ",") &amp; IF(ISBLANK(AB185),"",VLOOKUP(AB185,ComboValue!$N$2:$O$70,2,FALSE) &amp; ",") &amp; IF(ISBLANK(AC185),"",VLOOKUP(AC185,ComboValue!$N$2:$O$70,2,FALSE) &amp; ",") &amp; IF(ISBLANK(AD185),"",VLOOKUP(AD185,ComboValue!$N$2:$O$70,2,FALSE) &amp; ",") &amp; IF(ISBLANK(AE185),"",VLOOKUP(AE185,ComboValue!$N$2:$O$70,2,FALSE) &amp; ",") &amp; IF(ISBLANK(AF185),"",VLOOKUP(AF185,ComboValue!$N$2:$O$70,2,FALSE) &amp; ",") &amp; IF(ISBLANK(AG185),"",VLOOKUP(AG185,ComboValue!$N$2:$O$70,2,FALSE) &amp; ",") &amp; IF(ISBLANK(AH185),"",VLOOKUP(AH185,ComboValue!$N$2:$O$70,2,FALSE) &amp; ",") &amp; IF(ISBLANK(AI185),"",VLOOKUP(AI185,ComboValue!$N$2:$O$70,2,FALSE) &amp; ",") &amp; IF(ISBLANK(AJ185),"",VLOOKUP(AJ185,ComboValue!$N$2:$O$70,2,FALSE) &amp; ",") &amp; IF(ISBLANK(AK185),"",VLOOKUP(AK185,ComboValue!$N$2:$O$70,2,FALSE) &amp; ",") &amp; IF(ISBLANK(AL185),"",VLOOKUP(AL185,ComboValue!$N$2:$O$70,2,FALSE) &amp; ",") &amp; IF(ISBLANK(AM185),"",VLOOKUP(AM185,ComboValue!$N$2:$O$70,2,FALSE) &amp; ",") &amp; IF(ISBLANK(AN185),"",VLOOKUP(AN185,ComboValue!$N$2:$O$70,2,FALSE) &amp; ",") &amp; IF(ISBLANK(AO185),"",VLOOKUP(AO185,ComboValue!$N$2:$O$70,2,FALSE) &amp; ",") &amp; IF(ISBLANK(AP185),"",VLOOKUP(AP185,ComboValue!$N$2:$O$70,2,FALSE) &amp; ",") &amp; IF(ISBLANK(AQ185),"",VLOOKUP(AQ185,ComboValue!$N$2:$O$70,2,FALSE) &amp; ",") &amp; IF(ISBLANK(AR185),"",VLOOKUP(AR185,ComboValue!$N$2:$O$70,2,FALSE) &amp; ",") &amp; IF(ISBLANK(AS185),"",VLOOKUP(AS185,ComboValue!$N$2:$O$70,2,FALSE) &amp; ",") &amp; IF(ISBLANK(AT185),"",VLOOKUP(AT185,ComboValue!$N$2:$O$70,2,FALSE) &amp; ",") &amp; IF(ISBLANK(AU185),"",VLOOKUP(AU185,ComboValue!$N$2:$O$70,2,FALSE) &amp; ",") &amp; IF(ISBLANK(AV185),"",VLOOKUP(AV185,ComboValue!$N$2:$O$70,2,FALSE) &amp; ",")</f>
        <v/>
      </c>
      <c r="BC185" s="122" t="str">
        <f t="shared" si="181"/>
        <v/>
      </c>
      <c r="BD185" s="110"/>
      <c r="BE185" s="120" t="str">
        <f t="shared" si="169"/>
        <v/>
      </c>
      <c r="BF185" s="121" t="str">
        <f t="shared" si="170"/>
        <v/>
      </c>
      <c r="BG185" s="121" t="str">
        <f t="shared" si="171"/>
        <v/>
      </c>
      <c r="BH185" s="121" t="str">
        <f t="shared" si="172"/>
        <v/>
      </c>
      <c r="BI185" s="121" t="str">
        <f t="shared" si="173"/>
        <v/>
      </c>
      <c r="BJ185" s="121" t="str">
        <f t="shared" si="174"/>
        <v/>
      </c>
      <c r="BK185" s="121" t="str">
        <f t="shared" si="175"/>
        <v/>
      </c>
      <c r="BL185" s="121" t="str">
        <f t="shared" si="176"/>
        <v/>
      </c>
      <c r="BM185" s="121" t="str">
        <f t="shared" si="177"/>
        <v/>
      </c>
      <c r="BN185" s="121" t="str">
        <f t="shared" si="178"/>
        <v/>
      </c>
      <c r="BO185" s="121">
        <f t="shared" si="182"/>
        <v>0</v>
      </c>
      <c r="BP185" s="121">
        <f t="shared" si="183"/>
        <v>0</v>
      </c>
      <c r="BQ185" s="121">
        <f t="shared" si="184"/>
        <v>0</v>
      </c>
      <c r="BR185" s="121">
        <f t="shared" si="185"/>
        <v>0</v>
      </c>
      <c r="BS185" s="121">
        <f t="shared" si="186"/>
        <v>0</v>
      </c>
      <c r="BT185" s="121">
        <f t="shared" si="187"/>
        <v>0</v>
      </c>
      <c r="BU185" s="121" t="str">
        <f t="shared" si="188"/>
        <v/>
      </c>
      <c r="BV185" s="121" t="str">
        <f t="shared" si="189"/>
        <v/>
      </c>
      <c r="BW185" s="121" t="str">
        <f t="shared" si="190"/>
        <v/>
      </c>
      <c r="BX185" s="121" t="str">
        <f t="shared" si="191"/>
        <v/>
      </c>
      <c r="BY185" s="121" t="str">
        <f t="shared" si="192"/>
        <v/>
      </c>
      <c r="BZ185" s="121" t="str">
        <f t="shared" si="193"/>
        <v/>
      </c>
      <c r="CA185" s="121" t="str">
        <f t="shared" si="194"/>
        <v/>
      </c>
      <c r="CB185" s="121" t="str">
        <f t="shared" si="195"/>
        <v/>
      </c>
      <c r="CC185" s="121" t="str">
        <f t="shared" si="196"/>
        <v/>
      </c>
      <c r="CD185" s="121" t="str">
        <f t="shared" si="197"/>
        <v/>
      </c>
      <c r="CE185" s="121" t="str">
        <f t="shared" si="198"/>
        <v/>
      </c>
      <c r="CF185" s="121" t="str">
        <f t="shared" si="199"/>
        <v/>
      </c>
      <c r="CG185" s="121" t="str">
        <f t="shared" si="200"/>
        <v/>
      </c>
      <c r="CH185" s="121" t="str">
        <f t="shared" si="201"/>
        <v/>
      </c>
      <c r="CI185" s="121" t="str">
        <f t="shared" si="202"/>
        <v/>
      </c>
      <c r="CJ185" s="129" t="str">
        <f t="shared" si="203"/>
        <v/>
      </c>
      <c r="CK185" s="121" t="str">
        <f t="shared" si="204"/>
        <v/>
      </c>
      <c r="CL185" s="121" t="str">
        <f t="shared" si="205"/>
        <v/>
      </c>
      <c r="CM185" s="122" t="str">
        <f t="shared" si="206"/>
        <v/>
      </c>
      <c r="CN185" s="122"/>
      <c r="CO185" s="122"/>
      <c r="CP185" s="122"/>
      <c r="CQ185" s="122"/>
      <c r="CR185" s="218" t="str">
        <f t="shared" si="179"/>
        <v>NO</v>
      </c>
      <c r="CS185" s="120" t="str">
        <f t="shared" si="207"/>
        <v/>
      </c>
      <c r="CT185" s="121" t="str">
        <f t="shared" si="208"/>
        <v/>
      </c>
      <c r="CU185" s="121" t="str">
        <f t="shared" si="209"/>
        <v/>
      </c>
      <c r="CV185" s="121" t="str">
        <f t="shared" si="210"/>
        <v/>
      </c>
      <c r="CW185" s="121" t="str">
        <f t="shared" si="211"/>
        <v/>
      </c>
      <c r="CX185" s="121" t="str">
        <f t="shared" si="212"/>
        <v/>
      </c>
      <c r="CY185" s="121" t="str">
        <f t="shared" si="213"/>
        <v/>
      </c>
      <c r="CZ185" s="121" t="str">
        <f t="shared" si="214"/>
        <v/>
      </c>
      <c r="DA185" s="121" t="str">
        <f t="shared" si="215"/>
        <v/>
      </c>
      <c r="DB185" s="122" t="str">
        <f t="shared" si="216"/>
        <v/>
      </c>
      <c r="DC185" s="120" t="str">
        <f t="shared" si="217"/>
        <v/>
      </c>
      <c r="DD185" s="121" t="str">
        <f t="shared" si="218"/>
        <v/>
      </c>
      <c r="DE185" s="121" t="str">
        <f t="shared" si="219"/>
        <v/>
      </c>
      <c r="DF185" s="122" t="str">
        <f t="shared" si="220"/>
        <v/>
      </c>
      <c r="DG185" s="110"/>
    </row>
    <row r="186" spans="2:111" ht="16.2" hidden="1" customHeight="1" outlineLevel="2" x14ac:dyDescent="0.4">
      <c r="B186" s="7">
        <v>181</v>
      </c>
      <c r="C186" s="12"/>
      <c r="D186" s="13"/>
      <c r="E186" s="14"/>
      <c r="F186" s="14"/>
      <c r="G186" s="14"/>
      <c r="H186" s="14"/>
      <c r="I186" s="14"/>
      <c r="J186" s="14"/>
      <c r="K186" s="14"/>
      <c r="L186" s="15"/>
      <c r="M186" s="12"/>
      <c r="N186" s="12"/>
      <c r="O186" s="12"/>
      <c r="P186" s="98" t="str">
        <f xml:space="preserve"> IF(ISBLANK(M186),"",VLOOKUP(M186,ComboValue!$E$2:$I$18,5,FALSE))</f>
        <v/>
      </c>
      <c r="Q186" s="12"/>
      <c r="R186" s="234" t="str" cm="1">
        <f t="array" ref="R186">IF(OR(ISNUMBER(SEARCH("GHS05",$D186:$L186)),ISNUMBER(SEARCH("GHS06",$D186:$L186)),ISNUMBER(SEARCH("GHS07",$D186:$L186)),ISNUMBER(SEARCH("GHS08",$D186:$L186)),ISNUMBER(SEARCH("geen pictogram",$D186:$L186)),ISNUMBER(SEARCH("GHS09",$D186:$L186)),ISNUMBER(SEARCH("GHS05",$D186:$L186))),"JA","NEE")</f>
        <v>NEE</v>
      </c>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X186" s="121" t="str">
        <f xml:space="preserve"> IF(ISBLANK(D186),"",VLOOKUP(D186,ComboValue!$B$2:$C$11,2,FALSE) &amp; ",") &amp; IF(ISBLANK(E186),"",VLOOKUP(E186,ComboValue!$B$2:$C$11,2,FALSE) &amp; ",") &amp; IF(ISBLANK(F186),"",VLOOKUP(F186,ComboValue!$B$2:$C$11,2,FALSE) &amp; ",") &amp; IF(ISBLANK(G186),"",VLOOKUP(G186,ComboValue!$B$2:$C$11,2,FALSE) &amp; ",") &amp; IF(ISBLANK(H186),"",VLOOKUP(H186,ComboValue!$B$2:$C$11,2,FALSE) &amp; ",") &amp; IF(ISBLANK(I186),"",VLOOKUP(I186,ComboValue!$B$2:$C$11,2,FALSE) &amp; ",") &amp; IF(ISBLANK(J186),"",VLOOKUP(J186,ComboValue!$B$2:$C$11,2,FALSE) &amp; ",") &amp; IF(ISBLANK(K186),"",VLOOKUP(K186,ComboValue!$B$2:$C$11,2,FALSE) &amp; ",") &amp; IF(ISBLANK(L186),"",VLOOKUP(L186,ComboValue!$B$2:$C$11,2,FALSE) &amp; ",")</f>
        <v/>
      </c>
      <c r="AY186" s="121" t="str">
        <f t="shared" si="180"/>
        <v>Tous_NL</v>
      </c>
      <c r="AZ186" s="121" t="str">
        <f>IF(ISBLANK(M186),"",VLOOKUP(M186,ComboValue!$E$2:$G$18,3,FALSE))</f>
        <v/>
      </c>
      <c r="BA186" s="121" t="str">
        <f>IF(ISBLANK(N186),"",VLOOKUP(N186,ComboValue!$K$2:$L$5,2,FALSE))</f>
        <v/>
      </c>
      <c r="BB186" s="128" t="str">
        <f>IF(ISBLANK(S186),"",VLOOKUP(S186,ComboValue!$N$2:$O$70,2,FALSE) &amp; ",") &amp; IF(ISBLANK(T186),"",VLOOKUP(T186,ComboValue!$N$2:$O$70,2,FALSE) &amp; ",") &amp; IF(ISBLANK(U186),"",VLOOKUP(U186,ComboValue!$N$2:$O$70,2,FALSE) &amp; ",") &amp; IF(ISBLANK(V186),"",VLOOKUP(V186,ComboValue!$N$2:$O$70,2,FALSE) &amp; ",") &amp; IF(ISBLANK(W186),"",VLOOKUP(W186,ComboValue!$N$2:$O$70,2,FALSE) &amp; ",") &amp; IF(ISBLANK(X186),"",VLOOKUP(X186,ComboValue!$N$2:$O$70,2,FALSE) &amp; ",") &amp; IF(ISBLANK(Y186),"",VLOOKUP(Y186,ComboValue!$N$2:$O$70,2,FALSE) &amp; ",") &amp; IF(ISBLANK(Z186),"",VLOOKUP(Z186,ComboValue!$N$2:$O$70,2,FALSE) &amp; ",") &amp; IF(ISBLANK(AA186),"",VLOOKUP(AA186,ComboValue!$N$2:$O$70,2,FALSE) &amp; ",") &amp; IF(ISBLANK(AB186),"",VLOOKUP(AB186,ComboValue!$N$2:$O$70,2,FALSE) &amp; ",") &amp; IF(ISBLANK(AC186),"",VLOOKUP(AC186,ComboValue!$N$2:$O$70,2,FALSE) &amp; ",") &amp; IF(ISBLANK(AD186),"",VLOOKUP(AD186,ComboValue!$N$2:$O$70,2,FALSE) &amp; ",") &amp; IF(ISBLANK(AE186),"",VLOOKUP(AE186,ComboValue!$N$2:$O$70,2,FALSE) &amp; ",") &amp; IF(ISBLANK(AF186),"",VLOOKUP(AF186,ComboValue!$N$2:$O$70,2,FALSE) &amp; ",") &amp; IF(ISBLANK(AG186),"",VLOOKUP(AG186,ComboValue!$N$2:$O$70,2,FALSE) &amp; ",") &amp; IF(ISBLANK(AH186),"",VLOOKUP(AH186,ComboValue!$N$2:$O$70,2,FALSE) &amp; ",") &amp; IF(ISBLANK(AI186),"",VLOOKUP(AI186,ComboValue!$N$2:$O$70,2,FALSE) &amp; ",") &amp; IF(ISBLANK(AJ186),"",VLOOKUP(AJ186,ComboValue!$N$2:$O$70,2,FALSE) &amp; ",") &amp; IF(ISBLANK(AK186),"",VLOOKUP(AK186,ComboValue!$N$2:$O$70,2,FALSE) &amp; ",") &amp; IF(ISBLANK(AL186),"",VLOOKUP(AL186,ComboValue!$N$2:$O$70,2,FALSE) &amp; ",") &amp; IF(ISBLANK(AM186),"",VLOOKUP(AM186,ComboValue!$N$2:$O$70,2,FALSE) &amp; ",") &amp; IF(ISBLANK(AN186),"",VLOOKUP(AN186,ComboValue!$N$2:$O$70,2,FALSE) &amp; ",") &amp; IF(ISBLANK(AO186),"",VLOOKUP(AO186,ComboValue!$N$2:$O$70,2,FALSE) &amp; ",") &amp; IF(ISBLANK(AP186),"",VLOOKUP(AP186,ComboValue!$N$2:$O$70,2,FALSE) &amp; ",") &amp; IF(ISBLANK(AQ186),"",VLOOKUP(AQ186,ComboValue!$N$2:$O$70,2,FALSE) &amp; ",") &amp; IF(ISBLANK(AR186),"",VLOOKUP(AR186,ComboValue!$N$2:$O$70,2,FALSE) &amp; ",") &amp; IF(ISBLANK(AS186),"",VLOOKUP(AS186,ComboValue!$N$2:$O$70,2,FALSE) &amp; ",") &amp; IF(ISBLANK(AT186),"",VLOOKUP(AT186,ComboValue!$N$2:$O$70,2,FALSE) &amp; ",") &amp; IF(ISBLANK(AU186),"",VLOOKUP(AU186,ComboValue!$N$2:$O$70,2,FALSE) &amp; ",") &amp; IF(ISBLANK(AV186),"",VLOOKUP(AV186,ComboValue!$N$2:$O$70,2,FALSE) &amp; ",")</f>
        <v/>
      </c>
      <c r="BC186" s="122" t="str">
        <f t="shared" si="181"/>
        <v/>
      </c>
      <c r="BD186" s="110"/>
      <c r="BE186" s="120" t="str">
        <f t="shared" si="169"/>
        <v/>
      </c>
      <c r="BF186" s="121" t="str">
        <f t="shared" si="170"/>
        <v/>
      </c>
      <c r="BG186" s="121" t="str">
        <f t="shared" si="171"/>
        <v/>
      </c>
      <c r="BH186" s="121" t="str">
        <f t="shared" si="172"/>
        <v/>
      </c>
      <c r="BI186" s="121" t="str">
        <f t="shared" si="173"/>
        <v/>
      </c>
      <c r="BJ186" s="121" t="str">
        <f t="shared" si="174"/>
        <v/>
      </c>
      <c r="BK186" s="121" t="str">
        <f t="shared" si="175"/>
        <v/>
      </c>
      <c r="BL186" s="121" t="str">
        <f t="shared" si="176"/>
        <v/>
      </c>
      <c r="BM186" s="121" t="str">
        <f t="shared" si="177"/>
        <v/>
      </c>
      <c r="BN186" s="121" t="str">
        <f t="shared" si="178"/>
        <v/>
      </c>
      <c r="BO186" s="121">
        <f t="shared" si="182"/>
        <v>0</v>
      </c>
      <c r="BP186" s="121">
        <f t="shared" si="183"/>
        <v>0</v>
      </c>
      <c r="BQ186" s="121">
        <f t="shared" si="184"/>
        <v>0</v>
      </c>
      <c r="BR186" s="121">
        <f t="shared" si="185"/>
        <v>0</v>
      </c>
      <c r="BS186" s="121">
        <f t="shared" si="186"/>
        <v>0</v>
      </c>
      <c r="BT186" s="121">
        <f t="shared" si="187"/>
        <v>0</v>
      </c>
      <c r="BU186" s="121" t="str">
        <f t="shared" si="188"/>
        <v/>
      </c>
      <c r="BV186" s="121" t="str">
        <f t="shared" si="189"/>
        <v/>
      </c>
      <c r="BW186" s="121" t="str">
        <f t="shared" si="190"/>
        <v/>
      </c>
      <c r="BX186" s="121" t="str">
        <f t="shared" si="191"/>
        <v/>
      </c>
      <c r="BY186" s="121" t="str">
        <f t="shared" si="192"/>
        <v/>
      </c>
      <c r="BZ186" s="121" t="str">
        <f t="shared" si="193"/>
        <v/>
      </c>
      <c r="CA186" s="121" t="str">
        <f t="shared" si="194"/>
        <v/>
      </c>
      <c r="CB186" s="121" t="str">
        <f t="shared" si="195"/>
        <v/>
      </c>
      <c r="CC186" s="121" t="str">
        <f t="shared" si="196"/>
        <v/>
      </c>
      <c r="CD186" s="121" t="str">
        <f t="shared" si="197"/>
        <v/>
      </c>
      <c r="CE186" s="121" t="str">
        <f t="shared" si="198"/>
        <v/>
      </c>
      <c r="CF186" s="121" t="str">
        <f t="shared" si="199"/>
        <v/>
      </c>
      <c r="CG186" s="121" t="str">
        <f t="shared" si="200"/>
        <v/>
      </c>
      <c r="CH186" s="121" t="str">
        <f t="shared" si="201"/>
        <v/>
      </c>
      <c r="CI186" s="121" t="str">
        <f t="shared" si="202"/>
        <v/>
      </c>
      <c r="CJ186" s="129" t="str">
        <f t="shared" si="203"/>
        <v/>
      </c>
      <c r="CK186" s="121" t="str">
        <f t="shared" si="204"/>
        <v/>
      </c>
      <c r="CL186" s="121" t="str">
        <f t="shared" si="205"/>
        <v/>
      </c>
      <c r="CM186" s="122" t="str">
        <f t="shared" si="206"/>
        <v/>
      </c>
      <c r="CN186" s="122"/>
      <c r="CO186" s="122"/>
      <c r="CP186" s="122"/>
      <c r="CQ186" s="122"/>
      <c r="CR186" s="218" t="str">
        <f t="shared" si="179"/>
        <v>NO</v>
      </c>
      <c r="CS186" s="120" t="str">
        <f t="shared" si="207"/>
        <v/>
      </c>
      <c r="CT186" s="121" t="str">
        <f t="shared" si="208"/>
        <v/>
      </c>
      <c r="CU186" s="121" t="str">
        <f t="shared" si="209"/>
        <v/>
      </c>
      <c r="CV186" s="121" t="str">
        <f t="shared" si="210"/>
        <v/>
      </c>
      <c r="CW186" s="121" t="str">
        <f t="shared" si="211"/>
        <v/>
      </c>
      <c r="CX186" s="121" t="str">
        <f t="shared" si="212"/>
        <v/>
      </c>
      <c r="CY186" s="121" t="str">
        <f t="shared" si="213"/>
        <v/>
      </c>
      <c r="CZ186" s="121" t="str">
        <f t="shared" si="214"/>
        <v/>
      </c>
      <c r="DA186" s="121" t="str">
        <f t="shared" si="215"/>
        <v/>
      </c>
      <c r="DB186" s="122" t="str">
        <f t="shared" si="216"/>
        <v/>
      </c>
      <c r="DC186" s="120" t="str">
        <f t="shared" si="217"/>
        <v/>
      </c>
      <c r="DD186" s="121" t="str">
        <f t="shared" si="218"/>
        <v/>
      </c>
      <c r="DE186" s="121" t="str">
        <f t="shared" si="219"/>
        <v/>
      </c>
      <c r="DF186" s="122" t="str">
        <f t="shared" si="220"/>
        <v/>
      </c>
      <c r="DG186" s="110"/>
    </row>
    <row r="187" spans="2:111" ht="16.2" hidden="1" customHeight="1" outlineLevel="2" x14ac:dyDescent="0.4">
      <c r="B187" s="7">
        <v>182</v>
      </c>
      <c r="C187" s="12"/>
      <c r="D187" s="13"/>
      <c r="E187" s="14"/>
      <c r="F187" s="14"/>
      <c r="G187" s="14"/>
      <c r="H187" s="14"/>
      <c r="I187" s="14"/>
      <c r="J187" s="14"/>
      <c r="K187" s="14"/>
      <c r="L187" s="15"/>
      <c r="M187" s="12"/>
      <c r="N187" s="12"/>
      <c r="O187" s="12"/>
      <c r="P187" s="98" t="str">
        <f xml:space="preserve"> IF(ISBLANK(M187),"",VLOOKUP(M187,ComboValue!$E$2:$I$18,5,FALSE))</f>
        <v/>
      </c>
      <c r="Q187" s="12"/>
      <c r="R187" s="234" t="str" cm="1">
        <f t="array" ref="R187">IF(OR(ISNUMBER(SEARCH("GHS05",$D187:$L187)),ISNUMBER(SEARCH("GHS06",$D187:$L187)),ISNUMBER(SEARCH("GHS07",$D187:$L187)),ISNUMBER(SEARCH("GHS08",$D187:$L187)),ISNUMBER(SEARCH("geen pictogram",$D187:$L187)),ISNUMBER(SEARCH("GHS09",$D187:$L187)),ISNUMBER(SEARCH("GHS05",$D187:$L187))),"JA","NEE")</f>
        <v>NEE</v>
      </c>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X187" s="121" t="str">
        <f xml:space="preserve"> IF(ISBLANK(D187),"",VLOOKUP(D187,ComboValue!$B$2:$C$11,2,FALSE) &amp; ",") &amp; IF(ISBLANK(E187),"",VLOOKUP(E187,ComboValue!$B$2:$C$11,2,FALSE) &amp; ",") &amp; IF(ISBLANK(F187),"",VLOOKUP(F187,ComboValue!$B$2:$C$11,2,FALSE) &amp; ",") &amp; IF(ISBLANK(G187),"",VLOOKUP(G187,ComboValue!$B$2:$C$11,2,FALSE) &amp; ",") &amp; IF(ISBLANK(H187),"",VLOOKUP(H187,ComboValue!$B$2:$C$11,2,FALSE) &amp; ",") &amp; IF(ISBLANK(I187),"",VLOOKUP(I187,ComboValue!$B$2:$C$11,2,FALSE) &amp; ",") &amp; IF(ISBLANK(J187),"",VLOOKUP(J187,ComboValue!$B$2:$C$11,2,FALSE) &amp; ",") &amp; IF(ISBLANK(K187),"",VLOOKUP(K187,ComboValue!$B$2:$C$11,2,FALSE) &amp; ",") &amp; IF(ISBLANK(L187),"",VLOOKUP(L187,ComboValue!$B$2:$C$11,2,FALSE) &amp; ",")</f>
        <v/>
      </c>
      <c r="AY187" s="121" t="str">
        <f t="shared" si="180"/>
        <v>Tous_NL</v>
      </c>
      <c r="AZ187" s="121" t="str">
        <f>IF(ISBLANK(M187),"",VLOOKUP(M187,ComboValue!$E$2:$G$18,3,FALSE))</f>
        <v/>
      </c>
      <c r="BA187" s="121" t="str">
        <f>IF(ISBLANK(N187),"",VLOOKUP(N187,ComboValue!$K$2:$L$5,2,FALSE))</f>
        <v/>
      </c>
      <c r="BB187" s="128" t="str">
        <f>IF(ISBLANK(S187),"",VLOOKUP(S187,ComboValue!$N$2:$O$70,2,FALSE) &amp; ",") &amp; IF(ISBLANK(T187),"",VLOOKUP(T187,ComboValue!$N$2:$O$70,2,FALSE) &amp; ",") &amp; IF(ISBLANK(U187),"",VLOOKUP(U187,ComboValue!$N$2:$O$70,2,FALSE) &amp; ",") &amp; IF(ISBLANK(V187),"",VLOOKUP(V187,ComboValue!$N$2:$O$70,2,FALSE) &amp; ",") &amp; IF(ISBLANK(W187),"",VLOOKUP(W187,ComboValue!$N$2:$O$70,2,FALSE) &amp; ",") &amp; IF(ISBLANK(X187),"",VLOOKUP(X187,ComboValue!$N$2:$O$70,2,FALSE) &amp; ",") &amp; IF(ISBLANK(Y187),"",VLOOKUP(Y187,ComboValue!$N$2:$O$70,2,FALSE) &amp; ",") &amp; IF(ISBLANK(Z187),"",VLOOKUP(Z187,ComboValue!$N$2:$O$70,2,FALSE) &amp; ",") &amp; IF(ISBLANK(AA187),"",VLOOKUP(AA187,ComboValue!$N$2:$O$70,2,FALSE) &amp; ",") &amp; IF(ISBLANK(AB187),"",VLOOKUP(AB187,ComboValue!$N$2:$O$70,2,FALSE) &amp; ",") &amp; IF(ISBLANK(AC187),"",VLOOKUP(AC187,ComboValue!$N$2:$O$70,2,FALSE) &amp; ",") &amp; IF(ISBLANK(AD187),"",VLOOKUP(AD187,ComboValue!$N$2:$O$70,2,FALSE) &amp; ",") &amp; IF(ISBLANK(AE187),"",VLOOKUP(AE187,ComboValue!$N$2:$O$70,2,FALSE) &amp; ",") &amp; IF(ISBLANK(AF187),"",VLOOKUP(AF187,ComboValue!$N$2:$O$70,2,FALSE) &amp; ",") &amp; IF(ISBLANK(AG187),"",VLOOKUP(AG187,ComboValue!$N$2:$O$70,2,FALSE) &amp; ",") &amp; IF(ISBLANK(AH187),"",VLOOKUP(AH187,ComboValue!$N$2:$O$70,2,FALSE) &amp; ",") &amp; IF(ISBLANK(AI187),"",VLOOKUP(AI187,ComboValue!$N$2:$O$70,2,FALSE) &amp; ",") &amp; IF(ISBLANK(AJ187),"",VLOOKUP(AJ187,ComboValue!$N$2:$O$70,2,FALSE) &amp; ",") &amp; IF(ISBLANK(AK187),"",VLOOKUP(AK187,ComboValue!$N$2:$O$70,2,FALSE) &amp; ",") &amp; IF(ISBLANK(AL187),"",VLOOKUP(AL187,ComboValue!$N$2:$O$70,2,FALSE) &amp; ",") &amp; IF(ISBLANK(AM187),"",VLOOKUP(AM187,ComboValue!$N$2:$O$70,2,FALSE) &amp; ",") &amp; IF(ISBLANK(AN187),"",VLOOKUP(AN187,ComboValue!$N$2:$O$70,2,FALSE) &amp; ",") &amp; IF(ISBLANK(AO187),"",VLOOKUP(AO187,ComboValue!$N$2:$O$70,2,FALSE) &amp; ",") &amp; IF(ISBLANK(AP187),"",VLOOKUP(AP187,ComboValue!$N$2:$O$70,2,FALSE) &amp; ",") &amp; IF(ISBLANK(AQ187),"",VLOOKUP(AQ187,ComboValue!$N$2:$O$70,2,FALSE) &amp; ",") &amp; IF(ISBLANK(AR187),"",VLOOKUP(AR187,ComboValue!$N$2:$O$70,2,FALSE) &amp; ",") &amp; IF(ISBLANK(AS187),"",VLOOKUP(AS187,ComboValue!$N$2:$O$70,2,FALSE) &amp; ",") &amp; IF(ISBLANK(AT187),"",VLOOKUP(AT187,ComboValue!$N$2:$O$70,2,FALSE) &amp; ",") &amp; IF(ISBLANK(AU187),"",VLOOKUP(AU187,ComboValue!$N$2:$O$70,2,FALSE) &amp; ",") &amp; IF(ISBLANK(AV187),"",VLOOKUP(AV187,ComboValue!$N$2:$O$70,2,FALSE) &amp; ",")</f>
        <v/>
      </c>
      <c r="BC187" s="122" t="str">
        <f t="shared" si="181"/>
        <v/>
      </c>
      <c r="BD187" s="110"/>
      <c r="BE187" s="120" t="str">
        <f t="shared" si="169"/>
        <v/>
      </c>
      <c r="BF187" s="121" t="str">
        <f t="shared" si="170"/>
        <v/>
      </c>
      <c r="BG187" s="121" t="str">
        <f t="shared" si="171"/>
        <v/>
      </c>
      <c r="BH187" s="121" t="str">
        <f t="shared" si="172"/>
        <v/>
      </c>
      <c r="BI187" s="121" t="str">
        <f t="shared" si="173"/>
        <v/>
      </c>
      <c r="BJ187" s="121" t="str">
        <f t="shared" si="174"/>
        <v/>
      </c>
      <c r="BK187" s="121" t="str">
        <f t="shared" si="175"/>
        <v/>
      </c>
      <c r="BL187" s="121" t="str">
        <f t="shared" si="176"/>
        <v/>
      </c>
      <c r="BM187" s="121" t="str">
        <f t="shared" si="177"/>
        <v/>
      </c>
      <c r="BN187" s="121" t="str">
        <f t="shared" si="178"/>
        <v/>
      </c>
      <c r="BO187" s="121">
        <f t="shared" si="182"/>
        <v>0</v>
      </c>
      <c r="BP187" s="121">
        <f t="shared" si="183"/>
        <v>0</v>
      </c>
      <c r="BQ187" s="121">
        <f t="shared" si="184"/>
        <v>0</v>
      </c>
      <c r="BR187" s="121">
        <f t="shared" si="185"/>
        <v>0</v>
      </c>
      <c r="BS187" s="121">
        <f t="shared" si="186"/>
        <v>0</v>
      </c>
      <c r="BT187" s="121">
        <f t="shared" si="187"/>
        <v>0</v>
      </c>
      <c r="BU187" s="121" t="str">
        <f t="shared" si="188"/>
        <v/>
      </c>
      <c r="BV187" s="121" t="str">
        <f t="shared" si="189"/>
        <v/>
      </c>
      <c r="BW187" s="121" t="str">
        <f t="shared" si="190"/>
        <v/>
      </c>
      <c r="BX187" s="121" t="str">
        <f t="shared" si="191"/>
        <v/>
      </c>
      <c r="BY187" s="121" t="str">
        <f t="shared" si="192"/>
        <v/>
      </c>
      <c r="BZ187" s="121" t="str">
        <f t="shared" si="193"/>
        <v/>
      </c>
      <c r="CA187" s="121" t="str">
        <f t="shared" si="194"/>
        <v/>
      </c>
      <c r="CB187" s="121" t="str">
        <f t="shared" si="195"/>
        <v/>
      </c>
      <c r="CC187" s="121" t="str">
        <f t="shared" si="196"/>
        <v/>
      </c>
      <c r="CD187" s="121" t="str">
        <f t="shared" si="197"/>
        <v/>
      </c>
      <c r="CE187" s="121" t="str">
        <f t="shared" si="198"/>
        <v/>
      </c>
      <c r="CF187" s="121" t="str">
        <f t="shared" si="199"/>
        <v/>
      </c>
      <c r="CG187" s="121" t="str">
        <f t="shared" si="200"/>
        <v/>
      </c>
      <c r="CH187" s="121" t="str">
        <f t="shared" si="201"/>
        <v/>
      </c>
      <c r="CI187" s="121" t="str">
        <f t="shared" si="202"/>
        <v/>
      </c>
      <c r="CJ187" s="129" t="str">
        <f t="shared" si="203"/>
        <v/>
      </c>
      <c r="CK187" s="121" t="str">
        <f t="shared" si="204"/>
        <v/>
      </c>
      <c r="CL187" s="121" t="str">
        <f t="shared" si="205"/>
        <v/>
      </c>
      <c r="CM187" s="122" t="str">
        <f t="shared" si="206"/>
        <v/>
      </c>
      <c r="CN187" s="122"/>
      <c r="CO187" s="122"/>
      <c r="CP187" s="122"/>
      <c r="CQ187" s="122"/>
      <c r="CR187" s="218" t="str">
        <f t="shared" si="179"/>
        <v>NO</v>
      </c>
      <c r="CS187" s="120" t="str">
        <f t="shared" si="207"/>
        <v/>
      </c>
      <c r="CT187" s="121" t="str">
        <f t="shared" si="208"/>
        <v/>
      </c>
      <c r="CU187" s="121" t="str">
        <f t="shared" si="209"/>
        <v/>
      </c>
      <c r="CV187" s="121" t="str">
        <f t="shared" si="210"/>
        <v/>
      </c>
      <c r="CW187" s="121" t="str">
        <f t="shared" si="211"/>
        <v/>
      </c>
      <c r="CX187" s="121" t="str">
        <f t="shared" si="212"/>
        <v/>
      </c>
      <c r="CY187" s="121" t="str">
        <f t="shared" si="213"/>
        <v/>
      </c>
      <c r="CZ187" s="121" t="str">
        <f t="shared" si="214"/>
        <v/>
      </c>
      <c r="DA187" s="121" t="str">
        <f t="shared" si="215"/>
        <v/>
      </c>
      <c r="DB187" s="122" t="str">
        <f t="shared" si="216"/>
        <v/>
      </c>
      <c r="DC187" s="120" t="str">
        <f t="shared" si="217"/>
        <v/>
      </c>
      <c r="DD187" s="121" t="str">
        <f t="shared" si="218"/>
        <v/>
      </c>
      <c r="DE187" s="121" t="str">
        <f t="shared" si="219"/>
        <v/>
      </c>
      <c r="DF187" s="122" t="str">
        <f t="shared" si="220"/>
        <v/>
      </c>
      <c r="DG187" s="110"/>
    </row>
    <row r="188" spans="2:111" ht="16.2" hidden="1" customHeight="1" outlineLevel="2" x14ac:dyDescent="0.4">
      <c r="B188" s="7">
        <v>183</v>
      </c>
      <c r="C188" s="12"/>
      <c r="D188" s="13"/>
      <c r="E188" s="14"/>
      <c r="F188" s="14"/>
      <c r="G188" s="14"/>
      <c r="H188" s="14"/>
      <c r="I188" s="14"/>
      <c r="J188" s="14"/>
      <c r="K188" s="14"/>
      <c r="L188" s="15"/>
      <c r="M188" s="12"/>
      <c r="N188" s="12"/>
      <c r="O188" s="12"/>
      <c r="P188" s="98" t="str">
        <f xml:space="preserve"> IF(ISBLANK(M188),"",VLOOKUP(M188,ComboValue!$E$2:$I$18,5,FALSE))</f>
        <v/>
      </c>
      <c r="Q188" s="12"/>
      <c r="R188" s="234" t="str" cm="1">
        <f t="array" ref="R188">IF(OR(ISNUMBER(SEARCH("GHS05",$D188:$L188)),ISNUMBER(SEARCH("GHS06",$D188:$L188)),ISNUMBER(SEARCH("GHS07",$D188:$L188)),ISNUMBER(SEARCH("GHS08",$D188:$L188)),ISNUMBER(SEARCH("geen pictogram",$D188:$L188)),ISNUMBER(SEARCH("GHS09",$D188:$L188)),ISNUMBER(SEARCH("GHS05",$D188:$L188))),"JA","NEE")</f>
        <v>NEE</v>
      </c>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X188" s="121" t="str">
        <f xml:space="preserve"> IF(ISBLANK(D188),"",VLOOKUP(D188,ComboValue!$B$2:$C$11,2,FALSE) &amp; ",") &amp; IF(ISBLANK(E188),"",VLOOKUP(E188,ComboValue!$B$2:$C$11,2,FALSE) &amp; ",") &amp; IF(ISBLANK(F188),"",VLOOKUP(F188,ComboValue!$B$2:$C$11,2,FALSE) &amp; ",") &amp; IF(ISBLANK(G188),"",VLOOKUP(G188,ComboValue!$B$2:$C$11,2,FALSE) &amp; ",") &amp; IF(ISBLANK(H188),"",VLOOKUP(H188,ComboValue!$B$2:$C$11,2,FALSE) &amp; ",") &amp; IF(ISBLANK(I188),"",VLOOKUP(I188,ComboValue!$B$2:$C$11,2,FALSE) &amp; ",") &amp; IF(ISBLANK(J188),"",VLOOKUP(J188,ComboValue!$B$2:$C$11,2,FALSE) &amp; ",") &amp; IF(ISBLANK(K188),"",VLOOKUP(K188,ComboValue!$B$2:$C$11,2,FALSE) &amp; ",") &amp; IF(ISBLANK(L188),"",VLOOKUP(L188,ComboValue!$B$2:$C$11,2,FALSE) &amp; ",")</f>
        <v/>
      </c>
      <c r="AY188" s="121" t="str">
        <f t="shared" si="180"/>
        <v>Tous_NL</v>
      </c>
      <c r="AZ188" s="121" t="str">
        <f>IF(ISBLANK(M188),"",VLOOKUP(M188,ComboValue!$E$2:$G$18,3,FALSE))</f>
        <v/>
      </c>
      <c r="BA188" s="121" t="str">
        <f>IF(ISBLANK(N188),"",VLOOKUP(N188,ComboValue!$K$2:$L$5,2,FALSE))</f>
        <v/>
      </c>
      <c r="BB188" s="128" t="str">
        <f>IF(ISBLANK(S188),"",VLOOKUP(S188,ComboValue!$N$2:$O$70,2,FALSE) &amp; ",") &amp; IF(ISBLANK(T188),"",VLOOKUP(T188,ComboValue!$N$2:$O$70,2,FALSE) &amp; ",") &amp; IF(ISBLANK(U188),"",VLOOKUP(U188,ComboValue!$N$2:$O$70,2,FALSE) &amp; ",") &amp; IF(ISBLANK(V188),"",VLOOKUP(V188,ComboValue!$N$2:$O$70,2,FALSE) &amp; ",") &amp; IF(ISBLANK(W188),"",VLOOKUP(W188,ComboValue!$N$2:$O$70,2,FALSE) &amp; ",") &amp; IF(ISBLANK(X188),"",VLOOKUP(X188,ComboValue!$N$2:$O$70,2,FALSE) &amp; ",") &amp; IF(ISBLANK(Y188),"",VLOOKUP(Y188,ComboValue!$N$2:$O$70,2,FALSE) &amp; ",") &amp; IF(ISBLANK(Z188),"",VLOOKUP(Z188,ComboValue!$N$2:$O$70,2,FALSE) &amp; ",") &amp; IF(ISBLANK(AA188),"",VLOOKUP(AA188,ComboValue!$N$2:$O$70,2,FALSE) &amp; ",") &amp; IF(ISBLANK(AB188),"",VLOOKUP(AB188,ComboValue!$N$2:$O$70,2,FALSE) &amp; ",") &amp; IF(ISBLANK(AC188),"",VLOOKUP(AC188,ComboValue!$N$2:$O$70,2,FALSE) &amp; ",") &amp; IF(ISBLANK(AD188),"",VLOOKUP(AD188,ComboValue!$N$2:$O$70,2,FALSE) &amp; ",") &amp; IF(ISBLANK(AE188),"",VLOOKUP(AE188,ComboValue!$N$2:$O$70,2,FALSE) &amp; ",") &amp; IF(ISBLANK(AF188),"",VLOOKUP(AF188,ComboValue!$N$2:$O$70,2,FALSE) &amp; ",") &amp; IF(ISBLANK(AG188),"",VLOOKUP(AG188,ComboValue!$N$2:$O$70,2,FALSE) &amp; ",") &amp; IF(ISBLANK(AH188),"",VLOOKUP(AH188,ComboValue!$N$2:$O$70,2,FALSE) &amp; ",") &amp; IF(ISBLANK(AI188),"",VLOOKUP(AI188,ComboValue!$N$2:$O$70,2,FALSE) &amp; ",") &amp; IF(ISBLANK(AJ188),"",VLOOKUP(AJ188,ComboValue!$N$2:$O$70,2,FALSE) &amp; ",") &amp; IF(ISBLANK(AK188),"",VLOOKUP(AK188,ComboValue!$N$2:$O$70,2,FALSE) &amp; ",") &amp; IF(ISBLANK(AL188),"",VLOOKUP(AL188,ComboValue!$N$2:$O$70,2,FALSE) &amp; ",") &amp; IF(ISBLANK(AM188),"",VLOOKUP(AM188,ComboValue!$N$2:$O$70,2,FALSE) &amp; ",") &amp; IF(ISBLANK(AN188),"",VLOOKUP(AN188,ComboValue!$N$2:$O$70,2,FALSE) &amp; ",") &amp; IF(ISBLANK(AO188),"",VLOOKUP(AO188,ComboValue!$N$2:$O$70,2,FALSE) &amp; ",") &amp; IF(ISBLANK(AP188),"",VLOOKUP(AP188,ComboValue!$N$2:$O$70,2,FALSE) &amp; ",") &amp; IF(ISBLANK(AQ188),"",VLOOKUP(AQ188,ComboValue!$N$2:$O$70,2,FALSE) &amp; ",") &amp; IF(ISBLANK(AR188),"",VLOOKUP(AR188,ComboValue!$N$2:$O$70,2,FALSE) &amp; ",") &amp; IF(ISBLANK(AS188),"",VLOOKUP(AS188,ComboValue!$N$2:$O$70,2,FALSE) &amp; ",") &amp; IF(ISBLANK(AT188),"",VLOOKUP(AT188,ComboValue!$N$2:$O$70,2,FALSE) &amp; ",") &amp; IF(ISBLANK(AU188),"",VLOOKUP(AU188,ComboValue!$N$2:$O$70,2,FALSE) &amp; ",") &amp; IF(ISBLANK(AV188),"",VLOOKUP(AV188,ComboValue!$N$2:$O$70,2,FALSE) &amp; ",")</f>
        <v/>
      </c>
      <c r="BC188" s="122" t="str">
        <f t="shared" si="181"/>
        <v/>
      </c>
      <c r="BD188" s="110"/>
      <c r="BE188" s="120" t="str">
        <f t="shared" si="169"/>
        <v/>
      </c>
      <c r="BF188" s="121" t="str">
        <f t="shared" si="170"/>
        <v/>
      </c>
      <c r="BG188" s="121" t="str">
        <f t="shared" si="171"/>
        <v/>
      </c>
      <c r="BH188" s="121" t="str">
        <f t="shared" si="172"/>
        <v/>
      </c>
      <c r="BI188" s="121" t="str">
        <f t="shared" si="173"/>
        <v/>
      </c>
      <c r="BJ188" s="121" t="str">
        <f t="shared" si="174"/>
        <v/>
      </c>
      <c r="BK188" s="121" t="str">
        <f t="shared" si="175"/>
        <v/>
      </c>
      <c r="BL188" s="121" t="str">
        <f t="shared" si="176"/>
        <v/>
      </c>
      <c r="BM188" s="121" t="str">
        <f t="shared" si="177"/>
        <v/>
      </c>
      <c r="BN188" s="121" t="str">
        <f t="shared" si="178"/>
        <v/>
      </c>
      <c r="BO188" s="121">
        <f t="shared" si="182"/>
        <v>0</v>
      </c>
      <c r="BP188" s="121">
        <f t="shared" si="183"/>
        <v>0</v>
      </c>
      <c r="BQ188" s="121">
        <f t="shared" si="184"/>
        <v>0</v>
      </c>
      <c r="BR188" s="121">
        <f t="shared" si="185"/>
        <v>0</v>
      </c>
      <c r="BS188" s="121">
        <f t="shared" si="186"/>
        <v>0</v>
      </c>
      <c r="BT188" s="121">
        <f t="shared" si="187"/>
        <v>0</v>
      </c>
      <c r="BU188" s="121" t="str">
        <f t="shared" si="188"/>
        <v/>
      </c>
      <c r="BV188" s="121" t="str">
        <f t="shared" si="189"/>
        <v/>
      </c>
      <c r="BW188" s="121" t="str">
        <f t="shared" si="190"/>
        <v/>
      </c>
      <c r="BX188" s="121" t="str">
        <f t="shared" si="191"/>
        <v/>
      </c>
      <c r="BY188" s="121" t="str">
        <f t="shared" si="192"/>
        <v/>
      </c>
      <c r="BZ188" s="121" t="str">
        <f t="shared" si="193"/>
        <v/>
      </c>
      <c r="CA188" s="121" t="str">
        <f t="shared" si="194"/>
        <v/>
      </c>
      <c r="CB188" s="121" t="str">
        <f t="shared" si="195"/>
        <v/>
      </c>
      <c r="CC188" s="121" t="str">
        <f t="shared" si="196"/>
        <v/>
      </c>
      <c r="CD188" s="121" t="str">
        <f t="shared" si="197"/>
        <v/>
      </c>
      <c r="CE188" s="121" t="str">
        <f t="shared" si="198"/>
        <v/>
      </c>
      <c r="CF188" s="121" t="str">
        <f t="shared" si="199"/>
        <v/>
      </c>
      <c r="CG188" s="121" t="str">
        <f t="shared" si="200"/>
        <v/>
      </c>
      <c r="CH188" s="121" t="str">
        <f t="shared" si="201"/>
        <v/>
      </c>
      <c r="CI188" s="121" t="str">
        <f t="shared" si="202"/>
        <v/>
      </c>
      <c r="CJ188" s="129" t="str">
        <f t="shared" si="203"/>
        <v/>
      </c>
      <c r="CK188" s="121" t="str">
        <f t="shared" si="204"/>
        <v/>
      </c>
      <c r="CL188" s="121" t="str">
        <f t="shared" si="205"/>
        <v/>
      </c>
      <c r="CM188" s="122" t="str">
        <f t="shared" si="206"/>
        <v/>
      </c>
      <c r="CN188" s="122"/>
      <c r="CO188" s="122"/>
      <c r="CP188" s="122"/>
      <c r="CQ188" s="122"/>
      <c r="CR188" s="218" t="str">
        <f t="shared" si="179"/>
        <v>NO</v>
      </c>
      <c r="CS188" s="120" t="str">
        <f t="shared" si="207"/>
        <v/>
      </c>
      <c r="CT188" s="121" t="str">
        <f t="shared" si="208"/>
        <v/>
      </c>
      <c r="CU188" s="121" t="str">
        <f t="shared" si="209"/>
        <v/>
      </c>
      <c r="CV188" s="121" t="str">
        <f t="shared" si="210"/>
        <v/>
      </c>
      <c r="CW188" s="121" t="str">
        <f t="shared" si="211"/>
        <v/>
      </c>
      <c r="CX188" s="121" t="str">
        <f t="shared" si="212"/>
        <v/>
      </c>
      <c r="CY188" s="121" t="str">
        <f t="shared" si="213"/>
        <v/>
      </c>
      <c r="CZ188" s="121" t="str">
        <f t="shared" si="214"/>
        <v/>
      </c>
      <c r="DA188" s="121" t="str">
        <f t="shared" si="215"/>
        <v/>
      </c>
      <c r="DB188" s="122" t="str">
        <f t="shared" si="216"/>
        <v/>
      </c>
      <c r="DC188" s="120" t="str">
        <f t="shared" si="217"/>
        <v/>
      </c>
      <c r="DD188" s="121" t="str">
        <f t="shared" si="218"/>
        <v/>
      </c>
      <c r="DE188" s="121" t="str">
        <f t="shared" si="219"/>
        <v/>
      </c>
      <c r="DF188" s="122" t="str">
        <f t="shared" si="220"/>
        <v/>
      </c>
      <c r="DG188" s="110"/>
    </row>
    <row r="189" spans="2:111" ht="16.2" hidden="1" customHeight="1" outlineLevel="2" x14ac:dyDescent="0.4">
      <c r="B189" s="7">
        <v>184</v>
      </c>
      <c r="C189" s="12"/>
      <c r="D189" s="13"/>
      <c r="E189" s="14"/>
      <c r="F189" s="14"/>
      <c r="G189" s="14"/>
      <c r="H189" s="14"/>
      <c r="I189" s="14"/>
      <c r="J189" s="14"/>
      <c r="K189" s="14"/>
      <c r="L189" s="15"/>
      <c r="M189" s="12"/>
      <c r="N189" s="12"/>
      <c r="O189" s="12"/>
      <c r="P189" s="98" t="str">
        <f xml:space="preserve"> IF(ISBLANK(M189),"",VLOOKUP(M189,ComboValue!$E$2:$I$18,5,FALSE))</f>
        <v/>
      </c>
      <c r="Q189" s="12"/>
      <c r="R189" s="234" t="str" cm="1">
        <f t="array" ref="R189">IF(OR(ISNUMBER(SEARCH("GHS05",$D189:$L189)),ISNUMBER(SEARCH("GHS06",$D189:$L189)),ISNUMBER(SEARCH("GHS07",$D189:$L189)),ISNUMBER(SEARCH("GHS08",$D189:$L189)),ISNUMBER(SEARCH("geen pictogram",$D189:$L189)),ISNUMBER(SEARCH("GHS09",$D189:$L189)),ISNUMBER(SEARCH("GHS05",$D189:$L189))),"JA","NEE")</f>
        <v>NEE</v>
      </c>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X189" s="121" t="str">
        <f xml:space="preserve"> IF(ISBLANK(D189),"",VLOOKUP(D189,ComboValue!$B$2:$C$11,2,FALSE) &amp; ",") &amp; IF(ISBLANK(E189),"",VLOOKUP(E189,ComboValue!$B$2:$C$11,2,FALSE) &amp; ",") &amp; IF(ISBLANK(F189),"",VLOOKUP(F189,ComboValue!$B$2:$C$11,2,FALSE) &amp; ",") &amp; IF(ISBLANK(G189),"",VLOOKUP(G189,ComboValue!$B$2:$C$11,2,FALSE) &amp; ",") &amp; IF(ISBLANK(H189),"",VLOOKUP(H189,ComboValue!$B$2:$C$11,2,FALSE) &amp; ",") &amp; IF(ISBLANK(I189),"",VLOOKUP(I189,ComboValue!$B$2:$C$11,2,FALSE) &amp; ",") &amp; IF(ISBLANK(J189),"",VLOOKUP(J189,ComboValue!$B$2:$C$11,2,FALSE) &amp; ",") &amp; IF(ISBLANK(K189),"",VLOOKUP(K189,ComboValue!$B$2:$C$11,2,FALSE) &amp; ",") &amp; IF(ISBLANK(L189),"",VLOOKUP(L189,ComboValue!$B$2:$C$11,2,FALSE) &amp; ",")</f>
        <v/>
      </c>
      <c r="AY189" s="121" t="str">
        <f t="shared" si="180"/>
        <v>Tous_NL</v>
      </c>
      <c r="AZ189" s="121" t="str">
        <f>IF(ISBLANK(M189),"",VLOOKUP(M189,ComboValue!$E$2:$G$18,3,FALSE))</f>
        <v/>
      </c>
      <c r="BA189" s="121" t="str">
        <f>IF(ISBLANK(N189),"",VLOOKUP(N189,ComboValue!$K$2:$L$5,2,FALSE))</f>
        <v/>
      </c>
      <c r="BB189" s="128" t="str">
        <f>IF(ISBLANK(S189),"",VLOOKUP(S189,ComboValue!$N$2:$O$70,2,FALSE) &amp; ",") &amp; IF(ISBLANK(T189),"",VLOOKUP(T189,ComboValue!$N$2:$O$70,2,FALSE) &amp; ",") &amp; IF(ISBLANK(U189),"",VLOOKUP(U189,ComboValue!$N$2:$O$70,2,FALSE) &amp; ",") &amp; IF(ISBLANK(V189),"",VLOOKUP(V189,ComboValue!$N$2:$O$70,2,FALSE) &amp; ",") &amp; IF(ISBLANK(W189),"",VLOOKUP(W189,ComboValue!$N$2:$O$70,2,FALSE) &amp; ",") &amp; IF(ISBLANK(X189),"",VLOOKUP(X189,ComboValue!$N$2:$O$70,2,FALSE) &amp; ",") &amp; IF(ISBLANK(Y189),"",VLOOKUP(Y189,ComboValue!$N$2:$O$70,2,FALSE) &amp; ",") &amp; IF(ISBLANK(Z189),"",VLOOKUP(Z189,ComboValue!$N$2:$O$70,2,FALSE) &amp; ",") &amp; IF(ISBLANK(AA189),"",VLOOKUP(AA189,ComboValue!$N$2:$O$70,2,FALSE) &amp; ",") &amp; IF(ISBLANK(AB189),"",VLOOKUP(AB189,ComboValue!$N$2:$O$70,2,FALSE) &amp; ",") &amp; IF(ISBLANK(AC189),"",VLOOKUP(AC189,ComboValue!$N$2:$O$70,2,FALSE) &amp; ",") &amp; IF(ISBLANK(AD189),"",VLOOKUP(AD189,ComboValue!$N$2:$O$70,2,FALSE) &amp; ",") &amp; IF(ISBLANK(AE189),"",VLOOKUP(AE189,ComboValue!$N$2:$O$70,2,FALSE) &amp; ",") &amp; IF(ISBLANK(AF189),"",VLOOKUP(AF189,ComboValue!$N$2:$O$70,2,FALSE) &amp; ",") &amp; IF(ISBLANK(AG189),"",VLOOKUP(AG189,ComboValue!$N$2:$O$70,2,FALSE) &amp; ",") &amp; IF(ISBLANK(AH189),"",VLOOKUP(AH189,ComboValue!$N$2:$O$70,2,FALSE) &amp; ",") &amp; IF(ISBLANK(AI189),"",VLOOKUP(AI189,ComboValue!$N$2:$O$70,2,FALSE) &amp; ",") &amp; IF(ISBLANK(AJ189),"",VLOOKUP(AJ189,ComboValue!$N$2:$O$70,2,FALSE) &amp; ",") &amp; IF(ISBLANK(AK189),"",VLOOKUP(AK189,ComboValue!$N$2:$O$70,2,FALSE) &amp; ",") &amp; IF(ISBLANK(AL189),"",VLOOKUP(AL189,ComboValue!$N$2:$O$70,2,FALSE) &amp; ",") &amp; IF(ISBLANK(AM189),"",VLOOKUP(AM189,ComboValue!$N$2:$O$70,2,FALSE) &amp; ",") &amp; IF(ISBLANK(AN189),"",VLOOKUP(AN189,ComboValue!$N$2:$O$70,2,FALSE) &amp; ",") &amp; IF(ISBLANK(AO189),"",VLOOKUP(AO189,ComboValue!$N$2:$O$70,2,FALSE) &amp; ",") &amp; IF(ISBLANK(AP189),"",VLOOKUP(AP189,ComboValue!$N$2:$O$70,2,FALSE) &amp; ",") &amp; IF(ISBLANK(AQ189),"",VLOOKUP(AQ189,ComboValue!$N$2:$O$70,2,FALSE) &amp; ",") &amp; IF(ISBLANK(AR189),"",VLOOKUP(AR189,ComboValue!$N$2:$O$70,2,FALSE) &amp; ",") &amp; IF(ISBLANK(AS189),"",VLOOKUP(AS189,ComboValue!$N$2:$O$70,2,FALSE) &amp; ",") &amp; IF(ISBLANK(AT189),"",VLOOKUP(AT189,ComboValue!$N$2:$O$70,2,FALSE) &amp; ",") &amp; IF(ISBLANK(AU189),"",VLOOKUP(AU189,ComboValue!$N$2:$O$70,2,FALSE) &amp; ",") &amp; IF(ISBLANK(AV189),"",VLOOKUP(AV189,ComboValue!$N$2:$O$70,2,FALSE) &amp; ",")</f>
        <v/>
      </c>
      <c r="BC189" s="122" t="str">
        <f t="shared" si="181"/>
        <v/>
      </c>
      <c r="BD189" s="110"/>
      <c r="BE189" s="120" t="str">
        <f t="shared" si="169"/>
        <v/>
      </c>
      <c r="BF189" s="121" t="str">
        <f t="shared" si="170"/>
        <v/>
      </c>
      <c r="BG189" s="121" t="str">
        <f t="shared" si="171"/>
        <v/>
      </c>
      <c r="BH189" s="121" t="str">
        <f t="shared" si="172"/>
        <v/>
      </c>
      <c r="BI189" s="121" t="str">
        <f t="shared" si="173"/>
        <v/>
      </c>
      <c r="BJ189" s="121" t="str">
        <f t="shared" si="174"/>
        <v/>
      </c>
      <c r="BK189" s="121" t="str">
        <f t="shared" si="175"/>
        <v/>
      </c>
      <c r="BL189" s="121" t="str">
        <f t="shared" si="176"/>
        <v/>
      </c>
      <c r="BM189" s="121" t="str">
        <f t="shared" si="177"/>
        <v/>
      </c>
      <c r="BN189" s="121" t="str">
        <f t="shared" si="178"/>
        <v/>
      </c>
      <c r="BO189" s="121">
        <f t="shared" si="182"/>
        <v>0</v>
      </c>
      <c r="BP189" s="121">
        <f t="shared" si="183"/>
        <v>0</v>
      </c>
      <c r="BQ189" s="121">
        <f t="shared" si="184"/>
        <v>0</v>
      </c>
      <c r="BR189" s="121">
        <f t="shared" si="185"/>
        <v>0</v>
      </c>
      <c r="BS189" s="121">
        <f t="shared" si="186"/>
        <v>0</v>
      </c>
      <c r="BT189" s="121">
        <f t="shared" si="187"/>
        <v>0</v>
      </c>
      <c r="BU189" s="121" t="str">
        <f t="shared" si="188"/>
        <v/>
      </c>
      <c r="BV189" s="121" t="str">
        <f t="shared" si="189"/>
        <v/>
      </c>
      <c r="BW189" s="121" t="str">
        <f t="shared" si="190"/>
        <v/>
      </c>
      <c r="BX189" s="121" t="str">
        <f t="shared" si="191"/>
        <v/>
      </c>
      <c r="BY189" s="121" t="str">
        <f t="shared" si="192"/>
        <v/>
      </c>
      <c r="BZ189" s="121" t="str">
        <f t="shared" si="193"/>
        <v/>
      </c>
      <c r="CA189" s="121" t="str">
        <f t="shared" si="194"/>
        <v/>
      </c>
      <c r="CB189" s="121" t="str">
        <f t="shared" si="195"/>
        <v/>
      </c>
      <c r="CC189" s="121" t="str">
        <f t="shared" si="196"/>
        <v/>
      </c>
      <c r="CD189" s="121" t="str">
        <f t="shared" si="197"/>
        <v/>
      </c>
      <c r="CE189" s="121" t="str">
        <f t="shared" si="198"/>
        <v/>
      </c>
      <c r="CF189" s="121" t="str">
        <f t="shared" si="199"/>
        <v/>
      </c>
      <c r="CG189" s="121" t="str">
        <f t="shared" si="200"/>
        <v/>
      </c>
      <c r="CH189" s="121" t="str">
        <f t="shared" si="201"/>
        <v/>
      </c>
      <c r="CI189" s="121" t="str">
        <f t="shared" si="202"/>
        <v/>
      </c>
      <c r="CJ189" s="129" t="str">
        <f t="shared" si="203"/>
        <v/>
      </c>
      <c r="CK189" s="121" t="str">
        <f t="shared" si="204"/>
        <v/>
      </c>
      <c r="CL189" s="121" t="str">
        <f t="shared" si="205"/>
        <v/>
      </c>
      <c r="CM189" s="122" t="str">
        <f t="shared" si="206"/>
        <v/>
      </c>
      <c r="CN189" s="122"/>
      <c r="CO189" s="122"/>
      <c r="CP189" s="122"/>
      <c r="CQ189" s="122"/>
      <c r="CR189" s="218" t="str">
        <f t="shared" si="179"/>
        <v>NO</v>
      </c>
      <c r="CS189" s="120" t="str">
        <f t="shared" si="207"/>
        <v/>
      </c>
      <c r="CT189" s="121" t="str">
        <f t="shared" si="208"/>
        <v/>
      </c>
      <c r="CU189" s="121" t="str">
        <f t="shared" si="209"/>
        <v/>
      </c>
      <c r="CV189" s="121" t="str">
        <f t="shared" si="210"/>
        <v/>
      </c>
      <c r="CW189" s="121" t="str">
        <f t="shared" si="211"/>
        <v/>
      </c>
      <c r="CX189" s="121" t="str">
        <f t="shared" si="212"/>
        <v/>
      </c>
      <c r="CY189" s="121" t="str">
        <f t="shared" si="213"/>
        <v/>
      </c>
      <c r="CZ189" s="121" t="str">
        <f t="shared" si="214"/>
        <v/>
      </c>
      <c r="DA189" s="121" t="str">
        <f t="shared" si="215"/>
        <v/>
      </c>
      <c r="DB189" s="122" t="str">
        <f t="shared" si="216"/>
        <v/>
      </c>
      <c r="DC189" s="120" t="str">
        <f t="shared" si="217"/>
        <v/>
      </c>
      <c r="DD189" s="121" t="str">
        <f t="shared" si="218"/>
        <v/>
      </c>
      <c r="DE189" s="121" t="str">
        <f t="shared" si="219"/>
        <v/>
      </c>
      <c r="DF189" s="122" t="str">
        <f t="shared" si="220"/>
        <v/>
      </c>
      <c r="DG189" s="110"/>
    </row>
    <row r="190" spans="2:111" ht="16.2" hidden="1" customHeight="1" outlineLevel="2" x14ac:dyDescent="0.4">
      <c r="B190" s="7">
        <v>185</v>
      </c>
      <c r="C190" s="12"/>
      <c r="D190" s="13"/>
      <c r="E190" s="14"/>
      <c r="F190" s="14"/>
      <c r="G190" s="14"/>
      <c r="H190" s="14"/>
      <c r="I190" s="14"/>
      <c r="J190" s="14"/>
      <c r="K190" s="14"/>
      <c r="L190" s="15"/>
      <c r="M190" s="12"/>
      <c r="N190" s="12"/>
      <c r="O190" s="12"/>
      <c r="P190" s="98" t="str">
        <f xml:space="preserve"> IF(ISBLANK(M190),"",VLOOKUP(M190,ComboValue!$E$2:$I$18,5,FALSE))</f>
        <v/>
      </c>
      <c r="Q190" s="12"/>
      <c r="R190" s="234" t="str" cm="1">
        <f t="array" ref="R190">IF(OR(ISNUMBER(SEARCH("GHS05",$D190:$L190)),ISNUMBER(SEARCH("GHS06",$D190:$L190)),ISNUMBER(SEARCH("GHS07",$D190:$L190)),ISNUMBER(SEARCH("GHS08",$D190:$L190)),ISNUMBER(SEARCH("geen pictogram",$D190:$L190)),ISNUMBER(SEARCH("GHS09",$D190:$L190)),ISNUMBER(SEARCH("GHS05",$D190:$L190))),"JA","NEE")</f>
        <v>NEE</v>
      </c>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X190" s="121" t="str">
        <f xml:space="preserve"> IF(ISBLANK(D190),"",VLOOKUP(D190,ComboValue!$B$2:$C$11,2,FALSE) &amp; ",") &amp; IF(ISBLANK(E190),"",VLOOKUP(E190,ComboValue!$B$2:$C$11,2,FALSE) &amp; ",") &amp; IF(ISBLANK(F190),"",VLOOKUP(F190,ComboValue!$B$2:$C$11,2,FALSE) &amp; ",") &amp; IF(ISBLANK(G190),"",VLOOKUP(G190,ComboValue!$B$2:$C$11,2,FALSE) &amp; ",") &amp; IF(ISBLANK(H190),"",VLOOKUP(H190,ComboValue!$B$2:$C$11,2,FALSE) &amp; ",") &amp; IF(ISBLANK(I190),"",VLOOKUP(I190,ComboValue!$B$2:$C$11,2,FALSE) &amp; ",") &amp; IF(ISBLANK(J190),"",VLOOKUP(J190,ComboValue!$B$2:$C$11,2,FALSE) &amp; ",") &amp; IF(ISBLANK(K190),"",VLOOKUP(K190,ComboValue!$B$2:$C$11,2,FALSE) &amp; ",") &amp; IF(ISBLANK(L190),"",VLOOKUP(L190,ComboValue!$B$2:$C$11,2,FALSE) &amp; ",")</f>
        <v/>
      </c>
      <c r="AY190" s="121" t="str">
        <f t="shared" si="180"/>
        <v>Tous_NL</v>
      </c>
      <c r="AZ190" s="121" t="str">
        <f>IF(ISBLANK(M190),"",VLOOKUP(M190,ComboValue!$E$2:$G$18,3,FALSE))</f>
        <v/>
      </c>
      <c r="BA190" s="121" t="str">
        <f>IF(ISBLANK(N190),"",VLOOKUP(N190,ComboValue!$K$2:$L$5,2,FALSE))</f>
        <v/>
      </c>
      <c r="BB190" s="128" t="str">
        <f>IF(ISBLANK(S190),"",VLOOKUP(S190,ComboValue!$N$2:$O$70,2,FALSE) &amp; ",") &amp; IF(ISBLANK(T190),"",VLOOKUP(T190,ComboValue!$N$2:$O$70,2,FALSE) &amp; ",") &amp; IF(ISBLANK(U190),"",VLOOKUP(U190,ComboValue!$N$2:$O$70,2,FALSE) &amp; ",") &amp; IF(ISBLANK(V190),"",VLOOKUP(V190,ComboValue!$N$2:$O$70,2,FALSE) &amp; ",") &amp; IF(ISBLANK(W190),"",VLOOKUP(W190,ComboValue!$N$2:$O$70,2,FALSE) &amp; ",") &amp; IF(ISBLANK(X190),"",VLOOKUP(X190,ComboValue!$N$2:$O$70,2,FALSE) &amp; ",") &amp; IF(ISBLANK(Y190),"",VLOOKUP(Y190,ComboValue!$N$2:$O$70,2,FALSE) &amp; ",") &amp; IF(ISBLANK(Z190),"",VLOOKUP(Z190,ComboValue!$N$2:$O$70,2,FALSE) &amp; ",") &amp; IF(ISBLANK(AA190),"",VLOOKUP(AA190,ComboValue!$N$2:$O$70,2,FALSE) &amp; ",") &amp; IF(ISBLANK(AB190),"",VLOOKUP(AB190,ComboValue!$N$2:$O$70,2,FALSE) &amp; ",") &amp; IF(ISBLANK(AC190),"",VLOOKUP(AC190,ComboValue!$N$2:$O$70,2,FALSE) &amp; ",") &amp; IF(ISBLANK(AD190),"",VLOOKUP(AD190,ComboValue!$N$2:$O$70,2,FALSE) &amp; ",") &amp; IF(ISBLANK(AE190),"",VLOOKUP(AE190,ComboValue!$N$2:$O$70,2,FALSE) &amp; ",") &amp; IF(ISBLANK(AF190),"",VLOOKUP(AF190,ComboValue!$N$2:$O$70,2,FALSE) &amp; ",") &amp; IF(ISBLANK(AG190),"",VLOOKUP(AG190,ComboValue!$N$2:$O$70,2,FALSE) &amp; ",") &amp; IF(ISBLANK(AH190),"",VLOOKUP(AH190,ComboValue!$N$2:$O$70,2,FALSE) &amp; ",") &amp; IF(ISBLANK(AI190),"",VLOOKUP(AI190,ComboValue!$N$2:$O$70,2,FALSE) &amp; ",") &amp; IF(ISBLANK(AJ190),"",VLOOKUP(AJ190,ComboValue!$N$2:$O$70,2,FALSE) &amp; ",") &amp; IF(ISBLANK(AK190),"",VLOOKUP(AK190,ComboValue!$N$2:$O$70,2,FALSE) &amp; ",") &amp; IF(ISBLANK(AL190),"",VLOOKUP(AL190,ComboValue!$N$2:$O$70,2,FALSE) &amp; ",") &amp; IF(ISBLANK(AM190),"",VLOOKUP(AM190,ComboValue!$N$2:$O$70,2,FALSE) &amp; ",") &amp; IF(ISBLANK(AN190),"",VLOOKUP(AN190,ComboValue!$N$2:$O$70,2,FALSE) &amp; ",") &amp; IF(ISBLANK(AO190),"",VLOOKUP(AO190,ComboValue!$N$2:$O$70,2,FALSE) &amp; ",") &amp; IF(ISBLANK(AP190),"",VLOOKUP(AP190,ComboValue!$N$2:$O$70,2,FALSE) &amp; ",") &amp; IF(ISBLANK(AQ190),"",VLOOKUP(AQ190,ComboValue!$N$2:$O$70,2,FALSE) &amp; ",") &amp; IF(ISBLANK(AR190),"",VLOOKUP(AR190,ComboValue!$N$2:$O$70,2,FALSE) &amp; ",") &amp; IF(ISBLANK(AS190),"",VLOOKUP(AS190,ComboValue!$N$2:$O$70,2,FALSE) &amp; ",") &amp; IF(ISBLANK(AT190),"",VLOOKUP(AT190,ComboValue!$N$2:$O$70,2,FALSE) &amp; ",") &amp; IF(ISBLANK(AU190),"",VLOOKUP(AU190,ComboValue!$N$2:$O$70,2,FALSE) &amp; ",") &amp; IF(ISBLANK(AV190),"",VLOOKUP(AV190,ComboValue!$N$2:$O$70,2,FALSE) &amp; ",")</f>
        <v/>
      </c>
      <c r="BC190" s="122" t="str">
        <f t="shared" si="181"/>
        <v/>
      </c>
      <c r="BD190" s="110"/>
      <c r="BE190" s="120" t="str">
        <f t="shared" si="169"/>
        <v/>
      </c>
      <c r="BF190" s="121" t="str">
        <f t="shared" si="170"/>
        <v/>
      </c>
      <c r="BG190" s="121" t="str">
        <f t="shared" si="171"/>
        <v/>
      </c>
      <c r="BH190" s="121" t="str">
        <f t="shared" si="172"/>
        <v/>
      </c>
      <c r="BI190" s="121" t="str">
        <f t="shared" si="173"/>
        <v/>
      </c>
      <c r="BJ190" s="121" t="str">
        <f t="shared" si="174"/>
        <v/>
      </c>
      <c r="BK190" s="121" t="str">
        <f t="shared" si="175"/>
        <v/>
      </c>
      <c r="BL190" s="121" t="str">
        <f t="shared" si="176"/>
        <v/>
      </c>
      <c r="BM190" s="121" t="str">
        <f t="shared" si="177"/>
        <v/>
      </c>
      <c r="BN190" s="121" t="str">
        <f t="shared" si="178"/>
        <v/>
      </c>
      <c r="BO190" s="121">
        <f t="shared" si="182"/>
        <v>0</v>
      </c>
      <c r="BP190" s="121">
        <f t="shared" si="183"/>
        <v>0</v>
      </c>
      <c r="BQ190" s="121">
        <f t="shared" si="184"/>
        <v>0</v>
      </c>
      <c r="BR190" s="121">
        <f t="shared" si="185"/>
        <v>0</v>
      </c>
      <c r="BS190" s="121">
        <f t="shared" si="186"/>
        <v>0</v>
      </c>
      <c r="BT190" s="121">
        <f t="shared" si="187"/>
        <v>0</v>
      </c>
      <c r="BU190" s="121" t="str">
        <f t="shared" si="188"/>
        <v/>
      </c>
      <c r="BV190" s="121" t="str">
        <f t="shared" si="189"/>
        <v/>
      </c>
      <c r="BW190" s="121" t="str">
        <f t="shared" si="190"/>
        <v/>
      </c>
      <c r="BX190" s="121" t="str">
        <f t="shared" si="191"/>
        <v/>
      </c>
      <c r="BY190" s="121" t="str">
        <f t="shared" si="192"/>
        <v/>
      </c>
      <c r="BZ190" s="121" t="str">
        <f t="shared" si="193"/>
        <v/>
      </c>
      <c r="CA190" s="121" t="str">
        <f t="shared" si="194"/>
        <v/>
      </c>
      <c r="CB190" s="121" t="str">
        <f t="shared" si="195"/>
        <v/>
      </c>
      <c r="CC190" s="121" t="str">
        <f t="shared" si="196"/>
        <v/>
      </c>
      <c r="CD190" s="121" t="str">
        <f t="shared" si="197"/>
        <v/>
      </c>
      <c r="CE190" s="121" t="str">
        <f t="shared" si="198"/>
        <v/>
      </c>
      <c r="CF190" s="121" t="str">
        <f t="shared" si="199"/>
        <v/>
      </c>
      <c r="CG190" s="121" t="str">
        <f t="shared" si="200"/>
        <v/>
      </c>
      <c r="CH190" s="121" t="str">
        <f t="shared" si="201"/>
        <v/>
      </c>
      <c r="CI190" s="121" t="str">
        <f t="shared" si="202"/>
        <v/>
      </c>
      <c r="CJ190" s="129" t="str">
        <f t="shared" si="203"/>
        <v/>
      </c>
      <c r="CK190" s="121" t="str">
        <f t="shared" si="204"/>
        <v/>
      </c>
      <c r="CL190" s="121" t="str">
        <f t="shared" si="205"/>
        <v/>
      </c>
      <c r="CM190" s="122" t="str">
        <f t="shared" si="206"/>
        <v/>
      </c>
      <c r="CN190" s="122"/>
      <c r="CO190" s="122"/>
      <c r="CP190" s="122"/>
      <c r="CQ190" s="122"/>
      <c r="CR190" s="218" t="str">
        <f t="shared" si="179"/>
        <v>NO</v>
      </c>
      <c r="CS190" s="120" t="str">
        <f t="shared" si="207"/>
        <v/>
      </c>
      <c r="CT190" s="121" t="str">
        <f t="shared" si="208"/>
        <v/>
      </c>
      <c r="CU190" s="121" t="str">
        <f t="shared" si="209"/>
        <v/>
      </c>
      <c r="CV190" s="121" t="str">
        <f t="shared" si="210"/>
        <v/>
      </c>
      <c r="CW190" s="121" t="str">
        <f t="shared" si="211"/>
        <v/>
      </c>
      <c r="CX190" s="121" t="str">
        <f t="shared" si="212"/>
        <v/>
      </c>
      <c r="CY190" s="121" t="str">
        <f t="shared" si="213"/>
        <v/>
      </c>
      <c r="CZ190" s="121" t="str">
        <f t="shared" si="214"/>
        <v/>
      </c>
      <c r="DA190" s="121" t="str">
        <f t="shared" si="215"/>
        <v/>
      </c>
      <c r="DB190" s="122" t="str">
        <f t="shared" si="216"/>
        <v/>
      </c>
      <c r="DC190" s="120" t="str">
        <f t="shared" si="217"/>
        <v/>
      </c>
      <c r="DD190" s="121" t="str">
        <f t="shared" si="218"/>
        <v/>
      </c>
      <c r="DE190" s="121" t="str">
        <f t="shared" si="219"/>
        <v/>
      </c>
      <c r="DF190" s="122" t="str">
        <f t="shared" si="220"/>
        <v/>
      </c>
      <c r="DG190" s="110"/>
    </row>
    <row r="191" spans="2:111" ht="16.2" hidden="1" customHeight="1" outlineLevel="2" x14ac:dyDescent="0.4">
      <c r="B191" s="7">
        <v>186</v>
      </c>
      <c r="C191" s="12"/>
      <c r="D191" s="13"/>
      <c r="E191" s="14"/>
      <c r="F191" s="14"/>
      <c r="G191" s="14"/>
      <c r="H191" s="14"/>
      <c r="I191" s="14"/>
      <c r="J191" s="14"/>
      <c r="K191" s="14"/>
      <c r="L191" s="15"/>
      <c r="M191" s="12"/>
      <c r="N191" s="12"/>
      <c r="O191" s="12"/>
      <c r="P191" s="98" t="str">
        <f xml:space="preserve"> IF(ISBLANK(M191),"",VLOOKUP(M191,ComboValue!$E$2:$I$18,5,FALSE))</f>
        <v/>
      </c>
      <c r="Q191" s="12"/>
      <c r="R191" s="234" t="str" cm="1">
        <f t="array" ref="R191">IF(OR(ISNUMBER(SEARCH("GHS05",$D191:$L191)),ISNUMBER(SEARCH("GHS06",$D191:$L191)),ISNUMBER(SEARCH("GHS07",$D191:$L191)),ISNUMBER(SEARCH("GHS08",$D191:$L191)),ISNUMBER(SEARCH("geen pictogram",$D191:$L191)),ISNUMBER(SEARCH("GHS09",$D191:$L191)),ISNUMBER(SEARCH("GHS05",$D191:$L191))),"JA","NEE")</f>
        <v>NEE</v>
      </c>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X191" s="121" t="str">
        <f xml:space="preserve"> IF(ISBLANK(D191),"",VLOOKUP(D191,ComboValue!$B$2:$C$11,2,FALSE) &amp; ",") &amp; IF(ISBLANK(E191),"",VLOOKUP(E191,ComboValue!$B$2:$C$11,2,FALSE) &amp; ",") &amp; IF(ISBLANK(F191),"",VLOOKUP(F191,ComboValue!$B$2:$C$11,2,FALSE) &amp; ",") &amp; IF(ISBLANK(G191),"",VLOOKUP(G191,ComboValue!$B$2:$C$11,2,FALSE) &amp; ",") &amp; IF(ISBLANK(H191),"",VLOOKUP(H191,ComboValue!$B$2:$C$11,2,FALSE) &amp; ",") &amp; IF(ISBLANK(I191),"",VLOOKUP(I191,ComboValue!$B$2:$C$11,2,FALSE) &amp; ",") &amp; IF(ISBLANK(J191),"",VLOOKUP(J191,ComboValue!$B$2:$C$11,2,FALSE) &amp; ",") &amp; IF(ISBLANK(K191),"",VLOOKUP(K191,ComboValue!$B$2:$C$11,2,FALSE) &amp; ",") &amp; IF(ISBLANK(L191),"",VLOOKUP(L191,ComboValue!$B$2:$C$11,2,FALSE) &amp; ",")</f>
        <v/>
      </c>
      <c r="AY191" s="121" t="str">
        <f t="shared" si="180"/>
        <v>Tous_NL</v>
      </c>
      <c r="AZ191" s="121" t="str">
        <f>IF(ISBLANK(M191),"",VLOOKUP(M191,ComboValue!$E$2:$G$18,3,FALSE))</f>
        <v/>
      </c>
      <c r="BA191" s="121" t="str">
        <f>IF(ISBLANK(N191),"",VLOOKUP(N191,ComboValue!$K$2:$L$5,2,FALSE))</f>
        <v/>
      </c>
      <c r="BB191" s="128" t="str">
        <f>IF(ISBLANK(S191),"",VLOOKUP(S191,ComboValue!$N$2:$O$70,2,FALSE) &amp; ",") &amp; IF(ISBLANK(T191),"",VLOOKUP(T191,ComboValue!$N$2:$O$70,2,FALSE) &amp; ",") &amp; IF(ISBLANK(U191),"",VLOOKUP(U191,ComboValue!$N$2:$O$70,2,FALSE) &amp; ",") &amp; IF(ISBLANK(V191),"",VLOOKUP(V191,ComboValue!$N$2:$O$70,2,FALSE) &amp; ",") &amp; IF(ISBLANK(W191),"",VLOOKUP(W191,ComboValue!$N$2:$O$70,2,FALSE) &amp; ",") &amp; IF(ISBLANK(X191),"",VLOOKUP(X191,ComboValue!$N$2:$O$70,2,FALSE) &amp; ",") &amp; IF(ISBLANK(Y191),"",VLOOKUP(Y191,ComboValue!$N$2:$O$70,2,FALSE) &amp; ",") &amp; IF(ISBLANK(Z191),"",VLOOKUP(Z191,ComboValue!$N$2:$O$70,2,FALSE) &amp; ",") &amp; IF(ISBLANK(AA191),"",VLOOKUP(AA191,ComboValue!$N$2:$O$70,2,FALSE) &amp; ",") &amp; IF(ISBLANK(AB191),"",VLOOKUP(AB191,ComboValue!$N$2:$O$70,2,FALSE) &amp; ",") &amp; IF(ISBLANK(AC191),"",VLOOKUP(AC191,ComboValue!$N$2:$O$70,2,FALSE) &amp; ",") &amp; IF(ISBLANK(AD191),"",VLOOKUP(AD191,ComboValue!$N$2:$O$70,2,FALSE) &amp; ",") &amp; IF(ISBLANK(AE191),"",VLOOKUP(AE191,ComboValue!$N$2:$O$70,2,FALSE) &amp; ",") &amp; IF(ISBLANK(AF191),"",VLOOKUP(AF191,ComboValue!$N$2:$O$70,2,FALSE) &amp; ",") &amp; IF(ISBLANK(AG191),"",VLOOKUP(AG191,ComboValue!$N$2:$O$70,2,FALSE) &amp; ",") &amp; IF(ISBLANK(AH191),"",VLOOKUP(AH191,ComboValue!$N$2:$O$70,2,FALSE) &amp; ",") &amp; IF(ISBLANK(AI191),"",VLOOKUP(AI191,ComboValue!$N$2:$O$70,2,FALSE) &amp; ",") &amp; IF(ISBLANK(AJ191),"",VLOOKUP(AJ191,ComboValue!$N$2:$O$70,2,FALSE) &amp; ",") &amp; IF(ISBLANK(AK191),"",VLOOKUP(AK191,ComboValue!$N$2:$O$70,2,FALSE) &amp; ",") &amp; IF(ISBLANK(AL191),"",VLOOKUP(AL191,ComboValue!$N$2:$O$70,2,FALSE) &amp; ",") &amp; IF(ISBLANK(AM191),"",VLOOKUP(AM191,ComboValue!$N$2:$O$70,2,FALSE) &amp; ",") &amp; IF(ISBLANK(AN191),"",VLOOKUP(AN191,ComboValue!$N$2:$O$70,2,FALSE) &amp; ",") &amp; IF(ISBLANK(AO191),"",VLOOKUP(AO191,ComboValue!$N$2:$O$70,2,FALSE) &amp; ",") &amp; IF(ISBLANK(AP191),"",VLOOKUP(AP191,ComboValue!$N$2:$O$70,2,FALSE) &amp; ",") &amp; IF(ISBLANK(AQ191),"",VLOOKUP(AQ191,ComboValue!$N$2:$O$70,2,FALSE) &amp; ",") &amp; IF(ISBLANK(AR191),"",VLOOKUP(AR191,ComboValue!$N$2:$O$70,2,FALSE) &amp; ",") &amp; IF(ISBLANK(AS191),"",VLOOKUP(AS191,ComboValue!$N$2:$O$70,2,FALSE) &amp; ",") &amp; IF(ISBLANK(AT191),"",VLOOKUP(AT191,ComboValue!$N$2:$O$70,2,FALSE) &amp; ",") &amp; IF(ISBLANK(AU191),"",VLOOKUP(AU191,ComboValue!$N$2:$O$70,2,FALSE) &amp; ",") &amp; IF(ISBLANK(AV191),"",VLOOKUP(AV191,ComboValue!$N$2:$O$70,2,FALSE) &amp; ",")</f>
        <v/>
      </c>
      <c r="BC191" s="122" t="str">
        <f t="shared" si="181"/>
        <v/>
      </c>
      <c r="BD191" s="110"/>
      <c r="BE191" s="120" t="str">
        <f t="shared" si="169"/>
        <v/>
      </c>
      <c r="BF191" s="121" t="str">
        <f t="shared" si="170"/>
        <v/>
      </c>
      <c r="BG191" s="121" t="str">
        <f t="shared" si="171"/>
        <v/>
      </c>
      <c r="BH191" s="121" t="str">
        <f t="shared" si="172"/>
        <v/>
      </c>
      <c r="BI191" s="121" t="str">
        <f t="shared" si="173"/>
        <v/>
      </c>
      <c r="BJ191" s="121" t="str">
        <f t="shared" si="174"/>
        <v/>
      </c>
      <c r="BK191" s="121" t="str">
        <f t="shared" si="175"/>
        <v/>
      </c>
      <c r="BL191" s="121" t="str">
        <f t="shared" si="176"/>
        <v/>
      </c>
      <c r="BM191" s="121" t="str">
        <f t="shared" si="177"/>
        <v/>
      </c>
      <c r="BN191" s="121" t="str">
        <f t="shared" si="178"/>
        <v/>
      </c>
      <c r="BO191" s="121">
        <f t="shared" si="182"/>
        <v>0</v>
      </c>
      <c r="BP191" s="121">
        <f t="shared" si="183"/>
        <v>0</v>
      </c>
      <c r="BQ191" s="121">
        <f t="shared" si="184"/>
        <v>0</v>
      </c>
      <c r="BR191" s="121">
        <f t="shared" si="185"/>
        <v>0</v>
      </c>
      <c r="BS191" s="121">
        <f t="shared" si="186"/>
        <v>0</v>
      </c>
      <c r="BT191" s="121">
        <f t="shared" si="187"/>
        <v>0</v>
      </c>
      <c r="BU191" s="121" t="str">
        <f t="shared" si="188"/>
        <v/>
      </c>
      <c r="BV191" s="121" t="str">
        <f t="shared" si="189"/>
        <v/>
      </c>
      <c r="BW191" s="121" t="str">
        <f t="shared" si="190"/>
        <v/>
      </c>
      <c r="BX191" s="121" t="str">
        <f t="shared" si="191"/>
        <v/>
      </c>
      <c r="BY191" s="121" t="str">
        <f t="shared" si="192"/>
        <v/>
      </c>
      <c r="BZ191" s="121" t="str">
        <f t="shared" si="193"/>
        <v/>
      </c>
      <c r="CA191" s="121" t="str">
        <f t="shared" si="194"/>
        <v/>
      </c>
      <c r="CB191" s="121" t="str">
        <f t="shared" si="195"/>
        <v/>
      </c>
      <c r="CC191" s="121" t="str">
        <f t="shared" si="196"/>
        <v/>
      </c>
      <c r="CD191" s="121" t="str">
        <f t="shared" si="197"/>
        <v/>
      </c>
      <c r="CE191" s="121" t="str">
        <f t="shared" si="198"/>
        <v/>
      </c>
      <c r="CF191" s="121" t="str">
        <f t="shared" si="199"/>
        <v/>
      </c>
      <c r="CG191" s="121" t="str">
        <f t="shared" si="200"/>
        <v/>
      </c>
      <c r="CH191" s="121" t="str">
        <f t="shared" si="201"/>
        <v/>
      </c>
      <c r="CI191" s="121" t="str">
        <f t="shared" si="202"/>
        <v/>
      </c>
      <c r="CJ191" s="129" t="str">
        <f t="shared" si="203"/>
        <v/>
      </c>
      <c r="CK191" s="121" t="str">
        <f t="shared" si="204"/>
        <v/>
      </c>
      <c r="CL191" s="121" t="str">
        <f t="shared" si="205"/>
        <v/>
      </c>
      <c r="CM191" s="122" t="str">
        <f t="shared" si="206"/>
        <v/>
      </c>
      <c r="CN191" s="122"/>
      <c r="CO191" s="122"/>
      <c r="CP191" s="122"/>
      <c r="CQ191" s="122"/>
      <c r="CR191" s="218" t="str">
        <f t="shared" si="179"/>
        <v>NO</v>
      </c>
      <c r="CS191" s="120" t="str">
        <f t="shared" si="207"/>
        <v/>
      </c>
      <c r="CT191" s="121" t="str">
        <f t="shared" si="208"/>
        <v/>
      </c>
      <c r="CU191" s="121" t="str">
        <f t="shared" si="209"/>
        <v/>
      </c>
      <c r="CV191" s="121" t="str">
        <f t="shared" si="210"/>
        <v/>
      </c>
      <c r="CW191" s="121" t="str">
        <f t="shared" si="211"/>
        <v/>
      </c>
      <c r="CX191" s="121" t="str">
        <f t="shared" si="212"/>
        <v/>
      </c>
      <c r="CY191" s="121" t="str">
        <f t="shared" si="213"/>
        <v/>
      </c>
      <c r="CZ191" s="121" t="str">
        <f t="shared" si="214"/>
        <v/>
      </c>
      <c r="DA191" s="121" t="str">
        <f t="shared" si="215"/>
        <v/>
      </c>
      <c r="DB191" s="122" t="str">
        <f t="shared" si="216"/>
        <v/>
      </c>
      <c r="DC191" s="120" t="str">
        <f t="shared" si="217"/>
        <v/>
      </c>
      <c r="DD191" s="121" t="str">
        <f t="shared" si="218"/>
        <v/>
      </c>
      <c r="DE191" s="121" t="str">
        <f t="shared" si="219"/>
        <v/>
      </c>
      <c r="DF191" s="122" t="str">
        <f t="shared" si="220"/>
        <v/>
      </c>
      <c r="DG191" s="110"/>
    </row>
    <row r="192" spans="2:111" ht="16.2" hidden="1" customHeight="1" outlineLevel="2" x14ac:dyDescent="0.4">
      <c r="B192" s="7">
        <v>187</v>
      </c>
      <c r="C192" s="12"/>
      <c r="D192" s="13"/>
      <c r="E192" s="14"/>
      <c r="F192" s="14"/>
      <c r="G192" s="14"/>
      <c r="H192" s="14"/>
      <c r="I192" s="14"/>
      <c r="J192" s="14"/>
      <c r="K192" s="14"/>
      <c r="L192" s="15"/>
      <c r="M192" s="12"/>
      <c r="N192" s="12"/>
      <c r="O192" s="12"/>
      <c r="P192" s="98" t="str">
        <f xml:space="preserve"> IF(ISBLANK(M192),"",VLOOKUP(M192,ComboValue!$E$2:$I$18,5,FALSE))</f>
        <v/>
      </c>
      <c r="Q192" s="12"/>
      <c r="R192" s="234" t="str" cm="1">
        <f t="array" ref="R192">IF(OR(ISNUMBER(SEARCH("GHS05",$D192:$L192)),ISNUMBER(SEARCH("GHS06",$D192:$L192)),ISNUMBER(SEARCH("GHS07",$D192:$L192)),ISNUMBER(SEARCH("GHS08",$D192:$L192)),ISNUMBER(SEARCH("geen pictogram",$D192:$L192)),ISNUMBER(SEARCH("GHS09",$D192:$L192)),ISNUMBER(SEARCH("GHS05",$D192:$L192))),"JA","NEE")</f>
        <v>NEE</v>
      </c>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X192" s="121" t="str">
        <f xml:space="preserve"> IF(ISBLANK(D192),"",VLOOKUP(D192,ComboValue!$B$2:$C$11,2,FALSE) &amp; ",") &amp; IF(ISBLANK(E192),"",VLOOKUP(E192,ComboValue!$B$2:$C$11,2,FALSE) &amp; ",") &amp; IF(ISBLANK(F192),"",VLOOKUP(F192,ComboValue!$B$2:$C$11,2,FALSE) &amp; ",") &amp; IF(ISBLANK(G192),"",VLOOKUP(G192,ComboValue!$B$2:$C$11,2,FALSE) &amp; ",") &amp; IF(ISBLANK(H192),"",VLOOKUP(H192,ComboValue!$B$2:$C$11,2,FALSE) &amp; ",") &amp; IF(ISBLANK(I192),"",VLOOKUP(I192,ComboValue!$B$2:$C$11,2,FALSE) &amp; ",") &amp; IF(ISBLANK(J192),"",VLOOKUP(J192,ComboValue!$B$2:$C$11,2,FALSE) &amp; ",") &amp; IF(ISBLANK(K192),"",VLOOKUP(K192,ComboValue!$B$2:$C$11,2,FALSE) &amp; ",") &amp; IF(ISBLANK(L192),"",VLOOKUP(L192,ComboValue!$B$2:$C$11,2,FALSE) &amp; ",")</f>
        <v/>
      </c>
      <c r="AY192" s="121" t="str">
        <f t="shared" si="180"/>
        <v>Tous_NL</v>
      </c>
      <c r="AZ192" s="121" t="str">
        <f>IF(ISBLANK(M192),"",VLOOKUP(M192,ComboValue!$E$2:$G$18,3,FALSE))</f>
        <v/>
      </c>
      <c r="BA192" s="121" t="str">
        <f>IF(ISBLANK(N192),"",VLOOKUP(N192,ComboValue!$K$2:$L$5,2,FALSE))</f>
        <v/>
      </c>
      <c r="BB192" s="128" t="str">
        <f>IF(ISBLANK(S192),"",VLOOKUP(S192,ComboValue!$N$2:$O$70,2,FALSE) &amp; ",") &amp; IF(ISBLANK(T192),"",VLOOKUP(T192,ComboValue!$N$2:$O$70,2,FALSE) &amp; ",") &amp; IF(ISBLANK(U192),"",VLOOKUP(U192,ComboValue!$N$2:$O$70,2,FALSE) &amp; ",") &amp; IF(ISBLANK(V192),"",VLOOKUP(V192,ComboValue!$N$2:$O$70,2,FALSE) &amp; ",") &amp; IF(ISBLANK(W192),"",VLOOKUP(W192,ComboValue!$N$2:$O$70,2,FALSE) &amp; ",") &amp; IF(ISBLANK(X192),"",VLOOKUP(X192,ComboValue!$N$2:$O$70,2,FALSE) &amp; ",") &amp; IF(ISBLANK(Y192),"",VLOOKUP(Y192,ComboValue!$N$2:$O$70,2,FALSE) &amp; ",") &amp; IF(ISBLANK(Z192),"",VLOOKUP(Z192,ComboValue!$N$2:$O$70,2,FALSE) &amp; ",") &amp; IF(ISBLANK(AA192),"",VLOOKUP(AA192,ComboValue!$N$2:$O$70,2,FALSE) &amp; ",") &amp; IF(ISBLANK(AB192),"",VLOOKUP(AB192,ComboValue!$N$2:$O$70,2,FALSE) &amp; ",") &amp; IF(ISBLANK(AC192),"",VLOOKUP(AC192,ComboValue!$N$2:$O$70,2,FALSE) &amp; ",") &amp; IF(ISBLANK(AD192),"",VLOOKUP(AD192,ComboValue!$N$2:$O$70,2,FALSE) &amp; ",") &amp; IF(ISBLANK(AE192),"",VLOOKUP(AE192,ComboValue!$N$2:$O$70,2,FALSE) &amp; ",") &amp; IF(ISBLANK(AF192),"",VLOOKUP(AF192,ComboValue!$N$2:$O$70,2,FALSE) &amp; ",") &amp; IF(ISBLANK(AG192),"",VLOOKUP(AG192,ComboValue!$N$2:$O$70,2,FALSE) &amp; ",") &amp; IF(ISBLANK(AH192),"",VLOOKUP(AH192,ComboValue!$N$2:$O$70,2,FALSE) &amp; ",") &amp; IF(ISBLANK(AI192),"",VLOOKUP(AI192,ComboValue!$N$2:$O$70,2,FALSE) &amp; ",") &amp; IF(ISBLANK(AJ192),"",VLOOKUP(AJ192,ComboValue!$N$2:$O$70,2,FALSE) &amp; ",") &amp; IF(ISBLANK(AK192),"",VLOOKUP(AK192,ComboValue!$N$2:$O$70,2,FALSE) &amp; ",") &amp; IF(ISBLANK(AL192),"",VLOOKUP(AL192,ComboValue!$N$2:$O$70,2,FALSE) &amp; ",") &amp; IF(ISBLANK(AM192),"",VLOOKUP(AM192,ComboValue!$N$2:$O$70,2,FALSE) &amp; ",") &amp; IF(ISBLANK(AN192),"",VLOOKUP(AN192,ComboValue!$N$2:$O$70,2,FALSE) &amp; ",") &amp; IF(ISBLANK(AO192),"",VLOOKUP(AO192,ComboValue!$N$2:$O$70,2,FALSE) &amp; ",") &amp; IF(ISBLANK(AP192),"",VLOOKUP(AP192,ComboValue!$N$2:$O$70,2,FALSE) &amp; ",") &amp; IF(ISBLANK(AQ192),"",VLOOKUP(AQ192,ComboValue!$N$2:$O$70,2,FALSE) &amp; ",") &amp; IF(ISBLANK(AR192),"",VLOOKUP(AR192,ComboValue!$N$2:$O$70,2,FALSE) &amp; ",") &amp; IF(ISBLANK(AS192),"",VLOOKUP(AS192,ComboValue!$N$2:$O$70,2,FALSE) &amp; ",") &amp; IF(ISBLANK(AT192),"",VLOOKUP(AT192,ComboValue!$N$2:$O$70,2,FALSE) &amp; ",") &amp; IF(ISBLANK(AU192),"",VLOOKUP(AU192,ComboValue!$N$2:$O$70,2,FALSE) &amp; ",") &amp; IF(ISBLANK(AV192),"",VLOOKUP(AV192,ComboValue!$N$2:$O$70,2,FALSE) &amp; ",")</f>
        <v/>
      </c>
      <c r="BC192" s="122" t="str">
        <f t="shared" si="181"/>
        <v/>
      </c>
      <c r="BD192" s="110"/>
      <c r="BE192" s="120" t="str">
        <f t="shared" si="169"/>
        <v/>
      </c>
      <c r="BF192" s="121" t="str">
        <f t="shared" si="170"/>
        <v/>
      </c>
      <c r="BG192" s="121" t="str">
        <f t="shared" si="171"/>
        <v/>
      </c>
      <c r="BH192" s="121" t="str">
        <f t="shared" si="172"/>
        <v/>
      </c>
      <c r="BI192" s="121" t="str">
        <f t="shared" si="173"/>
        <v/>
      </c>
      <c r="BJ192" s="121" t="str">
        <f t="shared" si="174"/>
        <v/>
      </c>
      <c r="BK192" s="121" t="str">
        <f t="shared" si="175"/>
        <v/>
      </c>
      <c r="BL192" s="121" t="str">
        <f t="shared" si="176"/>
        <v/>
      </c>
      <c r="BM192" s="121" t="str">
        <f t="shared" si="177"/>
        <v/>
      </c>
      <c r="BN192" s="121" t="str">
        <f t="shared" si="178"/>
        <v/>
      </c>
      <c r="BO192" s="121">
        <f t="shared" si="182"/>
        <v>0</v>
      </c>
      <c r="BP192" s="121">
        <f t="shared" si="183"/>
        <v>0</v>
      </c>
      <c r="BQ192" s="121">
        <f t="shared" si="184"/>
        <v>0</v>
      </c>
      <c r="BR192" s="121">
        <f t="shared" si="185"/>
        <v>0</v>
      </c>
      <c r="BS192" s="121">
        <f t="shared" si="186"/>
        <v>0</v>
      </c>
      <c r="BT192" s="121">
        <f t="shared" si="187"/>
        <v>0</v>
      </c>
      <c r="BU192" s="121" t="str">
        <f t="shared" si="188"/>
        <v/>
      </c>
      <c r="BV192" s="121" t="str">
        <f t="shared" si="189"/>
        <v/>
      </c>
      <c r="BW192" s="121" t="str">
        <f t="shared" si="190"/>
        <v/>
      </c>
      <c r="BX192" s="121" t="str">
        <f t="shared" si="191"/>
        <v/>
      </c>
      <c r="BY192" s="121" t="str">
        <f t="shared" si="192"/>
        <v/>
      </c>
      <c r="BZ192" s="121" t="str">
        <f t="shared" si="193"/>
        <v/>
      </c>
      <c r="CA192" s="121" t="str">
        <f t="shared" si="194"/>
        <v/>
      </c>
      <c r="CB192" s="121" t="str">
        <f t="shared" si="195"/>
        <v/>
      </c>
      <c r="CC192" s="121" t="str">
        <f t="shared" si="196"/>
        <v/>
      </c>
      <c r="CD192" s="121" t="str">
        <f t="shared" si="197"/>
        <v/>
      </c>
      <c r="CE192" s="121" t="str">
        <f t="shared" si="198"/>
        <v/>
      </c>
      <c r="CF192" s="121" t="str">
        <f t="shared" si="199"/>
        <v/>
      </c>
      <c r="CG192" s="121" t="str">
        <f t="shared" si="200"/>
        <v/>
      </c>
      <c r="CH192" s="121" t="str">
        <f t="shared" si="201"/>
        <v/>
      </c>
      <c r="CI192" s="121" t="str">
        <f t="shared" si="202"/>
        <v/>
      </c>
      <c r="CJ192" s="129" t="str">
        <f t="shared" si="203"/>
        <v/>
      </c>
      <c r="CK192" s="121" t="str">
        <f t="shared" si="204"/>
        <v/>
      </c>
      <c r="CL192" s="121" t="str">
        <f t="shared" si="205"/>
        <v/>
      </c>
      <c r="CM192" s="122" t="str">
        <f t="shared" si="206"/>
        <v/>
      </c>
      <c r="CN192" s="122"/>
      <c r="CO192" s="122"/>
      <c r="CP192" s="122"/>
      <c r="CQ192" s="122"/>
      <c r="CR192" s="218" t="str">
        <f t="shared" si="179"/>
        <v>NO</v>
      </c>
      <c r="CS192" s="120" t="str">
        <f t="shared" si="207"/>
        <v/>
      </c>
      <c r="CT192" s="121" t="str">
        <f t="shared" si="208"/>
        <v/>
      </c>
      <c r="CU192" s="121" t="str">
        <f t="shared" si="209"/>
        <v/>
      </c>
      <c r="CV192" s="121" t="str">
        <f t="shared" si="210"/>
        <v/>
      </c>
      <c r="CW192" s="121" t="str">
        <f t="shared" si="211"/>
        <v/>
      </c>
      <c r="CX192" s="121" t="str">
        <f t="shared" si="212"/>
        <v/>
      </c>
      <c r="CY192" s="121" t="str">
        <f t="shared" si="213"/>
        <v/>
      </c>
      <c r="CZ192" s="121" t="str">
        <f t="shared" si="214"/>
        <v/>
      </c>
      <c r="DA192" s="121" t="str">
        <f t="shared" si="215"/>
        <v/>
      </c>
      <c r="DB192" s="122" t="str">
        <f t="shared" si="216"/>
        <v/>
      </c>
      <c r="DC192" s="120" t="str">
        <f t="shared" si="217"/>
        <v/>
      </c>
      <c r="DD192" s="121" t="str">
        <f t="shared" si="218"/>
        <v/>
      </c>
      <c r="DE192" s="121" t="str">
        <f t="shared" si="219"/>
        <v/>
      </c>
      <c r="DF192" s="122" t="str">
        <f t="shared" si="220"/>
        <v/>
      </c>
      <c r="DG192" s="110"/>
    </row>
    <row r="193" spans="2:111" ht="16.2" hidden="1" customHeight="1" outlineLevel="2" x14ac:dyDescent="0.4">
      <c r="B193" s="7">
        <v>188</v>
      </c>
      <c r="C193" s="12"/>
      <c r="D193" s="13"/>
      <c r="E193" s="14"/>
      <c r="F193" s="14"/>
      <c r="G193" s="14"/>
      <c r="H193" s="14"/>
      <c r="I193" s="14"/>
      <c r="J193" s="14"/>
      <c r="K193" s="14"/>
      <c r="L193" s="15"/>
      <c r="M193" s="12"/>
      <c r="N193" s="12"/>
      <c r="O193" s="12"/>
      <c r="P193" s="98" t="str">
        <f xml:space="preserve"> IF(ISBLANK(M193),"",VLOOKUP(M193,ComboValue!$E$2:$I$18,5,FALSE))</f>
        <v/>
      </c>
      <c r="Q193" s="12"/>
      <c r="R193" s="234" t="str" cm="1">
        <f t="array" ref="R193">IF(OR(ISNUMBER(SEARCH("GHS05",$D193:$L193)),ISNUMBER(SEARCH("GHS06",$D193:$L193)),ISNUMBER(SEARCH("GHS07",$D193:$L193)),ISNUMBER(SEARCH("GHS08",$D193:$L193)),ISNUMBER(SEARCH("geen pictogram",$D193:$L193)),ISNUMBER(SEARCH("GHS09",$D193:$L193)),ISNUMBER(SEARCH("GHS05",$D193:$L193))),"JA","NEE")</f>
        <v>NEE</v>
      </c>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X193" s="121" t="str">
        <f xml:space="preserve"> IF(ISBLANK(D193),"",VLOOKUP(D193,ComboValue!$B$2:$C$11,2,FALSE) &amp; ",") &amp; IF(ISBLANK(E193),"",VLOOKUP(E193,ComboValue!$B$2:$C$11,2,FALSE) &amp; ",") &amp; IF(ISBLANK(F193),"",VLOOKUP(F193,ComboValue!$B$2:$C$11,2,FALSE) &amp; ",") &amp; IF(ISBLANK(G193),"",VLOOKUP(G193,ComboValue!$B$2:$C$11,2,FALSE) &amp; ",") &amp; IF(ISBLANK(H193),"",VLOOKUP(H193,ComboValue!$B$2:$C$11,2,FALSE) &amp; ",") &amp; IF(ISBLANK(I193),"",VLOOKUP(I193,ComboValue!$B$2:$C$11,2,FALSE) &amp; ",") &amp; IF(ISBLANK(J193),"",VLOOKUP(J193,ComboValue!$B$2:$C$11,2,FALSE) &amp; ",") &amp; IF(ISBLANK(K193),"",VLOOKUP(K193,ComboValue!$B$2:$C$11,2,FALSE) &amp; ",") &amp; IF(ISBLANK(L193),"",VLOOKUP(L193,ComboValue!$B$2:$C$11,2,FALSE) &amp; ",")</f>
        <v/>
      </c>
      <c r="AY193" s="121" t="str">
        <f t="shared" si="180"/>
        <v>Tous_NL</v>
      </c>
      <c r="AZ193" s="121" t="str">
        <f>IF(ISBLANK(M193),"",VLOOKUP(M193,ComboValue!$E$2:$G$18,3,FALSE))</f>
        <v/>
      </c>
      <c r="BA193" s="121" t="str">
        <f>IF(ISBLANK(N193),"",VLOOKUP(N193,ComboValue!$K$2:$L$5,2,FALSE))</f>
        <v/>
      </c>
      <c r="BB193" s="128" t="str">
        <f>IF(ISBLANK(S193),"",VLOOKUP(S193,ComboValue!$N$2:$O$70,2,FALSE) &amp; ",") &amp; IF(ISBLANK(T193),"",VLOOKUP(T193,ComboValue!$N$2:$O$70,2,FALSE) &amp; ",") &amp; IF(ISBLANK(U193),"",VLOOKUP(U193,ComboValue!$N$2:$O$70,2,FALSE) &amp; ",") &amp; IF(ISBLANK(V193),"",VLOOKUP(V193,ComboValue!$N$2:$O$70,2,FALSE) &amp; ",") &amp; IF(ISBLANK(W193),"",VLOOKUP(W193,ComboValue!$N$2:$O$70,2,FALSE) &amp; ",") &amp; IF(ISBLANK(X193),"",VLOOKUP(X193,ComboValue!$N$2:$O$70,2,FALSE) &amp; ",") &amp; IF(ISBLANK(Y193),"",VLOOKUP(Y193,ComboValue!$N$2:$O$70,2,FALSE) &amp; ",") &amp; IF(ISBLANK(Z193),"",VLOOKUP(Z193,ComboValue!$N$2:$O$70,2,FALSE) &amp; ",") &amp; IF(ISBLANK(AA193),"",VLOOKUP(AA193,ComboValue!$N$2:$O$70,2,FALSE) &amp; ",") &amp; IF(ISBLANK(AB193),"",VLOOKUP(AB193,ComboValue!$N$2:$O$70,2,FALSE) &amp; ",") &amp; IF(ISBLANK(AC193),"",VLOOKUP(AC193,ComboValue!$N$2:$O$70,2,FALSE) &amp; ",") &amp; IF(ISBLANK(AD193),"",VLOOKUP(AD193,ComboValue!$N$2:$O$70,2,FALSE) &amp; ",") &amp; IF(ISBLANK(AE193),"",VLOOKUP(AE193,ComboValue!$N$2:$O$70,2,FALSE) &amp; ",") &amp; IF(ISBLANK(AF193),"",VLOOKUP(AF193,ComboValue!$N$2:$O$70,2,FALSE) &amp; ",") &amp; IF(ISBLANK(AG193),"",VLOOKUP(AG193,ComboValue!$N$2:$O$70,2,FALSE) &amp; ",") &amp; IF(ISBLANK(AH193),"",VLOOKUP(AH193,ComboValue!$N$2:$O$70,2,FALSE) &amp; ",") &amp; IF(ISBLANK(AI193),"",VLOOKUP(AI193,ComboValue!$N$2:$O$70,2,FALSE) &amp; ",") &amp; IF(ISBLANK(AJ193),"",VLOOKUP(AJ193,ComboValue!$N$2:$O$70,2,FALSE) &amp; ",") &amp; IF(ISBLANK(AK193),"",VLOOKUP(AK193,ComboValue!$N$2:$O$70,2,FALSE) &amp; ",") &amp; IF(ISBLANK(AL193),"",VLOOKUP(AL193,ComboValue!$N$2:$O$70,2,FALSE) &amp; ",") &amp; IF(ISBLANK(AM193),"",VLOOKUP(AM193,ComboValue!$N$2:$O$70,2,FALSE) &amp; ",") &amp; IF(ISBLANK(AN193),"",VLOOKUP(AN193,ComboValue!$N$2:$O$70,2,FALSE) &amp; ",") &amp; IF(ISBLANK(AO193),"",VLOOKUP(AO193,ComboValue!$N$2:$O$70,2,FALSE) &amp; ",") &amp; IF(ISBLANK(AP193),"",VLOOKUP(AP193,ComboValue!$N$2:$O$70,2,FALSE) &amp; ",") &amp; IF(ISBLANK(AQ193),"",VLOOKUP(AQ193,ComboValue!$N$2:$O$70,2,FALSE) &amp; ",") &amp; IF(ISBLANK(AR193),"",VLOOKUP(AR193,ComboValue!$N$2:$O$70,2,FALSE) &amp; ",") &amp; IF(ISBLANK(AS193),"",VLOOKUP(AS193,ComboValue!$N$2:$O$70,2,FALSE) &amp; ",") &amp; IF(ISBLANK(AT193),"",VLOOKUP(AT193,ComboValue!$N$2:$O$70,2,FALSE) &amp; ",") &amp; IF(ISBLANK(AU193),"",VLOOKUP(AU193,ComboValue!$N$2:$O$70,2,FALSE) &amp; ",") &amp; IF(ISBLANK(AV193),"",VLOOKUP(AV193,ComboValue!$N$2:$O$70,2,FALSE) &amp; ",")</f>
        <v/>
      </c>
      <c r="BC193" s="122" t="str">
        <f t="shared" si="181"/>
        <v/>
      </c>
      <c r="BD193" s="110"/>
      <c r="BE193" s="120" t="str">
        <f t="shared" si="169"/>
        <v/>
      </c>
      <c r="BF193" s="121" t="str">
        <f t="shared" si="170"/>
        <v/>
      </c>
      <c r="BG193" s="121" t="str">
        <f t="shared" si="171"/>
        <v/>
      </c>
      <c r="BH193" s="121" t="str">
        <f t="shared" si="172"/>
        <v/>
      </c>
      <c r="BI193" s="121" t="str">
        <f t="shared" si="173"/>
        <v/>
      </c>
      <c r="BJ193" s="121" t="str">
        <f t="shared" si="174"/>
        <v/>
      </c>
      <c r="BK193" s="121" t="str">
        <f t="shared" si="175"/>
        <v/>
      </c>
      <c r="BL193" s="121" t="str">
        <f t="shared" si="176"/>
        <v/>
      </c>
      <c r="BM193" s="121" t="str">
        <f t="shared" si="177"/>
        <v/>
      </c>
      <c r="BN193" s="121" t="str">
        <f t="shared" si="178"/>
        <v/>
      </c>
      <c r="BO193" s="121">
        <f t="shared" si="182"/>
        <v>0</v>
      </c>
      <c r="BP193" s="121">
        <f t="shared" si="183"/>
        <v>0</v>
      </c>
      <c r="BQ193" s="121">
        <f t="shared" si="184"/>
        <v>0</v>
      </c>
      <c r="BR193" s="121">
        <f t="shared" si="185"/>
        <v>0</v>
      </c>
      <c r="BS193" s="121">
        <f t="shared" si="186"/>
        <v>0</v>
      </c>
      <c r="BT193" s="121">
        <f t="shared" si="187"/>
        <v>0</v>
      </c>
      <c r="BU193" s="121" t="str">
        <f t="shared" si="188"/>
        <v/>
      </c>
      <c r="BV193" s="121" t="str">
        <f t="shared" si="189"/>
        <v/>
      </c>
      <c r="BW193" s="121" t="str">
        <f t="shared" si="190"/>
        <v/>
      </c>
      <c r="BX193" s="121" t="str">
        <f t="shared" si="191"/>
        <v/>
      </c>
      <c r="BY193" s="121" t="str">
        <f t="shared" si="192"/>
        <v/>
      </c>
      <c r="BZ193" s="121" t="str">
        <f t="shared" si="193"/>
        <v/>
      </c>
      <c r="CA193" s="121" t="str">
        <f t="shared" si="194"/>
        <v/>
      </c>
      <c r="CB193" s="121" t="str">
        <f t="shared" si="195"/>
        <v/>
      </c>
      <c r="CC193" s="121" t="str">
        <f t="shared" si="196"/>
        <v/>
      </c>
      <c r="CD193" s="121" t="str">
        <f t="shared" si="197"/>
        <v/>
      </c>
      <c r="CE193" s="121" t="str">
        <f t="shared" si="198"/>
        <v/>
      </c>
      <c r="CF193" s="121" t="str">
        <f t="shared" si="199"/>
        <v/>
      </c>
      <c r="CG193" s="121" t="str">
        <f t="shared" si="200"/>
        <v/>
      </c>
      <c r="CH193" s="121" t="str">
        <f t="shared" si="201"/>
        <v/>
      </c>
      <c r="CI193" s="121" t="str">
        <f t="shared" si="202"/>
        <v/>
      </c>
      <c r="CJ193" s="129" t="str">
        <f t="shared" si="203"/>
        <v/>
      </c>
      <c r="CK193" s="121" t="str">
        <f t="shared" si="204"/>
        <v/>
      </c>
      <c r="CL193" s="121" t="str">
        <f t="shared" si="205"/>
        <v/>
      </c>
      <c r="CM193" s="122" t="str">
        <f t="shared" si="206"/>
        <v/>
      </c>
      <c r="CN193" s="122"/>
      <c r="CO193" s="122"/>
      <c r="CP193" s="122"/>
      <c r="CQ193" s="122"/>
      <c r="CR193" s="218" t="str">
        <f t="shared" si="179"/>
        <v>NO</v>
      </c>
      <c r="CS193" s="120" t="str">
        <f t="shared" si="207"/>
        <v/>
      </c>
      <c r="CT193" s="121" t="str">
        <f t="shared" si="208"/>
        <v/>
      </c>
      <c r="CU193" s="121" t="str">
        <f t="shared" si="209"/>
        <v/>
      </c>
      <c r="CV193" s="121" t="str">
        <f t="shared" si="210"/>
        <v/>
      </c>
      <c r="CW193" s="121" t="str">
        <f t="shared" si="211"/>
        <v/>
      </c>
      <c r="CX193" s="121" t="str">
        <f t="shared" si="212"/>
        <v/>
      </c>
      <c r="CY193" s="121" t="str">
        <f t="shared" si="213"/>
        <v/>
      </c>
      <c r="CZ193" s="121" t="str">
        <f t="shared" si="214"/>
        <v/>
      </c>
      <c r="DA193" s="121" t="str">
        <f t="shared" si="215"/>
        <v/>
      </c>
      <c r="DB193" s="122" t="str">
        <f t="shared" si="216"/>
        <v/>
      </c>
      <c r="DC193" s="120" t="str">
        <f t="shared" si="217"/>
        <v/>
      </c>
      <c r="DD193" s="121" t="str">
        <f t="shared" si="218"/>
        <v/>
      </c>
      <c r="DE193" s="121" t="str">
        <f t="shared" si="219"/>
        <v/>
      </c>
      <c r="DF193" s="122" t="str">
        <f t="shared" si="220"/>
        <v/>
      </c>
      <c r="DG193" s="110"/>
    </row>
    <row r="194" spans="2:111" ht="16.2" hidden="1" customHeight="1" outlineLevel="2" x14ac:dyDescent="0.4">
      <c r="B194" s="7">
        <v>189</v>
      </c>
      <c r="C194" s="12"/>
      <c r="D194" s="13"/>
      <c r="E194" s="14"/>
      <c r="F194" s="14"/>
      <c r="G194" s="14"/>
      <c r="H194" s="14"/>
      <c r="I194" s="14"/>
      <c r="J194" s="14"/>
      <c r="K194" s="14"/>
      <c r="L194" s="15"/>
      <c r="M194" s="12"/>
      <c r="N194" s="12"/>
      <c r="O194" s="12"/>
      <c r="P194" s="98" t="str">
        <f xml:space="preserve"> IF(ISBLANK(M194),"",VLOOKUP(M194,ComboValue!$E$2:$I$18,5,FALSE))</f>
        <v/>
      </c>
      <c r="Q194" s="12"/>
      <c r="R194" s="234" t="str" cm="1">
        <f t="array" ref="R194">IF(OR(ISNUMBER(SEARCH("GHS05",$D194:$L194)),ISNUMBER(SEARCH("GHS06",$D194:$L194)),ISNUMBER(SEARCH("GHS07",$D194:$L194)),ISNUMBER(SEARCH("GHS08",$D194:$L194)),ISNUMBER(SEARCH("geen pictogram",$D194:$L194)),ISNUMBER(SEARCH("GHS09",$D194:$L194)),ISNUMBER(SEARCH("GHS05",$D194:$L194))),"JA","NEE")</f>
        <v>NEE</v>
      </c>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X194" s="121" t="str">
        <f xml:space="preserve"> IF(ISBLANK(D194),"",VLOOKUP(D194,ComboValue!$B$2:$C$11,2,FALSE) &amp; ",") &amp; IF(ISBLANK(E194),"",VLOOKUP(E194,ComboValue!$B$2:$C$11,2,FALSE) &amp; ",") &amp; IF(ISBLANK(F194),"",VLOOKUP(F194,ComboValue!$B$2:$C$11,2,FALSE) &amp; ",") &amp; IF(ISBLANK(G194),"",VLOOKUP(G194,ComboValue!$B$2:$C$11,2,FALSE) &amp; ",") &amp; IF(ISBLANK(H194),"",VLOOKUP(H194,ComboValue!$B$2:$C$11,2,FALSE) &amp; ",") &amp; IF(ISBLANK(I194),"",VLOOKUP(I194,ComboValue!$B$2:$C$11,2,FALSE) &amp; ",") &amp; IF(ISBLANK(J194),"",VLOOKUP(J194,ComboValue!$B$2:$C$11,2,FALSE) &amp; ",") &amp; IF(ISBLANK(K194),"",VLOOKUP(K194,ComboValue!$B$2:$C$11,2,FALSE) &amp; ",") &amp; IF(ISBLANK(L194),"",VLOOKUP(L194,ComboValue!$B$2:$C$11,2,FALSE) &amp; ",")</f>
        <v/>
      </c>
      <c r="AY194" s="121" t="str">
        <f t="shared" si="180"/>
        <v>Tous_NL</v>
      </c>
      <c r="AZ194" s="121" t="str">
        <f>IF(ISBLANK(M194),"",VLOOKUP(M194,ComboValue!$E$2:$G$18,3,FALSE))</f>
        <v/>
      </c>
      <c r="BA194" s="121" t="str">
        <f>IF(ISBLANK(N194),"",VLOOKUP(N194,ComboValue!$K$2:$L$5,2,FALSE))</f>
        <v/>
      </c>
      <c r="BB194" s="128" t="str">
        <f>IF(ISBLANK(S194),"",VLOOKUP(S194,ComboValue!$N$2:$O$70,2,FALSE) &amp; ",") &amp; IF(ISBLANK(T194),"",VLOOKUP(T194,ComboValue!$N$2:$O$70,2,FALSE) &amp; ",") &amp; IF(ISBLANK(U194),"",VLOOKUP(U194,ComboValue!$N$2:$O$70,2,FALSE) &amp; ",") &amp; IF(ISBLANK(V194),"",VLOOKUP(V194,ComboValue!$N$2:$O$70,2,FALSE) &amp; ",") &amp; IF(ISBLANK(W194),"",VLOOKUP(W194,ComboValue!$N$2:$O$70,2,FALSE) &amp; ",") &amp; IF(ISBLANK(X194),"",VLOOKUP(X194,ComboValue!$N$2:$O$70,2,FALSE) &amp; ",") &amp; IF(ISBLANK(Y194),"",VLOOKUP(Y194,ComboValue!$N$2:$O$70,2,FALSE) &amp; ",") &amp; IF(ISBLANK(Z194),"",VLOOKUP(Z194,ComboValue!$N$2:$O$70,2,FALSE) &amp; ",") &amp; IF(ISBLANK(AA194),"",VLOOKUP(AA194,ComboValue!$N$2:$O$70,2,FALSE) &amp; ",") &amp; IF(ISBLANK(AB194),"",VLOOKUP(AB194,ComboValue!$N$2:$O$70,2,FALSE) &amp; ",") &amp; IF(ISBLANK(AC194),"",VLOOKUP(AC194,ComboValue!$N$2:$O$70,2,FALSE) &amp; ",") &amp; IF(ISBLANK(AD194),"",VLOOKUP(AD194,ComboValue!$N$2:$O$70,2,FALSE) &amp; ",") &amp; IF(ISBLANK(AE194),"",VLOOKUP(AE194,ComboValue!$N$2:$O$70,2,FALSE) &amp; ",") &amp; IF(ISBLANK(AF194),"",VLOOKUP(AF194,ComboValue!$N$2:$O$70,2,FALSE) &amp; ",") &amp; IF(ISBLANK(AG194),"",VLOOKUP(AG194,ComboValue!$N$2:$O$70,2,FALSE) &amp; ",") &amp; IF(ISBLANK(AH194),"",VLOOKUP(AH194,ComboValue!$N$2:$O$70,2,FALSE) &amp; ",") &amp; IF(ISBLANK(AI194),"",VLOOKUP(AI194,ComboValue!$N$2:$O$70,2,FALSE) &amp; ",") &amp; IF(ISBLANK(AJ194),"",VLOOKUP(AJ194,ComboValue!$N$2:$O$70,2,FALSE) &amp; ",") &amp; IF(ISBLANK(AK194),"",VLOOKUP(AK194,ComboValue!$N$2:$O$70,2,FALSE) &amp; ",") &amp; IF(ISBLANK(AL194),"",VLOOKUP(AL194,ComboValue!$N$2:$O$70,2,FALSE) &amp; ",") &amp; IF(ISBLANK(AM194),"",VLOOKUP(AM194,ComboValue!$N$2:$O$70,2,FALSE) &amp; ",") &amp; IF(ISBLANK(AN194),"",VLOOKUP(AN194,ComboValue!$N$2:$O$70,2,FALSE) &amp; ",") &amp; IF(ISBLANK(AO194),"",VLOOKUP(AO194,ComboValue!$N$2:$O$70,2,FALSE) &amp; ",") &amp; IF(ISBLANK(AP194),"",VLOOKUP(AP194,ComboValue!$N$2:$O$70,2,FALSE) &amp; ",") &amp; IF(ISBLANK(AQ194),"",VLOOKUP(AQ194,ComboValue!$N$2:$O$70,2,FALSE) &amp; ",") &amp; IF(ISBLANK(AR194),"",VLOOKUP(AR194,ComboValue!$N$2:$O$70,2,FALSE) &amp; ",") &amp; IF(ISBLANK(AS194),"",VLOOKUP(AS194,ComboValue!$N$2:$O$70,2,FALSE) &amp; ",") &amp; IF(ISBLANK(AT194),"",VLOOKUP(AT194,ComboValue!$N$2:$O$70,2,FALSE) &amp; ",") &amp; IF(ISBLANK(AU194),"",VLOOKUP(AU194,ComboValue!$N$2:$O$70,2,FALSE) &amp; ",") &amp; IF(ISBLANK(AV194),"",VLOOKUP(AV194,ComboValue!$N$2:$O$70,2,FALSE) &amp; ",")</f>
        <v/>
      </c>
      <c r="BC194" s="122" t="str">
        <f t="shared" si="181"/>
        <v/>
      </c>
      <c r="BD194" s="110"/>
      <c r="BE194" s="120" t="str">
        <f t="shared" si="169"/>
        <v/>
      </c>
      <c r="BF194" s="121" t="str">
        <f t="shared" si="170"/>
        <v/>
      </c>
      <c r="BG194" s="121" t="str">
        <f t="shared" si="171"/>
        <v/>
      </c>
      <c r="BH194" s="121" t="str">
        <f t="shared" si="172"/>
        <v/>
      </c>
      <c r="BI194" s="121" t="str">
        <f t="shared" si="173"/>
        <v/>
      </c>
      <c r="BJ194" s="121" t="str">
        <f t="shared" si="174"/>
        <v/>
      </c>
      <c r="BK194" s="121" t="str">
        <f t="shared" si="175"/>
        <v/>
      </c>
      <c r="BL194" s="121" t="str">
        <f t="shared" si="176"/>
        <v/>
      </c>
      <c r="BM194" s="121" t="str">
        <f t="shared" si="177"/>
        <v/>
      </c>
      <c r="BN194" s="121" t="str">
        <f t="shared" si="178"/>
        <v/>
      </c>
      <c r="BO194" s="121">
        <f t="shared" si="182"/>
        <v>0</v>
      </c>
      <c r="BP194" s="121">
        <f t="shared" si="183"/>
        <v>0</v>
      </c>
      <c r="BQ194" s="121">
        <f t="shared" si="184"/>
        <v>0</v>
      </c>
      <c r="BR194" s="121">
        <f t="shared" si="185"/>
        <v>0</v>
      </c>
      <c r="BS194" s="121">
        <f t="shared" si="186"/>
        <v>0</v>
      </c>
      <c r="BT194" s="121">
        <f t="shared" si="187"/>
        <v>0</v>
      </c>
      <c r="BU194" s="121" t="str">
        <f t="shared" si="188"/>
        <v/>
      </c>
      <c r="BV194" s="121" t="str">
        <f t="shared" si="189"/>
        <v/>
      </c>
      <c r="BW194" s="121" t="str">
        <f t="shared" si="190"/>
        <v/>
      </c>
      <c r="BX194" s="121" t="str">
        <f t="shared" si="191"/>
        <v/>
      </c>
      <c r="BY194" s="121" t="str">
        <f t="shared" si="192"/>
        <v/>
      </c>
      <c r="BZ194" s="121" t="str">
        <f t="shared" si="193"/>
        <v/>
      </c>
      <c r="CA194" s="121" t="str">
        <f t="shared" si="194"/>
        <v/>
      </c>
      <c r="CB194" s="121" t="str">
        <f t="shared" si="195"/>
        <v/>
      </c>
      <c r="CC194" s="121" t="str">
        <f t="shared" si="196"/>
        <v/>
      </c>
      <c r="CD194" s="121" t="str">
        <f t="shared" si="197"/>
        <v/>
      </c>
      <c r="CE194" s="121" t="str">
        <f t="shared" si="198"/>
        <v/>
      </c>
      <c r="CF194" s="121" t="str">
        <f t="shared" si="199"/>
        <v/>
      </c>
      <c r="CG194" s="121" t="str">
        <f t="shared" si="200"/>
        <v/>
      </c>
      <c r="CH194" s="121" t="str">
        <f t="shared" si="201"/>
        <v/>
      </c>
      <c r="CI194" s="121" t="str">
        <f t="shared" si="202"/>
        <v/>
      </c>
      <c r="CJ194" s="129" t="str">
        <f t="shared" si="203"/>
        <v/>
      </c>
      <c r="CK194" s="121" t="str">
        <f t="shared" si="204"/>
        <v/>
      </c>
      <c r="CL194" s="121" t="str">
        <f t="shared" si="205"/>
        <v/>
      </c>
      <c r="CM194" s="122" t="str">
        <f t="shared" si="206"/>
        <v/>
      </c>
      <c r="CN194" s="122"/>
      <c r="CO194" s="122"/>
      <c r="CP194" s="122"/>
      <c r="CQ194" s="122"/>
      <c r="CR194" s="218" t="str">
        <f t="shared" si="179"/>
        <v>NO</v>
      </c>
      <c r="CS194" s="120" t="str">
        <f t="shared" si="207"/>
        <v/>
      </c>
      <c r="CT194" s="121" t="str">
        <f t="shared" si="208"/>
        <v/>
      </c>
      <c r="CU194" s="121" t="str">
        <f t="shared" si="209"/>
        <v/>
      </c>
      <c r="CV194" s="121" t="str">
        <f t="shared" si="210"/>
        <v/>
      </c>
      <c r="CW194" s="121" t="str">
        <f t="shared" si="211"/>
        <v/>
      </c>
      <c r="CX194" s="121" t="str">
        <f t="shared" si="212"/>
        <v/>
      </c>
      <c r="CY194" s="121" t="str">
        <f t="shared" si="213"/>
        <v/>
      </c>
      <c r="CZ194" s="121" t="str">
        <f t="shared" si="214"/>
        <v/>
      </c>
      <c r="DA194" s="121" t="str">
        <f t="shared" si="215"/>
        <v/>
      </c>
      <c r="DB194" s="122" t="str">
        <f t="shared" si="216"/>
        <v/>
      </c>
      <c r="DC194" s="120" t="str">
        <f t="shared" si="217"/>
        <v/>
      </c>
      <c r="DD194" s="121" t="str">
        <f t="shared" si="218"/>
        <v/>
      </c>
      <c r="DE194" s="121" t="str">
        <f t="shared" si="219"/>
        <v/>
      </c>
      <c r="DF194" s="122" t="str">
        <f t="shared" si="220"/>
        <v/>
      </c>
      <c r="DG194" s="110"/>
    </row>
    <row r="195" spans="2:111" ht="16.2" hidden="1" customHeight="1" outlineLevel="2" x14ac:dyDescent="0.4">
      <c r="B195" s="7">
        <v>190</v>
      </c>
      <c r="C195" s="12"/>
      <c r="D195" s="13"/>
      <c r="E195" s="14"/>
      <c r="F195" s="14"/>
      <c r="G195" s="14"/>
      <c r="H195" s="14"/>
      <c r="I195" s="14"/>
      <c r="J195" s="14"/>
      <c r="K195" s="14"/>
      <c r="L195" s="15"/>
      <c r="M195" s="12"/>
      <c r="N195" s="12"/>
      <c r="O195" s="12"/>
      <c r="P195" s="98" t="str">
        <f xml:space="preserve"> IF(ISBLANK(M195),"",VLOOKUP(M195,ComboValue!$E$2:$I$18,5,FALSE))</f>
        <v/>
      </c>
      <c r="Q195" s="12"/>
      <c r="R195" s="234" t="str" cm="1">
        <f t="array" ref="R195">IF(OR(ISNUMBER(SEARCH("GHS05",$D195:$L195)),ISNUMBER(SEARCH("GHS06",$D195:$L195)),ISNUMBER(SEARCH("GHS07",$D195:$L195)),ISNUMBER(SEARCH("GHS08",$D195:$L195)),ISNUMBER(SEARCH("geen pictogram",$D195:$L195)),ISNUMBER(SEARCH("GHS09",$D195:$L195)),ISNUMBER(SEARCH("GHS05",$D195:$L195))),"JA","NEE")</f>
        <v>NEE</v>
      </c>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X195" s="121" t="str">
        <f xml:space="preserve"> IF(ISBLANK(D195),"",VLOOKUP(D195,ComboValue!$B$2:$C$11,2,FALSE) &amp; ",") &amp; IF(ISBLANK(E195),"",VLOOKUP(E195,ComboValue!$B$2:$C$11,2,FALSE) &amp; ",") &amp; IF(ISBLANK(F195),"",VLOOKUP(F195,ComboValue!$B$2:$C$11,2,FALSE) &amp; ",") &amp; IF(ISBLANK(G195),"",VLOOKUP(G195,ComboValue!$B$2:$C$11,2,FALSE) &amp; ",") &amp; IF(ISBLANK(H195),"",VLOOKUP(H195,ComboValue!$B$2:$C$11,2,FALSE) &amp; ",") &amp; IF(ISBLANK(I195),"",VLOOKUP(I195,ComboValue!$B$2:$C$11,2,FALSE) &amp; ",") &amp; IF(ISBLANK(J195),"",VLOOKUP(J195,ComboValue!$B$2:$C$11,2,FALSE) &amp; ",") &amp; IF(ISBLANK(K195),"",VLOOKUP(K195,ComboValue!$B$2:$C$11,2,FALSE) &amp; ",") &amp; IF(ISBLANK(L195),"",VLOOKUP(L195,ComboValue!$B$2:$C$11,2,FALSE) &amp; ",")</f>
        <v/>
      </c>
      <c r="AY195" s="121" t="str">
        <f t="shared" si="180"/>
        <v>Tous_NL</v>
      </c>
      <c r="AZ195" s="121" t="str">
        <f>IF(ISBLANK(M195),"",VLOOKUP(M195,ComboValue!$E$2:$G$18,3,FALSE))</f>
        <v/>
      </c>
      <c r="BA195" s="121" t="str">
        <f>IF(ISBLANK(N195),"",VLOOKUP(N195,ComboValue!$K$2:$L$5,2,FALSE))</f>
        <v/>
      </c>
      <c r="BB195" s="128" t="str">
        <f>IF(ISBLANK(S195),"",VLOOKUP(S195,ComboValue!$N$2:$O$70,2,FALSE) &amp; ",") &amp; IF(ISBLANK(T195),"",VLOOKUP(T195,ComboValue!$N$2:$O$70,2,FALSE) &amp; ",") &amp; IF(ISBLANK(U195),"",VLOOKUP(U195,ComboValue!$N$2:$O$70,2,FALSE) &amp; ",") &amp; IF(ISBLANK(V195),"",VLOOKUP(V195,ComboValue!$N$2:$O$70,2,FALSE) &amp; ",") &amp; IF(ISBLANK(W195),"",VLOOKUP(W195,ComboValue!$N$2:$O$70,2,FALSE) &amp; ",") &amp; IF(ISBLANK(X195),"",VLOOKUP(X195,ComboValue!$N$2:$O$70,2,FALSE) &amp; ",") &amp; IF(ISBLANK(Y195),"",VLOOKUP(Y195,ComboValue!$N$2:$O$70,2,FALSE) &amp; ",") &amp; IF(ISBLANK(Z195),"",VLOOKUP(Z195,ComboValue!$N$2:$O$70,2,FALSE) &amp; ",") &amp; IF(ISBLANK(AA195),"",VLOOKUP(AA195,ComboValue!$N$2:$O$70,2,FALSE) &amp; ",") &amp; IF(ISBLANK(AB195),"",VLOOKUP(AB195,ComboValue!$N$2:$O$70,2,FALSE) &amp; ",") &amp; IF(ISBLANK(AC195),"",VLOOKUP(AC195,ComboValue!$N$2:$O$70,2,FALSE) &amp; ",") &amp; IF(ISBLANK(AD195),"",VLOOKUP(AD195,ComboValue!$N$2:$O$70,2,FALSE) &amp; ",") &amp; IF(ISBLANK(AE195),"",VLOOKUP(AE195,ComboValue!$N$2:$O$70,2,FALSE) &amp; ",") &amp; IF(ISBLANK(AF195),"",VLOOKUP(AF195,ComboValue!$N$2:$O$70,2,FALSE) &amp; ",") &amp; IF(ISBLANK(AG195),"",VLOOKUP(AG195,ComboValue!$N$2:$O$70,2,FALSE) &amp; ",") &amp; IF(ISBLANK(AH195),"",VLOOKUP(AH195,ComboValue!$N$2:$O$70,2,FALSE) &amp; ",") &amp; IF(ISBLANK(AI195),"",VLOOKUP(AI195,ComboValue!$N$2:$O$70,2,FALSE) &amp; ",") &amp; IF(ISBLANK(AJ195),"",VLOOKUP(AJ195,ComboValue!$N$2:$O$70,2,FALSE) &amp; ",") &amp; IF(ISBLANK(AK195),"",VLOOKUP(AK195,ComboValue!$N$2:$O$70,2,FALSE) &amp; ",") &amp; IF(ISBLANK(AL195),"",VLOOKUP(AL195,ComboValue!$N$2:$O$70,2,FALSE) &amp; ",") &amp; IF(ISBLANK(AM195),"",VLOOKUP(AM195,ComboValue!$N$2:$O$70,2,FALSE) &amp; ",") &amp; IF(ISBLANK(AN195),"",VLOOKUP(AN195,ComboValue!$N$2:$O$70,2,FALSE) &amp; ",") &amp; IF(ISBLANK(AO195),"",VLOOKUP(AO195,ComboValue!$N$2:$O$70,2,FALSE) &amp; ",") &amp; IF(ISBLANK(AP195),"",VLOOKUP(AP195,ComboValue!$N$2:$O$70,2,FALSE) &amp; ",") &amp; IF(ISBLANK(AQ195),"",VLOOKUP(AQ195,ComboValue!$N$2:$O$70,2,FALSE) &amp; ",") &amp; IF(ISBLANK(AR195),"",VLOOKUP(AR195,ComboValue!$N$2:$O$70,2,FALSE) &amp; ",") &amp; IF(ISBLANK(AS195),"",VLOOKUP(AS195,ComboValue!$N$2:$O$70,2,FALSE) &amp; ",") &amp; IF(ISBLANK(AT195),"",VLOOKUP(AT195,ComboValue!$N$2:$O$70,2,FALSE) &amp; ",") &amp; IF(ISBLANK(AU195),"",VLOOKUP(AU195,ComboValue!$N$2:$O$70,2,FALSE) &amp; ",") &amp; IF(ISBLANK(AV195),"",VLOOKUP(AV195,ComboValue!$N$2:$O$70,2,FALSE) &amp; ",")</f>
        <v/>
      </c>
      <c r="BC195" s="122" t="str">
        <f t="shared" si="181"/>
        <v/>
      </c>
      <c r="BD195" s="110"/>
      <c r="BE195" s="120" t="str">
        <f t="shared" si="169"/>
        <v/>
      </c>
      <c r="BF195" s="121" t="str">
        <f t="shared" si="170"/>
        <v/>
      </c>
      <c r="BG195" s="121" t="str">
        <f t="shared" si="171"/>
        <v/>
      </c>
      <c r="BH195" s="121" t="str">
        <f t="shared" si="172"/>
        <v/>
      </c>
      <c r="BI195" s="121" t="str">
        <f t="shared" si="173"/>
        <v/>
      </c>
      <c r="BJ195" s="121" t="str">
        <f t="shared" si="174"/>
        <v/>
      </c>
      <c r="BK195" s="121" t="str">
        <f t="shared" si="175"/>
        <v/>
      </c>
      <c r="BL195" s="121" t="str">
        <f t="shared" si="176"/>
        <v/>
      </c>
      <c r="BM195" s="121" t="str">
        <f t="shared" si="177"/>
        <v/>
      </c>
      <c r="BN195" s="121" t="str">
        <f t="shared" si="178"/>
        <v/>
      </c>
      <c r="BO195" s="121">
        <f t="shared" si="182"/>
        <v>0</v>
      </c>
      <c r="BP195" s="121">
        <f t="shared" si="183"/>
        <v>0</v>
      </c>
      <c r="BQ195" s="121">
        <f t="shared" si="184"/>
        <v>0</v>
      </c>
      <c r="BR195" s="121">
        <f t="shared" si="185"/>
        <v>0</v>
      </c>
      <c r="BS195" s="121">
        <f t="shared" si="186"/>
        <v>0</v>
      </c>
      <c r="BT195" s="121">
        <f t="shared" si="187"/>
        <v>0</v>
      </c>
      <c r="BU195" s="121" t="str">
        <f t="shared" si="188"/>
        <v/>
      </c>
      <c r="BV195" s="121" t="str">
        <f t="shared" si="189"/>
        <v/>
      </c>
      <c r="BW195" s="121" t="str">
        <f t="shared" si="190"/>
        <v/>
      </c>
      <c r="BX195" s="121" t="str">
        <f t="shared" si="191"/>
        <v/>
      </c>
      <c r="BY195" s="121" t="str">
        <f t="shared" si="192"/>
        <v/>
      </c>
      <c r="BZ195" s="121" t="str">
        <f t="shared" si="193"/>
        <v/>
      </c>
      <c r="CA195" s="121" t="str">
        <f t="shared" si="194"/>
        <v/>
      </c>
      <c r="CB195" s="121" t="str">
        <f t="shared" si="195"/>
        <v/>
      </c>
      <c r="CC195" s="121" t="str">
        <f t="shared" si="196"/>
        <v/>
      </c>
      <c r="CD195" s="121" t="str">
        <f t="shared" si="197"/>
        <v/>
      </c>
      <c r="CE195" s="121" t="str">
        <f t="shared" si="198"/>
        <v/>
      </c>
      <c r="CF195" s="121" t="str">
        <f t="shared" si="199"/>
        <v/>
      </c>
      <c r="CG195" s="121" t="str">
        <f t="shared" si="200"/>
        <v/>
      </c>
      <c r="CH195" s="121" t="str">
        <f t="shared" si="201"/>
        <v/>
      </c>
      <c r="CI195" s="121" t="str">
        <f t="shared" si="202"/>
        <v/>
      </c>
      <c r="CJ195" s="129" t="str">
        <f t="shared" si="203"/>
        <v/>
      </c>
      <c r="CK195" s="121" t="str">
        <f t="shared" si="204"/>
        <v/>
      </c>
      <c r="CL195" s="121" t="str">
        <f t="shared" si="205"/>
        <v/>
      </c>
      <c r="CM195" s="122" t="str">
        <f t="shared" si="206"/>
        <v/>
      </c>
      <c r="CN195" s="122"/>
      <c r="CO195" s="122"/>
      <c r="CP195" s="122"/>
      <c r="CQ195" s="122"/>
      <c r="CR195" s="218" t="str">
        <f t="shared" si="179"/>
        <v>NO</v>
      </c>
      <c r="CS195" s="120" t="str">
        <f t="shared" si="207"/>
        <v/>
      </c>
      <c r="CT195" s="121" t="str">
        <f t="shared" si="208"/>
        <v/>
      </c>
      <c r="CU195" s="121" t="str">
        <f t="shared" si="209"/>
        <v/>
      </c>
      <c r="CV195" s="121" t="str">
        <f t="shared" si="210"/>
        <v/>
      </c>
      <c r="CW195" s="121" t="str">
        <f t="shared" si="211"/>
        <v/>
      </c>
      <c r="CX195" s="121" t="str">
        <f t="shared" si="212"/>
        <v/>
      </c>
      <c r="CY195" s="121" t="str">
        <f t="shared" si="213"/>
        <v/>
      </c>
      <c r="CZ195" s="121" t="str">
        <f t="shared" si="214"/>
        <v/>
      </c>
      <c r="DA195" s="121" t="str">
        <f t="shared" si="215"/>
        <v/>
      </c>
      <c r="DB195" s="122" t="str">
        <f t="shared" si="216"/>
        <v/>
      </c>
      <c r="DC195" s="120" t="str">
        <f t="shared" si="217"/>
        <v/>
      </c>
      <c r="DD195" s="121" t="str">
        <f t="shared" si="218"/>
        <v/>
      </c>
      <c r="DE195" s="121" t="str">
        <f t="shared" si="219"/>
        <v/>
      </c>
      <c r="DF195" s="122" t="str">
        <f t="shared" si="220"/>
        <v/>
      </c>
      <c r="DG195" s="110"/>
    </row>
    <row r="196" spans="2:111" ht="16.2" hidden="1" customHeight="1" outlineLevel="2" x14ac:dyDescent="0.4">
      <c r="B196" s="7">
        <v>191</v>
      </c>
      <c r="C196" s="12"/>
      <c r="D196" s="13"/>
      <c r="E196" s="14"/>
      <c r="F196" s="14"/>
      <c r="G196" s="14"/>
      <c r="H196" s="14"/>
      <c r="I196" s="14"/>
      <c r="J196" s="14"/>
      <c r="K196" s="14"/>
      <c r="L196" s="15"/>
      <c r="M196" s="12"/>
      <c r="N196" s="12"/>
      <c r="O196" s="12"/>
      <c r="P196" s="98" t="str">
        <f xml:space="preserve"> IF(ISBLANK(M196),"",VLOOKUP(M196,ComboValue!$E$2:$I$18,5,FALSE))</f>
        <v/>
      </c>
      <c r="Q196" s="12"/>
      <c r="R196" s="234" t="str" cm="1">
        <f t="array" ref="R196">IF(OR(ISNUMBER(SEARCH("GHS05",$D196:$L196)),ISNUMBER(SEARCH("GHS06",$D196:$L196)),ISNUMBER(SEARCH("GHS07",$D196:$L196)),ISNUMBER(SEARCH("GHS08",$D196:$L196)),ISNUMBER(SEARCH("geen pictogram",$D196:$L196)),ISNUMBER(SEARCH("GHS09",$D196:$L196)),ISNUMBER(SEARCH("GHS05",$D196:$L196))),"JA","NEE")</f>
        <v>NEE</v>
      </c>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X196" s="121" t="str">
        <f xml:space="preserve"> IF(ISBLANK(D196),"",VLOOKUP(D196,ComboValue!$B$2:$C$11,2,FALSE) &amp; ",") &amp; IF(ISBLANK(E196),"",VLOOKUP(E196,ComboValue!$B$2:$C$11,2,FALSE) &amp; ",") &amp; IF(ISBLANK(F196),"",VLOOKUP(F196,ComboValue!$B$2:$C$11,2,FALSE) &amp; ",") &amp; IF(ISBLANK(G196),"",VLOOKUP(G196,ComboValue!$B$2:$C$11,2,FALSE) &amp; ",") &amp; IF(ISBLANK(H196),"",VLOOKUP(H196,ComboValue!$B$2:$C$11,2,FALSE) &amp; ",") &amp; IF(ISBLANK(I196),"",VLOOKUP(I196,ComboValue!$B$2:$C$11,2,FALSE) &amp; ",") &amp; IF(ISBLANK(J196),"",VLOOKUP(J196,ComboValue!$B$2:$C$11,2,FALSE) &amp; ",") &amp; IF(ISBLANK(K196),"",VLOOKUP(K196,ComboValue!$B$2:$C$11,2,FALSE) &amp; ",") &amp; IF(ISBLANK(L196),"",VLOOKUP(L196,ComboValue!$B$2:$C$11,2,FALSE) &amp; ",")</f>
        <v/>
      </c>
      <c r="AY196" s="121" t="str">
        <f t="shared" si="180"/>
        <v>Tous_NL</v>
      </c>
      <c r="AZ196" s="121" t="str">
        <f>IF(ISBLANK(M196),"",VLOOKUP(M196,ComboValue!$E$2:$G$18,3,FALSE))</f>
        <v/>
      </c>
      <c r="BA196" s="121" t="str">
        <f>IF(ISBLANK(N196),"",VLOOKUP(N196,ComboValue!$K$2:$L$5,2,FALSE))</f>
        <v/>
      </c>
      <c r="BB196" s="128" t="str">
        <f>IF(ISBLANK(S196),"",VLOOKUP(S196,ComboValue!$N$2:$O$70,2,FALSE) &amp; ",") &amp; IF(ISBLANK(T196),"",VLOOKUP(T196,ComboValue!$N$2:$O$70,2,FALSE) &amp; ",") &amp; IF(ISBLANK(U196),"",VLOOKUP(U196,ComboValue!$N$2:$O$70,2,FALSE) &amp; ",") &amp; IF(ISBLANK(V196),"",VLOOKUP(V196,ComboValue!$N$2:$O$70,2,FALSE) &amp; ",") &amp; IF(ISBLANK(W196),"",VLOOKUP(W196,ComboValue!$N$2:$O$70,2,FALSE) &amp; ",") &amp; IF(ISBLANK(X196),"",VLOOKUP(X196,ComboValue!$N$2:$O$70,2,FALSE) &amp; ",") &amp; IF(ISBLANK(Y196),"",VLOOKUP(Y196,ComboValue!$N$2:$O$70,2,FALSE) &amp; ",") &amp; IF(ISBLANK(Z196),"",VLOOKUP(Z196,ComboValue!$N$2:$O$70,2,FALSE) &amp; ",") &amp; IF(ISBLANK(AA196),"",VLOOKUP(AA196,ComboValue!$N$2:$O$70,2,FALSE) &amp; ",") &amp; IF(ISBLANK(AB196),"",VLOOKUP(AB196,ComboValue!$N$2:$O$70,2,FALSE) &amp; ",") &amp; IF(ISBLANK(AC196),"",VLOOKUP(AC196,ComboValue!$N$2:$O$70,2,FALSE) &amp; ",") &amp; IF(ISBLANK(AD196),"",VLOOKUP(AD196,ComboValue!$N$2:$O$70,2,FALSE) &amp; ",") &amp; IF(ISBLANK(AE196),"",VLOOKUP(AE196,ComboValue!$N$2:$O$70,2,FALSE) &amp; ",") &amp; IF(ISBLANK(AF196),"",VLOOKUP(AF196,ComboValue!$N$2:$O$70,2,FALSE) &amp; ",") &amp; IF(ISBLANK(AG196),"",VLOOKUP(AG196,ComboValue!$N$2:$O$70,2,FALSE) &amp; ",") &amp; IF(ISBLANK(AH196),"",VLOOKUP(AH196,ComboValue!$N$2:$O$70,2,FALSE) &amp; ",") &amp; IF(ISBLANK(AI196),"",VLOOKUP(AI196,ComboValue!$N$2:$O$70,2,FALSE) &amp; ",") &amp; IF(ISBLANK(AJ196),"",VLOOKUP(AJ196,ComboValue!$N$2:$O$70,2,FALSE) &amp; ",") &amp; IF(ISBLANK(AK196),"",VLOOKUP(AK196,ComboValue!$N$2:$O$70,2,FALSE) &amp; ",") &amp; IF(ISBLANK(AL196),"",VLOOKUP(AL196,ComboValue!$N$2:$O$70,2,FALSE) &amp; ",") &amp; IF(ISBLANK(AM196),"",VLOOKUP(AM196,ComboValue!$N$2:$O$70,2,FALSE) &amp; ",") &amp; IF(ISBLANK(AN196),"",VLOOKUP(AN196,ComboValue!$N$2:$O$70,2,FALSE) &amp; ",") &amp; IF(ISBLANK(AO196),"",VLOOKUP(AO196,ComboValue!$N$2:$O$70,2,FALSE) &amp; ",") &amp; IF(ISBLANK(AP196),"",VLOOKUP(AP196,ComboValue!$N$2:$O$70,2,FALSE) &amp; ",") &amp; IF(ISBLANK(AQ196),"",VLOOKUP(AQ196,ComboValue!$N$2:$O$70,2,FALSE) &amp; ",") &amp; IF(ISBLANK(AR196),"",VLOOKUP(AR196,ComboValue!$N$2:$O$70,2,FALSE) &amp; ",") &amp; IF(ISBLANK(AS196),"",VLOOKUP(AS196,ComboValue!$N$2:$O$70,2,FALSE) &amp; ",") &amp; IF(ISBLANK(AT196),"",VLOOKUP(AT196,ComboValue!$N$2:$O$70,2,FALSE) &amp; ",") &amp; IF(ISBLANK(AU196),"",VLOOKUP(AU196,ComboValue!$N$2:$O$70,2,FALSE) &amp; ",") &amp; IF(ISBLANK(AV196),"",VLOOKUP(AV196,ComboValue!$N$2:$O$70,2,FALSE) &amp; ",")</f>
        <v/>
      </c>
      <c r="BC196" s="122" t="str">
        <f t="shared" si="181"/>
        <v/>
      </c>
      <c r="BD196" s="110"/>
      <c r="BE196" s="120" t="str">
        <f t="shared" si="169"/>
        <v/>
      </c>
      <c r="BF196" s="121" t="str">
        <f t="shared" si="170"/>
        <v/>
      </c>
      <c r="BG196" s="121" t="str">
        <f t="shared" si="171"/>
        <v/>
      </c>
      <c r="BH196" s="121" t="str">
        <f t="shared" si="172"/>
        <v/>
      </c>
      <c r="BI196" s="121" t="str">
        <f t="shared" si="173"/>
        <v/>
      </c>
      <c r="BJ196" s="121" t="str">
        <f t="shared" si="174"/>
        <v/>
      </c>
      <c r="BK196" s="121" t="str">
        <f t="shared" si="175"/>
        <v/>
      </c>
      <c r="BL196" s="121" t="str">
        <f t="shared" si="176"/>
        <v/>
      </c>
      <c r="BM196" s="121" t="str">
        <f t="shared" si="177"/>
        <v/>
      </c>
      <c r="BN196" s="121" t="str">
        <f t="shared" si="178"/>
        <v/>
      </c>
      <c r="BO196" s="121">
        <f t="shared" si="182"/>
        <v>0</v>
      </c>
      <c r="BP196" s="121">
        <f t="shared" si="183"/>
        <v>0</v>
      </c>
      <c r="BQ196" s="121">
        <f t="shared" si="184"/>
        <v>0</v>
      </c>
      <c r="BR196" s="121">
        <f t="shared" si="185"/>
        <v>0</v>
      </c>
      <c r="BS196" s="121">
        <f t="shared" si="186"/>
        <v>0</v>
      </c>
      <c r="BT196" s="121">
        <f t="shared" si="187"/>
        <v>0</v>
      </c>
      <c r="BU196" s="121" t="str">
        <f t="shared" si="188"/>
        <v/>
      </c>
      <c r="BV196" s="121" t="str">
        <f t="shared" si="189"/>
        <v/>
      </c>
      <c r="BW196" s="121" t="str">
        <f t="shared" si="190"/>
        <v/>
      </c>
      <c r="BX196" s="121" t="str">
        <f t="shared" si="191"/>
        <v/>
      </c>
      <c r="BY196" s="121" t="str">
        <f t="shared" si="192"/>
        <v/>
      </c>
      <c r="BZ196" s="121" t="str">
        <f t="shared" si="193"/>
        <v/>
      </c>
      <c r="CA196" s="121" t="str">
        <f t="shared" si="194"/>
        <v/>
      </c>
      <c r="CB196" s="121" t="str">
        <f t="shared" si="195"/>
        <v/>
      </c>
      <c r="CC196" s="121" t="str">
        <f t="shared" si="196"/>
        <v/>
      </c>
      <c r="CD196" s="121" t="str">
        <f t="shared" si="197"/>
        <v/>
      </c>
      <c r="CE196" s="121" t="str">
        <f t="shared" si="198"/>
        <v/>
      </c>
      <c r="CF196" s="121" t="str">
        <f t="shared" si="199"/>
        <v/>
      </c>
      <c r="CG196" s="121" t="str">
        <f t="shared" si="200"/>
        <v/>
      </c>
      <c r="CH196" s="121" t="str">
        <f t="shared" si="201"/>
        <v/>
      </c>
      <c r="CI196" s="121" t="str">
        <f t="shared" si="202"/>
        <v/>
      </c>
      <c r="CJ196" s="129" t="str">
        <f t="shared" si="203"/>
        <v/>
      </c>
      <c r="CK196" s="121" t="str">
        <f t="shared" si="204"/>
        <v/>
      </c>
      <c r="CL196" s="121" t="str">
        <f t="shared" si="205"/>
        <v/>
      </c>
      <c r="CM196" s="122" t="str">
        <f t="shared" si="206"/>
        <v/>
      </c>
      <c r="CN196" s="122"/>
      <c r="CO196" s="122"/>
      <c r="CP196" s="122"/>
      <c r="CQ196" s="122"/>
      <c r="CR196" s="218" t="str">
        <f t="shared" si="179"/>
        <v>NO</v>
      </c>
      <c r="CS196" s="120" t="str">
        <f t="shared" si="207"/>
        <v/>
      </c>
      <c r="CT196" s="121" t="str">
        <f t="shared" si="208"/>
        <v/>
      </c>
      <c r="CU196" s="121" t="str">
        <f t="shared" si="209"/>
        <v/>
      </c>
      <c r="CV196" s="121" t="str">
        <f t="shared" si="210"/>
        <v/>
      </c>
      <c r="CW196" s="121" t="str">
        <f t="shared" si="211"/>
        <v/>
      </c>
      <c r="CX196" s="121" t="str">
        <f t="shared" si="212"/>
        <v/>
      </c>
      <c r="CY196" s="121" t="str">
        <f t="shared" si="213"/>
        <v/>
      </c>
      <c r="CZ196" s="121" t="str">
        <f t="shared" si="214"/>
        <v/>
      </c>
      <c r="DA196" s="121" t="str">
        <f t="shared" si="215"/>
        <v/>
      </c>
      <c r="DB196" s="122" t="str">
        <f t="shared" si="216"/>
        <v/>
      </c>
      <c r="DC196" s="120" t="str">
        <f t="shared" si="217"/>
        <v/>
      </c>
      <c r="DD196" s="121" t="str">
        <f t="shared" si="218"/>
        <v/>
      </c>
      <c r="DE196" s="121" t="str">
        <f t="shared" si="219"/>
        <v/>
      </c>
      <c r="DF196" s="122" t="str">
        <f t="shared" si="220"/>
        <v/>
      </c>
      <c r="DG196" s="110"/>
    </row>
    <row r="197" spans="2:111" ht="16.2" hidden="1" customHeight="1" outlineLevel="2" x14ac:dyDescent="0.4">
      <c r="B197" s="7">
        <v>192</v>
      </c>
      <c r="C197" s="12"/>
      <c r="D197" s="13"/>
      <c r="E197" s="14"/>
      <c r="F197" s="14"/>
      <c r="G197" s="14"/>
      <c r="H197" s="14"/>
      <c r="I197" s="14"/>
      <c r="J197" s="14"/>
      <c r="K197" s="14"/>
      <c r="L197" s="15"/>
      <c r="M197" s="12"/>
      <c r="N197" s="12"/>
      <c r="O197" s="12"/>
      <c r="P197" s="98" t="str">
        <f xml:space="preserve"> IF(ISBLANK(M197),"",VLOOKUP(M197,ComboValue!$E$2:$I$18,5,FALSE))</f>
        <v/>
      </c>
      <c r="Q197" s="12"/>
      <c r="R197" s="234" t="str" cm="1">
        <f t="array" ref="R197">IF(OR(ISNUMBER(SEARCH("GHS05",$D197:$L197)),ISNUMBER(SEARCH("GHS06",$D197:$L197)),ISNUMBER(SEARCH("GHS07",$D197:$L197)),ISNUMBER(SEARCH("GHS08",$D197:$L197)),ISNUMBER(SEARCH("geen pictogram",$D197:$L197)),ISNUMBER(SEARCH("GHS09",$D197:$L197)),ISNUMBER(SEARCH("GHS05",$D197:$L197))),"JA","NEE")</f>
        <v>NEE</v>
      </c>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X197" s="121" t="str">
        <f xml:space="preserve"> IF(ISBLANK(D197),"",VLOOKUP(D197,ComboValue!$B$2:$C$11,2,FALSE) &amp; ",") &amp; IF(ISBLANK(E197),"",VLOOKUP(E197,ComboValue!$B$2:$C$11,2,FALSE) &amp; ",") &amp; IF(ISBLANK(F197),"",VLOOKUP(F197,ComboValue!$B$2:$C$11,2,FALSE) &amp; ",") &amp; IF(ISBLANK(G197),"",VLOOKUP(G197,ComboValue!$B$2:$C$11,2,FALSE) &amp; ",") &amp; IF(ISBLANK(H197),"",VLOOKUP(H197,ComboValue!$B$2:$C$11,2,FALSE) &amp; ",") &amp; IF(ISBLANK(I197),"",VLOOKUP(I197,ComboValue!$B$2:$C$11,2,FALSE) &amp; ",") &amp; IF(ISBLANK(J197),"",VLOOKUP(J197,ComboValue!$B$2:$C$11,2,FALSE) &amp; ",") &amp; IF(ISBLANK(K197),"",VLOOKUP(K197,ComboValue!$B$2:$C$11,2,FALSE) &amp; ",") &amp; IF(ISBLANK(L197),"",VLOOKUP(L197,ComboValue!$B$2:$C$11,2,FALSE) &amp; ",")</f>
        <v/>
      </c>
      <c r="AY197" s="121" t="str">
        <f t="shared" si="180"/>
        <v>Tous_NL</v>
      </c>
      <c r="AZ197" s="121" t="str">
        <f>IF(ISBLANK(M197),"",VLOOKUP(M197,ComboValue!$E$2:$G$18,3,FALSE))</f>
        <v/>
      </c>
      <c r="BA197" s="121" t="str">
        <f>IF(ISBLANK(N197),"",VLOOKUP(N197,ComboValue!$K$2:$L$5,2,FALSE))</f>
        <v/>
      </c>
      <c r="BB197" s="128" t="str">
        <f>IF(ISBLANK(S197),"",VLOOKUP(S197,ComboValue!$N$2:$O$70,2,FALSE) &amp; ",") &amp; IF(ISBLANK(T197),"",VLOOKUP(T197,ComboValue!$N$2:$O$70,2,FALSE) &amp; ",") &amp; IF(ISBLANK(U197),"",VLOOKUP(U197,ComboValue!$N$2:$O$70,2,FALSE) &amp; ",") &amp; IF(ISBLANK(V197),"",VLOOKUP(V197,ComboValue!$N$2:$O$70,2,FALSE) &amp; ",") &amp; IF(ISBLANK(W197),"",VLOOKUP(W197,ComboValue!$N$2:$O$70,2,FALSE) &amp; ",") &amp; IF(ISBLANK(X197),"",VLOOKUP(X197,ComboValue!$N$2:$O$70,2,FALSE) &amp; ",") &amp; IF(ISBLANK(Y197),"",VLOOKUP(Y197,ComboValue!$N$2:$O$70,2,FALSE) &amp; ",") &amp; IF(ISBLANK(Z197),"",VLOOKUP(Z197,ComboValue!$N$2:$O$70,2,FALSE) &amp; ",") &amp; IF(ISBLANK(AA197),"",VLOOKUP(AA197,ComboValue!$N$2:$O$70,2,FALSE) &amp; ",") &amp; IF(ISBLANK(AB197),"",VLOOKUP(AB197,ComboValue!$N$2:$O$70,2,FALSE) &amp; ",") &amp; IF(ISBLANK(AC197),"",VLOOKUP(AC197,ComboValue!$N$2:$O$70,2,FALSE) &amp; ",") &amp; IF(ISBLANK(AD197),"",VLOOKUP(AD197,ComboValue!$N$2:$O$70,2,FALSE) &amp; ",") &amp; IF(ISBLANK(AE197),"",VLOOKUP(AE197,ComboValue!$N$2:$O$70,2,FALSE) &amp; ",") &amp; IF(ISBLANK(AF197),"",VLOOKUP(AF197,ComboValue!$N$2:$O$70,2,FALSE) &amp; ",") &amp; IF(ISBLANK(AG197),"",VLOOKUP(AG197,ComboValue!$N$2:$O$70,2,FALSE) &amp; ",") &amp; IF(ISBLANK(AH197),"",VLOOKUP(AH197,ComboValue!$N$2:$O$70,2,FALSE) &amp; ",") &amp; IF(ISBLANK(AI197),"",VLOOKUP(AI197,ComboValue!$N$2:$O$70,2,FALSE) &amp; ",") &amp; IF(ISBLANK(AJ197),"",VLOOKUP(AJ197,ComboValue!$N$2:$O$70,2,FALSE) &amp; ",") &amp; IF(ISBLANK(AK197),"",VLOOKUP(AK197,ComboValue!$N$2:$O$70,2,FALSE) &amp; ",") &amp; IF(ISBLANK(AL197),"",VLOOKUP(AL197,ComboValue!$N$2:$O$70,2,FALSE) &amp; ",") &amp; IF(ISBLANK(AM197),"",VLOOKUP(AM197,ComboValue!$N$2:$O$70,2,FALSE) &amp; ",") &amp; IF(ISBLANK(AN197),"",VLOOKUP(AN197,ComboValue!$N$2:$O$70,2,FALSE) &amp; ",") &amp; IF(ISBLANK(AO197),"",VLOOKUP(AO197,ComboValue!$N$2:$O$70,2,FALSE) &amp; ",") &amp; IF(ISBLANK(AP197),"",VLOOKUP(AP197,ComboValue!$N$2:$O$70,2,FALSE) &amp; ",") &amp; IF(ISBLANK(AQ197),"",VLOOKUP(AQ197,ComboValue!$N$2:$O$70,2,FALSE) &amp; ",") &amp; IF(ISBLANK(AR197),"",VLOOKUP(AR197,ComboValue!$N$2:$O$70,2,FALSE) &amp; ",") &amp; IF(ISBLANK(AS197),"",VLOOKUP(AS197,ComboValue!$N$2:$O$70,2,FALSE) &amp; ",") &amp; IF(ISBLANK(AT197),"",VLOOKUP(AT197,ComboValue!$N$2:$O$70,2,FALSE) &amp; ",") &amp; IF(ISBLANK(AU197),"",VLOOKUP(AU197,ComboValue!$N$2:$O$70,2,FALSE) &amp; ",") &amp; IF(ISBLANK(AV197),"",VLOOKUP(AV197,ComboValue!$N$2:$O$70,2,FALSE) &amp; ",")</f>
        <v/>
      </c>
      <c r="BC197" s="122" t="str">
        <f t="shared" si="181"/>
        <v/>
      </c>
      <c r="BD197" s="110"/>
      <c r="BE197" s="120" t="str">
        <f t="shared" si="169"/>
        <v/>
      </c>
      <c r="BF197" s="121" t="str">
        <f t="shared" si="170"/>
        <v/>
      </c>
      <c r="BG197" s="121" t="str">
        <f t="shared" si="171"/>
        <v/>
      </c>
      <c r="BH197" s="121" t="str">
        <f t="shared" si="172"/>
        <v/>
      </c>
      <c r="BI197" s="121" t="str">
        <f t="shared" si="173"/>
        <v/>
      </c>
      <c r="BJ197" s="121" t="str">
        <f t="shared" si="174"/>
        <v/>
      </c>
      <c r="BK197" s="121" t="str">
        <f t="shared" si="175"/>
        <v/>
      </c>
      <c r="BL197" s="121" t="str">
        <f t="shared" si="176"/>
        <v/>
      </c>
      <c r="BM197" s="121" t="str">
        <f t="shared" si="177"/>
        <v/>
      </c>
      <c r="BN197" s="121" t="str">
        <f t="shared" si="178"/>
        <v/>
      </c>
      <c r="BO197" s="121">
        <f t="shared" si="182"/>
        <v>0</v>
      </c>
      <c r="BP197" s="121">
        <f t="shared" si="183"/>
        <v>0</v>
      </c>
      <c r="BQ197" s="121">
        <f t="shared" si="184"/>
        <v>0</v>
      </c>
      <c r="BR197" s="121">
        <f t="shared" si="185"/>
        <v>0</v>
      </c>
      <c r="BS197" s="121">
        <f t="shared" si="186"/>
        <v>0</v>
      </c>
      <c r="BT197" s="121">
        <f t="shared" si="187"/>
        <v>0</v>
      </c>
      <c r="BU197" s="121" t="str">
        <f t="shared" si="188"/>
        <v/>
      </c>
      <c r="BV197" s="121" t="str">
        <f t="shared" si="189"/>
        <v/>
      </c>
      <c r="BW197" s="121" t="str">
        <f t="shared" si="190"/>
        <v/>
      </c>
      <c r="BX197" s="121" t="str">
        <f t="shared" si="191"/>
        <v/>
      </c>
      <c r="BY197" s="121" t="str">
        <f t="shared" si="192"/>
        <v/>
      </c>
      <c r="BZ197" s="121" t="str">
        <f t="shared" si="193"/>
        <v/>
      </c>
      <c r="CA197" s="121" t="str">
        <f t="shared" si="194"/>
        <v/>
      </c>
      <c r="CB197" s="121" t="str">
        <f t="shared" si="195"/>
        <v/>
      </c>
      <c r="CC197" s="121" t="str">
        <f t="shared" si="196"/>
        <v/>
      </c>
      <c r="CD197" s="121" t="str">
        <f t="shared" si="197"/>
        <v/>
      </c>
      <c r="CE197" s="121" t="str">
        <f t="shared" si="198"/>
        <v/>
      </c>
      <c r="CF197" s="121" t="str">
        <f t="shared" si="199"/>
        <v/>
      </c>
      <c r="CG197" s="121" t="str">
        <f t="shared" si="200"/>
        <v/>
      </c>
      <c r="CH197" s="121" t="str">
        <f t="shared" si="201"/>
        <v/>
      </c>
      <c r="CI197" s="121" t="str">
        <f t="shared" si="202"/>
        <v/>
      </c>
      <c r="CJ197" s="129" t="str">
        <f t="shared" si="203"/>
        <v/>
      </c>
      <c r="CK197" s="121" t="str">
        <f t="shared" si="204"/>
        <v/>
      </c>
      <c r="CL197" s="121" t="str">
        <f t="shared" si="205"/>
        <v/>
      </c>
      <c r="CM197" s="122" t="str">
        <f t="shared" si="206"/>
        <v/>
      </c>
      <c r="CN197" s="122"/>
      <c r="CO197" s="122"/>
      <c r="CP197" s="122"/>
      <c r="CQ197" s="122"/>
      <c r="CR197" s="218" t="str">
        <f t="shared" si="179"/>
        <v>NO</v>
      </c>
      <c r="CS197" s="120" t="str">
        <f t="shared" si="207"/>
        <v/>
      </c>
      <c r="CT197" s="121" t="str">
        <f t="shared" si="208"/>
        <v/>
      </c>
      <c r="CU197" s="121" t="str">
        <f t="shared" si="209"/>
        <v/>
      </c>
      <c r="CV197" s="121" t="str">
        <f t="shared" si="210"/>
        <v/>
      </c>
      <c r="CW197" s="121" t="str">
        <f t="shared" si="211"/>
        <v/>
      </c>
      <c r="CX197" s="121" t="str">
        <f t="shared" si="212"/>
        <v/>
      </c>
      <c r="CY197" s="121" t="str">
        <f t="shared" si="213"/>
        <v/>
      </c>
      <c r="CZ197" s="121" t="str">
        <f t="shared" si="214"/>
        <v/>
      </c>
      <c r="DA197" s="121" t="str">
        <f t="shared" si="215"/>
        <v/>
      </c>
      <c r="DB197" s="122" t="str">
        <f t="shared" si="216"/>
        <v/>
      </c>
      <c r="DC197" s="120" t="str">
        <f t="shared" si="217"/>
        <v/>
      </c>
      <c r="DD197" s="121" t="str">
        <f t="shared" si="218"/>
        <v/>
      </c>
      <c r="DE197" s="121" t="str">
        <f t="shared" si="219"/>
        <v/>
      </c>
      <c r="DF197" s="122" t="str">
        <f t="shared" si="220"/>
        <v/>
      </c>
      <c r="DG197" s="110"/>
    </row>
    <row r="198" spans="2:111" ht="16.2" hidden="1" customHeight="1" outlineLevel="2" x14ac:dyDescent="0.4">
      <c r="B198" s="7">
        <v>193</v>
      </c>
      <c r="C198" s="12"/>
      <c r="D198" s="13"/>
      <c r="E198" s="14"/>
      <c r="F198" s="14"/>
      <c r="G198" s="14"/>
      <c r="H198" s="14"/>
      <c r="I198" s="14"/>
      <c r="J198" s="14"/>
      <c r="K198" s="14"/>
      <c r="L198" s="15"/>
      <c r="M198" s="12"/>
      <c r="N198" s="12"/>
      <c r="O198" s="12"/>
      <c r="P198" s="98" t="str">
        <f xml:space="preserve"> IF(ISBLANK(M198),"",VLOOKUP(M198,ComboValue!$E$2:$I$18,5,FALSE))</f>
        <v/>
      </c>
      <c r="Q198" s="12"/>
      <c r="R198" s="234" t="str" cm="1">
        <f t="array" ref="R198">IF(OR(ISNUMBER(SEARCH("GHS05",$D198:$L198)),ISNUMBER(SEARCH("GHS06",$D198:$L198)),ISNUMBER(SEARCH("GHS07",$D198:$L198)),ISNUMBER(SEARCH("GHS08",$D198:$L198)),ISNUMBER(SEARCH("geen pictogram",$D198:$L198)),ISNUMBER(SEARCH("GHS09",$D198:$L198)),ISNUMBER(SEARCH("GHS05",$D198:$L198))),"JA","NEE")</f>
        <v>NEE</v>
      </c>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X198" s="121" t="str">
        <f xml:space="preserve"> IF(ISBLANK(D198),"",VLOOKUP(D198,ComboValue!$B$2:$C$11,2,FALSE) &amp; ",") &amp; IF(ISBLANK(E198),"",VLOOKUP(E198,ComboValue!$B$2:$C$11,2,FALSE) &amp; ",") &amp; IF(ISBLANK(F198),"",VLOOKUP(F198,ComboValue!$B$2:$C$11,2,FALSE) &amp; ",") &amp; IF(ISBLANK(G198),"",VLOOKUP(G198,ComboValue!$B$2:$C$11,2,FALSE) &amp; ",") &amp; IF(ISBLANK(H198),"",VLOOKUP(H198,ComboValue!$B$2:$C$11,2,FALSE) &amp; ",") &amp; IF(ISBLANK(I198),"",VLOOKUP(I198,ComboValue!$B$2:$C$11,2,FALSE) &amp; ",") &amp; IF(ISBLANK(J198),"",VLOOKUP(J198,ComboValue!$B$2:$C$11,2,FALSE) &amp; ",") &amp; IF(ISBLANK(K198),"",VLOOKUP(K198,ComboValue!$B$2:$C$11,2,FALSE) &amp; ",") &amp; IF(ISBLANK(L198),"",VLOOKUP(L198,ComboValue!$B$2:$C$11,2,FALSE) &amp; ",")</f>
        <v/>
      </c>
      <c r="AY198" s="121" t="str">
        <f t="shared" si="180"/>
        <v>Tous_NL</v>
      </c>
      <c r="AZ198" s="121" t="str">
        <f>IF(ISBLANK(M198),"",VLOOKUP(M198,ComboValue!$E$2:$G$18,3,FALSE))</f>
        <v/>
      </c>
      <c r="BA198" s="121" t="str">
        <f>IF(ISBLANK(N198),"",VLOOKUP(N198,ComboValue!$K$2:$L$5,2,FALSE))</f>
        <v/>
      </c>
      <c r="BB198" s="128" t="str">
        <f>IF(ISBLANK(S198),"",VLOOKUP(S198,ComboValue!$N$2:$O$70,2,FALSE) &amp; ",") &amp; IF(ISBLANK(T198),"",VLOOKUP(T198,ComboValue!$N$2:$O$70,2,FALSE) &amp; ",") &amp; IF(ISBLANK(U198),"",VLOOKUP(U198,ComboValue!$N$2:$O$70,2,FALSE) &amp; ",") &amp; IF(ISBLANK(V198),"",VLOOKUP(V198,ComboValue!$N$2:$O$70,2,FALSE) &amp; ",") &amp; IF(ISBLANK(W198),"",VLOOKUP(W198,ComboValue!$N$2:$O$70,2,FALSE) &amp; ",") &amp; IF(ISBLANK(X198),"",VLOOKUP(X198,ComboValue!$N$2:$O$70,2,FALSE) &amp; ",") &amp; IF(ISBLANK(Y198),"",VLOOKUP(Y198,ComboValue!$N$2:$O$70,2,FALSE) &amp; ",") &amp; IF(ISBLANK(Z198),"",VLOOKUP(Z198,ComboValue!$N$2:$O$70,2,FALSE) &amp; ",") &amp; IF(ISBLANK(AA198),"",VLOOKUP(AA198,ComboValue!$N$2:$O$70,2,FALSE) &amp; ",") &amp; IF(ISBLANK(AB198),"",VLOOKUP(AB198,ComboValue!$N$2:$O$70,2,FALSE) &amp; ",") &amp; IF(ISBLANK(AC198),"",VLOOKUP(AC198,ComboValue!$N$2:$O$70,2,FALSE) &amp; ",") &amp; IF(ISBLANK(AD198),"",VLOOKUP(AD198,ComboValue!$N$2:$O$70,2,FALSE) &amp; ",") &amp; IF(ISBLANK(AE198),"",VLOOKUP(AE198,ComboValue!$N$2:$O$70,2,FALSE) &amp; ",") &amp; IF(ISBLANK(AF198),"",VLOOKUP(AF198,ComboValue!$N$2:$O$70,2,FALSE) &amp; ",") &amp; IF(ISBLANK(AG198),"",VLOOKUP(AG198,ComboValue!$N$2:$O$70,2,FALSE) &amp; ",") &amp; IF(ISBLANK(AH198),"",VLOOKUP(AH198,ComboValue!$N$2:$O$70,2,FALSE) &amp; ",") &amp; IF(ISBLANK(AI198),"",VLOOKUP(AI198,ComboValue!$N$2:$O$70,2,FALSE) &amp; ",") &amp; IF(ISBLANK(AJ198),"",VLOOKUP(AJ198,ComboValue!$N$2:$O$70,2,FALSE) &amp; ",") &amp; IF(ISBLANK(AK198),"",VLOOKUP(AK198,ComboValue!$N$2:$O$70,2,FALSE) &amp; ",") &amp; IF(ISBLANK(AL198),"",VLOOKUP(AL198,ComboValue!$N$2:$O$70,2,FALSE) &amp; ",") &amp; IF(ISBLANK(AM198),"",VLOOKUP(AM198,ComboValue!$N$2:$O$70,2,FALSE) &amp; ",") &amp; IF(ISBLANK(AN198),"",VLOOKUP(AN198,ComboValue!$N$2:$O$70,2,FALSE) &amp; ",") &amp; IF(ISBLANK(AO198),"",VLOOKUP(AO198,ComboValue!$N$2:$O$70,2,FALSE) &amp; ",") &amp; IF(ISBLANK(AP198),"",VLOOKUP(AP198,ComboValue!$N$2:$O$70,2,FALSE) &amp; ",") &amp; IF(ISBLANK(AQ198),"",VLOOKUP(AQ198,ComboValue!$N$2:$O$70,2,FALSE) &amp; ",") &amp; IF(ISBLANK(AR198),"",VLOOKUP(AR198,ComboValue!$N$2:$O$70,2,FALSE) &amp; ",") &amp; IF(ISBLANK(AS198),"",VLOOKUP(AS198,ComboValue!$N$2:$O$70,2,FALSE) &amp; ",") &amp; IF(ISBLANK(AT198),"",VLOOKUP(AT198,ComboValue!$N$2:$O$70,2,FALSE) &amp; ",") &amp; IF(ISBLANK(AU198),"",VLOOKUP(AU198,ComboValue!$N$2:$O$70,2,FALSE) &amp; ",") &amp; IF(ISBLANK(AV198),"",VLOOKUP(AV198,ComboValue!$N$2:$O$70,2,FALSE) &amp; ",")</f>
        <v/>
      </c>
      <c r="BC198" s="122" t="str">
        <f t="shared" si="181"/>
        <v/>
      </c>
      <c r="BD198" s="110"/>
      <c r="BE198" s="120" t="str">
        <f t="shared" si="169"/>
        <v/>
      </c>
      <c r="BF198" s="121" t="str">
        <f t="shared" si="170"/>
        <v/>
      </c>
      <c r="BG198" s="121" t="str">
        <f t="shared" si="171"/>
        <v/>
      </c>
      <c r="BH198" s="121" t="str">
        <f t="shared" si="172"/>
        <v/>
      </c>
      <c r="BI198" s="121" t="str">
        <f t="shared" si="173"/>
        <v/>
      </c>
      <c r="BJ198" s="121" t="str">
        <f t="shared" si="174"/>
        <v/>
      </c>
      <c r="BK198" s="121" t="str">
        <f t="shared" si="175"/>
        <v/>
      </c>
      <c r="BL198" s="121" t="str">
        <f t="shared" si="176"/>
        <v/>
      </c>
      <c r="BM198" s="121" t="str">
        <f t="shared" si="177"/>
        <v/>
      </c>
      <c r="BN198" s="121" t="str">
        <f t="shared" si="178"/>
        <v/>
      </c>
      <c r="BO198" s="121">
        <f t="shared" si="182"/>
        <v>0</v>
      </c>
      <c r="BP198" s="121">
        <f t="shared" si="183"/>
        <v>0</v>
      </c>
      <c r="BQ198" s="121">
        <f t="shared" si="184"/>
        <v>0</v>
      </c>
      <c r="BR198" s="121">
        <f t="shared" si="185"/>
        <v>0</v>
      </c>
      <c r="BS198" s="121">
        <f t="shared" si="186"/>
        <v>0</v>
      </c>
      <c r="BT198" s="121">
        <f t="shared" si="187"/>
        <v>0</v>
      </c>
      <c r="BU198" s="121" t="str">
        <f t="shared" si="188"/>
        <v/>
      </c>
      <c r="BV198" s="121" t="str">
        <f t="shared" si="189"/>
        <v/>
      </c>
      <c r="BW198" s="121" t="str">
        <f t="shared" si="190"/>
        <v/>
      </c>
      <c r="BX198" s="121" t="str">
        <f t="shared" si="191"/>
        <v/>
      </c>
      <c r="BY198" s="121" t="str">
        <f t="shared" si="192"/>
        <v/>
      </c>
      <c r="BZ198" s="121" t="str">
        <f t="shared" si="193"/>
        <v/>
      </c>
      <c r="CA198" s="121" t="str">
        <f t="shared" si="194"/>
        <v/>
      </c>
      <c r="CB198" s="121" t="str">
        <f t="shared" si="195"/>
        <v/>
      </c>
      <c r="CC198" s="121" t="str">
        <f t="shared" si="196"/>
        <v/>
      </c>
      <c r="CD198" s="121" t="str">
        <f t="shared" si="197"/>
        <v/>
      </c>
      <c r="CE198" s="121" t="str">
        <f t="shared" si="198"/>
        <v/>
      </c>
      <c r="CF198" s="121" t="str">
        <f t="shared" si="199"/>
        <v/>
      </c>
      <c r="CG198" s="121" t="str">
        <f t="shared" si="200"/>
        <v/>
      </c>
      <c r="CH198" s="121" t="str">
        <f t="shared" si="201"/>
        <v/>
      </c>
      <c r="CI198" s="121" t="str">
        <f t="shared" si="202"/>
        <v/>
      </c>
      <c r="CJ198" s="129" t="str">
        <f t="shared" si="203"/>
        <v/>
      </c>
      <c r="CK198" s="121" t="str">
        <f t="shared" si="204"/>
        <v/>
      </c>
      <c r="CL198" s="121" t="str">
        <f t="shared" si="205"/>
        <v/>
      </c>
      <c r="CM198" s="122" t="str">
        <f t="shared" si="206"/>
        <v/>
      </c>
      <c r="CN198" s="122"/>
      <c r="CO198" s="122"/>
      <c r="CP198" s="122"/>
      <c r="CQ198" s="122"/>
      <c r="CR198" s="218" t="str">
        <f t="shared" si="179"/>
        <v>NO</v>
      </c>
      <c r="CS198" s="120" t="str">
        <f t="shared" si="207"/>
        <v/>
      </c>
      <c r="CT198" s="121" t="str">
        <f t="shared" si="208"/>
        <v/>
      </c>
      <c r="CU198" s="121" t="str">
        <f t="shared" si="209"/>
        <v/>
      </c>
      <c r="CV198" s="121" t="str">
        <f t="shared" si="210"/>
        <v/>
      </c>
      <c r="CW198" s="121" t="str">
        <f t="shared" si="211"/>
        <v/>
      </c>
      <c r="CX198" s="121" t="str">
        <f t="shared" si="212"/>
        <v/>
      </c>
      <c r="CY198" s="121" t="str">
        <f t="shared" si="213"/>
        <v/>
      </c>
      <c r="CZ198" s="121" t="str">
        <f t="shared" si="214"/>
        <v/>
      </c>
      <c r="DA198" s="121" t="str">
        <f t="shared" si="215"/>
        <v/>
      </c>
      <c r="DB198" s="122" t="str">
        <f t="shared" si="216"/>
        <v/>
      </c>
      <c r="DC198" s="120" t="str">
        <f t="shared" si="217"/>
        <v/>
      </c>
      <c r="DD198" s="121" t="str">
        <f t="shared" si="218"/>
        <v/>
      </c>
      <c r="DE198" s="121" t="str">
        <f t="shared" si="219"/>
        <v/>
      </c>
      <c r="DF198" s="122" t="str">
        <f t="shared" si="220"/>
        <v/>
      </c>
      <c r="DG198" s="110"/>
    </row>
    <row r="199" spans="2:111" ht="16.2" hidden="1" customHeight="1" outlineLevel="2" x14ac:dyDescent="0.4">
      <c r="B199" s="7">
        <v>194</v>
      </c>
      <c r="C199" s="12"/>
      <c r="D199" s="13"/>
      <c r="E199" s="14"/>
      <c r="F199" s="14"/>
      <c r="G199" s="14"/>
      <c r="H199" s="14"/>
      <c r="I199" s="14"/>
      <c r="J199" s="14"/>
      <c r="K199" s="14"/>
      <c r="L199" s="15"/>
      <c r="M199" s="12"/>
      <c r="N199" s="12"/>
      <c r="O199" s="12"/>
      <c r="P199" s="98" t="str">
        <f xml:space="preserve"> IF(ISBLANK(M199),"",VLOOKUP(M199,ComboValue!$E$2:$I$18,5,FALSE))</f>
        <v/>
      </c>
      <c r="Q199" s="12"/>
      <c r="R199" s="234" t="str" cm="1">
        <f t="array" ref="R199">IF(OR(ISNUMBER(SEARCH("GHS05",$D199:$L199)),ISNUMBER(SEARCH("GHS06",$D199:$L199)),ISNUMBER(SEARCH("GHS07",$D199:$L199)),ISNUMBER(SEARCH("GHS08",$D199:$L199)),ISNUMBER(SEARCH("geen pictogram",$D199:$L199)),ISNUMBER(SEARCH("GHS09",$D199:$L199)),ISNUMBER(SEARCH("GHS05",$D199:$L199))),"JA","NEE")</f>
        <v>NEE</v>
      </c>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X199" s="121" t="str">
        <f xml:space="preserve"> IF(ISBLANK(D199),"",VLOOKUP(D199,ComboValue!$B$2:$C$11,2,FALSE) &amp; ",") &amp; IF(ISBLANK(E199),"",VLOOKUP(E199,ComboValue!$B$2:$C$11,2,FALSE) &amp; ",") &amp; IF(ISBLANK(F199),"",VLOOKUP(F199,ComboValue!$B$2:$C$11,2,FALSE) &amp; ",") &amp; IF(ISBLANK(G199),"",VLOOKUP(G199,ComboValue!$B$2:$C$11,2,FALSE) &amp; ",") &amp; IF(ISBLANK(H199),"",VLOOKUP(H199,ComboValue!$B$2:$C$11,2,FALSE) &amp; ",") &amp; IF(ISBLANK(I199),"",VLOOKUP(I199,ComboValue!$B$2:$C$11,2,FALSE) &amp; ",") &amp; IF(ISBLANK(J199),"",VLOOKUP(J199,ComboValue!$B$2:$C$11,2,FALSE) &amp; ",") &amp; IF(ISBLANK(K199),"",VLOOKUP(K199,ComboValue!$B$2:$C$11,2,FALSE) &amp; ",") &amp; IF(ISBLANK(L199),"",VLOOKUP(L199,ComboValue!$B$2:$C$11,2,FALSE) &amp; ",")</f>
        <v/>
      </c>
      <c r="AY199" s="121" t="str">
        <f t="shared" si="180"/>
        <v>Tous_NL</v>
      </c>
      <c r="AZ199" s="121" t="str">
        <f>IF(ISBLANK(M199),"",VLOOKUP(M199,ComboValue!$E$2:$G$18,3,FALSE))</f>
        <v/>
      </c>
      <c r="BA199" s="121" t="str">
        <f>IF(ISBLANK(N199),"",VLOOKUP(N199,ComboValue!$K$2:$L$5,2,FALSE))</f>
        <v/>
      </c>
      <c r="BB199" s="128" t="str">
        <f>IF(ISBLANK(S199),"",VLOOKUP(S199,ComboValue!$N$2:$O$70,2,FALSE) &amp; ",") &amp; IF(ISBLANK(T199),"",VLOOKUP(T199,ComboValue!$N$2:$O$70,2,FALSE) &amp; ",") &amp; IF(ISBLANK(U199),"",VLOOKUP(U199,ComboValue!$N$2:$O$70,2,FALSE) &amp; ",") &amp; IF(ISBLANK(V199),"",VLOOKUP(V199,ComboValue!$N$2:$O$70,2,FALSE) &amp; ",") &amp; IF(ISBLANK(W199),"",VLOOKUP(W199,ComboValue!$N$2:$O$70,2,FALSE) &amp; ",") &amp; IF(ISBLANK(X199),"",VLOOKUP(X199,ComboValue!$N$2:$O$70,2,FALSE) &amp; ",") &amp; IF(ISBLANK(Y199),"",VLOOKUP(Y199,ComboValue!$N$2:$O$70,2,FALSE) &amp; ",") &amp; IF(ISBLANK(Z199),"",VLOOKUP(Z199,ComboValue!$N$2:$O$70,2,FALSE) &amp; ",") &amp; IF(ISBLANK(AA199),"",VLOOKUP(AA199,ComboValue!$N$2:$O$70,2,FALSE) &amp; ",") &amp; IF(ISBLANK(AB199),"",VLOOKUP(AB199,ComboValue!$N$2:$O$70,2,FALSE) &amp; ",") &amp; IF(ISBLANK(AC199),"",VLOOKUP(AC199,ComboValue!$N$2:$O$70,2,FALSE) &amp; ",") &amp; IF(ISBLANK(AD199),"",VLOOKUP(AD199,ComboValue!$N$2:$O$70,2,FALSE) &amp; ",") &amp; IF(ISBLANK(AE199),"",VLOOKUP(AE199,ComboValue!$N$2:$O$70,2,FALSE) &amp; ",") &amp; IF(ISBLANK(AF199),"",VLOOKUP(AF199,ComboValue!$N$2:$O$70,2,FALSE) &amp; ",") &amp; IF(ISBLANK(AG199),"",VLOOKUP(AG199,ComboValue!$N$2:$O$70,2,FALSE) &amp; ",") &amp; IF(ISBLANK(AH199),"",VLOOKUP(AH199,ComboValue!$N$2:$O$70,2,FALSE) &amp; ",") &amp; IF(ISBLANK(AI199),"",VLOOKUP(AI199,ComboValue!$N$2:$O$70,2,FALSE) &amp; ",") &amp; IF(ISBLANK(AJ199),"",VLOOKUP(AJ199,ComboValue!$N$2:$O$70,2,FALSE) &amp; ",") &amp; IF(ISBLANK(AK199),"",VLOOKUP(AK199,ComboValue!$N$2:$O$70,2,FALSE) &amp; ",") &amp; IF(ISBLANK(AL199),"",VLOOKUP(AL199,ComboValue!$N$2:$O$70,2,FALSE) &amp; ",") &amp; IF(ISBLANK(AM199),"",VLOOKUP(AM199,ComboValue!$N$2:$O$70,2,FALSE) &amp; ",") &amp; IF(ISBLANK(AN199),"",VLOOKUP(AN199,ComboValue!$N$2:$O$70,2,FALSE) &amp; ",") &amp; IF(ISBLANK(AO199),"",VLOOKUP(AO199,ComboValue!$N$2:$O$70,2,FALSE) &amp; ",") &amp; IF(ISBLANK(AP199),"",VLOOKUP(AP199,ComboValue!$N$2:$O$70,2,FALSE) &amp; ",") &amp; IF(ISBLANK(AQ199),"",VLOOKUP(AQ199,ComboValue!$N$2:$O$70,2,FALSE) &amp; ",") &amp; IF(ISBLANK(AR199),"",VLOOKUP(AR199,ComboValue!$N$2:$O$70,2,FALSE) &amp; ",") &amp; IF(ISBLANK(AS199),"",VLOOKUP(AS199,ComboValue!$N$2:$O$70,2,FALSE) &amp; ",") &amp; IF(ISBLANK(AT199),"",VLOOKUP(AT199,ComboValue!$N$2:$O$70,2,FALSE) &amp; ",") &amp; IF(ISBLANK(AU199),"",VLOOKUP(AU199,ComboValue!$N$2:$O$70,2,FALSE) &amp; ",") &amp; IF(ISBLANK(AV199),"",VLOOKUP(AV199,ComboValue!$N$2:$O$70,2,FALSE) &amp; ",")</f>
        <v/>
      </c>
      <c r="BC199" s="122" t="str">
        <f t="shared" si="181"/>
        <v/>
      </c>
      <c r="BD199" s="110"/>
      <c r="BE199" s="120" t="str">
        <f t="shared" ref="BE199:BE262" si="221">IF(ISNUMBER(SEARCH("01",AX199)),O199,"")</f>
        <v/>
      </c>
      <c r="BF199" s="121" t="str">
        <f t="shared" ref="BF199:BF262" si="222">IF(ISNUMBER(SEARCH("02",AX199)),O199,"")</f>
        <v/>
      </c>
      <c r="BG199" s="121" t="str">
        <f t="shared" ref="BG199:BG262" si="223">IF(ISNUMBER(SEARCH("03",AX199)),O199,"")</f>
        <v/>
      </c>
      <c r="BH199" s="121" t="str">
        <f t="shared" ref="BH199:BH262" si="224">IF(ISNUMBER(SEARCH("04",AX199)),O199,"")</f>
        <v/>
      </c>
      <c r="BI199" s="121" t="str">
        <f t="shared" ref="BI199:BI262" si="225">IF(ISNUMBER(SEARCH("05",AX199)),O199,"")</f>
        <v/>
      </c>
      <c r="BJ199" s="121" t="str">
        <f t="shared" ref="BJ199:BJ262" si="226">IF(ISNUMBER(SEARCH("06",AX199)),O199,"")</f>
        <v/>
      </c>
      <c r="BK199" s="121" t="str">
        <f t="shared" ref="BK199:BK262" si="227">IF(ISNUMBER(SEARCH("07",AX199)),O199,"")</f>
        <v/>
      </c>
      <c r="BL199" s="121" t="str">
        <f t="shared" ref="BL199:BL262" si="228">IF(ISNUMBER(SEARCH("08",AX199)),O199,"")</f>
        <v/>
      </c>
      <c r="BM199" s="121" t="str">
        <f t="shared" ref="BM199:BM262" si="229">IF(ISNUMBER(SEARCH("09",AX199)),O199,"")</f>
        <v/>
      </c>
      <c r="BN199" s="121" t="str">
        <f t="shared" ref="BN199:BN262" si="230">IF(ISNUMBER(SEARCH("10",AX199)),O199,"")</f>
        <v/>
      </c>
      <c r="BO199" s="121">
        <f t="shared" si="182"/>
        <v>0</v>
      </c>
      <c r="BP199" s="121">
        <f t="shared" si="183"/>
        <v>0</v>
      </c>
      <c r="BQ199" s="121">
        <f t="shared" si="184"/>
        <v>0</v>
      </c>
      <c r="BR199" s="121">
        <f t="shared" si="185"/>
        <v>0</v>
      </c>
      <c r="BS199" s="121">
        <f t="shared" si="186"/>
        <v>0</v>
      </c>
      <c r="BT199" s="121">
        <f t="shared" si="187"/>
        <v>0</v>
      </c>
      <c r="BU199" s="121" t="str">
        <f t="shared" si="188"/>
        <v/>
      </c>
      <c r="BV199" s="121" t="str">
        <f t="shared" si="189"/>
        <v/>
      </c>
      <c r="BW199" s="121" t="str">
        <f t="shared" si="190"/>
        <v/>
      </c>
      <c r="BX199" s="121" t="str">
        <f t="shared" si="191"/>
        <v/>
      </c>
      <c r="BY199" s="121" t="str">
        <f t="shared" si="192"/>
        <v/>
      </c>
      <c r="BZ199" s="121" t="str">
        <f t="shared" si="193"/>
        <v/>
      </c>
      <c r="CA199" s="121" t="str">
        <f t="shared" si="194"/>
        <v/>
      </c>
      <c r="CB199" s="121" t="str">
        <f t="shared" si="195"/>
        <v/>
      </c>
      <c r="CC199" s="121" t="str">
        <f t="shared" si="196"/>
        <v/>
      </c>
      <c r="CD199" s="121" t="str">
        <f t="shared" si="197"/>
        <v/>
      </c>
      <c r="CE199" s="121" t="str">
        <f t="shared" si="198"/>
        <v/>
      </c>
      <c r="CF199" s="121" t="str">
        <f t="shared" si="199"/>
        <v/>
      </c>
      <c r="CG199" s="121" t="str">
        <f t="shared" si="200"/>
        <v/>
      </c>
      <c r="CH199" s="121" t="str">
        <f t="shared" si="201"/>
        <v/>
      </c>
      <c r="CI199" s="121" t="str">
        <f t="shared" si="202"/>
        <v/>
      </c>
      <c r="CJ199" s="129" t="str">
        <f t="shared" si="203"/>
        <v/>
      </c>
      <c r="CK199" s="121" t="str">
        <f t="shared" si="204"/>
        <v/>
      </c>
      <c r="CL199" s="121" t="str">
        <f t="shared" si="205"/>
        <v/>
      </c>
      <c r="CM199" s="122" t="str">
        <f t="shared" si="206"/>
        <v/>
      </c>
      <c r="CN199" s="122"/>
      <c r="CO199" s="122"/>
      <c r="CP199" s="122"/>
      <c r="CQ199" s="122"/>
      <c r="CR199" s="218" t="str">
        <f t="shared" ref="CR199:CR262" si="231">IF(OR(AZ199="D_15", CM199&lt;&gt;"",CN199&lt;&gt;"",CO199&lt;&gt;"",CP199&lt;&gt;""), "YES", "NO")</f>
        <v>NO</v>
      </c>
      <c r="CS199" s="120" t="str">
        <f t="shared" si="207"/>
        <v/>
      </c>
      <c r="CT199" s="121" t="str">
        <f t="shared" si="208"/>
        <v/>
      </c>
      <c r="CU199" s="121" t="str">
        <f t="shared" si="209"/>
        <v/>
      </c>
      <c r="CV199" s="121" t="str">
        <f t="shared" si="210"/>
        <v/>
      </c>
      <c r="CW199" s="121" t="str">
        <f t="shared" si="211"/>
        <v/>
      </c>
      <c r="CX199" s="121" t="str">
        <f t="shared" si="212"/>
        <v/>
      </c>
      <c r="CY199" s="121" t="str">
        <f t="shared" si="213"/>
        <v/>
      </c>
      <c r="CZ199" s="121" t="str">
        <f t="shared" si="214"/>
        <v/>
      </c>
      <c r="DA199" s="121" t="str">
        <f t="shared" si="215"/>
        <v/>
      </c>
      <c r="DB199" s="122" t="str">
        <f t="shared" si="216"/>
        <v/>
      </c>
      <c r="DC199" s="120" t="str">
        <f t="shared" si="217"/>
        <v/>
      </c>
      <c r="DD199" s="121" t="str">
        <f t="shared" si="218"/>
        <v/>
      </c>
      <c r="DE199" s="121" t="str">
        <f t="shared" si="219"/>
        <v/>
      </c>
      <c r="DF199" s="122" t="str">
        <f t="shared" si="220"/>
        <v/>
      </c>
      <c r="DG199" s="110"/>
    </row>
    <row r="200" spans="2:111" ht="16.2" hidden="1" customHeight="1" outlineLevel="2" x14ac:dyDescent="0.4">
      <c r="B200" s="7">
        <v>195</v>
      </c>
      <c r="C200" s="12"/>
      <c r="D200" s="13"/>
      <c r="E200" s="14"/>
      <c r="F200" s="14"/>
      <c r="G200" s="14"/>
      <c r="H200" s="14"/>
      <c r="I200" s="14"/>
      <c r="J200" s="14"/>
      <c r="K200" s="14"/>
      <c r="L200" s="15"/>
      <c r="M200" s="12"/>
      <c r="N200" s="12"/>
      <c r="O200" s="12"/>
      <c r="P200" s="98" t="str">
        <f xml:space="preserve"> IF(ISBLANK(M200),"",VLOOKUP(M200,ComboValue!$E$2:$I$18,5,FALSE))</f>
        <v/>
      </c>
      <c r="Q200" s="12"/>
      <c r="R200" s="234" t="str" cm="1">
        <f t="array" ref="R200">IF(OR(ISNUMBER(SEARCH("GHS05",$D200:$L200)),ISNUMBER(SEARCH("GHS06",$D200:$L200)),ISNUMBER(SEARCH("GHS07",$D200:$L200)),ISNUMBER(SEARCH("GHS08",$D200:$L200)),ISNUMBER(SEARCH("geen pictogram",$D200:$L200)),ISNUMBER(SEARCH("GHS09",$D200:$L200)),ISNUMBER(SEARCH("GHS05",$D200:$L200))),"JA","NEE")</f>
        <v>NEE</v>
      </c>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X200" s="121" t="str">
        <f xml:space="preserve"> IF(ISBLANK(D200),"",VLOOKUP(D200,ComboValue!$B$2:$C$11,2,FALSE) &amp; ",") &amp; IF(ISBLANK(E200),"",VLOOKUP(E200,ComboValue!$B$2:$C$11,2,FALSE) &amp; ",") &amp; IF(ISBLANK(F200),"",VLOOKUP(F200,ComboValue!$B$2:$C$11,2,FALSE) &amp; ",") &amp; IF(ISBLANK(G200),"",VLOOKUP(G200,ComboValue!$B$2:$C$11,2,FALSE) &amp; ",") &amp; IF(ISBLANK(H200),"",VLOOKUP(H200,ComboValue!$B$2:$C$11,2,FALSE) &amp; ",") &amp; IF(ISBLANK(I200),"",VLOOKUP(I200,ComboValue!$B$2:$C$11,2,FALSE) &amp; ",") &amp; IF(ISBLANK(J200),"",VLOOKUP(J200,ComboValue!$B$2:$C$11,2,FALSE) &amp; ",") &amp; IF(ISBLANK(K200),"",VLOOKUP(K200,ComboValue!$B$2:$C$11,2,FALSE) &amp; ",") &amp; IF(ISBLANK(L200),"",VLOOKUP(L200,ComboValue!$B$2:$C$11,2,FALSE) &amp; ",")</f>
        <v/>
      </c>
      <c r="AY200" s="121" t="str">
        <f t="shared" si="180"/>
        <v>Tous_NL</v>
      </c>
      <c r="AZ200" s="121" t="str">
        <f>IF(ISBLANK(M200),"",VLOOKUP(M200,ComboValue!$E$2:$G$18,3,FALSE))</f>
        <v/>
      </c>
      <c r="BA200" s="121" t="str">
        <f>IF(ISBLANK(N200),"",VLOOKUP(N200,ComboValue!$K$2:$L$5,2,FALSE))</f>
        <v/>
      </c>
      <c r="BB200" s="128" t="str">
        <f>IF(ISBLANK(S200),"",VLOOKUP(S200,ComboValue!$N$2:$O$70,2,FALSE) &amp; ",") &amp; IF(ISBLANK(T200),"",VLOOKUP(T200,ComboValue!$N$2:$O$70,2,FALSE) &amp; ",") &amp; IF(ISBLANK(U200),"",VLOOKUP(U200,ComboValue!$N$2:$O$70,2,FALSE) &amp; ",") &amp; IF(ISBLANK(V200),"",VLOOKUP(V200,ComboValue!$N$2:$O$70,2,FALSE) &amp; ",") &amp; IF(ISBLANK(W200),"",VLOOKUP(W200,ComboValue!$N$2:$O$70,2,FALSE) &amp; ",") &amp; IF(ISBLANK(X200),"",VLOOKUP(X200,ComboValue!$N$2:$O$70,2,FALSE) &amp; ",") &amp; IF(ISBLANK(Y200),"",VLOOKUP(Y200,ComboValue!$N$2:$O$70,2,FALSE) &amp; ",") &amp; IF(ISBLANK(Z200),"",VLOOKUP(Z200,ComboValue!$N$2:$O$70,2,FALSE) &amp; ",") &amp; IF(ISBLANK(AA200),"",VLOOKUP(AA200,ComboValue!$N$2:$O$70,2,FALSE) &amp; ",") &amp; IF(ISBLANK(AB200),"",VLOOKUP(AB200,ComboValue!$N$2:$O$70,2,FALSE) &amp; ",") &amp; IF(ISBLANK(AC200),"",VLOOKUP(AC200,ComboValue!$N$2:$O$70,2,FALSE) &amp; ",") &amp; IF(ISBLANK(AD200),"",VLOOKUP(AD200,ComboValue!$N$2:$O$70,2,FALSE) &amp; ",") &amp; IF(ISBLANK(AE200),"",VLOOKUP(AE200,ComboValue!$N$2:$O$70,2,FALSE) &amp; ",") &amp; IF(ISBLANK(AF200),"",VLOOKUP(AF200,ComboValue!$N$2:$O$70,2,FALSE) &amp; ",") &amp; IF(ISBLANK(AG200),"",VLOOKUP(AG200,ComboValue!$N$2:$O$70,2,FALSE) &amp; ",") &amp; IF(ISBLANK(AH200),"",VLOOKUP(AH200,ComboValue!$N$2:$O$70,2,FALSE) &amp; ",") &amp; IF(ISBLANK(AI200),"",VLOOKUP(AI200,ComboValue!$N$2:$O$70,2,FALSE) &amp; ",") &amp; IF(ISBLANK(AJ200),"",VLOOKUP(AJ200,ComboValue!$N$2:$O$70,2,FALSE) &amp; ",") &amp; IF(ISBLANK(AK200),"",VLOOKUP(AK200,ComboValue!$N$2:$O$70,2,FALSE) &amp; ",") &amp; IF(ISBLANK(AL200),"",VLOOKUP(AL200,ComboValue!$N$2:$O$70,2,FALSE) &amp; ",") &amp; IF(ISBLANK(AM200),"",VLOOKUP(AM200,ComboValue!$N$2:$O$70,2,FALSE) &amp; ",") &amp; IF(ISBLANK(AN200),"",VLOOKUP(AN200,ComboValue!$N$2:$O$70,2,FALSE) &amp; ",") &amp; IF(ISBLANK(AO200),"",VLOOKUP(AO200,ComboValue!$N$2:$O$70,2,FALSE) &amp; ",") &amp; IF(ISBLANK(AP200),"",VLOOKUP(AP200,ComboValue!$N$2:$O$70,2,FALSE) &amp; ",") &amp; IF(ISBLANK(AQ200),"",VLOOKUP(AQ200,ComboValue!$N$2:$O$70,2,FALSE) &amp; ",") &amp; IF(ISBLANK(AR200),"",VLOOKUP(AR200,ComboValue!$N$2:$O$70,2,FALSE) &amp; ",") &amp; IF(ISBLANK(AS200),"",VLOOKUP(AS200,ComboValue!$N$2:$O$70,2,FALSE) &amp; ",") &amp; IF(ISBLANK(AT200),"",VLOOKUP(AT200,ComboValue!$N$2:$O$70,2,FALSE) &amp; ",") &amp; IF(ISBLANK(AU200),"",VLOOKUP(AU200,ComboValue!$N$2:$O$70,2,FALSE) &amp; ",") &amp; IF(ISBLANK(AV200),"",VLOOKUP(AV200,ComboValue!$N$2:$O$70,2,FALSE) &amp; ",")</f>
        <v/>
      </c>
      <c r="BC200" s="122" t="str">
        <f t="shared" si="181"/>
        <v/>
      </c>
      <c r="BD200" s="110"/>
      <c r="BE200" s="120" t="str">
        <f t="shared" si="221"/>
        <v/>
      </c>
      <c r="BF200" s="121" t="str">
        <f t="shared" si="222"/>
        <v/>
      </c>
      <c r="BG200" s="121" t="str">
        <f t="shared" si="223"/>
        <v/>
      </c>
      <c r="BH200" s="121" t="str">
        <f t="shared" si="224"/>
        <v/>
      </c>
      <c r="BI200" s="121" t="str">
        <f t="shared" si="225"/>
        <v/>
      </c>
      <c r="BJ200" s="121" t="str">
        <f t="shared" si="226"/>
        <v/>
      </c>
      <c r="BK200" s="121" t="str">
        <f t="shared" si="227"/>
        <v/>
      </c>
      <c r="BL200" s="121" t="str">
        <f t="shared" si="228"/>
        <v/>
      </c>
      <c r="BM200" s="121" t="str">
        <f t="shared" si="229"/>
        <v/>
      </c>
      <c r="BN200" s="121" t="str">
        <f t="shared" si="230"/>
        <v/>
      </c>
      <c r="BO200" s="121">
        <f t="shared" si="182"/>
        <v>0</v>
      </c>
      <c r="BP200" s="121">
        <f t="shared" si="183"/>
        <v>0</v>
      </c>
      <c r="BQ200" s="121">
        <f t="shared" si="184"/>
        <v>0</v>
      </c>
      <c r="BR200" s="121">
        <f t="shared" si="185"/>
        <v>0</v>
      </c>
      <c r="BS200" s="121">
        <f t="shared" si="186"/>
        <v>0</v>
      </c>
      <c r="BT200" s="121">
        <f t="shared" si="187"/>
        <v>0</v>
      </c>
      <c r="BU200" s="121" t="str">
        <f t="shared" si="188"/>
        <v/>
      </c>
      <c r="BV200" s="121" t="str">
        <f t="shared" si="189"/>
        <v/>
      </c>
      <c r="BW200" s="121" t="str">
        <f t="shared" si="190"/>
        <v/>
      </c>
      <c r="BX200" s="121" t="str">
        <f t="shared" si="191"/>
        <v/>
      </c>
      <c r="BY200" s="121" t="str">
        <f t="shared" si="192"/>
        <v/>
      </c>
      <c r="BZ200" s="121" t="str">
        <f t="shared" si="193"/>
        <v/>
      </c>
      <c r="CA200" s="121" t="str">
        <f t="shared" si="194"/>
        <v/>
      </c>
      <c r="CB200" s="121" t="str">
        <f t="shared" si="195"/>
        <v/>
      </c>
      <c r="CC200" s="121" t="str">
        <f t="shared" si="196"/>
        <v/>
      </c>
      <c r="CD200" s="121" t="str">
        <f t="shared" si="197"/>
        <v/>
      </c>
      <c r="CE200" s="121" t="str">
        <f t="shared" si="198"/>
        <v/>
      </c>
      <c r="CF200" s="121" t="str">
        <f t="shared" si="199"/>
        <v/>
      </c>
      <c r="CG200" s="121" t="str">
        <f t="shared" si="200"/>
        <v/>
      </c>
      <c r="CH200" s="121" t="str">
        <f t="shared" si="201"/>
        <v/>
      </c>
      <c r="CI200" s="121" t="str">
        <f t="shared" si="202"/>
        <v/>
      </c>
      <c r="CJ200" s="129" t="str">
        <f t="shared" si="203"/>
        <v/>
      </c>
      <c r="CK200" s="121" t="str">
        <f t="shared" si="204"/>
        <v/>
      </c>
      <c r="CL200" s="121" t="str">
        <f t="shared" si="205"/>
        <v/>
      </c>
      <c r="CM200" s="122" t="str">
        <f t="shared" si="206"/>
        <v/>
      </c>
      <c r="CN200" s="122"/>
      <c r="CO200" s="122"/>
      <c r="CP200" s="122"/>
      <c r="CQ200" s="122"/>
      <c r="CR200" s="218" t="str">
        <f t="shared" si="231"/>
        <v>NO</v>
      </c>
      <c r="CS200" s="120" t="str">
        <f t="shared" si="207"/>
        <v/>
      </c>
      <c r="CT200" s="121" t="str">
        <f t="shared" si="208"/>
        <v/>
      </c>
      <c r="CU200" s="121" t="str">
        <f t="shared" si="209"/>
        <v/>
      </c>
      <c r="CV200" s="121" t="str">
        <f t="shared" si="210"/>
        <v/>
      </c>
      <c r="CW200" s="121" t="str">
        <f t="shared" si="211"/>
        <v/>
      </c>
      <c r="CX200" s="121" t="str">
        <f t="shared" si="212"/>
        <v/>
      </c>
      <c r="CY200" s="121" t="str">
        <f t="shared" si="213"/>
        <v/>
      </c>
      <c r="CZ200" s="121" t="str">
        <f t="shared" si="214"/>
        <v/>
      </c>
      <c r="DA200" s="121" t="str">
        <f t="shared" si="215"/>
        <v/>
      </c>
      <c r="DB200" s="122" t="str">
        <f t="shared" si="216"/>
        <v/>
      </c>
      <c r="DC200" s="120" t="str">
        <f t="shared" si="217"/>
        <v/>
      </c>
      <c r="DD200" s="121" t="str">
        <f t="shared" si="218"/>
        <v/>
      </c>
      <c r="DE200" s="121" t="str">
        <f t="shared" si="219"/>
        <v/>
      </c>
      <c r="DF200" s="122" t="str">
        <f t="shared" si="220"/>
        <v/>
      </c>
      <c r="DG200" s="110"/>
    </row>
    <row r="201" spans="2:111" ht="16.2" hidden="1" customHeight="1" outlineLevel="2" x14ac:dyDescent="0.4">
      <c r="B201" s="7">
        <v>196</v>
      </c>
      <c r="C201" s="12"/>
      <c r="D201" s="13"/>
      <c r="E201" s="14"/>
      <c r="F201" s="14"/>
      <c r="G201" s="14"/>
      <c r="H201" s="14"/>
      <c r="I201" s="14"/>
      <c r="J201" s="14"/>
      <c r="K201" s="14"/>
      <c r="L201" s="15"/>
      <c r="M201" s="12"/>
      <c r="N201" s="12"/>
      <c r="O201" s="12"/>
      <c r="P201" s="98" t="str">
        <f xml:space="preserve"> IF(ISBLANK(M201),"",VLOOKUP(M201,ComboValue!$E$2:$I$18,5,FALSE))</f>
        <v/>
      </c>
      <c r="Q201" s="12"/>
      <c r="R201" s="234" t="str" cm="1">
        <f t="array" ref="R201">IF(OR(ISNUMBER(SEARCH("GHS05",$D201:$L201)),ISNUMBER(SEARCH("GHS06",$D201:$L201)),ISNUMBER(SEARCH("GHS07",$D201:$L201)),ISNUMBER(SEARCH("GHS08",$D201:$L201)),ISNUMBER(SEARCH("geen pictogram",$D201:$L201)),ISNUMBER(SEARCH("GHS09",$D201:$L201)),ISNUMBER(SEARCH("GHS05",$D201:$L201))),"JA","NEE")</f>
        <v>NEE</v>
      </c>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X201" s="121" t="str">
        <f xml:space="preserve"> IF(ISBLANK(D201),"",VLOOKUP(D201,ComboValue!$B$2:$C$11,2,FALSE) &amp; ",") &amp; IF(ISBLANK(E201),"",VLOOKUP(E201,ComboValue!$B$2:$C$11,2,FALSE) &amp; ",") &amp; IF(ISBLANK(F201),"",VLOOKUP(F201,ComboValue!$B$2:$C$11,2,FALSE) &amp; ",") &amp; IF(ISBLANK(G201),"",VLOOKUP(G201,ComboValue!$B$2:$C$11,2,FALSE) &amp; ",") &amp; IF(ISBLANK(H201),"",VLOOKUP(H201,ComboValue!$B$2:$C$11,2,FALSE) &amp; ",") &amp; IF(ISBLANK(I201),"",VLOOKUP(I201,ComboValue!$B$2:$C$11,2,FALSE) &amp; ",") &amp; IF(ISBLANK(J201),"",VLOOKUP(J201,ComboValue!$B$2:$C$11,2,FALSE) &amp; ",") &amp; IF(ISBLANK(K201),"",VLOOKUP(K201,ComboValue!$B$2:$C$11,2,FALSE) &amp; ",") &amp; IF(ISBLANK(L201),"",VLOOKUP(L201,ComboValue!$B$2:$C$11,2,FALSE) &amp; ",")</f>
        <v/>
      </c>
      <c r="AY201" s="121" t="str">
        <f t="shared" si="180"/>
        <v>Tous_NL</v>
      </c>
      <c r="AZ201" s="121" t="str">
        <f>IF(ISBLANK(M201),"",VLOOKUP(M201,ComboValue!$E$2:$G$18,3,FALSE))</f>
        <v/>
      </c>
      <c r="BA201" s="121" t="str">
        <f>IF(ISBLANK(N201),"",VLOOKUP(N201,ComboValue!$K$2:$L$5,2,FALSE))</f>
        <v/>
      </c>
      <c r="BB201" s="128" t="str">
        <f>IF(ISBLANK(S201),"",VLOOKUP(S201,ComboValue!$N$2:$O$70,2,FALSE) &amp; ",") &amp; IF(ISBLANK(T201),"",VLOOKUP(T201,ComboValue!$N$2:$O$70,2,FALSE) &amp; ",") &amp; IF(ISBLANK(U201),"",VLOOKUP(U201,ComboValue!$N$2:$O$70,2,FALSE) &amp; ",") &amp; IF(ISBLANK(V201),"",VLOOKUP(V201,ComboValue!$N$2:$O$70,2,FALSE) &amp; ",") &amp; IF(ISBLANK(W201),"",VLOOKUP(W201,ComboValue!$N$2:$O$70,2,FALSE) &amp; ",") &amp; IF(ISBLANK(X201),"",VLOOKUP(X201,ComboValue!$N$2:$O$70,2,FALSE) &amp; ",") &amp; IF(ISBLANK(Y201),"",VLOOKUP(Y201,ComboValue!$N$2:$O$70,2,FALSE) &amp; ",") &amp; IF(ISBLANK(Z201),"",VLOOKUP(Z201,ComboValue!$N$2:$O$70,2,FALSE) &amp; ",") &amp; IF(ISBLANK(AA201),"",VLOOKUP(AA201,ComboValue!$N$2:$O$70,2,FALSE) &amp; ",") &amp; IF(ISBLANK(AB201),"",VLOOKUP(AB201,ComboValue!$N$2:$O$70,2,FALSE) &amp; ",") &amp; IF(ISBLANK(AC201),"",VLOOKUP(AC201,ComboValue!$N$2:$O$70,2,FALSE) &amp; ",") &amp; IF(ISBLANK(AD201),"",VLOOKUP(AD201,ComboValue!$N$2:$O$70,2,FALSE) &amp; ",") &amp; IF(ISBLANK(AE201),"",VLOOKUP(AE201,ComboValue!$N$2:$O$70,2,FALSE) &amp; ",") &amp; IF(ISBLANK(AF201),"",VLOOKUP(AF201,ComboValue!$N$2:$O$70,2,FALSE) &amp; ",") &amp; IF(ISBLANK(AG201),"",VLOOKUP(AG201,ComboValue!$N$2:$O$70,2,FALSE) &amp; ",") &amp; IF(ISBLANK(AH201),"",VLOOKUP(AH201,ComboValue!$N$2:$O$70,2,FALSE) &amp; ",") &amp; IF(ISBLANK(AI201),"",VLOOKUP(AI201,ComboValue!$N$2:$O$70,2,FALSE) &amp; ",") &amp; IF(ISBLANK(AJ201),"",VLOOKUP(AJ201,ComboValue!$N$2:$O$70,2,FALSE) &amp; ",") &amp; IF(ISBLANK(AK201),"",VLOOKUP(AK201,ComboValue!$N$2:$O$70,2,FALSE) &amp; ",") &amp; IF(ISBLANK(AL201),"",VLOOKUP(AL201,ComboValue!$N$2:$O$70,2,FALSE) &amp; ",") &amp; IF(ISBLANK(AM201),"",VLOOKUP(AM201,ComboValue!$N$2:$O$70,2,FALSE) &amp; ",") &amp; IF(ISBLANK(AN201),"",VLOOKUP(AN201,ComboValue!$N$2:$O$70,2,FALSE) &amp; ",") &amp; IF(ISBLANK(AO201),"",VLOOKUP(AO201,ComboValue!$N$2:$O$70,2,FALSE) &amp; ",") &amp; IF(ISBLANK(AP201),"",VLOOKUP(AP201,ComboValue!$N$2:$O$70,2,FALSE) &amp; ",") &amp; IF(ISBLANK(AQ201),"",VLOOKUP(AQ201,ComboValue!$N$2:$O$70,2,FALSE) &amp; ",") &amp; IF(ISBLANK(AR201),"",VLOOKUP(AR201,ComboValue!$N$2:$O$70,2,FALSE) &amp; ",") &amp; IF(ISBLANK(AS201),"",VLOOKUP(AS201,ComboValue!$N$2:$O$70,2,FALSE) &amp; ",") &amp; IF(ISBLANK(AT201),"",VLOOKUP(AT201,ComboValue!$N$2:$O$70,2,FALSE) &amp; ",") &amp; IF(ISBLANK(AU201),"",VLOOKUP(AU201,ComboValue!$N$2:$O$70,2,FALSE) &amp; ",") &amp; IF(ISBLANK(AV201),"",VLOOKUP(AV201,ComboValue!$N$2:$O$70,2,FALSE) &amp; ",")</f>
        <v/>
      </c>
      <c r="BC201" s="122" t="str">
        <f t="shared" si="181"/>
        <v/>
      </c>
      <c r="BD201" s="110"/>
      <c r="BE201" s="120" t="str">
        <f t="shared" si="221"/>
        <v/>
      </c>
      <c r="BF201" s="121" t="str">
        <f t="shared" si="222"/>
        <v/>
      </c>
      <c r="BG201" s="121" t="str">
        <f t="shared" si="223"/>
        <v/>
      </c>
      <c r="BH201" s="121" t="str">
        <f t="shared" si="224"/>
        <v/>
      </c>
      <c r="BI201" s="121" t="str">
        <f t="shared" si="225"/>
        <v/>
      </c>
      <c r="BJ201" s="121" t="str">
        <f t="shared" si="226"/>
        <v/>
      </c>
      <c r="BK201" s="121" t="str">
        <f t="shared" si="227"/>
        <v/>
      </c>
      <c r="BL201" s="121" t="str">
        <f t="shared" si="228"/>
        <v/>
      </c>
      <c r="BM201" s="121" t="str">
        <f t="shared" si="229"/>
        <v/>
      </c>
      <c r="BN201" s="121" t="str">
        <f t="shared" si="230"/>
        <v/>
      </c>
      <c r="BO201" s="121">
        <f t="shared" si="182"/>
        <v>0</v>
      </c>
      <c r="BP201" s="121">
        <f t="shared" si="183"/>
        <v>0</v>
      </c>
      <c r="BQ201" s="121">
        <f t="shared" si="184"/>
        <v>0</v>
      </c>
      <c r="BR201" s="121">
        <f t="shared" si="185"/>
        <v>0</v>
      </c>
      <c r="BS201" s="121">
        <f t="shared" si="186"/>
        <v>0</v>
      </c>
      <c r="BT201" s="121">
        <f t="shared" si="187"/>
        <v>0</v>
      </c>
      <c r="BU201" s="121" t="str">
        <f t="shared" si="188"/>
        <v/>
      </c>
      <c r="BV201" s="121" t="str">
        <f t="shared" si="189"/>
        <v/>
      </c>
      <c r="BW201" s="121" t="str">
        <f t="shared" si="190"/>
        <v/>
      </c>
      <c r="BX201" s="121" t="str">
        <f t="shared" si="191"/>
        <v/>
      </c>
      <c r="BY201" s="121" t="str">
        <f t="shared" si="192"/>
        <v/>
      </c>
      <c r="BZ201" s="121" t="str">
        <f t="shared" si="193"/>
        <v/>
      </c>
      <c r="CA201" s="121" t="str">
        <f t="shared" si="194"/>
        <v/>
      </c>
      <c r="CB201" s="121" t="str">
        <f t="shared" si="195"/>
        <v/>
      </c>
      <c r="CC201" s="121" t="str">
        <f t="shared" si="196"/>
        <v/>
      </c>
      <c r="CD201" s="121" t="str">
        <f t="shared" si="197"/>
        <v/>
      </c>
      <c r="CE201" s="121" t="str">
        <f t="shared" si="198"/>
        <v/>
      </c>
      <c r="CF201" s="121" t="str">
        <f t="shared" si="199"/>
        <v/>
      </c>
      <c r="CG201" s="121" t="str">
        <f t="shared" si="200"/>
        <v/>
      </c>
      <c r="CH201" s="121" t="str">
        <f t="shared" si="201"/>
        <v/>
      </c>
      <c r="CI201" s="121" t="str">
        <f t="shared" si="202"/>
        <v/>
      </c>
      <c r="CJ201" s="129" t="str">
        <f t="shared" si="203"/>
        <v/>
      </c>
      <c r="CK201" s="121" t="str">
        <f t="shared" si="204"/>
        <v/>
      </c>
      <c r="CL201" s="121" t="str">
        <f t="shared" si="205"/>
        <v/>
      </c>
      <c r="CM201" s="122" t="str">
        <f t="shared" si="206"/>
        <v/>
      </c>
      <c r="CN201" s="122"/>
      <c r="CO201" s="122"/>
      <c r="CP201" s="122"/>
      <c r="CQ201" s="122"/>
      <c r="CR201" s="218" t="str">
        <f t="shared" si="231"/>
        <v>NO</v>
      </c>
      <c r="CS201" s="120" t="str">
        <f t="shared" si="207"/>
        <v/>
      </c>
      <c r="CT201" s="121" t="str">
        <f t="shared" si="208"/>
        <v/>
      </c>
      <c r="CU201" s="121" t="str">
        <f t="shared" si="209"/>
        <v/>
      </c>
      <c r="CV201" s="121" t="str">
        <f t="shared" si="210"/>
        <v/>
      </c>
      <c r="CW201" s="121" t="str">
        <f t="shared" si="211"/>
        <v/>
      </c>
      <c r="CX201" s="121" t="str">
        <f t="shared" si="212"/>
        <v/>
      </c>
      <c r="CY201" s="121" t="str">
        <f t="shared" si="213"/>
        <v/>
      </c>
      <c r="CZ201" s="121" t="str">
        <f t="shared" si="214"/>
        <v/>
      </c>
      <c r="DA201" s="121" t="str">
        <f t="shared" si="215"/>
        <v/>
      </c>
      <c r="DB201" s="122" t="str">
        <f t="shared" si="216"/>
        <v/>
      </c>
      <c r="DC201" s="120" t="str">
        <f t="shared" si="217"/>
        <v/>
      </c>
      <c r="DD201" s="121" t="str">
        <f t="shared" si="218"/>
        <v/>
      </c>
      <c r="DE201" s="121" t="str">
        <f t="shared" si="219"/>
        <v/>
      </c>
      <c r="DF201" s="122" t="str">
        <f t="shared" si="220"/>
        <v/>
      </c>
      <c r="DG201" s="110"/>
    </row>
    <row r="202" spans="2:111" ht="16.2" hidden="1" customHeight="1" outlineLevel="2" x14ac:dyDescent="0.4">
      <c r="B202" s="7">
        <v>197</v>
      </c>
      <c r="C202" s="12"/>
      <c r="D202" s="13"/>
      <c r="E202" s="14"/>
      <c r="F202" s="14"/>
      <c r="G202" s="14"/>
      <c r="H202" s="14"/>
      <c r="I202" s="14"/>
      <c r="J202" s="14"/>
      <c r="K202" s="14"/>
      <c r="L202" s="15"/>
      <c r="M202" s="12"/>
      <c r="N202" s="12"/>
      <c r="O202" s="12"/>
      <c r="P202" s="98" t="str">
        <f xml:space="preserve"> IF(ISBLANK(M202),"",VLOOKUP(M202,ComboValue!$E$2:$I$18,5,FALSE))</f>
        <v/>
      </c>
      <c r="Q202" s="12"/>
      <c r="R202" s="234" t="str" cm="1">
        <f t="array" ref="R202">IF(OR(ISNUMBER(SEARCH("GHS05",$D202:$L202)),ISNUMBER(SEARCH("GHS06",$D202:$L202)),ISNUMBER(SEARCH("GHS07",$D202:$L202)),ISNUMBER(SEARCH("GHS08",$D202:$L202)),ISNUMBER(SEARCH("geen pictogram",$D202:$L202)),ISNUMBER(SEARCH("GHS09",$D202:$L202)),ISNUMBER(SEARCH("GHS05",$D202:$L202))),"JA","NEE")</f>
        <v>NEE</v>
      </c>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X202" s="121" t="str">
        <f xml:space="preserve"> IF(ISBLANK(D202),"",VLOOKUP(D202,ComboValue!$B$2:$C$11,2,FALSE) &amp; ",") &amp; IF(ISBLANK(E202),"",VLOOKUP(E202,ComboValue!$B$2:$C$11,2,FALSE) &amp; ",") &amp; IF(ISBLANK(F202),"",VLOOKUP(F202,ComboValue!$B$2:$C$11,2,FALSE) &amp; ",") &amp; IF(ISBLANK(G202),"",VLOOKUP(G202,ComboValue!$B$2:$C$11,2,FALSE) &amp; ",") &amp; IF(ISBLANK(H202),"",VLOOKUP(H202,ComboValue!$B$2:$C$11,2,FALSE) &amp; ",") &amp; IF(ISBLANK(I202),"",VLOOKUP(I202,ComboValue!$B$2:$C$11,2,FALSE) &amp; ",") &amp; IF(ISBLANK(J202),"",VLOOKUP(J202,ComboValue!$B$2:$C$11,2,FALSE) &amp; ",") &amp; IF(ISBLANK(K202),"",VLOOKUP(K202,ComboValue!$B$2:$C$11,2,FALSE) &amp; ",") &amp; IF(ISBLANK(L202),"",VLOOKUP(L202,ComboValue!$B$2:$C$11,2,FALSE) &amp; ",")</f>
        <v/>
      </c>
      <c r="AY202" s="121" t="str">
        <f t="shared" si="180"/>
        <v>Tous_NL</v>
      </c>
      <c r="AZ202" s="121" t="str">
        <f>IF(ISBLANK(M202),"",VLOOKUP(M202,ComboValue!$E$2:$G$18,3,FALSE))</f>
        <v/>
      </c>
      <c r="BA202" s="121" t="str">
        <f>IF(ISBLANK(N202),"",VLOOKUP(N202,ComboValue!$K$2:$L$5,2,FALSE))</f>
        <v/>
      </c>
      <c r="BB202" s="128" t="str">
        <f>IF(ISBLANK(S202),"",VLOOKUP(S202,ComboValue!$N$2:$O$70,2,FALSE) &amp; ",") &amp; IF(ISBLANK(T202),"",VLOOKUP(T202,ComboValue!$N$2:$O$70,2,FALSE) &amp; ",") &amp; IF(ISBLANK(U202),"",VLOOKUP(U202,ComboValue!$N$2:$O$70,2,FALSE) &amp; ",") &amp; IF(ISBLANK(V202),"",VLOOKUP(V202,ComboValue!$N$2:$O$70,2,FALSE) &amp; ",") &amp; IF(ISBLANK(W202),"",VLOOKUP(W202,ComboValue!$N$2:$O$70,2,FALSE) &amp; ",") &amp; IF(ISBLANK(X202),"",VLOOKUP(X202,ComboValue!$N$2:$O$70,2,FALSE) &amp; ",") &amp; IF(ISBLANK(Y202),"",VLOOKUP(Y202,ComboValue!$N$2:$O$70,2,FALSE) &amp; ",") &amp; IF(ISBLANK(Z202),"",VLOOKUP(Z202,ComboValue!$N$2:$O$70,2,FALSE) &amp; ",") &amp; IF(ISBLANK(AA202),"",VLOOKUP(AA202,ComboValue!$N$2:$O$70,2,FALSE) &amp; ",") &amp; IF(ISBLANK(AB202),"",VLOOKUP(AB202,ComboValue!$N$2:$O$70,2,FALSE) &amp; ",") &amp; IF(ISBLANK(AC202),"",VLOOKUP(AC202,ComboValue!$N$2:$O$70,2,FALSE) &amp; ",") &amp; IF(ISBLANK(AD202),"",VLOOKUP(AD202,ComboValue!$N$2:$O$70,2,FALSE) &amp; ",") &amp; IF(ISBLANK(AE202),"",VLOOKUP(AE202,ComboValue!$N$2:$O$70,2,FALSE) &amp; ",") &amp; IF(ISBLANK(AF202),"",VLOOKUP(AF202,ComboValue!$N$2:$O$70,2,FALSE) &amp; ",") &amp; IF(ISBLANK(AG202),"",VLOOKUP(AG202,ComboValue!$N$2:$O$70,2,FALSE) &amp; ",") &amp; IF(ISBLANK(AH202),"",VLOOKUP(AH202,ComboValue!$N$2:$O$70,2,FALSE) &amp; ",") &amp; IF(ISBLANK(AI202),"",VLOOKUP(AI202,ComboValue!$N$2:$O$70,2,FALSE) &amp; ",") &amp; IF(ISBLANK(AJ202),"",VLOOKUP(AJ202,ComboValue!$N$2:$O$70,2,FALSE) &amp; ",") &amp; IF(ISBLANK(AK202),"",VLOOKUP(AK202,ComboValue!$N$2:$O$70,2,FALSE) &amp; ",") &amp; IF(ISBLANK(AL202),"",VLOOKUP(AL202,ComboValue!$N$2:$O$70,2,FALSE) &amp; ",") &amp; IF(ISBLANK(AM202),"",VLOOKUP(AM202,ComboValue!$N$2:$O$70,2,FALSE) &amp; ",") &amp; IF(ISBLANK(AN202),"",VLOOKUP(AN202,ComboValue!$N$2:$O$70,2,FALSE) &amp; ",") &amp; IF(ISBLANK(AO202),"",VLOOKUP(AO202,ComboValue!$N$2:$O$70,2,FALSE) &amp; ",") &amp; IF(ISBLANK(AP202),"",VLOOKUP(AP202,ComboValue!$N$2:$O$70,2,FALSE) &amp; ",") &amp; IF(ISBLANK(AQ202),"",VLOOKUP(AQ202,ComboValue!$N$2:$O$70,2,FALSE) &amp; ",") &amp; IF(ISBLANK(AR202),"",VLOOKUP(AR202,ComboValue!$N$2:$O$70,2,FALSE) &amp; ",") &amp; IF(ISBLANK(AS202),"",VLOOKUP(AS202,ComboValue!$N$2:$O$70,2,FALSE) &amp; ",") &amp; IF(ISBLANK(AT202),"",VLOOKUP(AT202,ComboValue!$N$2:$O$70,2,FALSE) &amp; ",") &amp; IF(ISBLANK(AU202),"",VLOOKUP(AU202,ComboValue!$N$2:$O$70,2,FALSE) &amp; ",") &amp; IF(ISBLANK(AV202),"",VLOOKUP(AV202,ComboValue!$N$2:$O$70,2,FALSE) &amp; ",")</f>
        <v/>
      </c>
      <c r="BC202" s="122" t="str">
        <f t="shared" si="181"/>
        <v/>
      </c>
      <c r="BD202" s="110"/>
      <c r="BE202" s="120" t="str">
        <f t="shared" si="221"/>
        <v/>
      </c>
      <c r="BF202" s="121" t="str">
        <f t="shared" si="222"/>
        <v/>
      </c>
      <c r="BG202" s="121" t="str">
        <f t="shared" si="223"/>
        <v/>
      </c>
      <c r="BH202" s="121" t="str">
        <f t="shared" si="224"/>
        <v/>
      </c>
      <c r="BI202" s="121" t="str">
        <f t="shared" si="225"/>
        <v/>
      </c>
      <c r="BJ202" s="121" t="str">
        <f t="shared" si="226"/>
        <v/>
      </c>
      <c r="BK202" s="121" t="str">
        <f t="shared" si="227"/>
        <v/>
      </c>
      <c r="BL202" s="121" t="str">
        <f t="shared" si="228"/>
        <v/>
      </c>
      <c r="BM202" s="121" t="str">
        <f t="shared" si="229"/>
        <v/>
      </c>
      <c r="BN202" s="121" t="str">
        <f t="shared" si="230"/>
        <v/>
      </c>
      <c r="BO202" s="121">
        <f t="shared" si="182"/>
        <v>0</v>
      </c>
      <c r="BP202" s="121">
        <f t="shared" si="183"/>
        <v>0</v>
      </c>
      <c r="BQ202" s="121">
        <f t="shared" si="184"/>
        <v>0</v>
      </c>
      <c r="BR202" s="121">
        <f t="shared" si="185"/>
        <v>0</v>
      </c>
      <c r="BS202" s="121">
        <f t="shared" si="186"/>
        <v>0</v>
      </c>
      <c r="BT202" s="121">
        <f t="shared" si="187"/>
        <v>0</v>
      </c>
      <c r="BU202" s="121" t="str">
        <f t="shared" si="188"/>
        <v/>
      </c>
      <c r="BV202" s="121" t="str">
        <f t="shared" si="189"/>
        <v/>
      </c>
      <c r="BW202" s="121" t="str">
        <f t="shared" si="190"/>
        <v/>
      </c>
      <c r="BX202" s="121" t="str">
        <f t="shared" si="191"/>
        <v/>
      </c>
      <c r="BY202" s="121" t="str">
        <f t="shared" si="192"/>
        <v/>
      </c>
      <c r="BZ202" s="121" t="str">
        <f t="shared" si="193"/>
        <v/>
      </c>
      <c r="CA202" s="121" t="str">
        <f t="shared" si="194"/>
        <v/>
      </c>
      <c r="CB202" s="121" t="str">
        <f t="shared" si="195"/>
        <v/>
      </c>
      <c r="CC202" s="121" t="str">
        <f t="shared" si="196"/>
        <v/>
      </c>
      <c r="CD202" s="121" t="str">
        <f t="shared" si="197"/>
        <v/>
      </c>
      <c r="CE202" s="121" t="str">
        <f t="shared" si="198"/>
        <v/>
      </c>
      <c r="CF202" s="121" t="str">
        <f t="shared" si="199"/>
        <v/>
      </c>
      <c r="CG202" s="121" t="str">
        <f t="shared" si="200"/>
        <v/>
      </c>
      <c r="CH202" s="121" t="str">
        <f t="shared" si="201"/>
        <v/>
      </c>
      <c r="CI202" s="121" t="str">
        <f t="shared" si="202"/>
        <v/>
      </c>
      <c r="CJ202" s="129" t="str">
        <f t="shared" si="203"/>
        <v/>
      </c>
      <c r="CK202" s="121" t="str">
        <f t="shared" si="204"/>
        <v/>
      </c>
      <c r="CL202" s="121" t="str">
        <f t="shared" si="205"/>
        <v/>
      </c>
      <c r="CM202" s="122" t="str">
        <f t="shared" si="206"/>
        <v/>
      </c>
      <c r="CN202" s="122"/>
      <c r="CO202" s="122"/>
      <c r="CP202" s="122"/>
      <c r="CQ202" s="122"/>
      <c r="CR202" s="218" t="str">
        <f t="shared" si="231"/>
        <v>NO</v>
      </c>
      <c r="CS202" s="120" t="str">
        <f t="shared" si="207"/>
        <v/>
      </c>
      <c r="CT202" s="121" t="str">
        <f t="shared" si="208"/>
        <v/>
      </c>
      <c r="CU202" s="121" t="str">
        <f t="shared" si="209"/>
        <v/>
      </c>
      <c r="CV202" s="121" t="str">
        <f t="shared" si="210"/>
        <v/>
      </c>
      <c r="CW202" s="121" t="str">
        <f t="shared" si="211"/>
        <v/>
      </c>
      <c r="CX202" s="121" t="str">
        <f t="shared" si="212"/>
        <v/>
      </c>
      <c r="CY202" s="121" t="str">
        <f t="shared" si="213"/>
        <v/>
      </c>
      <c r="CZ202" s="121" t="str">
        <f t="shared" si="214"/>
        <v/>
      </c>
      <c r="DA202" s="121" t="str">
        <f t="shared" si="215"/>
        <v/>
      </c>
      <c r="DB202" s="122" t="str">
        <f t="shared" si="216"/>
        <v/>
      </c>
      <c r="DC202" s="120" t="str">
        <f t="shared" si="217"/>
        <v/>
      </c>
      <c r="DD202" s="121" t="str">
        <f t="shared" si="218"/>
        <v/>
      </c>
      <c r="DE202" s="121" t="str">
        <f t="shared" si="219"/>
        <v/>
      </c>
      <c r="DF202" s="122" t="str">
        <f t="shared" si="220"/>
        <v/>
      </c>
      <c r="DG202" s="110"/>
    </row>
    <row r="203" spans="2:111" ht="16.2" hidden="1" customHeight="1" outlineLevel="2" x14ac:dyDescent="0.4">
      <c r="B203" s="7">
        <v>198</v>
      </c>
      <c r="C203" s="12"/>
      <c r="D203" s="13"/>
      <c r="E203" s="14"/>
      <c r="F203" s="14"/>
      <c r="G203" s="14"/>
      <c r="H203" s="14"/>
      <c r="I203" s="14"/>
      <c r="J203" s="14"/>
      <c r="K203" s="14"/>
      <c r="L203" s="15"/>
      <c r="M203" s="12"/>
      <c r="N203" s="12"/>
      <c r="O203" s="12"/>
      <c r="P203" s="98" t="str">
        <f xml:space="preserve"> IF(ISBLANK(M203),"",VLOOKUP(M203,ComboValue!$E$2:$I$18,5,FALSE))</f>
        <v/>
      </c>
      <c r="Q203" s="12"/>
      <c r="R203" s="234" t="str" cm="1">
        <f t="array" ref="R203">IF(OR(ISNUMBER(SEARCH("GHS05",$D203:$L203)),ISNUMBER(SEARCH("GHS06",$D203:$L203)),ISNUMBER(SEARCH("GHS07",$D203:$L203)),ISNUMBER(SEARCH("GHS08",$D203:$L203)),ISNUMBER(SEARCH("geen pictogram",$D203:$L203)),ISNUMBER(SEARCH("GHS09",$D203:$L203)),ISNUMBER(SEARCH("GHS05",$D203:$L203))),"JA","NEE")</f>
        <v>NEE</v>
      </c>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X203" s="121" t="str">
        <f xml:space="preserve"> IF(ISBLANK(D203),"",VLOOKUP(D203,ComboValue!$B$2:$C$11,2,FALSE) &amp; ",") &amp; IF(ISBLANK(E203),"",VLOOKUP(E203,ComboValue!$B$2:$C$11,2,FALSE) &amp; ",") &amp; IF(ISBLANK(F203),"",VLOOKUP(F203,ComboValue!$B$2:$C$11,2,FALSE) &amp; ",") &amp; IF(ISBLANK(G203),"",VLOOKUP(G203,ComboValue!$B$2:$C$11,2,FALSE) &amp; ",") &amp; IF(ISBLANK(H203),"",VLOOKUP(H203,ComboValue!$B$2:$C$11,2,FALSE) &amp; ",") &amp; IF(ISBLANK(I203),"",VLOOKUP(I203,ComboValue!$B$2:$C$11,2,FALSE) &amp; ",") &amp; IF(ISBLANK(J203),"",VLOOKUP(J203,ComboValue!$B$2:$C$11,2,FALSE) &amp; ",") &amp; IF(ISBLANK(K203),"",VLOOKUP(K203,ComboValue!$B$2:$C$11,2,FALSE) &amp; ",") &amp; IF(ISBLANK(L203),"",VLOOKUP(L203,ComboValue!$B$2:$C$11,2,FALSE) &amp; ",")</f>
        <v/>
      </c>
      <c r="AY203" s="121" t="str">
        <f t="shared" si="180"/>
        <v>Tous_NL</v>
      </c>
      <c r="AZ203" s="121" t="str">
        <f>IF(ISBLANK(M203),"",VLOOKUP(M203,ComboValue!$E$2:$G$18,3,FALSE))</f>
        <v/>
      </c>
      <c r="BA203" s="121" t="str">
        <f>IF(ISBLANK(N203),"",VLOOKUP(N203,ComboValue!$K$2:$L$5,2,FALSE))</f>
        <v/>
      </c>
      <c r="BB203" s="128" t="str">
        <f>IF(ISBLANK(S203),"",VLOOKUP(S203,ComboValue!$N$2:$O$70,2,FALSE) &amp; ",") &amp; IF(ISBLANK(T203),"",VLOOKUP(T203,ComboValue!$N$2:$O$70,2,FALSE) &amp; ",") &amp; IF(ISBLANK(U203),"",VLOOKUP(U203,ComboValue!$N$2:$O$70,2,FALSE) &amp; ",") &amp; IF(ISBLANK(V203),"",VLOOKUP(V203,ComboValue!$N$2:$O$70,2,FALSE) &amp; ",") &amp; IF(ISBLANK(W203),"",VLOOKUP(W203,ComboValue!$N$2:$O$70,2,FALSE) &amp; ",") &amp; IF(ISBLANK(X203),"",VLOOKUP(X203,ComboValue!$N$2:$O$70,2,FALSE) &amp; ",") &amp; IF(ISBLANK(Y203),"",VLOOKUP(Y203,ComboValue!$N$2:$O$70,2,FALSE) &amp; ",") &amp; IF(ISBLANK(Z203),"",VLOOKUP(Z203,ComboValue!$N$2:$O$70,2,FALSE) &amp; ",") &amp; IF(ISBLANK(AA203),"",VLOOKUP(AA203,ComboValue!$N$2:$O$70,2,FALSE) &amp; ",") &amp; IF(ISBLANK(AB203),"",VLOOKUP(AB203,ComboValue!$N$2:$O$70,2,FALSE) &amp; ",") &amp; IF(ISBLANK(AC203),"",VLOOKUP(AC203,ComboValue!$N$2:$O$70,2,FALSE) &amp; ",") &amp; IF(ISBLANK(AD203),"",VLOOKUP(AD203,ComboValue!$N$2:$O$70,2,FALSE) &amp; ",") &amp; IF(ISBLANK(AE203),"",VLOOKUP(AE203,ComboValue!$N$2:$O$70,2,FALSE) &amp; ",") &amp; IF(ISBLANK(AF203),"",VLOOKUP(AF203,ComboValue!$N$2:$O$70,2,FALSE) &amp; ",") &amp; IF(ISBLANK(AG203),"",VLOOKUP(AG203,ComboValue!$N$2:$O$70,2,FALSE) &amp; ",") &amp; IF(ISBLANK(AH203),"",VLOOKUP(AH203,ComboValue!$N$2:$O$70,2,FALSE) &amp; ",") &amp; IF(ISBLANK(AI203),"",VLOOKUP(AI203,ComboValue!$N$2:$O$70,2,FALSE) &amp; ",") &amp; IF(ISBLANK(AJ203),"",VLOOKUP(AJ203,ComboValue!$N$2:$O$70,2,FALSE) &amp; ",") &amp; IF(ISBLANK(AK203),"",VLOOKUP(AK203,ComboValue!$N$2:$O$70,2,FALSE) &amp; ",") &amp; IF(ISBLANK(AL203),"",VLOOKUP(AL203,ComboValue!$N$2:$O$70,2,FALSE) &amp; ",") &amp; IF(ISBLANK(AM203),"",VLOOKUP(AM203,ComboValue!$N$2:$O$70,2,FALSE) &amp; ",") &amp; IF(ISBLANK(AN203),"",VLOOKUP(AN203,ComboValue!$N$2:$O$70,2,FALSE) &amp; ",") &amp; IF(ISBLANK(AO203),"",VLOOKUP(AO203,ComboValue!$N$2:$O$70,2,FALSE) &amp; ",") &amp; IF(ISBLANK(AP203),"",VLOOKUP(AP203,ComboValue!$N$2:$O$70,2,FALSE) &amp; ",") &amp; IF(ISBLANK(AQ203),"",VLOOKUP(AQ203,ComboValue!$N$2:$O$70,2,FALSE) &amp; ",") &amp; IF(ISBLANK(AR203),"",VLOOKUP(AR203,ComboValue!$N$2:$O$70,2,FALSE) &amp; ",") &amp; IF(ISBLANK(AS203),"",VLOOKUP(AS203,ComboValue!$N$2:$O$70,2,FALSE) &amp; ",") &amp; IF(ISBLANK(AT203),"",VLOOKUP(AT203,ComboValue!$N$2:$O$70,2,FALSE) &amp; ",") &amp; IF(ISBLANK(AU203),"",VLOOKUP(AU203,ComboValue!$N$2:$O$70,2,FALSE) &amp; ",") &amp; IF(ISBLANK(AV203),"",VLOOKUP(AV203,ComboValue!$N$2:$O$70,2,FALSE) &amp; ",")</f>
        <v/>
      </c>
      <c r="BC203" s="122" t="str">
        <f t="shared" si="181"/>
        <v/>
      </c>
      <c r="BD203" s="110"/>
      <c r="BE203" s="120" t="str">
        <f t="shared" si="221"/>
        <v/>
      </c>
      <c r="BF203" s="121" t="str">
        <f t="shared" si="222"/>
        <v/>
      </c>
      <c r="BG203" s="121" t="str">
        <f t="shared" si="223"/>
        <v/>
      </c>
      <c r="BH203" s="121" t="str">
        <f t="shared" si="224"/>
        <v/>
      </c>
      <c r="BI203" s="121" t="str">
        <f t="shared" si="225"/>
        <v/>
      </c>
      <c r="BJ203" s="121" t="str">
        <f t="shared" si="226"/>
        <v/>
      </c>
      <c r="BK203" s="121" t="str">
        <f t="shared" si="227"/>
        <v/>
      </c>
      <c r="BL203" s="121" t="str">
        <f t="shared" si="228"/>
        <v/>
      </c>
      <c r="BM203" s="121" t="str">
        <f t="shared" si="229"/>
        <v/>
      </c>
      <c r="BN203" s="121" t="str">
        <f t="shared" si="230"/>
        <v/>
      </c>
      <c r="BO203" s="121">
        <f t="shared" si="182"/>
        <v>0</v>
      </c>
      <c r="BP203" s="121">
        <f t="shared" si="183"/>
        <v>0</v>
      </c>
      <c r="BQ203" s="121">
        <f t="shared" si="184"/>
        <v>0</v>
      </c>
      <c r="BR203" s="121">
        <f t="shared" si="185"/>
        <v>0</v>
      </c>
      <c r="BS203" s="121">
        <f t="shared" si="186"/>
        <v>0</v>
      </c>
      <c r="BT203" s="121">
        <f t="shared" si="187"/>
        <v>0</v>
      </c>
      <c r="BU203" s="121" t="str">
        <f t="shared" si="188"/>
        <v/>
      </c>
      <c r="BV203" s="121" t="str">
        <f t="shared" si="189"/>
        <v/>
      </c>
      <c r="BW203" s="121" t="str">
        <f t="shared" si="190"/>
        <v/>
      </c>
      <c r="BX203" s="121" t="str">
        <f t="shared" si="191"/>
        <v/>
      </c>
      <c r="BY203" s="121" t="str">
        <f t="shared" si="192"/>
        <v/>
      </c>
      <c r="BZ203" s="121" t="str">
        <f t="shared" si="193"/>
        <v/>
      </c>
      <c r="CA203" s="121" t="str">
        <f t="shared" si="194"/>
        <v/>
      </c>
      <c r="CB203" s="121" t="str">
        <f t="shared" si="195"/>
        <v/>
      </c>
      <c r="CC203" s="121" t="str">
        <f t="shared" si="196"/>
        <v/>
      </c>
      <c r="CD203" s="121" t="str">
        <f t="shared" si="197"/>
        <v/>
      </c>
      <c r="CE203" s="121" t="str">
        <f t="shared" si="198"/>
        <v/>
      </c>
      <c r="CF203" s="121" t="str">
        <f t="shared" si="199"/>
        <v/>
      </c>
      <c r="CG203" s="121" t="str">
        <f t="shared" si="200"/>
        <v/>
      </c>
      <c r="CH203" s="121" t="str">
        <f t="shared" si="201"/>
        <v/>
      </c>
      <c r="CI203" s="121" t="str">
        <f t="shared" si="202"/>
        <v/>
      </c>
      <c r="CJ203" s="129" t="str">
        <f t="shared" si="203"/>
        <v/>
      </c>
      <c r="CK203" s="121" t="str">
        <f t="shared" si="204"/>
        <v/>
      </c>
      <c r="CL203" s="121" t="str">
        <f t="shared" si="205"/>
        <v/>
      </c>
      <c r="CM203" s="122" t="str">
        <f t="shared" si="206"/>
        <v/>
      </c>
      <c r="CN203" s="122"/>
      <c r="CO203" s="122"/>
      <c r="CP203" s="122"/>
      <c r="CQ203" s="122"/>
      <c r="CR203" s="218" t="str">
        <f t="shared" si="231"/>
        <v>NO</v>
      </c>
      <c r="CS203" s="120" t="str">
        <f t="shared" si="207"/>
        <v/>
      </c>
      <c r="CT203" s="121" t="str">
        <f t="shared" si="208"/>
        <v/>
      </c>
      <c r="CU203" s="121" t="str">
        <f t="shared" si="209"/>
        <v/>
      </c>
      <c r="CV203" s="121" t="str">
        <f t="shared" si="210"/>
        <v/>
      </c>
      <c r="CW203" s="121" t="str">
        <f t="shared" si="211"/>
        <v/>
      </c>
      <c r="CX203" s="121" t="str">
        <f t="shared" si="212"/>
        <v/>
      </c>
      <c r="CY203" s="121" t="str">
        <f t="shared" si="213"/>
        <v/>
      </c>
      <c r="CZ203" s="121" t="str">
        <f t="shared" si="214"/>
        <v/>
      </c>
      <c r="DA203" s="121" t="str">
        <f t="shared" si="215"/>
        <v/>
      </c>
      <c r="DB203" s="122" t="str">
        <f t="shared" si="216"/>
        <v/>
      </c>
      <c r="DC203" s="120" t="str">
        <f t="shared" si="217"/>
        <v/>
      </c>
      <c r="DD203" s="121" t="str">
        <f t="shared" si="218"/>
        <v/>
      </c>
      <c r="DE203" s="121" t="str">
        <f t="shared" si="219"/>
        <v/>
      </c>
      <c r="DF203" s="122" t="str">
        <f t="shared" si="220"/>
        <v/>
      </c>
      <c r="DG203" s="110"/>
    </row>
    <row r="204" spans="2:111" ht="16.2" hidden="1" customHeight="1" outlineLevel="2" x14ac:dyDescent="0.4">
      <c r="B204" s="7">
        <v>199</v>
      </c>
      <c r="C204" s="12"/>
      <c r="D204" s="13"/>
      <c r="E204" s="14"/>
      <c r="F204" s="14"/>
      <c r="G204" s="14"/>
      <c r="H204" s="14"/>
      <c r="I204" s="14"/>
      <c r="J204" s="14"/>
      <c r="K204" s="14"/>
      <c r="L204" s="15"/>
      <c r="M204" s="12"/>
      <c r="N204" s="12"/>
      <c r="O204" s="12"/>
      <c r="P204" s="98" t="str">
        <f xml:space="preserve"> IF(ISBLANK(M204),"",VLOOKUP(M204,ComboValue!$E$2:$I$18,5,FALSE))</f>
        <v/>
      </c>
      <c r="Q204" s="12"/>
      <c r="R204" s="234" t="str" cm="1">
        <f t="array" ref="R204">IF(OR(ISNUMBER(SEARCH("GHS05",$D204:$L204)),ISNUMBER(SEARCH("GHS06",$D204:$L204)),ISNUMBER(SEARCH("GHS07",$D204:$L204)),ISNUMBER(SEARCH("GHS08",$D204:$L204)),ISNUMBER(SEARCH("geen pictogram",$D204:$L204)),ISNUMBER(SEARCH("GHS09",$D204:$L204)),ISNUMBER(SEARCH("GHS05",$D204:$L204))),"JA","NEE")</f>
        <v>NEE</v>
      </c>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X204" s="121" t="str">
        <f xml:space="preserve"> IF(ISBLANK(D204),"",VLOOKUP(D204,ComboValue!$B$2:$C$11,2,FALSE) &amp; ",") &amp; IF(ISBLANK(E204),"",VLOOKUP(E204,ComboValue!$B$2:$C$11,2,FALSE) &amp; ",") &amp; IF(ISBLANK(F204),"",VLOOKUP(F204,ComboValue!$B$2:$C$11,2,FALSE) &amp; ",") &amp; IF(ISBLANK(G204),"",VLOOKUP(G204,ComboValue!$B$2:$C$11,2,FALSE) &amp; ",") &amp; IF(ISBLANK(H204),"",VLOOKUP(H204,ComboValue!$B$2:$C$11,2,FALSE) &amp; ",") &amp; IF(ISBLANK(I204),"",VLOOKUP(I204,ComboValue!$B$2:$C$11,2,FALSE) &amp; ",") &amp; IF(ISBLANK(J204),"",VLOOKUP(J204,ComboValue!$B$2:$C$11,2,FALSE) &amp; ",") &amp; IF(ISBLANK(K204),"",VLOOKUP(K204,ComboValue!$B$2:$C$11,2,FALSE) &amp; ",") &amp; IF(ISBLANK(L204),"",VLOOKUP(L204,ComboValue!$B$2:$C$11,2,FALSE) &amp; ",")</f>
        <v/>
      </c>
      <c r="AY204" s="121" t="str">
        <f t="shared" si="180"/>
        <v>Tous_NL</v>
      </c>
      <c r="AZ204" s="121" t="str">
        <f>IF(ISBLANK(M204),"",VLOOKUP(M204,ComboValue!$E$2:$G$18,3,FALSE))</f>
        <v/>
      </c>
      <c r="BA204" s="121" t="str">
        <f>IF(ISBLANK(N204),"",VLOOKUP(N204,ComboValue!$K$2:$L$5,2,FALSE))</f>
        <v/>
      </c>
      <c r="BB204" s="128" t="str">
        <f>IF(ISBLANK(S204),"",VLOOKUP(S204,ComboValue!$N$2:$O$70,2,FALSE) &amp; ",") &amp; IF(ISBLANK(T204),"",VLOOKUP(T204,ComboValue!$N$2:$O$70,2,FALSE) &amp; ",") &amp; IF(ISBLANK(U204),"",VLOOKUP(U204,ComboValue!$N$2:$O$70,2,FALSE) &amp; ",") &amp; IF(ISBLANK(V204),"",VLOOKUP(V204,ComboValue!$N$2:$O$70,2,FALSE) &amp; ",") &amp; IF(ISBLANK(W204),"",VLOOKUP(W204,ComboValue!$N$2:$O$70,2,FALSE) &amp; ",") &amp; IF(ISBLANK(X204),"",VLOOKUP(X204,ComboValue!$N$2:$O$70,2,FALSE) &amp; ",") &amp; IF(ISBLANK(Y204),"",VLOOKUP(Y204,ComboValue!$N$2:$O$70,2,FALSE) &amp; ",") &amp; IF(ISBLANK(Z204),"",VLOOKUP(Z204,ComboValue!$N$2:$O$70,2,FALSE) &amp; ",") &amp; IF(ISBLANK(AA204),"",VLOOKUP(AA204,ComboValue!$N$2:$O$70,2,FALSE) &amp; ",") &amp; IF(ISBLANK(AB204),"",VLOOKUP(AB204,ComboValue!$N$2:$O$70,2,FALSE) &amp; ",") &amp; IF(ISBLANK(AC204),"",VLOOKUP(AC204,ComboValue!$N$2:$O$70,2,FALSE) &amp; ",") &amp; IF(ISBLANK(AD204),"",VLOOKUP(AD204,ComboValue!$N$2:$O$70,2,FALSE) &amp; ",") &amp; IF(ISBLANK(AE204),"",VLOOKUP(AE204,ComboValue!$N$2:$O$70,2,FALSE) &amp; ",") &amp; IF(ISBLANK(AF204),"",VLOOKUP(AF204,ComboValue!$N$2:$O$70,2,FALSE) &amp; ",") &amp; IF(ISBLANK(AG204),"",VLOOKUP(AG204,ComboValue!$N$2:$O$70,2,FALSE) &amp; ",") &amp; IF(ISBLANK(AH204),"",VLOOKUP(AH204,ComboValue!$N$2:$O$70,2,FALSE) &amp; ",") &amp; IF(ISBLANK(AI204),"",VLOOKUP(AI204,ComboValue!$N$2:$O$70,2,FALSE) &amp; ",") &amp; IF(ISBLANK(AJ204),"",VLOOKUP(AJ204,ComboValue!$N$2:$O$70,2,FALSE) &amp; ",") &amp; IF(ISBLANK(AK204),"",VLOOKUP(AK204,ComboValue!$N$2:$O$70,2,FALSE) &amp; ",") &amp; IF(ISBLANK(AL204),"",VLOOKUP(AL204,ComboValue!$N$2:$O$70,2,FALSE) &amp; ",") &amp; IF(ISBLANK(AM204),"",VLOOKUP(AM204,ComboValue!$N$2:$O$70,2,FALSE) &amp; ",") &amp; IF(ISBLANK(AN204),"",VLOOKUP(AN204,ComboValue!$N$2:$O$70,2,FALSE) &amp; ",") &amp; IF(ISBLANK(AO204),"",VLOOKUP(AO204,ComboValue!$N$2:$O$70,2,FALSE) &amp; ",") &amp; IF(ISBLANK(AP204),"",VLOOKUP(AP204,ComboValue!$N$2:$O$70,2,FALSE) &amp; ",") &amp; IF(ISBLANK(AQ204),"",VLOOKUP(AQ204,ComboValue!$N$2:$O$70,2,FALSE) &amp; ",") &amp; IF(ISBLANK(AR204),"",VLOOKUP(AR204,ComboValue!$N$2:$O$70,2,FALSE) &amp; ",") &amp; IF(ISBLANK(AS204),"",VLOOKUP(AS204,ComboValue!$N$2:$O$70,2,FALSE) &amp; ",") &amp; IF(ISBLANK(AT204),"",VLOOKUP(AT204,ComboValue!$N$2:$O$70,2,FALSE) &amp; ",") &amp; IF(ISBLANK(AU204),"",VLOOKUP(AU204,ComboValue!$N$2:$O$70,2,FALSE) &amp; ",") &amp; IF(ISBLANK(AV204),"",VLOOKUP(AV204,ComboValue!$N$2:$O$70,2,FALSE) &amp; ",")</f>
        <v/>
      </c>
      <c r="BC204" s="122" t="str">
        <f t="shared" si="181"/>
        <v/>
      </c>
      <c r="BD204" s="110"/>
      <c r="BE204" s="120" t="str">
        <f t="shared" si="221"/>
        <v/>
      </c>
      <c r="BF204" s="121" t="str">
        <f t="shared" si="222"/>
        <v/>
      </c>
      <c r="BG204" s="121" t="str">
        <f t="shared" si="223"/>
        <v/>
      </c>
      <c r="BH204" s="121" t="str">
        <f t="shared" si="224"/>
        <v/>
      </c>
      <c r="BI204" s="121" t="str">
        <f t="shared" si="225"/>
        <v/>
      </c>
      <c r="BJ204" s="121" t="str">
        <f t="shared" si="226"/>
        <v/>
      </c>
      <c r="BK204" s="121" t="str">
        <f t="shared" si="227"/>
        <v/>
      </c>
      <c r="BL204" s="121" t="str">
        <f t="shared" si="228"/>
        <v/>
      </c>
      <c r="BM204" s="121" t="str">
        <f t="shared" si="229"/>
        <v/>
      </c>
      <c r="BN204" s="121" t="str">
        <f t="shared" si="230"/>
        <v/>
      </c>
      <c r="BO204" s="121">
        <f t="shared" si="182"/>
        <v>0</v>
      </c>
      <c r="BP204" s="121">
        <f t="shared" si="183"/>
        <v>0</v>
      </c>
      <c r="BQ204" s="121">
        <f t="shared" si="184"/>
        <v>0</v>
      </c>
      <c r="BR204" s="121">
        <f t="shared" si="185"/>
        <v>0</v>
      </c>
      <c r="BS204" s="121">
        <f t="shared" si="186"/>
        <v>0</v>
      </c>
      <c r="BT204" s="121">
        <f t="shared" si="187"/>
        <v>0</v>
      </c>
      <c r="BU204" s="121" t="str">
        <f t="shared" si="188"/>
        <v/>
      </c>
      <c r="BV204" s="121" t="str">
        <f t="shared" si="189"/>
        <v/>
      </c>
      <c r="BW204" s="121" t="str">
        <f t="shared" si="190"/>
        <v/>
      </c>
      <c r="BX204" s="121" t="str">
        <f t="shared" si="191"/>
        <v/>
      </c>
      <c r="BY204" s="121" t="str">
        <f t="shared" si="192"/>
        <v/>
      </c>
      <c r="BZ204" s="121" t="str">
        <f t="shared" si="193"/>
        <v/>
      </c>
      <c r="CA204" s="121" t="str">
        <f t="shared" si="194"/>
        <v/>
      </c>
      <c r="CB204" s="121" t="str">
        <f t="shared" si="195"/>
        <v/>
      </c>
      <c r="CC204" s="121" t="str">
        <f t="shared" si="196"/>
        <v/>
      </c>
      <c r="CD204" s="121" t="str">
        <f t="shared" si="197"/>
        <v/>
      </c>
      <c r="CE204" s="121" t="str">
        <f t="shared" si="198"/>
        <v/>
      </c>
      <c r="CF204" s="121" t="str">
        <f t="shared" si="199"/>
        <v/>
      </c>
      <c r="CG204" s="121" t="str">
        <f t="shared" si="200"/>
        <v/>
      </c>
      <c r="CH204" s="121" t="str">
        <f t="shared" si="201"/>
        <v/>
      </c>
      <c r="CI204" s="121" t="str">
        <f t="shared" si="202"/>
        <v/>
      </c>
      <c r="CJ204" s="129" t="str">
        <f t="shared" si="203"/>
        <v/>
      </c>
      <c r="CK204" s="121" t="str">
        <f t="shared" si="204"/>
        <v/>
      </c>
      <c r="CL204" s="121" t="str">
        <f t="shared" si="205"/>
        <v/>
      </c>
      <c r="CM204" s="122" t="str">
        <f t="shared" si="206"/>
        <v/>
      </c>
      <c r="CN204" s="122"/>
      <c r="CO204" s="122"/>
      <c r="CP204" s="122"/>
      <c r="CQ204" s="122"/>
      <c r="CR204" s="218" t="str">
        <f t="shared" si="231"/>
        <v>NO</v>
      </c>
      <c r="CS204" s="120" t="str">
        <f t="shared" si="207"/>
        <v/>
      </c>
      <c r="CT204" s="121" t="str">
        <f t="shared" si="208"/>
        <v/>
      </c>
      <c r="CU204" s="121" t="str">
        <f t="shared" si="209"/>
        <v/>
      </c>
      <c r="CV204" s="121" t="str">
        <f t="shared" si="210"/>
        <v/>
      </c>
      <c r="CW204" s="121" t="str">
        <f t="shared" si="211"/>
        <v/>
      </c>
      <c r="CX204" s="121" t="str">
        <f t="shared" si="212"/>
        <v/>
      </c>
      <c r="CY204" s="121" t="str">
        <f t="shared" si="213"/>
        <v/>
      </c>
      <c r="CZ204" s="121" t="str">
        <f t="shared" si="214"/>
        <v/>
      </c>
      <c r="DA204" s="121" t="str">
        <f t="shared" si="215"/>
        <v/>
      </c>
      <c r="DB204" s="122" t="str">
        <f t="shared" si="216"/>
        <v/>
      </c>
      <c r="DC204" s="120" t="str">
        <f t="shared" si="217"/>
        <v/>
      </c>
      <c r="DD204" s="121" t="str">
        <f t="shared" si="218"/>
        <v/>
      </c>
      <c r="DE204" s="121" t="str">
        <f t="shared" si="219"/>
        <v/>
      </c>
      <c r="DF204" s="122" t="str">
        <f t="shared" si="220"/>
        <v/>
      </c>
      <c r="DG204" s="110"/>
    </row>
    <row r="205" spans="2:111" ht="16.2" hidden="1" customHeight="1" outlineLevel="2" x14ac:dyDescent="0.4">
      <c r="B205" s="7">
        <v>200</v>
      </c>
      <c r="C205" s="12"/>
      <c r="D205" s="13"/>
      <c r="E205" s="14"/>
      <c r="F205" s="14"/>
      <c r="G205" s="14"/>
      <c r="H205" s="14"/>
      <c r="I205" s="14"/>
      <c r="J205" s="14"/>
      <c r="K205" s="14"/>
      <c r="L205" s="15"/>
      <c r="M205" s="12"/>
      <c r="N205" s="12"/>
      <c r="O205" s="12"/>
      <c r="P205" s="98" t="str">
        <f xml:space="preserve"> IF(ISBLANK(M205),"",VLOOKUP(M205,ComboValue!$E$2:$I$18,5,FALSE))</f>
        <v/>
      </c>
      <c r="Q205" s="12"/>
      <c r="R205" s="234" t="str" cm="1">
        <f t="array" ref="R205">IF(OR(ISNUMBER(SEARCH("GHS05",$D205:$L205)),ISNUMBER(SEARCH("GHS06",$D205:$L205)),ISNUMBER(SEARCH("GHS07",$D205:$L205)),ISNUMBER(SEARCH("GHS08",$D205:$L205)),ISNUMBER(SEARCH("geen pictogram",$D205:$L205)),ISNUMBER(SEARCH("GHS09",$D205:$L205)),ISNUMBER(SEARCH("GHS05",$D205:$L205))),"JA","NEE")</f>
        <v>NEE</v>
      </c>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X205" s="121" t="str">
        <f xml:space="preserve"> IF(ISBLANK(D205),"",VLOOKUP(D205,ComboValue!$B$2:$C$11,2,FALSE) &amp; ",") &amp; IF(ISBLANK(E205),"",VLOOKUP(E205,ComboValue!$B$2:$C$11,2,FALSE) &amp; ",") &amp; IF(ISBLANK(F205),"",VLOOKUP(F205,ComboValue!$B$2:$C$11,2,FALSE) &amp; ",") &amp; IF(ISBLANK(G205),"",VLOOKUP(G205,ComboValue!$B$2:$C$11,2,FALSE) &amp; ",") &amp; IF(ISBLANK(H205),"",VLOOKUP(H205,ComboValue!$B$2:$C$11,2,FALSE) &amp; ",") &amp; IF(ISBLANK(I205),"",VLOOKUP(I205,ComboValue!$B$2:$C$11,2,FALSE) &amp; ",") &amp; IF(ISBLANK(J205),"",VLOOKUP(J205,ComboValue!$B$2:$C$11,2,FALSE) &amp; ",") &amp; IF(ISBLANK(K205),"",VLOOKUP(K205,ComboValue!$B$2:$C$11,2,FALSE) &amp; ",") &amp; IF(ISBLANK(L205),"",VLOOKUP(L205,ComboValue!$B$2:$C$11,2,FALSE) &amp; ",")</f>
        <v/>
      </c>
      <c r="AY205" s="121" t="str">
        <f t="shared" si="180"/>
        <v>Tous_NL</v>
      </c>
      <c r="AZ205" s="121" t="str">
        <f>IF(ISBLANK(M205),"",VLOOKUP(M205,ComboValue!$E$2:$G$18,3,FALSE))</f>
        <v/>
      </c>
      <c r="BA205" s="121" t="str">
        <f>IF(ISBLANK(N205),"",VLOOKUP(N205,ComboValue!$K$2:$L$5,2,FALSE))</f>
        <v/>
      </c>
      <c r="BB205" s="128" t="str">
        <f>IF(ISBLANK(S205),"",VLOOKUP(S205,ComboValue!$N$2:$O$70,2,FALSE) &amp; ",") &amp; IF(ISBLANK(T205),"",VLOOKUP(T205,ComboValue!$N$2:$O$70,2,FALSE) &amp; ",") &amp; IF(ISBLANK(U205),"",VLOOKUP(U205,ComboValue!$N$2:$O$70,2,FALSE) &amp; ",") &amp; IF(ISBLANK(V205),"",VLOOKUP(V205,ComboValue!$N$2:$O$70,2,FALSE) &amp; ",") &amp; IF(ISBLANK(W205),"",VLOOKUP(W205,ComboValue!$N$2:$O$70,2,FALSE) &amp; ",") &amp; IF(ISBLANK(X205),"",VLOOKUP(X205,ComboValue!$N$2:$O$70,2,FALSE) &amp; ",") &amp; IF(ISBLANK(Y205),"",VLOOKUP(Y205,ComboValue!$N$2:$O$70,2,FALSE) &amp; ",") &amp; IF(ISBLANK(Z205),"",VLOOKUP(Z205,ComboValue!$N$2:$O$70,2,FALSE) &amp; ",") &amp; IF(ISBLANK(AA205),"",VLOOKUP(AA205,ComboValue!$N$2:$O$70,2,FALSE) &amp; ",") &amp; IF(ISBLANK(AB205),"",VLOOKUP(AB205,ComboValue!$N$2:$O$70,2,FALSE) &amp; ",") &amp; IF(ISBLANK(AC205),"",VLOOKUP(AC205,ComboValue!$N$2:$O$70,2,FALSE) &amp; ",") &amp; IF(ISBLANK(AD205),"",VLOOKUP(AD205,ComboValue!$N$2:$O$70,2,FALSE) &amp; ",") &amp; IF(ISBLANK(AE205),"",VLOOKUP(AE205,ComboValue!$N$2:$O$70,2,FALSE) &amp; ",") &amp; IF(ISBLANK(AF205),"",VLOOKUP(AF205,ComboValue!$N$2:$O$70,2,FALSE) &amp; ",") &amp; IF(ISBLANK(AG205),"",VLOOKUP(AG205,ComboValue!$N$2:$O$70,2,FALSE) &amp; ",") &amp; IF(ISBLANK(AH205),"",VLOOKUP(AH205,ComboValue!$N$2:$O$70,2,FALSE) &amp; ",") &amp; IF(ISBLANK(AI205),"",VLOOKUP(AI205,ComboValue!$N$2:$O$70,2,FALSE) &amp; ",") &amp; IF(ISBLANK(AJ205),"",VLOOKUP(AJ205,ComboValue!$N$2:$O$70,2,FALSE) &amp; ",") &amp; IF(ISBLANK(AK205),"",VLOOKUP(AK205,ComboValue!$N$2:$O$70,2,FALSE) &amp; ",") &amp; IF(ISBLANK(AL205),"",VLOOKUP(AL205,ComboValue!$N$2:$O$70,2,FALSE) &amp; ",") &amp; IF(ISBLANK(AM205),"",VLOOKUP(AM205,ComboValue!$N$2:$O$70,2,FALSE) &amp; ",") &amp; IF(ISBLANK(AN205),"",VLOOKUP(AN205,ComboValue!$N$2:$O$70,2,FALSE) &amp; ",") &amp; IF(ISBLANK(AO205),"",VLOOKUP(AO205,ComboValue!$N$2:$O$70,2,FALSE) &amp; ",") &amp; IF(ISBLANK(AP205),"",VLOOKUP(AP205,ComboValue!$N$2:$O$70,2,FALSE) &amp; ",") &amp; IF(ISBLANK(AQ205),"",VLOOKUP(AQ205,ComboValue!$N$2:$O$70,2,FALSE) &amp; ",") &amp; IF(ISBLANK(AR205),"",VLOOKUP(AR205,ComboValue!$N$2:$O$70,2,FALSE) &amp; ",") &amp; IF(ISBLANK(AS205),"",VLOOKUP(AS205,ComboValue!$N$2:$O$70,2,FALSE) &amp; ",") &amp; IF(ISBLANK(AT205),"",VLOOKUP(AT205,ComboValue!$N$2:$O$70,2,FALSE) &amp; ",") &amp; IF(ISBLANK(AU205),"",VLOOKUP(AU205,ComboValue!$N$2:$O$70,2,FALSE) &amp; ",") &amp; IF(ISBLANK(AV205),"",VLOOKUP(AV205,ComboValue!$N$2:$O$70,2,FALSE) &amp; ",")</f>
        <v/>
      </c>
      <c r="BC205" s="122" t="str">
        <f t="shared" si="181"/>
        <v/>
      </c>
      <c r="BD205" s="110"/>
      <c r="BE205" s="120" t="str">
        <f t="shared" si="221"/>
        <v/>
      </c>
      <c r="BF205" s="121" t="str">
        <f t="shared" si="222"/>
        <v/>
      </c>
      <c r="BG205" s="121" t="str">
        <f t="shared" si="223"/>
        <v/>
      </c>
      <c r="BH205" s="121" t="str">
        <f t="shared" si="224"/>
        <v/>
      </c>
      <c r="BI205" s="121" t="str">
        <f t="shared" si="225"/>
        <v/>
      </c>
      <c r="BJ205" s="121" t="str">
        <f t="shared" si="226"/>
        <v/>
      </c>
      <c r="BK205" s="121" t="str">
        <f t="shared" si="227"/>
        <v/>
      </c>
      <c r="BL205" s="121" t="str">
        <f t="shared" si="228"/>
        <v/>
      </c>
      <c r="BM205" s="121" t="str">
        <f t="shared" si="229"/>
        <v/>
      </c>
      <c r="BN205" s="121" t="str">
        <f t="shared" si="230"/>
        <v/>
      </c>
      <c r="BO205" s="121">
        <f t="shared" si="182"/>
        <v>0</v>
      </c>
      <c r="BP205" s="121">
        <f t="shared" si="183"/>
        <v>0</v>
      </c>
      <c r="BQ205" s="121">
        <f t="shared" si="184"/>
        <v>0</v>
      </c>
      <c r="BR205" s="121">
        <f t="shared" si="185"/>
        <v>0</v>
      </c>
      <c r="BS205" s="121">
        <f t="shared" si="186"/>
        <v>0</v>
      </c>
      <c r="BT205" s="121">
        <f t="shared" si="187"/>
        <v>0</v>
      </c>
      <c r="BU205" s="121" t="str">
        <f t="shared" si="188"/>
        <v/>
      </c>
      <c r="BV205" s="121" t="str">
        <f t="shared" si="189"/>
        <v/>
      </c>
      <c r="BW205" s="121" t="str">
        <f t="shared" si="190"/>
        <v/>
      </c>
      <c r="BX205" s="121" t="str">
        <f t="shared" si="191"/>
        <v/>
      </c>
      <c r="BY205" s="121" t="str">
        <f t="shared" si="192"/>
        <v/>
      </c>
      <c r="BZ205" s="121" t="str">
        <f t="shared" si="193"/>
        <v/>
      </c>
      <c r="CA205" s="121" t="str">
        <f t="shared" si="194"/>
        <v/>
      </c>
      <c r="CB205" s="121" t="str">
        <f t="shared" si="195"/>
        <v/>
      </c>
      <c r="CC205" s="121" t="str">
        <f t="shared" si="196"/>
        <v/>
      </c>
      <c r="CD205" s="121" t="str">
        <f t="shared" si="197"/>
        <v/>
      </c>
      <c r="CE205" s="121" t="str">
        <f t="shared" si="198"/>
        <v/>
      </c>
      <c r="CF205" s="121" t="str">
        <f t="shared" si="199"/>
        <v/>
      </c>
      <c r="CG205" s="121" t="str">
        <f t="shared" si="200"/>
        <v/>
      </c>
      <c r="CH205" s="121" t="str">
        <f t="shared" si="201"/>
        <v/>
      </c>
      <c r="CI205" s="121" t="str">
        <f t="shared" si="202"/>
        <v/>
      </c>
      <c r="CJ205" s="129" t="str">
        <f t="shared" si="203"/>
        <v/>
      </c>
      <c r="CK205" s="121" t="str">
        <f t="shared" si="204"/>
        <v/>
      </c>
      <c r="CL205" s="121" t="str">
        <f t="shared" si="205"/>
        <v/>
      </c>
      <c r="CM205" s="122" t="str">
        <f t="shared" si="206"/>
        <v/>
      </c>
      <c r="CN205" s="122"/>
      <c r="CO205" s="122"/>
      <c r="CP205" s="122"/>
      <c r="CQ205" s="122"/>
      <c r="CR205" s="218" t="str">
        <f t="shared" si="231"/>
        <v>NO</v>
      </c>
      <c r="CS205" s="120" t="str">
        <f t="shared" si="207"/>
        <v/>
      </c>
      <c r="CT205" s="121" t="str">
        <f t="shared" si="208"/>
        <v/>
      </c>
      <c r="CU205" s="121" t="str">
        <f t="shared" si="209"/>
        <v/>
      </c>
      <c r="CV205" s="121" t="str">
        <f t="shared" si="210"/>
        <v/>
      </c>
      <c r="CW205" s="121" t="str">
        <f t="shared" si="211"/>
        <v/>
      </c>
      <c r="CX205" s="121" t="str">
        <f t="shared" si="212"/>
        <v/>
      </c>
      <c r="CY205" s="121" t="str">
        <f t="shared" si="213"/>
        <v/>
      </c>
      <c r="CZ205" s="121" t="str">
        <f t="shared" si="214"/>
        <v/>
      </c>
      <c r="DA205" s="121" t="str">
        <f t="shared" si="215"/>
        <v/>
      </c>
      <c r="DB205" s="122" t="str">
        <f t="shared" si="216"/>
        <v/>
      </c>
      <c r="DC205" s="120" t="str">
        <f t="shared" si="217"/>
        <v/>
      </c>
      <c r="DD205" s="121" t="str">
        <f t="shared" si="218"/>
        <v/>
      </c>
      <c r="DE205" s="121" t="str">
        <f t="shared" si="219"/>
        <v/>
      </c>
      <c r="DF205" s="122" t="str">
        <f t="shared" si="220"/>
        <v/>
      </c>
      <c r="DG205" s="110"/>
    </row>
    <row r="206" spans="2:111" ht="16.2" hidden="1" customHeight="1" outlineLevel="2" x14ac:dyDescent="0.4">
      <c r="B206" s="7">
        <v>201</v>
      </c>
      <c r="C206" s="12"/>
      <c r="D206" s="13"/>
      <c r="E206" s="14"/>
      <c r="F206" s="14"/>
      <c r="G206" s="14"/>
      <c r="H206" s="14"/>
      <c r="I206" s="14"/>
      <c r="J206" s="14"/>
      <c r="K206" s="14"/>
      <c r="L206" s="15"/>
      <c r="M206" s="12"/>
      <c r="N206" s="12"/>
      <c r="O206" s="12"/>
      <c r="P206" s="98" t="str">
        <f xml:space="preserve"> IF(ISBLANK(M206),"",VLOOKUP(M206,ComboValue!$E$2:$I$18,5,FALSE))</f>
        <v/>
      </c>
      <c r="Q206" s="12"/>
      <c r="R206" s="234" t="str" cm="1">
        <f t="array" ref="R206">IF(OR(ISNUMBER(SEARCH("GHS05",$D206:$L206)),ISNUMBER(SEARCH("GHS06",$D206:$L206)),ISNUMBER(SEARCH("GHS07",$D206:$L206)),ISNUMBER(SEARCH("GHS08",$D206:$L206)),ISNUMBER(SEARCH("geen pictogram",$D206:$L206)),ISNUMBER(SEARCH("GHS09",$D206:$L206)),ISNUMBER(SEARCH("GHS05",$D206:$L206))),"JA","NEE")</f>
        <v>NEE</v>
      </c>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X206" s="121" t="str">
        <f xml:space="preserve"> IF(ISBLANK(D206),"",VLOOKUP(D206,ComboValue!$B$2:$C$11,2,FALSE) &amp; ",") &amp; IF(ISBLANK(E206),"",VLOOKUP(E206,ComboValue!$B$2:$C$11,2,FALSE) &amp; ",") &amp; IF(ISBLANK(F206),"",VLOOKUP(F206,ComboValue!$B$2:$C$11,2,FALSE) &amp; ",") &amp; IF(ISBLANK(G206),"",VLOOKUP(G206,ComboValue!$B$2:$C$11,2,FALSE) &amp; ",") &amp; IF(ISBLANK(H206),"",VLOOKUP(H206,ComboValue!$B$2:$C$11,2,FALSE) &amp; ",") &amp; IF(ISBLANK(I206),"",VLOOKUP(I206,ComboValue!$B$2:$C$11,2,FALSE) &amp; ",") &amp; IF(ISBLANK(J206),"",VLOOKUP(J206,ComboValue!$B$2:$C$11,2,FALSE) &amp; ",") &amp; IF(ISBLANK(K206),"",VLOOKUP(K206,ComboValue!$B$2:$C$11,2,FALSE) &amp; ",") &amp; IF(ISBLANK(L206),"",VLOOKUP(L206,ComboValue!$B$2:$C$11,2,FALSE) &amp; ",")</f>
        <v/>
      </c>
      <c r="AY206" s="121" t="str">
        <f t="shared" si="180"/>
        <v>Tous_NL</v>
      </c>
      <c r="AZ206" s="121" t="str">
        <f>IF(ISBLANK(M206),"",VLOOKUP(M206,ComboValue!$E$2:$G$18,3,FALSE))</f>
        <v/>
      </c>
      <c r="BA206" s="121" t="str">
        <f>IF(ISBLANK(N206),"",VLOOKUP(N206,ComboValue!$K$2:$L$5,2,FALSE))</f>
        <v/>
      </c>
      <c r="BB206" s="128" t="str">
        <f>IF(ISBLANK(S206),"",VLOOKUP(S206,ComboValue!$N$2:$O$70,2,FALSE) &amp; ",") &amp; IF(ISBLANK(T206),"",VLOOKUP(T206,ComboValue!$N$2:$O$70,2,FALSE) &amp; ",") &amp; IF(ISBLANK(U206),"",VLOOKUP(U206,ComboValue!$N$2:$O$70,2,FALSE) &amp; ",") &amp; IF(ISBLANK(V206),"",VLOOKUP(V206,ComboValue!$N$2:$O$70,2,FALSE) &amp; ",") &amp; IF(ISBLANK(W206),"",VLOOKUP(W206,ComboValue!$N$2:$O$70,2,FALSE) &amp; ",") &amp; IF(ISBLANK(X206),"",VLOOKUP(X206,ComboValue!$N$2:$O$70,2,FALSE) &amp; ",") &amp; IF(ISBLANK(Y206),"",VLOOKUP(Y206,ComboValue!$N$2:$O$70,2,FALSE) &amp; ",") &amp; IF(ISBLANK(Z206),"",VLOOKUP(Z206,ComboValue!$N$2:$O$70,2,FALSE) &amp; ",") &amp; IF(ISBLANK(AA206),"",VLOOKUP(AA206,ComboValue!$N$2:$O$70,2,FALSE) &amp; ",") &amp; IF(ISBLANK(AB206),"",VLOOKUP(AB206,ComboValue!$N$2:$O$70,2,FALSE) &amp; ",") &amp; IF(ISBLANK(AC206),"",VLOOKUP(AC206,ComboValue!$N$2:$O$70,2,FALSE) &amp; ",") &amp; IF(ISBLANK(AD206),"",VLOOKUP(AD206,ComboValue!$N$2:$O$70,2,FALSE) &amp; ",") &amp; IF(ISBLANK(AE206),"",VLOOKUP(AE206,ComboValue!$N$2:$O$70,2,FALSE) &amp; ",") &amp; IF(ISBLANK(AF206),"",VLOOKUP(AF206,ComboValue!$N$2:$O$70,2,FALSE) &amp; ",") &amp; IF(ISBLANK(AG206),"",VLOOKUP(AG206,ComboValue!$N$2:$O$70,2,FALSE) &amp; ",") &amp; IF(ISBLANK(AH206),"",VLOOKUP(AH206,ComboValue!$N$2:$O$70,2,FALSE) &amp; ",") &amp; IF(ISBLANK(AI206),"",VLOOKUP(AI206,ComboValue!$N$2:$O$70,2,FALSE) &amp; ",") &amp; IF(ISBLANK(AJ206),"",VLOOKUP(AJ206,ComboValue!$N$2:$O$70,2,FALSE) &amp; ",") &amp; IF(ISBLANK(AK206),"",VLOOKUP(AK206,ComboValue!$N$2:$O$70,2,FALSE) &amp; ",") &amp; IF(ISBLANK(AL206),"",VLOOKUP(AL206,ComboValue!$N$2:$O$70,2,FALSE) &amp; ",") &amp; IF(ISBLANK(AM206),"",VLOOKUP(AM206,ComboValue!$N$2:$O$70,2,FALSE) &amp; ",") &amp; IF(ISBLANK(AN206),"",VLOOKUP(AN206,ComboValue!$N$2:$O$70,2,FALSE) &amp; ",") &amp; IF(ISBLANK(AO206),"",VLOOKUP(AO206,ComboValue!$N$2:$O$70,2,FALSE) &amp; ",") &amp; IF(ISBLANK(AP206),"",VLOOKUP(AP206,ComboValue!$N$2:$O$70,2,FALSE) &amp; ",") &amp; IF(ISBLANK(AQ206),"",VLOOKUP(AQ206,ComboValue!$N$2:$O$70,2,FALSE) &amp; ",") &amp; IF(ISBLANK(AR206),"",VLOOKUP(AR206,ComboValue!$N$2:$O$70,2,FALSE) &amp; ",") &amp; IF(ISBLANK(AS206),"",VLOOKUP(AS206,ComboValue!$N$2:$O$70,2,FALSE) &amp; ",") &amp; IF(ISBLANK(AT206),"",VLOOKUP(AT206,ComboValue!$N$2:$O$70,2,FALSE) &amp; ",") &amp; IF(ISBLANK(AU206),"",VLOOKUP(AU206,ComboValue!$N$2:$O$70,2,FALSE) &amp; ",") &amp; IF(ISBLANK(AV206),"",VLOOKUP(AV206,ComboValue!$N$2:$O$70,2,FALSE) &amp; ",")</f>
        <v/>
      </c>
      <c r="BC206" s="122" t="str">
        <f t="shared" si="181"/>
        <v/>
      </c>
      <c r="BD206" s="110"/>
      <c r="BE206" s="120" t="str">
        <f t="shared" si="221"/>
        <v/>
      </c>
      <c r="BF206" s="121" t="str">
        <f t="shared" si="222"/>
        <v/>
      </c>
      <c r="BG206" s="121" t="str">
        <f t="shared" si="223"/>
        <v/>
      </c>
      <c r="BH206" s="121" t="str">
        <f t="shared" si="224"/>
        <v/>
      </c>
      <c r="BI206" s="121" t="str">
        <f t="shared" si="225"/>
        <v/>
      </c>
      <c r="BJ206" s="121" t="str">
        <f t="shared" si="226"/>
        <v/>
      </c>
      <c r="BK206" s="121" t="str">
        <f t="shared" si="227"/>
        <v/>
      </c>
      <c r="BL206" s="121" t="str">
        <f t="shared" si="228"/>
        <v/>
      </c>
      <c r="BM206" s="121" t="str">
        <f t="shared" si="229"/>
        <v/>
      </c>
      <c r="BN206" s="121" t="str">
        <f t="shared" si="230"/>
        <v/>
      </c>
      <c r="BO206" s="121">
        <f t="shared" si="182"/>
        <v>0</v>
      </c>
      <c r="BP206" s="121">
        <f t="shared" si="183"/>
        <v>0</v>
      </c>
      <c r="BQ206" s="121">
        <f t="shared" si="184"/>
        <v>0</v>
      </c>
      <c r="BR206" s="121">
        <f t="shared" si="185"/>
        <v>0</v>
      </c>
      <c r="BS206" s="121">
        <f t="shared" si="186"/>
        <v>0</v>
      </c>
      <c r="BT206" s="121">
        <f t="shared" si="187"/>
        <v>0</v>
      </c>
      <c r="BU206" s="121" t="str">
        <f t="shared" si="188"/>
        <v/>
      </c>
      <c r="BV206" s="121" t="str">
        <f t="shared" si="189"/>
        <v/>
      </c>
      <c r="BW206" s="121" t="str">
        <f t="shared" si="190"/>
        <v/>
      </c>
      <c r="BX206" s="121" t="str">
        <f t="shared" si="191"/>
        <v/>
      </c>
      <c r="BY206" s="121" t="str">
        <f t="shared" si="192"/>
        <v/>
      </c>
      <c r="BZ206" s="121" t="str">
        <f t="shared" si="193"/>
        <v/>
      </c>
      <c r="CA206" s="121" t="str">
        <f t="shared" si="194"/>
        <v/>
      </c>
      <c r="CB206" s="121" t="str">
        <f t="shared" si="195"/>
        <v/>
      </c>
      <c r="CC206" s="121" t="str">
        <f t="shared" si="196"/>
        <v/>
      </c>
      <c r="CD206" s="121" t="str">
        <f t="shared" si="197"/>
        <v/>
      </c>
      <c r="CE206" s="121" t="str">
        <f t="shared" si="198"/>
        <v/>
      </c>
      <c r="CF206" s="121" t="str">
        <f t="shared" si="199"/>
        <v/>
      </c>
      <c r="CG206" s="121" t="str">
        <f t="shared" si="200"/>
        <v/>
      </c>
      <c r="CH206" s="121" t="str">
        <f t="shared" si="201"/>
        <v/>
      </c>
      <c r="CI206" s="121" t="str">
        <f t="shared" si="202"/>
        <v/>
      </c>
      <c r="CJ206" s="129" t="str">
        <f t="shared" si="203"/>
        <v/>
      </c>
      <c r="CK206" s="121" t="str">
        <f t="shared" si="204"/>
        <v/>
      </c>
      <c r="CL206" s="121" t="str">
        <f t="shared" si="205"/>
        <v/>
      </c>
      <c r="CM206" s="122" t="str">
        <f t="shared" si="206"/>
        <v/>
      </c>
      <c r="CN206" s="122"/>
      <c r="CO206" s="122"/>
      <c r="CP206" s="122"/>
      <c r="CQ206" s="122"/>
      <c r="CR206" s="218" t="str">
        <f t="shared" si="231"/>
        <v>NO</v>
      </c>
      <c r="CS206" s="120" t="str">
        <f t="shared" si="207"/>
        <v/>
      </c>
      <c r="CT206" s="121" t="str">
        <f t="shared" si="208"/>
        <v/>
      </c>
      <c r="CU206" s="121" t="str">
        <f t="shared" si="209"/>
        <v/>
      </c>
      <c r="CV206" s="121" t="str">
        <f t="shared" si="210"/>
        <v/>
      </c>
      <c r="CW206" s="121" t="str">
        <f t="shared" si="211"/>
        <v/>
      </c>
      <c r="CX206" s="121" t="str">
        <f t="shared" si="212"/>
        <v/>
      </c>
      <c r="CY206" s="121" t="str">
        <f t="shared" si="213"/>
        <v/>
      </c>
      <c r="CZ206" s="121" t="str">
        <f t="shared" si="214"/>
        <v/>
      </c>
      <c r="DA206" s="121" t="str">
        <f t="shared" si="215"/>
        <v/>
      </c>
      <c r="DB206" s="122" t="str">
        <f t="shared" si="216"/>
        <v/>
      </c>
      <c r="DC206" s="120" t="str">
        <f t="shared" si="217"/>
        <v/>
      </c>
      <c r="DD206" s="121" t="str">
        <f t="shared" si="218"/>
        <v/>
      </c>
      <c r="DE206" s="121" t="str">
        <f t="shared" si="219"/>
        <v/>
      </c>
      <c r="DF206" s="122" t="str">
        <f t="shared" si="220"/>
        <v/>
      </c>
      <c r="DG206" s="110"/>
    </row>
    <row r="207" spans="2:111" ht="16.2" hidden="1" customHeight="1" outlineLevel="2" x14ac:dyDescent="0.4">
      <c r="B207" s="7">
        <v>202</v>
      </c>
      <c r="C207" s="12"/>
      <c r="D207" s="13"/>
      <c r="E207" s="14"/>
      <c r="F207" s="14"/>
      <c r="G207" s="14"/>
      <c r="H207" s="14"/>
      <c r="I207" s="14"/>
      <c r="J207" s="14"/>
      <c r="K207" s="14"/>
      <c r="L207" s="15"/>
      <c r="M207" s="12"/>
      <c r="N207" s="12"/>
      <c r="O207" s="12"/>
      <c r="P207" s="98" t="str">
        <f xml:space="preserve"> IF(ISBLANK(M207),"",VLOOKUP(M207,ComboValue!$E$2:$I$18,5,FALSE))</f>
        <v/>
      </c>
      <c r="Q207" s="12"/>
      <c r="R207" s="234" t="str" cm="1">
        <f t="array" ref="R207">IF(OR(ISNUMBER(SEARCH("GHS05",$D207:$L207)),ISNUMBER(SEARCH("GHS06",$D207:$L207)),ISNUMBER(SEARCH("GHS07",$D207:$L207)),ISNUMBER(SEARCH("GHS08",$D207:$L207)),ISNUMBER(SEARCH("geen pictogram",$D207:$L207)),ISNUMBER(SEARCH("GHS09",$D207:$L207)),ISNUMBER(SEARCH("GHS05",$D207:$L207))),"JA","NEE")</f>
        <v>NEE</v>
      </c>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X207" s="121" t="str">
        <f xml:space="preserve"> IF(ISBLANK(D207),"",VLOOKUP(D207,ComboValue!$B$2:$C$11,2,FALSE) &amp; ",") &amp; IF(ISBLANK(E207),"",VLOOKUP(E207,ComboValue!$B$2:$C$11,2,FALSE) &amp; ",") &amp; IF(ISBLANK(F207),"",VLOOKUP(F207,ComboValue!$B$2:$C$11,2,FALSE) &amp; ",") &amp; IF(ISBLANK(G207),"",VLOOKUP(G207,ComboValue!$B$2:$C$11,2,FALSE) &amp; ",") &amp; IF(ISBLANK(H207),"",VLOOKUP(H207,ComboValue!$B$2:$C$11,2,FALSE) &amp; ",") &amp; IF(ISBLANK(I207),"",VLOOKUP(I207,ComboValue!$B$2:$C$11,2,FALSE) &amp; ",") &amp; IF(ISBLANK(J207),"",VLOOKUP(J207,ComboValue!$B$2:$C$11,2,FALSE) &amp; ",") &amp; IF(ISBLANK(K207),"",VLOOKUP(K207,ComboValue!$B$2:$C$11,2,FALSE) &amp; ",") &amp; IF(ISBLANK(L207),"",VLOOKUP(L207,ComboValue!$B$2:$C$11,2,FALSE) &amp; ",")</f>
        <v/>
      </c>
      <c r="AY207" s="121" t="str">
        <f t="shared" si="180"/>
        <v>Tous_NL</v>
      </c>
      <c r="AZ207" s="121" t="str">
        <f>IF(ISBLANK(M207),"",VLOOKUP(M207,ComboValue!$E$2:$G$18,3,FALSE))</f>
        <v/>
      </c>
      <c r="BA207" s="121" t="str">
        <f>IF(ISBLANK(N207),"",VLOOKUP(N207,ComboValue!$K$2:$L$5,2,FALSE))</f>
        <v/>
      </c>
      <c r="BB207" s="128" t="str">
        <f>IF(ISBLANK(S207),"",VLOOKUP(S207,ComboValue!$N$2:$O$70,2,FALSE) &amp; ",") &amp; IF(ISBLANK(T207),"",VLOOKUP(T207,ComboValue!$N$2:$O$70,2,FALSE) &amp; ",") &amp; IF(ISBLANK(U207),"",VLOOKUP(U207,ComboValue!$N$2:$O$70,2,FALSE) &amp; ",") &amp; IF(ISBLANK(V207),"",VLOOKUP(V207,ComboValue!$N$2:$O$70,2,FALSE) &amp; ",") &amp; IF(ISBLANK(W207),"",VLOOKUP(W207,ComboValue!$N$2:$O$70,2,FALSE) &amp; ",") &amp; IF(ISBLANK(X207),"",VLOOKUP(X207,ComboValue!$N$2:$O$70,2,FALSE) &amp; ",") &amp; IF(ISBLANK(Y207),"",VLOOKUP(Y207,ComboValue!$N$2:$O$70,2,FALSE) &amp; ",") &amp; IF(ISBLANK(Z207),"",VLOOKUP(Z207,ComboValue!$N$2:$O$70,2,FALSE) &amp; ",") &amp; IF(ISBLANK(AA207),"",VLOOKUP(AA207,ComboValue!$N$2:$O$70,2,FALSE) &amp; ",") &amp; IF(ISBLANK(AB207),"",VLOOKUP(AB207,ComboValue!$N$2:$O$70,2,FALSE) &amp; ",") &amp; IF(ISBLANK(AC207),"",VLOOKUP(AC207,ComboValue!$N$2:$O$70,2,FALSE) &amp; ",") &amp; IF(ISBLANK(AD207),"",VLOOKUP(AD207,ComboValue!$N$2:$O$70,2,FALSE) &amp; ",") &amp; IF(ISBLANK(AE207),"",VLOOKUP(AE207,ComboValue!$N$2:$O$70,2,FALSE) &amp; ",") &amp; IF(ISBLANK(AF207),"",VLOOKUP(AF207,ComboValue!$N$2:$O$70,2,FALSE) &amp; ",") &amp; IF(ISBLANK(AG207),"",VLOOKUP(AG207,ComboValue!$N$2:$O$70,2,FALSE) &amp; ",") &amp; IF(ISBLANK(AH207),"",VLOOKUP(AH207,ComboValue!$N$2:$O$70,2,FALSE) &amp; ",") &amp; IF(ISBLANK(AI207),"",VLOOKUP(AI207,ComboValue!$N$2:$O$70,2,FALSE) &amp; ",") &amp; IF(ISBLANK(AJ207),"",VLOOKUP(AJ207,ComboValue!$N$2:$O$70,2,FALSE) &amp; ",") &amp; IF(ISBLANK(AK207),"",VLOOKUP(AK207,ComboValue!$N$2:$O$70,2,FALSE) &amp; ",") &amp; IF(ISBLANK(AL207),"",VLOOKUP(AL207,ComboValue!$N$2:$O$70,2,FALSE) &amp; ",") &amp; IF(ISBLANK(AM207),"",VLOOKUP(AM207,ComboValue!$N$2:$O$70,2,FALSE) &amp; ",") &amp; IF(ISBLANK(AN207),"",VLOOKUP(AN207,ComboValue!$N$2:$O$70,2,FALSE) &amp; ",") &amp; IF(ISBLANK(AO207),"",VLOOKUP(AO207,ComboValue!$N$2:$O$70,2,FALSE) &amp; ",") &amp; IF(ISBLANK(AP207),"",VLOOKUP(AP207,ComboValue!$N$2:$O$70,2,FALSE) &amp; ",") &amp; IF(ISBLANK(AQ207),"",VLOOKUP(AQ207,ComboValue!$N$2:$O$70,2,FALSE) &amp; ",") &amp; IF(ISBLANK(AR207),"",VLOOKUP(AR207,ComboValue!$N$2:$O$70,2,FALSE) &amp; ",") &amp; IF(ISBLANK(AS207),"",VLOOKUP(AS207,ComboValue!$N$2:$O$70,2,FALSE) &amp; ",") &amp; IF(ISBLANK(AT207),"",VLOOKUP(AT207,ComboValue!$N$2:$O$70,2,FALSE) &amp; ",") &amp; IF(ISBLANK(AU207),"",VLOOKUP(AU207,ComboValue!$N$2:$O$70,2,FALSE) &amp; ",") &amp; IF(ISBLANK(AV207),"",VLOOKUP(AV207,ComboValue!$N$2:$O$70,2,FALSE) &amp; ",")</f>
        <v/>
      </c>
      <c r="BC207" s="122" t="str">
        <f t="shared" si="181"/>
        <v/>
      </c>
      <c r="BD207" s="110"/>
      <c r="BE207" s="120" t="str">
        <f t="shared" si="221"/>
        <v/>
      </c>
      <c r="BF207" s="121" t="str">
        <f t="shared" si="222"/>
        <v/>
      </c>
      <c r="BG207" s="121" t="str">
        <f t="shared" si="223"/>
        <v/>
      </c>
      <c r="BH207" s="121" t="str">
        <f t="shared" si="224"/>
        <v/>
      </c>
      <c r="BI207" s="121" t="str">
        <f t="shared" si="225"/>
        <v/>
      </c>
      <c r="BJ207" s="121" t="str">
        <f t="shared" si="226"/>
        <v/>
      </c>
      <c r="BK207" s="121" t="str">
        <f t="shared" si="227"/>
        <v/>
      </c>
      <c r="BL207" s="121" t="str">
        <f t="shared" si="228"/>
        <v/>
      </c>
      <c r="BM207" s="121" t="str">
        <f t="shared" si="229"/>
        <v/>
      </c>
      <c r="BN207" s="121" t="str">
        <f t="shared" si="230"/>
        <v/>
      </c>
      <c r="BO207" s="121">
        <f t="shared" si="182"/>
        <v>0</v>
      </c>
      <c r="BP207" s="121">
        <f t="shared" si="183"/>
        <v>0</v>
      </c>
      <c r="BQ207" s="121">
        <f t="shared" si="184"/>
        <v>0</v>
      </c>
      <c r="BR207" s="121">
        <f t="shared" si="185"/>
        <v>0</v>
      </c>
      <c r="BS207" s="121">
        <f t="shared" si="186"/>
        <v>0</v>
      </c>
      <c r="BT207" s="121">
        <f t="shared" si="187"/>
        <v>0</v>
      </c>
      <c r="BU207" s="121" t="str">
        <f t="shared" si="188"/>
        <v/>
      </c>
      <c r="BV207" s="121" t="str">
        <f t="shared" si="189"/>
        <v/>
      </c>
      <c r="BW207" s="121" t="str">
        <f t="shared" si="190"/>
        <v/>
      </c>
      <c r="BX207" s="121" t="str">
        <f t="shared" si="191"/>
        <v/>
      </c>
      <c r="BY207" s="121" t="str">
        <f t="shared" si="192"/>
        <v/>
      </c>
      <c r="BZ207" s="121" t="str">
        <f t="shared" si="193"/>
        <v/>
      </c>
      <c r="CA207" s="121" t="str">
        <f t="shared" si="194"/>
        <v/>
      </c>
      <c r="CB207" s="121" t="str">
        <f t="shared" si="195"/>
        <v/>
      </c>
      <c r="CC207" s="121" t="str">
        <f t="shared" si="196"/>
        <v/>
      </c>
      <c r="CD207" s="121" t="str">
        <f t="shared" si="197"/>
        <v/>
      </c>
      <c r="CE207" s="121" t="str">
        <f t="shared" si="198"/>
        <v/>
      </c>
      <c r="CF207" s="121" t="str">
        <f t="shared" si="199"/>
        <v/>
      </c>
      <c r="CG207" s="121" t="str">
        <f t="shared" si="200"/>
        <v/>
      </c>
      <c r="CH207" s="121" t="str">
        <f t="shared" si="201"/>
        <v/>
      </c>
      <c r="CI207" s="121" t="str">
        <f t="shared" si="202"/>
        <v/>
      </c>
      <c r="CJ207" s="129" t="str">
        <f t="shared" si="203"/>
        <v/>
      </c>
      <c r="CK207" s="121" t="str">
        <f t="shared" si="204"/>
        <v/>
      </c>
      <c r="CL207" s="121" t="str">
        <f t="shared" si="205"/>
        <v/>
      </c>
      <c r="CM207" s="122" t="str">
        <f t="shared" si="206"/>
        <v/>
      </c>
      <c r="CN207" s="122"/>
      <c r="CO207" s="122"/>
      <c r="CP207" s="122"/>
      <c r="CQ207" s="122"/>
      <c r="CR207" s="218" t="str">
        <f t="shared" si="231"/>
        <v>NO</v>
      </c>
      <c r="CS207" s="120" t="str">
        <f t="shared" si="207"/>
        <v/>
      </c>
      <c r="CT207" s="121" t="str">
        <f t="shared" si="208"/>
        <v/>
      </c>
      <c r="CU207" s="121" t="str">
        <f t="shared" si="209"/>
        <v/>
      </c>
      <c r="CV207" s="121" t="str">
        <f t="shared" si="210"/>
        <v/>
      </c>
      <c r="CW207" s="121" t="str">
        <f t="shared" si="211"/>
        <v/>
      </c>
      <c r="CX207" s="121" t="str">
        <f t="shared" si="212"/>
        <v/>
      </c>
      <c r="CY207" s="121" t="str">
        <f t="shared" si="213"/>
        <v/>
      </c>
      <c r="CZ207" s="121" t="str">
        <f t="shared" si="214"/>
        <v/>
      </c>
      <c r="DA207" s="121" t="str">
        <f t="shared" si="215"/>
        <v/>
      </c>
      <c r="DB207" s="122" t="str">
        <f t="shared" si="216"/>
        <v/>
      </c>
      <c r="DC207" s="120" t="str">
        <f t="shared" si="217"/>
        <v/>
      </c>
      <c r="DD207" s="121" t="str">
        <f t="shared" si="218"/>
        <v/>
      </c>
      <c r="DE207" s="121" t="str">
        <f t="shared" si="219"/>
        <v/>
      </c>
      <c r="DF207" s="122" t="str">
        <f t="shared" si="220"/>
        <v/>
      </c>
      <c r="DG207" s="110"/>
    </row>
    <row r="208" spans="2:111" ht="16.2" hidden="1" customHeight="1" outlineLevel="2" x14ac:dyDescent="0.4">
      <c r="B208" s="7">
        <v>203</v>
      </c>
      <c r="C208" s="12"/>
      <c r="D208" s="13"/>
      <c r="E208" s="14"/>
      <c r="F208" s="14"/>
      <c r="G208" s="14"/>
      <c r="H208" s="14"/>
      <c r="I208" s="14"/>
      <c r="J208" s="14"/>
      <c r="K208" s="14"/>
      <c r="L208" s="15"/>
      <c r="M208" s="12"/>
      <c r="N208" s="12"/>
      <c r="O208" s="12"/>
      <c r="P208" s="98" t="str">
        <f xml:space="preserve"> IF(ISBLANK(M208),"",VLOOKUP(M208,ComboValue!$E$2:$I$18,5,FALSE))</f>
        <v/>
      </c>
      <c r="Q208" s="12"/>
      <c r="R208" s="234" t="str" cm="1">
        <f t="array" ref="R208">IF(OR(ISNUMBER(SEARCH("GHS05",$D208:$L208)),ISNUMBER(SEARCH("GHS06",$D208:$L208)),ISNUMBER(SEARCH("GHS07",$D208:$L208)),ISNUMBER(SEARCH("GHS08",$D208:$L208)),ISNUMBER(SEARCH("geen pictogram",$D208:$L208)),ISNUMBER(SEARCH("GHS09",$D208:$L208)),ISNUMBER(SEARCH("GHS05",$D208:$L208))),"JA","NEE")</f>
        <v>NEE</v>
      </c>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X208" s="121" t="str">
        <f xml:space="preserve"> IF(ISBLANK(D208),"",VLOOKUP(D208,ComboValue!$B$2:$C$11,2,FALSE) &amp; ",") &amp; IF(ISBLANK(E208),"",VLOOKUP(E208,ComboValue!$B$2:$C$11,2,FALSE) &amp; ",") &amp; IF(ISBLANK(F208),"",VLOOKUP(F208,ComboValue!$B$2:$C$11,2,FALSE) &amp; ",") &amp; IF(ISBLANK(G208),"",VLOOKUP(G208,ComboValue!$B$2:$C$11,2,FALSE) &amp; ",") &amp; IF(ISBLANK(H208),"",VLOOKUP(H208,ComboValue!$B$2:$C$11,2,FALSE) &amp; ",") &amp; IF(ISBLANK(I208),"",VLOOKUP(I208,ComboValue!$B$2:$C$11,2,FALSE) &amp; ",") &amp; IF(ISBLANK(J208),"",VLOOKUP(J208,ComboValue!$B$2:$C$11,2,FALSE) &amp; ",") &amp; IF(ISBLANK(K208),"",VLOOKUP(K208,ComboValue!$B$2:$C$11,2,FALSE) &amp; ",") &amp; IF(ISBLANK(L208),"",VLOOKUP(L208,ComboValue!$B$2:$C$11,2,FALSE) &amp; ",")</f>
        <v/>
      </c>
      <c r="AY208" s="121" t="str">
        <f t="shared" si="180"/>
        <v>Tous_NL</v>
      </c>
      <c r="AZ208" s="121" t="str">
        <f>IF(ISBLANK(M208),"",VLOOKUP(M208,ComboValue!$E$2:$G$18,3,FALSE))</f>
        <v/>
      </c>
      <c r="BA208" s="121" t="str">
        <f>IF(ISBLANK(N208),"",VLOOKUP(N208,ComboValue!$K$2:$L$5,2,FALSE))</f>
        <v/>
      </c>
      <c r="BB208" s="128" t="str">
        <f>IF(ISBLANK(S208),"",VLOOKUP(S208,ComboValue!$N$2:$O$70,2,FALSE) &amp; ",") &amp; IF(ISBLANK(T208),"",VLOOKUP(T208,ComboValue!$N$2:$O$70,2,FALSE) &amp; ",") &amp; IF(ISBLANK(U208),"",VLOOKUP(U208,ComboValue!$N$2:$O$70,2,FALSE) &amp; ",") &amp; IF(ISBLANK(V208),"",VLOOKUP(V208,ComboValue!$N$2:$O$70,2,FALSE) &amp; ",") &amp; IF(ISBLANK(W208),"",VLOOKUP(W208,ComboValue!$N$2:$O$70,2,FALSE) &amp; ",") &amp; IF(ISBLANK(X208),"",VLOOKUP(X208,ComboValue!$N$2:$O$70,2,FALSE) &amp; ",") &amp; IF(ISBLANK(Y208),"",VLOOKUP(Y208,ComboValue!$N$2:$O$70,2,FALSE) &amp; ",") &amp; IF(ISBLANK(Z208),"",VLOOKUP(Z208,ComboValue!$N$2:$O$70,2,FALSE) &amp; ",") &amp; IF(ISBLANK(AA208),"",VLOOKUP(AA208,ComboValue!$N$2:$O$70,2,FALSE) &amp; ",") &amp; IF(ISBLANK(AB208),"",VLOOKUP(AB208,ComboValue!$N$2:$O$70,2,FALSE) &amp; ",") &amp; IF(ISBLANK(AC208),"",VLOOKUP(AC208,ComboValue!$N$2:$O$70,2,FALSE) &amp; ",") &amp; IF(ISBLANK(AD208),"",VLOOKUP(AD208,ComboValue!$N$2:$O$70,2,FALSE) &amp; ",") &amp; IF(ISBLANK(AE208),"",VLOOKUP(AE208,ComboValue!$N$2:$O$70,2,FALSE) &amp; ",") &amp; IF(ISBLANK(AF208),"",VLOOKUP(AF208,ComboValue!$N$2:$O$70,2,FALSE) &amp; ",") &amp; IF(ISBLANK(AG208),"",VLOOKUP(AG208,ComboValue!$N$2:$O$70,2,FALSE) &amp; ",") &amp; IF(ISBLANK(AH208),"",VLOOKUP(AH208,ComboValue!$N$2:$O$70,2,FALSE) &amp; ",") &amp; IF(ISBLANK(AI208),"",VLOOKUP(AI208,ComboValue!$N$2:$O$70,2,FALSE) &amp; ",") &amp; IF(ISBLANK(AJ208),"",VLOOKUP(AJ208,ComboValue!$N$2:$O$70,2,FALSE) &amp; ",") &amp; IF(ISBLANK(AK208),"",VLOOKUP(AK208,ComboValue!$N$2:$O$70,2,FALSE) &amp; ",") &amp; IF(ISBLANK(AL208),"",VLOOKUP(AL208,ComboValue!$N$2:$O$70,2,FALSE) &amp; ",") &amp; IF(ISBLANK(AM208),"",VLOOKUP(AM208,ComboValue!$N$2:$O$70,2,FALSE) &amp; ",") &amp; IF(ISBLANK(AN208),"",VLOOKUP(AN208,ComboValue!$N$2:$O$70,2,FALSE) &amp; ",") &amp; IF(ISBLANK(AO208),"",VLOOKUP(AO208,ComboValue!$N$2:$O$70,2,FALSE) &amp; ",") &amp; IF(ISBLANK(AP208),"",VLOOKUP(AP208,ComboValue!$N$2:$O$70,2,FALSE) &amp; ",") &amp; IF(ISBLANK(AQ208),"",VLOOKUP(AQ208,ComboValue!$N$2:$O$70,2,FALSE) &amp; ",") &amp; IF(ISBLANK(AR208),"",VLOOKUP(AR208,ComboValue!$N$2:$O$70,2,FALSE) &amp; ",") &amp; IF(ISBLANK(AS208),"",VLOOKUP(AS208,ComboValue!$N$2:$O$70,2,FALSE) &amp; ",") &amp; IF(ISBLANK(AT208),"",VLOOKUP(AT208,ComboValue!$N$2:$O$70,2,FALSE) &amp; ",") &amp; IF(ISBLANK(AU208),"",VLOOKUP(AU208,ComboValue!$N$2:$O$70,2,FALSE) &amp; ",") &amp; IF(ISBLANK(AV208),"",VLOOKUP(AV208,ComboValue!$N$2:$O$70,2,FALSE) &amp; ",")</f>
        <v/>
      </c>
      <c r="BC208" s="122" t="str">
        <f t="shared" si="181"/>
        <v/>
      </c>
      <c r="BD208" s="110"/>
      <c r="BE208" s="120" t="str">
        <f t="shared" si="221"/>
        <v/>
      </c>
      <c r="BF208" s="121" t="str">
        <f t="shared" si="222"/>
        <v/>
      </c>
      <c r="BG208" s="121" t="str">
        <f t="shared" si="223"/>
        <v/>
      </c>
      <c r="BH208" s="121" t="str">
        <f t="shared" si="224"/>
        <v/>
      </c>
      <c r="BI208" s="121" t="str">
        <f t="shared" si="225"/>
        <v/>
      </c>
      <c r="BJ208" s="121" t="str">
        <f t="shared" si="226"/>
        <v/>
      </c>
      <c r="BK208" s="121" t="str">
        <f t="shared" si="227"/>
        <v/>
      </c>
      <c r="BL208" s="121" t="str">
        <f t="shared" si="228"/>
        <v/>
      </c>
      <c r="BM208" s="121" t="str">
        <f t="shared" si="229"/>
        <v/>
      </c>
      <c r="BN208" s="121" t="str">
        <f t="shared" si="230"/>
        <v/>
      </c>
      <c r="BO208" s="121">
        <f t="shared" si="182"/>
        <v>0</v>
      </c>
      <c r="BP208" s="121">
        <f t="shared" si="183"/>
        <v>0</v>
      </c>
      <c r="BQ208" s="121">
        <f t="shared" si="184"/>
        <v>0</v>
      </c>
      <c r="BR208" s="121">
        <f t="shared" si="185"/>
        <v>0</v>
      </c>
      <c r="BS208" s="121">
        <f t="shared" si="186"/>
        <v>0</v>
      </c>
      <c r="BT208" s="121">
        <f t="shared" si="187"/>
        <v>0</v>
      </c>
      <c r="BU208" s="121" t="str">
        <f t="shared" si="188"/>
        <v/>
      </c>
      <c r="BV208" s="121" t="str">
        <f t="shared" si="189"/>
        <v/>
      </c>
      <c r="BW208" s="121" t="str">
        <f t="shared" si="190"/>
        <v/>
      </c>
      <c r="BX208" s="121" t="str">
        <f t="shared" si="191"/>
        <v/>
      </c>
      <c r="BY208" s="121" t="str">
        <f t="shared" si="192"/>
        <v/>
      </c>
      <c r="BZ208" s="121" t="str">
        <f t="shared" si="193"/>
        <v/>
      </c>
      <c r="CA208" s="121" t="str">
        <f t="shared" si="194"/>
        <v/>
      </c>
      <c r="CB208" s="121" t="str">
        <f t="shared" si="195"/>
        <v/>
      </c>
      <c r="CC208" s="121" t="str">
        <f t="shared" si="196"/>
        <v/>
      </c>
      <c r="CD208" s="121" t="str">
        <f t="shared" si="197"/>
        <v/>
      </c>
      <c r="CE208" s="121" t="str">
        <f t="shared" si="198"/>
        <v/>
      </c>
      <c r="CF208" s="121" t="str">
        <f t="shared" si="199"/>
        <v/>
      </c>
      <c r="CG208" s="121" t="str">
        <f t="shared" si="200"/>
        <v/>
      </c>
      <c r="CH208" s="121" t="str">
        <f t="shared" si="201"/>
        <v/>
      </c>
      <c r="CI208" s="121" t="str">
        <f t="shared" si="202"/>
        <v/>
      </c>
      <c r="CJ208" s="129" t="str">
        <f t="shared" si="203"/>
        <v/>
      </c>
      <c r="CK208" s="121" t="str">
        <f t="shared" si="204"/>
        <v/>
      </c>
      <c r="CL208" s="121" t="str">
        <f t="shared" si="205"/>
        <v/>
      </c>
      <c r="CM208" s="122" t="str">
        <f t="shared" si="206"/>
        <v/>
      </c>
      <c r="CN208" s="122"/>
      <c r="CO208" s="122"/>
      <c r="CP208" s="122"/>
      <c r="CQ208" s="122"/>
      <c r="CR208" s="218" t="str">
        <f t="shared" si="231"/>
        <v>NO</v>
      </c>
      <c r="CS208" s="120" t="str">
        <f t="shared" si="207"/>
        <v/>
      </c>
      <c r="CT208" s="121" t="str">
        <f t="shared" si="208"/>
        <v/>
      </c>
      <c r="CU208" s="121" t="str">
        <f t="shared" si="209"/>
        <v/>
      </c>
      <c r="CV208" s="121" t="str">
        <f t="shared" si="210"/>
        <v/>
      </c>
      <c r="CW208" s="121" t="str">
        <f t="shared" si="211"/>
        <v/>
      </c>
      <c r="CX208" s="121" t="str">
        <f t="shared" si="212"/>
        <v/>
      </c>
      <c r="CY208" s="121" t="str">
        <f t="shared" si="213"/>
        <v/>
      </c>
      <c r="CZ208" s="121" t="str">
        <f t="shared" si="214"/>
        <v/>
      </c>
      <c r="DA208" s="121" t="str">
        <f t="shared" si="215"/>
        <v/>
      </c>
      <c r="DB208" s="122" t="str">
        <f t="shared" si="216"/>
        <v/>
      </c>
      <c r="DC208" s="120" t="str">
        <f t="shared" si="217"/>
        <v/>
      </c>
      <c r="DD208" s="121" t="str">
        <f t="shared" si="218"/>
        <v/>
      </c>
      <c r="DE208" s="121" t="str">
        <f t="shared" si="219"/>
        <v/>
      </c>
      <c r="DF208" s="122" t="str">
        <f t="shared" si="220"/>
        <v/>
      </c>
      <c r="DG208" s="110"/>
    </row>
    <row r="209" spans="2:111" ht="16.2" hidden="1" customHeight="1" outlineLevel="2" x14ac:dyDescent="0.4">
      <c r="B209" s="7">
        <v>204</v>
      </c>
      <c r="C209" s="12"/>
      <c r="D209" s="13"/>
      <c r="E209" s="14"/>
      <c r="F209" s="14"/>
      <c r="G209" s="14"/>
      <c r="H209" s="14"/>
      <c r="I209" s="14"/>
      <c r="J209" s="14"/>
      <c r="K209" s="14"/>
      <c r="L209" s="15"/>
      <c r="M209" s="12"/>
      <c r="N209" s="12"/>
      <c r="O209" s="12"/>
      <c r="P209" s="98" t="str">
        <f xml:space="preserve"> IF(ISBLANK(M209),"",VLOOKUP(M209,ComboValue!$E$2:$I$18,5,FALSE))</f>
        <v/>
      </c>
      <c r="Q209" s="12"/>
      <c r="R209" s="234" t="str" cm="1">
        <f t="array" ref="R209">IF(OR(ISNUMBER(SEARCH("GHS05",$D209:$L209)),ISNUMBER(SEARCH("GHS06",$D209:$L209)),ISNUMBER(SEARCH("GHS07",$D209:$L209)),ISNUMBER(SEARCH("GHS08",$D209:$L209)),ISNUMBER(SEARCH("geen pictogram",$D209:$L209)),ISNUMBER(SEARCH("GHS09",$D209:$L209)),ISNUMBER(SEARCH("GHS05",$D209:$L209))),"JA","NEE")</f>
        <v>NEE</v>
      </c>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X209" s="121" t="str">
        <f xml:space="preserve"> IF(ISBLANK(D209),"",VLOOKUP(D209,ComboValue!$B$2:$C$11,2,FALSE) &amp; ",") &amp; IF(ISBLANK(E209),"",VLOOKUP(E209,ComboValue!$B$2:$C$11,2,FALSE) &amp; ",") &amp; IF(ISBLANK(F209),"",VLOOKUP(F209,ComboValue!$B$2:$C$11,2,FALSE) &amp; ",") &amp; IF(ISBLANK(G209),"",VLOOKUP(G209,ComboValue!$B$2:$C$11,2,FALSE) &amp; ",") &amp; IF(ISBLANK(H209),"",VLOOKUP(H209,ComboValue!$B$2:$C$11,2,FALSE) &amp; ",") &amp; IF(ISBLANK(I209),"",VLOOKUP(I209,ComboValue!$B$2:$C$11,2,FALSE) &amp; ",") &amp; IF(ISBLANK(J209),"",VLOOKUP(J209,ComboValue!$B$2:$C$11,2,FALSE) &amp; ",") &amp; IF(ISBLANK(K209),"",VLOOKUP(K209,ComboValue!$B$2:$C$11,2,FALSE) &amp; ",") &amp; IF(ISBLANK(L209),"",VLOOKUP(L209,ComboValue!$B$2:$C$11,2,FALSE) &amp; ",")</f>
        <v/>
      </c>
      <c r="AY209" s="121" t="str">
        <f t="shared" si="180"/>
        <v>Tous_NL</v>
      </c>
      <c r="AZ209" s="121" t="str">
        <f>IF(ISBLANK(M209),"",VLOOKUP(M209,ComboValue!$E$2:$G$18,3,FALSE))</f>
        <v/>
      </c>
      <c r="BA209" s="121" t="str">
        <f>IF(ISBLANK(N209),"",VLOOKUP(N209,ComboValue!$K$2:$L$5,2,FALSE))</f>
        <v/>
      </c>
      <c r="BB209" s="128" t="str">
        <f>IF(ISBLANK(S209),"",VLOOKUP(S209,ComboValue!$N$2:$O$70,2,FALSE) &amp; ",") &amp; IF(ISBLANK(T209),"",VLOOKUP(T209,ComboValue!$N$2:$O$70,2,FALSE) &amp; ",") &amp; IF(ISBLANK(U209),"",VLOOKUP(U209,ComboValue!$N$2:$O$70,2,FALSE) &amp; ",") &amp; IF(ISBLANK(V209),"",VLOOKUP(V209,ComboValue!$N$2:$O$70,2,FALSE) &amp; ",") &amp; IF(ISBLANK(W209),"",VLOOKUP(W209,ComboValue!$N$2:$O$70,2,FALSE) &amp; ",") &amp; IF(ISBLANK(X209),"",VLOOKUP(X209,ComboValue!$N$2:$O$70,2,FALSE) &amp; ",") &amp; IF(ISBLANK(Y209),"",VLOOKUP(Y209,ComboValue!$N$2:$O$70,2,FALSE) &amp; ",") &amp; IF(ISBLANK(Z209),"",VLOOKUP(Z209,ComboValue!$N$2:$O$70,2,FALSE) &amp; ",") &amp; IF(ISBLANK(AA209),"",VLOOKUP(AA209,ComboValue!$N$2:$O$70,2,FALSE) &amp; ",") &amp; IF(ISBLANK(AB209),"",VLOOKUP(AB209,ComboValue!$N$2:$O$70,2,FALSE) &amp; ",") &amp; IF(ISBLANK(AC209),"",VLOOKUP(AC209,ComboValue!$N$2:$O$70,2,FALSE) &amp; ",") &amp; IF(ISBLANK(AD209),"",VLOOKUP(AD209,ComboValue!$N$2:$O$70,2,FALSE) &amp; ",") &amp; IF(ISBLANK(AE209),"",VLOOKUP(AE209,ComboValue!$N$2:$O$70,2,FALSE) &amp; ",") &amp; IF(ISBLANK(AF209),"",VLOOKUP(AF209,ComboValue!$N$2:$O$70,2,FALSE) &amp; ",") &amp; IF(ISBLANK(AG209),"",VLOOKUP(AG209,ComboValue!$N$2:$O$70,2,FALSE) &amp; ",") &amp; IF(ISBLANK(AH209),"",VLOOKUP(AH209,ComboValue!$N$2:$O$70,2,FALSE) &amp; ",") &amp; IF(ISBLANK(AI209),"",VLOOKUP(AI209,ComboValue!$N$2:$O$70,2,FALSE) &amp; ",") &amp; IF(ISBLANK(AJ209),"",VLOOKUP(AJ209,ComboValue!$N$2:$O$70,2,FALSE) &amp; ",") &amp; IF(ISBLANK(AK209),"",VLOOKUP(AK209,ComboValue!$N$2:$O$70,2,FALSE) &amp; ",") &amp; IF(ISBLANK(AL209),"",VLOOKUP(AL209,ComboValue!$N$2:$O$70,2,FALSE) &amp; ",") &amp; IF(ISBLANK(AM209),"",VLOOKUP(AM209,ComboValue!$N$2:$O$70,2,FALSE) &amp; ",") &amp; IF(ISBLANK(AN209),"",VLOOKUP(AN209,ComboValue!$N$2:$O$70,2,FALSE) &amp; ",") &amp; IF(ISBLANK(AO209),"",VLOOKUP(AO209,ComboValue!$N$2:$O$70,2,FALSE) &amp; ",") &amp; IF(ISBLANK(AP209),"",VLOOKUP(AP209,ComboValue!$N$2:$O$70,2,FALSE) &amp; ",") &amp; IF(ISBLANK(AQ209),"",VLOOKUP(AQ209,ComboValue!$N$2:$O$70,2,FALSE) &amp; ",") &amp; IF(ISBLANK(AR209),"",VLOOKUP(AR209,ComboValue!$N$2:$O$70,2,FALSE) &amp; ",") &amp; IF(ISBLANK(AS209),"",VLOOKUP(AS209,ComboValue!$N$2:$O$70,2,FALSE) &amp; ",") &amp; IF(ISBLANK(AT209),"",VLOOKUP(AT209,ComboValue!$N$2:$O$70,2,FALSE) &amp; ",") &amp; IF(ISBLANK(AU209),"",VLOOKUP(AU209,ComboValue!$N$2:$O$70,2,FALSE) &amp; ",") &amp; IF(ISBLANK(AV209),"",VLOOKUP(AV209,ComboValue!$N$2:$O$70,2,FALSE) &amp; ",")</f>
        <v/>
      </c>
      <c r="BC209" s="122" t="str">
        <f t="shared" si="181"/>
        <v/>
      </c>
      <c r="BD209" s="110"/>
      <c r="BE209" s="120" t="str">
        <f t="shared" si="221"/>
        <v/>
      </c>
      <c r="BF209" s="121" t="str">
        <f t="shared" si="222"/>
        <v/>
      </c>
      <c r="BG209" s="121" t="str">
        <f t="shared" si="223"/>
        <v/>
      </c>
      <c r="BH209" s="121" t="str">
        <f t="shared" si="224"/>
        <v/>
      </c>
      <c r="BI209" s="121" t="str">
        <f t="shared" si="225"/>
        <v/>
      </c>
      <c r="BJ209" s="121" t="str">
        <f t="shared" si="226"/>
        <v/>
      </c>
      <c r="BK209" s="121" t="str">
        <f t="shared" si="227"/>
        <v/>
      </c>
      <c r="BL209" s="121" t="str">
        <f t="shared" si="228"/>
        <v/>
      </c>
      <c r="BM209" s="121" t="str">
        <f t="shared" si="229"/>
        <v/>
      </c>
      <c r="BN209" s="121" t="str">
        <f t="shared" si="230"/>
        <v/>
      </c>
      <c r="BO209" s="121">
        <f t="shared" si="182"/>
        <v>0</v>
      </c>
      <c r="BP209" s="121">
        <f t="shared" si="183"/>
        <v>0</v>
      </c>
      <c r="BQ209" s="121">
        <f t="shared" si="184"/>
        <v>0</v>
      </c>
      <c r="BR209" s="121">
        <f t="shared" si="185"/>
        <v>0</v>
      </c>
      <c r="BS209" s="121">
        <f t="shared" si="186"/>
        <v>0</v>
      </c>
      <c r="BT209" s="121">
        <f t="shared" si="187"/>
        <v>0</v>
      </c>
      <c r="BU209" s="121" t="str">
        <f t="shared" si="188"/>
        <v/>
      </c>
      <c r="BV209" s="121" t="str">
        <f t="shared" si="189"/>
        <v/>
      </c>
      <c r="BW209" s="121" t="str">
        <f t="shared" si="190"/>
        <v/>
      </c>
      <c r="BX209" s="121" t="str">
        <f t="shared" si="191"/>
        <v/>
      </c>
      <c r="BY209" s="121" t="str">
        <f t="shared" si="192"/>
        <v/>
      </c>
      <c r="BZ209" s="121" t="str">
        <f t="shared" si="193"/>
        <v/>
      </c>
      <c r="CA209" s="121" t="str">
        <f t="shared" si="194"/>
        <v/>
      </c>
      <c r="CB209" s="121" t="str">
        <f t="shared" si="195"/>
        <v/>
      </c>
      <c r="CC209" s="121" t="str">
        <f t="shared" si="196"/>
        <v/>
      </c>
      <c r="CD209" s="121" t="str">
        <f t="shared" si="197"/>
        <v/>
      </c>
      <c r="CE209" s="121" t="str">
        <f t="shared" si="198"/>
        <v/>
      </c>
      <c r="CF209" s="121" t="str">
        <f t="shared" si="199"/>
        <v/>
      </c>
      <c r="CG209" s="121" t="str">
        <f t="shared" si="200"/>
        <v/>
      </c>
      <c r="CH209" s="121" t="str">
        <f t="shared" si="201"/>
        <v/>
      </c>
      <c r="CI209" s="121" t="str">
        <f t="shared" si="202"/>
        <v/>
      </c>
      <c r="CJ209" s="129" t="str">
        <f t="shared" si="203"/>
        <v/>
      </c>
      <c r="CK209" s="121" t="str">
        <f t="shared" si="204"/>
        <v/>
      </c>
      <c r="CL209" s="121" t="str">
        <f t="shared" si="205"/>
        <v/>
      </c>
      <c r="CM209" s="122" t="str">
        <f t="shared" si="206"/>
        <v/>
      </c>
      <c r="CN209" s="122"/>
      <c r="CO209" s="122"/>
      <c r="CP209" s="122"/>
      <c r="CQ209" s="122"/>
      <c r="CR209" s="218" t="str">
        <f t="shared" si="231"/>
        <v>NO</v>
      </c>
      <c r="CS209" s="120" t="str">
        <f t="shared" si="207"/>
        <v/>
      </c>
      <c r="CT209" s="121" t="str">
        <f t="shared" si="208"/>
        <v/>
      </c>
      <c r="CU209" s="121" t="str">
        <f t="shared" si="209"/>
        <v/>
      </c>
      <c r="CV209" s="121" t="str">
        <f t="shared" si="210"/>
        <v/>
      </c>
      <c r="CW209" s="121" t="str">
        <f t="shared" si="211"/>
        <v/>
      </c>
      <c r="CX209" s="121" t="str">
        <f t="shared" si="212"/>
        <v/>
      </c>
      <c r="CY209" s="121" t="str">
        <f t="shared" si="213"/>
        <v/>
      </c>
      <c r="CZ209" s="121" t="str">
        <f t="shared" si="214"/>
        <v/>
      </c>
      <c r="DA209" s="121" t="str">
        <f t="shared" si="215"/>
        <v/>
      </c>
      <c r="DB209" s="122" t="str">
        <f t="shared" si="216"/>
        <v/>
      </c>
      <c r="DC209" s="120" t="str">
        <f t="shared" si="217"/>
        <v/>
      </c>
      <c r="DD209" s="121" t="str">
        <f t="shared" si="218"/>
        <v/>
      </c>
      <c r="DE209" s="121" t="str">
        <f t="shared" si="219"/>
        <v/>
      </c>
      <c r="DF209" s="122" t="str">
        <f t="shared" si="220"/>
        <v/>
      </c>
      <c r="DG209" s="110"/>
    </row>
    <row r="210" spans="2:111" ht="16.2" hidden="1" customHeight="1" outlineLevel="2" x14ac:dyDescent="0.4">
      <c r="B210" s="7">
        <v>205</v>
      </c>
      <c r="C210" s="12"/>
      <c r="D210" s="13"/>
      <c r="E210" s="14"/>
      <c r="F210" s="14"/>
      <c r="G210" s="14"/>
      <c r="H210" s="14"/>
      <c r="I210" s="14"/>
      <c r="J210" s="14"/>
      <c r="K210" s="14"/>
      <c r="L210" s="15"/>
      <c r="M210" s="12"/>
      <c r="N210" s="12"/>
      <c r="O210" s="12"/>
      <c r="P210" s="98" t="str">
        <f xml:space="preserve"> IF(ISBLANK(M210),"",VLOOKUP(M210,ComboValue!$E$2:$I$18,5,FALSE))</f>
        <v/>
      </c>
      <c r="Q210" s="12"/>
      <c r="R210" s="234" t="str" cm="1">
        <f t="array" ref="R210">IF(OR(ISNUMBER(SEARCH("GHS05",$D210:$L210)),ISNUMBER(SEARCH("GHS06",$D210:$L210)),ISNUMBER(SEARCH("GHS07",$D210:$L210)),ISNUMBER(SEARCH("GHS08",$D210:$L210)),ISNUMBER(SEARCH("geen pictogram",$D210:$L210)),ISNUMBER(SEARCH("GHS09",$D210:$L210)),ISNUMBER(SEARCH("GHS05",$D210:$L210))),"JA","NEE")</f>
        <v>NEE</v>
      </c>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X210" s="121" t="str">
        <f xml:space="preserve"> IF(ISBLANK(D210),"",VLOOKUP(D210,ComboValue!$B$2:$C$11,2,FALSE) &amp; ",") &amp; IF(ISBLANK(E210),"",VLOOKUP(E210,ComboValue!$B$2:$C$11,2,FALSE) &amp; ",") &amp; IF(ISBLANK(F210),"",VLOOKUP(F210,ComboValue!$B$2:$C$11,2,FALSE) &amp; ",") &amp; IF(ISBLANK(G210),"",VLOOKUP(G210,ComboValue!$B$2:$C$11,2,FALSE) &amp; ",") &amp; IF(ISBLANK(H210),"",VLOOKUP(H210,ComboValue!$B$2:$C$11,2,FALSE) &amp; ",") &amp; IF(ISBLANK(I210),"",VLOOKUP(I210,ComboValue!$B$2:$C$11,2,FALSE) &amp; ",") &amp; IF(ISBLANK(J210),"",VLOOKUP(J210,ComboValue!$B$2:$C$11,2,FALSE) &amp; ",") &amp; IF(ISBLANK(K210),"",VLOOKUP(K210,ComboValue!$B$2:$C$11,2,FALSE) &amp; ",") &amp; IF(ISBLANK(L210),"",VLOOKUP(L210,ComboValue!$B$2:$C$11,2,FALSE) &amp; ",")</f>
        <v/>
      </c>
      <c r="AY210" s="121" t="str">
        <f t="shared" si="180"/>
        <v>Tous_NL</v>
      </c>
      <c r="AZ210" s="121" t="str">
        <f>IF(ISBLANK(M210),"",VLOOKUP(M210,ComboValue!$E$2:$G$18,3,FALSE))</f>
        <v/>
      </c>
      <c r="BA210" s="121" t="str">
        <f>IF(ISBLANK(N210),"",VLOOKUP(N210,ComboValue!$K$2:$L$5,2,FALSE))</f>
        <v/>
      </c>
      <c r="BB210" s="128" t="str">
        <f>IF(ISBLANK(S210),"",VLOOKUP(S210,ComboValue!$N$2:$O$70,2,FALSE) &amp; ",") &amp; IF(ISBLANK(T210),"",VLOOKUP(T210,ComboValue!$N$2:$O$70,2,FALSE) &amp; ",") &amp; IF(ISBLANK(U210),"",VLOOKUP(U210,ComboValue!$N$2:$O$70,2,FALSE) &amp; ",") &amp; IF(ISBLANK(V210),"",VLOOKUP(V210,ComboValue!$N$2:$O$70,2,FALSE) &amp; ",") &amp; IF(ISBLANK(W210),"",VLOOKUP(W210,ComboValue!$N$2:$O$70,2,FALSE) &amp; ",") &amp; IF(ISBLANK(X210),"",VLOOKUP(X210,ComboValue!$N$2:$O$70,2,FALSE) &amp; ",") &amp; IF(ISBLANK(Y210),"",VLOOKUP(Y210,ComboValue!$N$2:$O$70,2,FALSE) &amp; ",") &amp; IF(ISBLANK(Z210),"",VLOOKUP(Z210,ComboValue!$N$2:$O$70,2,FALSE) &amp; ",") &amp; IF(ISBLANK(AA210),"",VLOOKUP(AA210,ComboValue!$N$2:$O$70,2,FALSE) &amp; ",") &amp; IF(ISBLANK(AB210),"",VLOOKUP(AB210,ComboValue!$N$2:$O$70,2,FALSE) &amp; ",") &amp; IF(ISBLANK(AC210),"",VLOOKUP(AC210,ComboValue!$N$2:$O$70,2,FALSE) &amp; ",") &amp; IF(ISBLANK(AD210),"",VLOOKUP(AD210,ComboValue!$N$2:$O$70,2,FALSE) &amp; ",") &amp; IF(ISBLANK(AE210),"",VLOOKUP(AE210,ComboValue!$N$2:$O$70,2,FALSE) &amp; ",") &amp; IF(ISBLANK(AF210),"",VLOOKUP(AF210,ComboValue!$N$2:$O$70,2,FALSE) &amp; ",") &amp; IF(ISBLANK(AG210),"",VLOOKUP(AG210,ComboValue!$N$2:$O$70,2,FALSE) &amp; ",") &amp; IF(ISBLANK(AH210),"",VLOOKUP(AH210,ComboValue!$N$2:$O$70,2,FALSE) &amp; ",") &amp; IF(ISBLANK(AI210),"",VLOOKUP(AI210,ComboValue!$N$2:$O$70,2,FALSE) &amp; ",") &amp; IF(ISBLANK(AJ210),"",VLOOKUP(AJ210,ComboValue!$N$2:$O$70,2,FALSE) &amp; ",") &amp; IF(ISBLANK(AK210),"",VLOOKUP(AK210,ComboValue!$N$2:$O$70,2,FALSE) &amp; ",") &amp; IF(ISBLANK(AL210),"",VLOOKUP(AL210,ComboValue!$N$2:$O$70,2,FALSE) &amp; ",") &amp; IF(ISBLANK(AM210),"",VLOOKUP(AM210,ComboValue!$N$2:$O$70,2,FALSE) &amp; ",") &amp; IF(ISBLANK(AN210),"",VLOOKUP(AN210,ComboValue!$N$2:$O$70,2,FALSE) &amp; ",") &amp; IF(ISBLANK(AO210),"",VLOOKUP(AO210,ComboValue!$N$2:$O$70,2,FALSE) &amp; ",") &amp; IF(ISBLANK(AP210),"",VLOOKUP(AP210,ComboValue!$N$2:$O$70,2,FALSE) &amp; ",") &amp; IF(ISBLANK(AQ210),"",VLOOKUP(AQ210,ComboValue!$N$2:$O$70,2,FALSE) &amp; ",") &amp; IF(ISBLANK(AR210),"",VLOOKUP(AR210,ComboValue!$N$2:$O$70,2,FALSE) &amp; ",") &amp; IF(ISBLANK(AS210),"",VLOOKUP(AS210,ComboValue!$N$2:$O$70,2,FALSE) &amp; ",") &amp; IF(ISBLANK(AT210),"",VLOOKUP(AT210,ComboValue!$N$2:$O$70,2,FALSE) &amp; ",") &amp; IF(ISBLANK(AU210),"",VLOOKUP(AU210,ComboValue!$N$2:$O$70,2,FALSE) &amp; ",") &amp; IF(ISBLANK(AV210),"",VLOOKUP(AV210,ComboValue!$N$2:$O$70,2,FALSE) &amp; ",")</f>
        <v/>
      </c>
      <c r="BC210" s="122" t="str">
        <f t="shared" si="181"/>
        <v/>
      </c>
      <c r="BD210" s="110"/>
      <c r="BE210" s="120" t="str">
        <f t="shared" si="221"/>
        <v/>
      </c>
      <c r="BF210" s="121" t="str">
        <f t="shared" si="222"/>
        <v/>
      </c>
      <c r="BG210" s="121" t="str">
        <f t="shared" si="223"/>
        <v/>
      </c>
      <c r="BH210" s="121" t="str">
        <f t="shared" si="224"/>
        <v/>
      </c>
      <c r="BI210" s="121" t="str">
        <f t="shared" si="225"/>
        <v/>
      </c>
      <c r="BJ210" s="121" t="str">
        <f t="shared" si="226"/>
        <v/>
      </c>
      <c r="BK210" s="121" t="str">
        <f t="shared" si="227"/>
        <v/>
      </c>
      <c r="BL210" s="121" t="str">
        <f t="shared" si="228"/>
        <v/>
      </c>
      <c r="BM210" s="121" t="str">
        <f t="shared" si="229"/>
        <v/>
      </c>
      <c r="BN210" s="121" t="str">
        <f t="shared" si="230"/>
        <v/>
      </c>
      <c r="BO210" s="121">
        <f t="shared" si="182"/>
        <v>0</v>
      </c>
      <c r="BP210" s="121">
        <f t="shared" si="183"/>
        <v>0</v>
      </c>
      <c r="BQ210" s="121">
        <f t="shared" si="184"/>
        <v>0</v>
      </c>
      <c r="BR210" s="121">
        <f t="shared" si="185"/>
        <v>0</v>
      </c>
      <c r="BS210" s="121">
        <f t="shared" si="186"/>
        <v>0</v>
      </c>
      <c r="BT210" s="121">
        <f t="shared" si="187"/>
        <v>0</v>
      </c>
      <c r="BU210" s="121" t="str">
        <f t="shared" si="188"/>
        <v/>
      </c>
      <c r="BV210" s="121" t="str">
        <f t="shared" si="189"/>
        <v/>
      </c>
      <c r="BW210" s="121" t="str">
        <f t="shared" si="190"/>
        <v/>
      </c>
      <c r="BX210" s="121" t="str">
        <f t="shared" si="191"/>
        <v/>
      </c>
      <c r="BY210" s="121" t="str">
        <f t="shared" si="192"/>
        <v/>
      </c>
      <c r="BZ210" s="121" t="str">
        <f t="shared" si="193"/>
        <v/>
      </c>
      <c r="CA210" s="121" t="str">
        <f t="shared" si="194"/>
        <v/>
      </c>
      <c r="CB210" s="121" t="str">
        <f t="shared" si="195"/>
        <v/>
      </c>
      <c r="CC210" s="121" t="str">
        <f t="shared" si="196"/>
        <v/>
      </c>
      <c r="CD210" s="121" t="str">
        <f t="shared" si="197"/>
        <v/>
      </c>
      <c r="CE210" s="121" t="str">
        <f t="shared" si="198"/>
        <v/>
      </c>
      <c r="CF210" s="121" t="str">
        <f t="shared" si="199"/>
        <v/>
      </c>
      <c r="CG210" s="121" t="str">
        <f t="shared" si="200"/>
        <v/>
      </c>
      <c r="CH210" s="121" t="str">
        <f t="shared" si="201"/>
        <v/>
      </c>
      <c r="CI210" s="121" t="str">
        <f t="shared" si="202"/>
        <v/>
      </c>
      <c r="CJ210" s="129" t="str">
        <f t="shared" si="203"/>
        <v/>
      </c>
      <c r="CK210" s="121" t="str">
        <f t="shared" si="204"/>
        <v/>
      </c>
      <c r="CL210" s="121" t="str">
        <f t="shared" si="205"/>
        <v/>
      </c>
      <c r="CM210" s="122" t="str">
        <f t="shared" si="206"/>
        <v/>
      </c>
      <c r="CN210" s="122"/>
      <c r="CO210" s="122"/>
      <c r="CP210" s="122"/>
      <c r="CQ210" s="122"/>
      <c r="CR210" s="218" t="str">
        <f t="shared" si="231"/>
        <v>NO</v>
      </c>
      <c r="CS210" s="120" t="str">
        <f t="shared" si="207"/>
        <v/>
      </c>
      <c r="CT210" s="121" t="str">
        <f t="shared" si="208"/>
        <v/>
      </c>
      <c r="CU210" s="121" t="str">
        <f t="shared" si="209"/>
        <v/>
      </c>
      <c r="CV210" s="121" t="str">
        <f t="shared" si="210"/>
        <v/>
      </c>
      <c r="CW210" s="121" t="str">
        <f t="shared" si="211"/>
        <v/>
      </c>
      <c r="CX210" s="121" t="str">
        <f t="shared" si="212"/>
        <v/>
      </c>
      <c r="CY210" s="121" t="str">
        <f t="shared" si="213"/>
        <v/>
      </c>
      <c r="CZ210" s="121" t="str">
        <f t="shared" si="214"/>
        <v/>
      </c>
      <c r="DA210" s="121" t="str">
        <f t="shared" si="215"/>
        <v/>
      </c>
      <c r="DB210" s="122" t="str">
        <f t="shared" si="216"/>
        <v/>
      </c>
      <c r="DC210" s="120" t="str">
        <f t="shared" si="217"/>
        <v/>
      </c>
      <c r="DD210" s="121" t="str">
        <f t="shared" si="218"/>
        <v/>
      </c>
      <c r="DE210" s="121" t="str">
        <f t="shared" si="219"/>
        <v/>
      </c>
      <c r="DF210" s="122" t="str">
        <f t="shared" si="220"/>
        <v/>
      </c>
      <c r="DG210" s="110"/>
    </row>
    <row r="211" spans="2:111" ht="16.2" hidden="1" customHeight="1" outlineLevel="2" x14ac:dyDescent="0.4">
      <c r="B211" s="7">
        <v>206</v>
      </c>
      <c r="C211" s="12"/>
      <c r="D211" s="13"/>
      <c r="E211" s="14"/>
      <c r="F211" s="14"/>
      <c r="G211" s="14"/>
      <c r="H211" s="14"/>
      <c r="I211" s="14"/>
      <c r="J211" s="14"/>
      <c r="K211" s="14"/>
      <c r="L211" s="15"/>
      <c r="M211" s="12"/>
      <c r="N211" s="12"/>
      <c r="O211" s="12"/>
      <c r="P211" s="98" t="str">
        <f xml:space="preserve"> IF(ISBLANK(M211),"",VLOOKUP(M211,ComboValue!$E$2:$I$18,5,FALSE))</f>
        <v/>
      </c>
      <c r="Q211" s="12"/>
      <c r="R211" s="234" t="str" cm="1">
        <f t="array" ref="R211">IF(OR(ISNUMBER(SEARCH("GHS05",$D211:$L211)),ISNUMBER(SEARCH("GHS06",$D211:$L211)),ISNUMBER(SEARCH("GHS07",$D211:$L211)),ISNUMBER(SEARCH("GHS08",$D211:$L211)),ISNUMBER(SEARCH("geen pictogram",$D211:$L211)),ISNUMBER(SEARCH("GHS09",$D211:$L211)),ISNUMBER(SEARCH("GHS05",$D211:$L211))),"JA","NEE")</f>
        <v>NEE</v>
      </c>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X211" s="121" t="str">
        <f xml:space="preserve"> IF(ISBLANK(D211),"",VLOOKUP(D211,ComboValue!$B$2:$C$11,2,FALSE) &amp; ",") &amp; IF(ISBLANK(E211),"",VLOOKUP(E211,ComboValue!$B$2:$C$11,2,FALSE) &amp; ",") &amp; IF(ISBLANK(F211),"",VLOOKUP(F211,ComboValue!$B$2:$C$11,2,FALSE) &amp; ",") &amp; IF(ISBLANK(G211),"",VLOOKUP(G211,ComboValue!$B$2:$C$11,2,FALSE) &amp; ",") &amp; IF(ISBLANK(H211),"",VLOOKUP(H211,ComboValue!$B$2:$C$11,2,FALSE) &amp; ",") &amp; IF(ISBLANK(I211),"",VLOOKUP(I211,ComboValue!$B$2:$C$11,2,FALSE) &amp; ",") &amp; IF(ISBLANK(J211),"",VLOOKUP(J211,ComboValue!$B$2:$C$11,2,FALSE) &amp; ",") &amp; IF(ISBLANK(K211),"",VLOOKUP(K211,ComboValue!$B$2:$C$11,2,FALSE) &amp; ",") &amp; IF(ISBLANK(L211),"",VLOOKUP(L211,ComboValue!$B$2:$C$11,2,FALSE) &amp; ",")</f>
        <v/>
      </c>
      <c r="AY211" s="121" t="str">
        <f t="shared" si="180"/>
        <v>Tous_NL</v>
      </c>
      <c r="AZ211" s="121" t="str">
        <f>IF(ISBLANK(M211),"",VLOOKUP(M211,ComboValue!$E$2:$G$18,3,FALSE))</f>
        <v/>
      </c>
      <c r="BA211" s="121" t="str">
        <f>IF(ISBLANK(N211),"",VLOOKUP(N211,ComboValue!$K$2:$L$5,2,FALSE))</f>
        <v/>
      </c>
      <c r="BB211" s="128" t="str">
        <f>IF(ISBLANK(S211),"",VLOOKUP(S211,ComboValue!$N$2:$O$70,2,FALSE) &amp; ",") &amp; IF(ISBLANK(T211),"",VLOOKUP(T211,ComboValue!$N$2:$O$70,2,FALSE) &amp; ",") &amp; IF(ISBLANK(U211),"",VLOOKUP(U211,ComboValue!$N$2:$O$70,2,FALSE) &amp; ",") &amp; IF(ISBLANK(V211),"",VLOOKUP(V211,ComboValue!$N$2:$O$70,2,FALSE) &amp; ",") &amp; IF(ISBLANK(W211),"",VLOOKUP(W211,ComboValue!$N$2:$O$70,2,FALSE) &amp; ",") &amp; IF(ISBLANK(X211),"",VLOOKUP(X211,ComboValue!$N$2:$O$70,2,FALSE) &amp; ",") &amp; IF(ISBLANK(Y211),"",VLOOKUP(Y211,ComboValue!$N$2:$O$70,2,FALSE) &amp; ",") &amp; IF(ISBLANK(Z211),"",VLOOKUP(Z211,ComboValue!$N$2:$O$70,2,FALSE) &amp; ",") &amp; IF(ISBLANK(AA211),"",VLOOKUP(AA211,ComboValue!$N$2:$O$70,2,FALSE) &amp; ",") &amp; IF(ISBLANK(AB211),"",VLOOKUP(AB211,ComboValue!$N$2:$O$70,2,FALSE) &amp; ",") &amp; IF(ISBLANK(AC211),"",VLOOKUP(AC211,ComboValue!$N$2:$O$70,2,FALSE) &amp; ",") &amp; IF(ISBLANK(AD211),"",VLOOKUP(AD211,ComboValue!$N$2:$O$70,2,FALSE) &amp; ",") &amp; IF(ISBLANK(AE211),"",VLOOKUP(AE211,ComboValue!$N$2:$O$70,2,FALSE) &amp; ",") &amp; IF(ISBLANK(AF211),"",VLOOKUP(AF211,ComboValue!$N$2:$O$70,2,FALSE) &amp; ",") &amp; IF(ISBLANK(AG211),"",VLOOKUP(AG211,ComboValue!$N$2:$O$70,2,FALSE) &amp; ",") &amp; IF(ISBLANK(AH211),"",VLOOKUP(AH211,ComboValue!$N$2:$O$70,2,FALSE) &amp; ",") &amp; IF(ISBLANK(AI211),"",VLOOKUP(AI211,ComboValue!$N$2:$O$70,2,FALSE) &amp; ",") &amp; IF(ISBLANK(AJ211),"",VLOOKUP(AJ211,ComboValue!$N$2:$O$70,2,FALSE) &amp; ",") &amp; IF(ISBLANK(AK211),"",VLOOKUP(AK211,ComboValue!$N$2:$O$70,2,FALSE) &amp; ",") &amp; IF(ISBLANK(AL211),"",VLOOKUP(AL211,ComboValue!$N$2:$O$70,2,FALSE) &amp; ",") &amp; IF(ISBLANK(AM211),"",VLOOKUP(AM211,ComboValue!$N$2:$O$70,2,FALSE) &amp; ",") &amp; IF(ISBLANK(AN211),"",VLOOKUP(AN211,ComboValue!$N$2:$O$70,2,FALSE) &amp; ",") &amp; IF(ISBLANK(AO211),"",VLOOKUP(AO211,ComboValue!$N$2:$O$70,2,FALSE) &amp; ",") &amp; IF(ISBLANK(AP211),"",VLOOKUP(AP211,ComboValue!$N$2:$O$70,2,FALSE) &amp; ",") &amp; IF(ISBLANK(AQ211),"",VLOOKUP(AQ211,ComboValue!$N$2:$O$70,2,FALSE) &amp; ",") &amp; IF(ISBLANK(AR211),"",VLOOKUP(AR211,ComboValue!$N$2:$O$70,2,FALSE) &amp; ",") &amp; IF(ISBLANK(AS211),"",VLOOKUP(AS211,ComboValue!$N$2:$O$70,2,FALSE) &amp; ",") &amp; IF(ISBLANK(AT211),"",VLOOKUP(AT211,ComboValue!$N$2:$O$70,2,FALSE) &amp; ",") &amp; IF(ISBLANK(AU211),"",VLOOKUP(AU211,ComboValue!$N$2:$O$70,2,FALSE) &amp; ",") &amp; IF(ISBLANK(AV211),"",VLOOKUP(AV211,ComboValue!$N$2:$O$70,2,FALSE) &amp; ",")</f>
        <v/>
      </c>
      <c r="BC211" s="122" t="str">
        <f t="shared" si="181"/>
        <v/>
      </c>
      <c r="BD211" s="110"/>
      <c r="BE211" s="120" t="str">
        <f t="shared" si="221"/>
        <v/>
      </c>
      <c r="BF211" s="121" t="str">
        <f t="shared" si="222"/>
        <v/>
      </c>
      <c r="BG211" s="121" t="str">
        <f t="shared" si="223"/>
        <v/>
      </c>
      <c r="BH211" s="121" t="str">
        <f t="shared" si="224"/>
        <v/>
      </c>
      <c r="BI211" s="121" t="str">
        <f t="shared" si="225"/>
        <v/>
      </c>
      <c r="BJ211" s="121" t="str">
        <f t="shared" si="226"/>
        <v/>
      </c>
      <c r="BK211" s="121" t="str">
        <f t="shared" si="227"/>
        <v/>
      </c>
      <c r="BL211" s="121" t="str">
        <f t="shared" si="228"/>
        <v/>
      </c>
      <c r="BM211" s="121" t="str">
        <f t="shared" si="229"/>
        <v/>
      </c>
      <c r="BN211" s="121" t="str">
        <f t="shared" si="230"/>
        <v/>
      </c>
      <c r="BO211" s="121">
        <f t="shared" si="182"/>
        <v>0</v>
      </c>
      <c r="BP211" s="121">
        <f t="shared" si="183"/>
        <v>0</v>
      </c>
      <c r="BQ211" s="121">
        <f t="shared" si="184"/>
        <v>0</v>
      </c>
      <c r="BR211" s="121">
        <f t="shared" si="185"/>
        <v>0</v>
      </c>
      <c r="BS211" s="121">
        <f t="shared" si="186"/>
        <v>0</v>
      </c>
      <c r="BT211" s="121">
        <f t="shared" si="187"/>
        <v>0</v>
      </c>
      <c r="BU211" s="121" t="str">
        <f t="shared" si="188"/>
        <v/>
      </c>
      <c r="BV211" s="121" t="str">
        <f t="shared" si="189"/>
        <v/>
      </c>
      <c r="BW211" s="121" t="str">
        <f t="shared" si="190"/>
        <v/>
      </c>
      <c r="BX211" s="121" t="str">
        <f t="shared" si="191"/>
        <v/>
      </c>
      <c r="BY211" s="121" t="str">
        <f t="shared" si="192"/>
        <v/>
      </c>
      <c r="BZ211" s="121" t="str">
        <f t="shared" si="193"/>
        <v/>
      </c>
      <c r="CA211" s="121" t="str">
        <f t="shared" si="194"/>
        <v/>
      </c>
      <c r="CB211" s="121" t="str">
        <f t="shared" si="195"/>
        <v/>
      </c>
      <c r="CC211" s="121" t="str">
        <f t="shared" si="196"/>
        <v/>
      </c>
      <c r="CD211" s="121" t="str">
        <f t="shared" si="197"/>
        <v/>
      </c>
      <c r="CE211" s="121" t="str">
        <f t="shared" si="198"/>
        <v/>
      </c>
      <c r="CF211" s="121" t="str">
        <f t="shared" si="199"/>
        <v/>
      </c>
      <c r="CG211" s="121" t="str">
        <f t="shared" si="200"/>
        <v/>
      </c>
      <c r="CH211" s="121" t="str">
        <f t="shared" si="201"/>
        <v/>
      </c>
      <c r="CI211" s="121" t="str">
        <f t="shared" si="202"/>
        <v/>
      </c>
      <c r="CJ211" s="129" t="str">
        <f t="shared" si="203"/>
        <v/>
      </c>
      <c r="CK211" s="121" t="str">
        <f t="shared" si="204"/>
        <v/>
      </c>
      <c r="CL211" s="121" t="str">
        <f t="shared" si="205"/>
        <v/>
      </c>
      <c r="CM211" s="122" t="str">
        <f t="shared" si="206"/>
        <v/>
      </c>
      <c r="CN211" s="122"/>
      <c r="CO211" s="122"/>
      <c r="CP211" s="122"/>
      <c r="CQ211" s="122"/>
      <c r="CR211" s="218" t="str">
        <f t="shared" si="231"/>
        <v>NO</v>
      </c>
      <c r="CS211" s="120" t="str">
        <f t="shared" si="207"/>
        <v/>
      </c>
      <c r="CT211" s="121" t="str">
        <f t="shared" si="208"/>
        <v/>
      </c>
      <c r="CU211" s="121" t="str">
        <f t="shared" si="209"/>
        <v/>
      </c>
      <c r="CV211" s="121" t="str">
        <f t="shared" si="210"/>
        <v/>
      </c>
      <c r="CW211" s="121" t="str">
        <f t="shared" si="211"/>
        <v/>
      </c>
      <c r="CX211" s="121" t="str">
        <f t="shared" si="212"/>
        <v/>
      </c>
      <c r="CY211" s="121" t="str">
        <f t="shared" si="213"/>
        <v/>
      </c>
      <c r="CZ211" s="121" t="str">
        <f t="shared" si="214"/>
        <v/>
      </c>
      <c r="DA211" s="121" t="str">
        <f t="shared" si="215"/>
        <v/>
      </c>
      <c r="DB211" s="122" t="str">
        <f t="shared" si="216"/>
        <v/>
      </c>
      <c r="DC211" s="120" t="str">
        <f t="shared" si="217"/>
        <v/>
      </c>
      <c r="DD211" s="121" t="str">
        <f t="shared" si="218"/>
        <v/>
      </c>
      <c r="DE211" s="121" t="str">
        <f t="shared" si="219"/>
        <v/>
      </c>
      <c r="DF211" s="122" t="str">
        <f t="shared" si="220"/>
        <v/>
      </c>
      <c r="DG211" s="110"/>
    </row>
    <row r="212" spans="2:111" ht="16.2" hidden="1" customHeight="1" outlineLevel="2" x14ac:dyDescent="0.4">
      <c r="B212" s="7">
        <v>207</v>
      </c>
      <c r="C212" s="12"/>
      <c r="D212" s="13"/>
      <c r="E212" s="14"/>
      <c r="F212" s="14"/>
      <c r="G212" s="14"/>
      <c r="H212" s="14"/>
      <c r="I212" s="14"/>
      <c r="J212" s="14"/>
      <c r="K212" s="14"/>
      <c r="L212" s="15"/>
      <c r="M212" s="12"/>
      <c r="N212" s="12"/>
      <c r="O212" s="12"/>
      <c r="P212" s="98" t="str">
        <f xml:space="preserve"> IF(ISBLANK(M212),"",VLOOKUP(M212,ComboValue!$E$2:$I$18,5,FALSE))</f>
        <v/>
      </c>
      <c r="Q212" s="12"/>
      <c r="R212" s="234" t="str" cm="1">
        <f t="array" ref="R212">IF(OR(ISNUMBER(SEARCH("GHS05",$D212:$L212)),ISNUMBER(SEARCH("GHS06",$D212:$L212)),ISNUMBER(SEARCH("GHS07",$D212:$L212)),ISNUMBER(SEARCH("GHS08",$D212:$L212)),ISNUMBER(SEARCH("geen pictogram",$D212:$L212)),ISNUMBER(SEARCH("GHS09",$D212:$L212)),ISNUMBER(SEARCH("GHS05",$D212:$L212))),"JA","NEE")</f>
        <v>NEE</v>
      </c>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X212" s="121" t="str">
        <f xml:space="preserve"> IF(ISBLANK(D212),"",VLOOKUP(D212,ComboValue!$B$2:$C$11,2,FALSE) &amp; ",") &amp; IF(ISBLANK(E212),"",VLOOKUP(E212,ComboValue!$B$2:$C$11,2,FALSE) &amp; ",") &amp; IF(ISBLANK(F212),"",VLOOKUP(F212,ComboValue!$B$2:$C$11,2,FALSE) &amp; ",") &amp; IF(ISBLANK(G212),"",VLOOKUP(G212,ComboValue!$B$2:$C$11,2,FALSE) &amp; ",") &amp; IF(ISBLANK(H212),"",VLOOKUP(H212,ComboValue!$B$2:$C$11,2,FALSE) &amp; ",") &amp; IF(ISBLANK(I212),"",VLOOKUP(I212,ComboValue!$B$2:$C$11,2,FALSE) &amp; ",") &amp; IF(ISBLANK(J212),"",VLOOKUP(J212,ComboValue!$B$2:$C$11,2,FALSE) &amp; ",") &amp; IF(ISBLANK(K212),"",VLOOKUP(K212,ComboValue!$B$2:$C$11,2,FALSE) &amp; ",") &amp; IF(ISBLANK(L212),"",VLOOKUP(L212,ComboValue!$B$2:$C$11,2,FALSE) &amp; ",")</f>
        <v/>
      </c>
      <c r="AY212" s="121" t="str">
        <f t="shared" si="180"/>
        <v>Tous_NL</v>
      </c>
      <c r="AZ212" s="121" t="str">
        <f>IF(ISBLANK(M212),"",VLOOKUP(M212,ComboValue!$E$2:$G$18,3,FALSE))</f>
        <v/>
      </c>
      <c r="BA212" s="121" t="str">
        <f>IF(ISBLANK(N212),"",VLOOKUP(N212,ComboValue!$K$2:$L$5,2,FALSE))</f>
        <v/>
      </c>
      <c r="BB212" s="128" t="str">
        <f>IF(ISBLANK(S212),"",VLOOKUP(S212,ComboValue!$N$2:$O$70,2,FALSE) &amp; ",") &amp; IF(ISBLANK(T212),"",VLOOKUP(T212,ComboValue!$N$2:$O$70,2,FALSE) &amp; ",") &amp; IF(ISBLANK(U212),"",VLOOKUP(U212,ComboValue!$N$2:$O$70,2,FALSE) &amp; ",") &amp; IF(ISBLANK(V212),"",VLOOKUP(V212,ComboValue!$N$2:$O$70,2,FALSE) &amp; ",") &amp; IF(ISBLANK(W212),"",VLOOKUP(W212,ComboValue!$N$2:$O$70,2,FALSE) &amp; ",") &amp; IF(ISBLANK(X212),"",VLOOKUP(X212,ComboValue!$N$2:$O$70,2,FALSE) &amp; ",") &amp; IF(ISBLANK(Y212),"",VLOOKUP(Y212,ComboValue!$N$2:$O$70,2,FALSE) &amp; ",") &amp; IF(ISBLANK(Z212),"",VLOOKUP(Z212,ComboValue!$N$2:$O$70,2,FALSE) &amp; ",") &amp; IF(ISBLANK(AA212),"",VLOOKUP(AA212,ComboValue!$N$2:$O$70,2,FALSE) &amp; ",") &amp; IF(ISBLANK(AB212),"",VLOOKUP(AB212,ComboValue!$N$2:$O$70,2,FALSE) &amp; ",") &amp; IF(ISBLANK(AC212),"",VLOOKUP(AC212,ComboValue!$N$2:$O$70,2,FALSE) &amp; ",") &amp; IF(ISBLANK(AD212),"",VLOOKUP(AD212,ComboValue!$N$2:$O$70,2,FALSE) &amp; ",") &amp; IF(ISBLANK(AE212),"",VLOOKUP(AE212,ComboValue!$N$2:$O$70,2,FALSE) &amp; ",") &amp; IF(ISBLANK(AF212),"",VLOOKUP(AF212,ComboValue!$N$2:$O$70,2,FALSE) &amp; ",") &amp; IF(ISBLANK(AG212),"",VLOOKUP(AG212,ComboValue!$N$2:$O$70,2,FALSE) &amp; ",") &amp; IF(ISBLANK(AH212),"",VLOOKUP(AH212,ComboValue!$N$2:$O$70,2,FALSE) &amp; ",") &amp; IF(ISBLANK(AI212),"",VLOOKUP(AI212,ComboValue!$N$2:$O$70,2,FALSE) &amp; ",") &amp; IF(ISBLANK(AJ212),"",VLOOKUP(AJ212,ComboValue!$N$2:$O$70,2,FALSE) &amp; ",") &amp; IF(ISBLANK(AK212),"",VLOOKUP(AK212,ComboValue!$N$2:$O$70,2,FALSE) &amp; ",") &amp; IF(ISBLANK(AL212),"",VLOOKUP(AL212,ComboValue!$N$2:$O$70,2,FALSE) &amp; ",") &amp; IF(ISBLANK(AM212),"",VLOOKUP(AM212,ComboValue!$N$2:$O$70,2,FALSE) &amp; ",") &amp; IF(ISBLANK(AN212),"",VLOOKUP(AN212,ComboValue!$N$2:$O$70,2,FALSE) &amp; ",") &amp; IF(ISBLANK(AO212),"",VLOOKUP(AO212,ComboValue!$N$2:$O$70,2,FALSE) &amp; ",") &amp; IF(ISBLANK(AP212),"",VLOOKUP(AP212,ComboValue!$N$2:$O$70,2,FALSE) &amp; ",") &amp; IF(ISBLANK(AQ212),"",VLOOKUP(AQ212,ComboValue!$N$2:$O$70,2,FALSE) &amp; ",") &amp; IF(ISBLANK(AR212),"",VLOOKUP(AR212,ComboValue!$N$2:$O$70,2,FALSE) &amp; ",") &amp; IF(ISBLANK(AS212),"",VLOOKUP(AS212,ComboValue!$N$2:$O$70,2,FALSE) &amp; ",") &amp; IF(ISBLANK(AT212),"",VLOOKUP(AT212,ComboValue!$N$2:$O$70,2,FALSE) &amp; ",") &amp; IF(ISBLANK(AU212),"",VLOOKUP(AU212,ComboValue!$N$2:$O$70,2,FALSE) &amp; ",") &amp; IF(ISBLANK(AV212),"",VLOOKUP(AV212,ComboValue!$N$2:$O$70,2,FALSE) &amp; ",")</f>
        <v/>
      </c>
      <c r="BC212" s="122" t="str">
        <f t="shared" si="181"/>
        <v/>
      </c>
      <c r="BD212" s="110"/>
      <c r="BE212" s="120" t="str">
        <f t="shared" si="221"/>
        <v/>
      </c>
      <c r="BF212" s="121" t="str">
        <f t="shared" si="222"/>
        <v/>
      </c>
      <c r="BG212" s="121" t="str">
        <f t="shared" si="223"/>
        <v/>
      </c>
      <c r="BH212" s="121" t="str">
        <f t="shared" si="224"/>
        <v/>
      </c>
      <c r="BI212" s="121" t="str">
        <f t="shared" si="225"/>
        <v/>
      </c>
      <c r="BJ212" s="121" t="str">
        <f t="shared" si="226"/>
        <v/>
      </c>
      <c r="BK212" s="121" t="str">
        <f t="shared" si="227"/>
        <v/>
      </c>
      <c r="BL212" s="121" t="str">
        <f t="shared" si="228"/>
        <v/>
      </c>
      <c r="BM212" s="121" t="str">
        <f t="shared" si="229"/>
        <v/>
      </c>
      <c r="BN212" s="121" t="str">
        <f t="shared" si="230"/>
        <v/>
      </c>
      <c r="BO212" s="121">
        <f t="shared" si="182"/>
        <v>0</v>
      </c>
      <c r="BP212" s="121">
        <f t="shared" si="183"/>
        <v>0</v>
      </c>
      <c r="BQ212" s="121">
        <f t="shared" si="184"/>
        <v>0</v>
      </c>
      <c r="BR212" s="121">
        <f t="shared" si="185"/>
        <v>0</v>
      </c>
      <c r="BS212" s="121">
        <f t="shared" si="186"/>
        <v>0</v>
      </c>
      <c r="BT212" s="121">
        <f t="shared" si="187"/>
        <v>0</v>
      </c>
      <c r="BU212" s="121" t="str">
        <f t="shared" si="188"/>
        <v/>
      </c>
      <c r="BV212" s="121" t="str">
        <f t="shared" si="189"/>
        <v/>
      </c>
      <c r="BW212" s="121" t="str">
        <f t="shared" si="190"/>
        <v/>
      </c>
      <c r="BX212" s="121" t="str">
        <f t="shared" si="191"/>
        <v/>
      </c>
      <c r="BY212" s="121" t="str">
        <f t="shared" si="192"/>
        <v/>
      </c>
      <c r="BZ212" s="121" t="str">
        <f t="shared" si="193"/>
        <v/>
      </c>
      <c r="CA212" s="121" t="str">
        <f t="shared" si="194"/>
        <v/>
      </c>
      <c r="CB212" s="121" t="str">
        <f t="shared" si="195"/>
        <v/>
      </c>
      <c r="CC212" s="121" t="str">
        <f t="shared" si="196"/>
        <v/>
      </c>
      <c r="CD212" s="121" t="str">
        <f t="shared" si="197"/>
        <v/>
      </c>
      <c r="CE212" s="121" t="str">
        <f t="shared" si="198"/>
        <v/>
      </c>
      <c r="CF212" s="121" t="str">
        <f t="shared" si="199"/>
        <v/>
      </c>
      <c r="CG212" s="121" t="str">
        <f t="shared" si="200"/>
        <v/>
      </c>
      <c r="CH212" s="121" t="str">
        <f t="shared" si="201"/>
        <v/>
      </c>
      <c r="CI212" s="121" t="str">
        <f t="shared" si="202"/>
        <v/>
      </c>
      <c r="CJ212" s="129" t="str">
        <f t="shared" si="203"/>
        <v/>
      </c>
      <c r="CK212" s="121" t="str">
        <f t="shared" si="204"/>
        <v/>
      </c>
      <c r="CL212" s="121" t="str">
        <f t="shared" si="205"/>
        <v/>
      </c>
      <c r="CM212" s="122" t="str">
        <f t="shared" si="206"/>
        <v/>
      </c>
      <c r="CN212" s="122"/>
      <c r="CO212" s="122"/>
      <c r="CP212" s="122"/>
      <c r="CQ212" s="122"/>
      <c r="CR212" s="218" t="str">
        <f t="shared" si="231"/>
        <v>NO</v>
      </c>
      <c r="CS212" s="120" t="str">
        <f t="shared" si="207"/>
        <v/>
      </c>
      <c r="CT212" s="121" t="str">
        <f t="shared" si="208"/>
        <v/>
      </c>
      <c r="CU212" s="121" t="str">
        <f t="shared" si="209"/>
        <v/>
      </c>
      <c r="CV212" s="121" t="str">
        <f t="shared" si="210"/>
        <v/>
      </c>
      <c r="CW212" s="121" t="str">
        <f t="shared" si="211"/>
        <v/>
      </c>
      <c r="CX212" s="121" t="str">
        <f t="shared" si="212"/>
        <v/>
      </c>
      <c r="CY212" s="121" t="str">
        <f t="shared" si="213"/>
        <v/>
      </c>
      <c r="CZ212" s="121" t="str">
        <f t="shared" si="214"/>
        <v/>
      </c>
      <c r="DA212" s="121" t="str">
        <f t="shared" si="215"/>
        <v/>
      </c>
      <c r="DB212" s="122" t="str">
        <f t="shared" si="216"/>
        <v/>
      </c>
      <c r="DC212" s="120" t="str">
        <f t="shared" si="217"/>
        <v/>
      </c>
      <c r="DD212" s="121" t="str">
        <f t="shared" si="218"/>
        <v/>
      </c>
      <c r="DE212" s="121" t="str">
        <f t="shared" si="219"/>
        <v/>
      </c>
      <c r="DF212" s="122" t="str">
        <f t="shared" si="220"/>
        <v/>
      </c>
      <c r="DG212" s="110"/>
    </row>
    <row r="213" spans="2:111" ht="16.2" hidden="1" customHeight="1" outlineLevel="2" x14ac:dyDescent="0.4">
      <c r="B213" s="7">
        <v>208</v>
      </c>
      <c r="C213" s="12"/>
      <c r="D213" s="13"/>
      <c r="E213" s="14"/>
      <c r="F213" s="14"/>
      <c r="G213" s="14"/>
      <c r="H213" s="14"/>
      <c r="I213" s="14"/>
      <c r="J213" s="14"/>
      <c r="K213" s="14"/>
      <c r="L213" s="15"/>
      <c r="M213" s="12"/>
      <c r="N213" s="12"/>
      <c r="O213" s="12"/>
      <c r="P213" s="98" t="str">
        <f xml:space="preserve"> IF(ISBLANK(M213),"",VLOOKUP(M213,ComboValue!$E$2:$I$18,5,FALSE))</f>
        <v/>
      </c>
      <c r="Q213" s="12"/>
      <c r="R213" s="234" t="str" cm="1">
        <f t="array" ref="R213">IF(OR(ISNUMBER(SEARCH("GHS05",$D213:$L213)),ISNUMBER(SEARCH("GHS06",$D213:$L213)),ISNUMBER(SEARCH("GHS07",$D213:$L213)),ISNUMBER(SEARCH("GHS08",$D213:$L213)),ISNUMBER(SEARCH("geen pictogram",$D213:$L213)),ISNUMBER(SEARCH("GHS09",$D213:$L213)),ISNUMBER(SEARCH("GHS05",$D213:$L213))),"JA","NEE")</f>
        <v>NEE</v>
      </c>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X213" s="121" t="str">
        <f xml:space="preserve"> IF(ISBLANK(D213),"",VLOOKUP(D213,ComboValue!$B$2:$C$11,2,FALSE) &amp; ",") &amp; IF(ISBLANK(E213),"",VLOOKUP(E213,ComboValue!$B$2:$C$11,2,FALSE) &amp; ",") &amp; IF(ISBLANK(F213),"",VLOOKUP(F213,ComboValue!$B$2:$C$11,2,FALSE) &amp; ",") &amp; IF(ISBLANK(G213),"",VLOOKUP(G213,ComboValue!$B$2:$C$11,2,FALSE) &amp; ",") &amp; IF(ISBLANK(H213),"",VLOOKUP(H213,ComboValue!$B$2:$C$11,2,FALSE) &amp; ",") &amp; IF(ISBLANK(I213),"",VLOOKUP(I213,ComboValue!$B$2:$C$11,2,FALSE) &amp; ",") &amp; IF(ISBLANK(J213),"",VLOOKUP(J213,ComboValue!$B$2:$C$11,2,FALSE) &amp; ",") &amp; IF(ISBLANK(K213),"",VLOOKUP(K213,ComboValue!$B$2:$C$11,2,FALSE) &amp; ",") &amp; IF(ISBLANK(L213),"",VLOOKUP(L213,ComboValue!$B$2:$C$11,2,FALSE) &amp; ",")</f>
        <v/>
      </c>
      <c r="AY213" s="121" t="str">
        <f t="shared" si="180"/>
        <v>Tous_NL</v>
      </c>
      <c r="AZ213" s="121" t="str">
        <f>IF(ISBLANK(M213),"",VLOOKUP(M213,ComboValue!$E$2:$G$18,3,FALSE))</f>
        <v/>
      </c>
      <c r="BA213" s="121" t="str">
        <f>IF(ISBLANK(N213),"",VLOOKUP(N213,ComboValue!$K$2:$L$5,2,FALSE))</f>
        <v/>
      </c>
      <c r="BB213" s="128" t="str">
        <f>IF(ISBLANK(S213),"",VLOOKUP(S213,ComboValue!$N$2:$O$70,2,FALSE) &amp; ",") &amp; IF(ISBLANK(T213),"",VLOOKUP(T213,ComboValue!$N$2:$O$70,2,FALSE) &amp; ",") &amp; IF(ISBLANK(U213),"",VLOOKUP(U213,ComboValue!$N$2:$O$70,2,FALSE) &amp; ",") &amp; IF(ISBLANK(V213),"",VLOOKUP(V213,ComboValue!$N$2:$O$70,2,FALSE) &amp; ",") &amp; IF(ISBLANK(W213),"",VLOOKUP(W213,ComboValue!$N$2:$O$70,2,FALSE) &amp; ",") &amp; IF(ISBLANK(X213),"",VLOOKUP(X213,ComboValue!$N$2:$O$70,2,FALSE) &amp; ",") &amp; IF(ISBLANK(Y213),"",VLOOKUP(Y213,ComboValue!$N$2:$O$70,2,FALSE) &amp; ",") &amp; IF(ISBLANK(Z213),"",VLOOKUP(Z213,ComboValue!$N$2:$O$70,2,FALSE) &amp; ",") &amp; IF(ISBLANK(AA213),"",VLOOKUP(AA213,ComboValue!$N$2:$O$70,2,FALSE) &amp; ",") &amp; IF(ISBLANK(AB213),"",VLOOKUP(AB213,ComboValue!$N$2:$O$70,2,FALSE) &amp; ",") &amp; IF(ISBLANK(AC213),"",VLOOKUP(AC213,ComboValue!$N$2:$O$70,2,FALSE) &amp; ",") &amp; IF(ISBLANK(AD213),"",VLOOKUP(AD213,ComboValue!$N$2:$O$70,2,FALSE) &amp; ",") &amp; IF(ISBLANK(AE213),"",VLOOKUP(AE213,ComboValue!$N$2:$O$70,2,FALSE) &amp; ",") &amp; IF(ISBLANK(AF213),"",VLOOKUP(AF213,ComboValue!$N$2:$O$70,2,FALSE) &amp; ",") &amp; IF(ISBLANK(AG213),"",VLOOKUP(AG213,ComboValue!$N$2:$O$70,2,FALSE) &amp; ",") &amp; IF(ISBLANK(AH213),"",VLOOKUP(AH213,ComboValue!$N$2:$O$70,2,FALSE) &amp; ",") &amp; IF(ISBLANK(AI213),"",VLOOKUP(AI213,ComboValue!$N$2:$O$70,2,FALSE) &amp; ",") &amp; IF(ISBLANK(AJ213),"",VLOOKUP(AJ213,ComboValue!$N$2:$O$70,2,FALSE) &amp; ",") &amp; IF(ISBLANK(AK213),"",VLOOKUP(AK213,ComboValue!$N$2:$O$70,2,FALSE) &amp; ",") &amp; IF(ISBLANK(AL213),"",VLOOKUP(AL213,ComboValue!$N$2:$O$70,2,FALSE) &amp; ",") &amp; IF(ISBLANK(AM213),"",VLOOKUP(AM213,ComboValue!$N$2:$O$70,2,FALSE) &amp; ",") &amp; IF(ISBLANK(AN213),"",VLOOKUP(AN213,ComboValue!$N$2:$O$70,2,FALSE) &amp; ",") &amp; IF(ISBLANK(AO213),"",VLOOKUP(AO213,ComboValue!$N$2:$O$70,2,FALSE) &amp; ",") &amp; IF(ISBLANK(AP213),"",VLOOKUP(AP213,ComboValue!$N$2:$O$70,2,FALSE) &amp; ",") &amp; IF(ISBLANK(AQ213),"",VLOOKUP(AQ213,ComboValue!$N$2:$O$70,2,FALSE) &amp; ",") &amp; IF(ISBLANK(AR213),"",VLOOKUP(AR213,ComboValue!$N$2:$O$70,2,FALSE) &amp; ",") &amp; IF(ISBLANK(AS213),"",VLOOKUP(AS213,ComboValue!$N$2:$O$70,2,FALSE) &amp; ",") &amp; IF(ISBLANK(AT213),"",VLOOKUP(AT213,ComboValue!$N$2:$O$70,2,FALSE) &amp; ",") &amp; IF(ISBLANK(AU213),"",VLOOKUP(AU213,ComboValue!$N$2:$O$70,2,FALSE) &amp; ",") &amp; IF(ISBLANK(AV213),"",VLOOKUP(AV213,ComboValue!$N$2:$O$70,2,FALSE) &amp; ",")</f>
        <v/>
      </c>
      <c r="BC213" s="122" t="str">
        <f t="shared" si="181"/>
        <v/>
      </c>
      <c r="BD213" s="110"/>
      <c r="BE213" s="120" t="str">
        <f t="shared" si="221"/>
        <v/>
      </c>
      <c r="BF213" s="121" t="str">
        <f t="shared" si="222"/>
        <v/>
      </c>
      <c r="BG213" s="121" t="str">
        <f t="shared" si="223"/>
        <v/>
      </c>
      <c r="BH213" s="121" t="str">
        <f t="shared" si="224"/>
        <v/>
      </c>
      <c r="BI213" s="121" t="str">
        <f t="shared" si="225"/>
        <v/>
      </c>
      <c r="BJ213" s="121" t="str">
        <f t="shared" si="226"/>
        <v/>
      </c>
      <c r="BK213" s="121" t="str">
        <f t="shared" si="227"/>
        <v/>
      </c>
      <c r="BL213" s="121" t="str">
        <f t="shared" si="228"/>
        <v/>
      </c>
      <c r="BM213" s="121" t="str">
        <f t="shared" si="229"/>
        <v/>
      </c>
      <c r="BN213" s="121" t="str">
        <f t="shared" si="230"/>
        <v/>
      </c>
      <c r="BO213" s="121">
        <f t="shared" si="182"/>
        <v>0</v>
      </c>
      <c r="BP213" s="121">
        <f t="shared" si="183"/>
        <v>0</v>
      </c>
      <c r="BQ213" s="121">
        <f t="shared" si="184"/>
        <v>0</v>
      </c>
      <c r="BR213" s="121">
        <f t="shared" si="185"/>
        <v>0</v>
      </c>
      <c r="BS213" s="121">
        <f t="shared" si="186"/>
        <v>0</v>
      </c>
      <c r="BT213" s="121">
        <f t="shared" si="187"/>
        <v>0</v>
      </c>
      <c r="BU213" s="121" t="str">
        <f t="shared" si="188"/>
        <v/>
      </c>
      <c r="BV213" s="121" t="str">
        <f t="shared" si="189"/>
        <v/>
      </c>
      <c r="BW213" s="121" t="str">
        <f t="shared" si="190"/>
        <v/>
      </c>
      <c r="BX213" s="121" t="str">
        <f t="shared" si="191"/>
        <v/>
      </c>
      <c r="BY213" s="121" t="str">
        <f t="shared" si="192"/>
        <v/>
      </c>
      <c r="BZ213" s="121" t="str">
        <f t="shared" si="193"/>
        <v/>
      </c>
      <c r="CA213" s="121" t="str">
        <f t="shared" si="194"/>
        <v/>
      </c>
      <c r="CB213" s="121" t="str">
        <f t="shared" si="195"/>
        <v/>
      </c>
      <c r="CC213" s="121" t="str">
        <f t="shared" si="196"/>
        <v/>
      </c>
      <c r="CD213" s="121" t="str">
        <f t="shared" si="197"/>
        <v/>
      </c>
      <c r="CE213" s="121" t="str">
        <f t="shared" si="198"/>
        <v/>
      </c>
      <c r="CF213" s="121" t="str">
        <f t="shared" si="199"/>
        <v/>
      </c>
      <c r="CG213" s="121" t="str">
        <f t="shared" si="200"/>
        <v/>
      </c>
      <c r="CH213" s="121" t="str">
        <f t="shared" si="201"/>
        <v/>
      </c>
      <c r="CI213" s="121" t="str">
        <f t="shared" si="202"/>
        <v/>
      </c>
      <c r="CJ213" s="129" t="str">
        <f t="shared" si="203"/>
        <v/>
      </c>
      <c r="CK213" s="121" t="str">
        <f t="shared" si="204"/>
        <v/>
      </c>
      <c r="CL213" s="121" t="str">
        <f t="shared" si="205"/>
        <v/>
      </c>
      <c r="CM213" s="122" t="str">
        <f t="shared" si="206"/>
        <v/>
      </c>
      <c r="CN213" s="122"/>
      <c r="CO213" s="122"/>
      <c r="CP213" s="122"/>
      <c r="CQ213" s="122"/>
      <c r="CR213" s="218" t="str">
        <f t="shared" si="231"/>
        <v>NO</v>
      </c>
      <c r="CS213" s="120" t="str">
        <f t="shared" si="207"/>
        <v/>
      </c>
      <c r="CT213" s="121" t="str">
        <f t="shared" si="208"/>
        <v/>
      </c>
      <c r="CU213" s="121" t="str">
        <f t="shared" si="209"/>
        <v/>
      </c>
      <c r="CV213" s="121" t="str">
        <f t="shared" si="210"/>
        <v/>
      </c>
      <c r="CW213" s="121" t="str">
        <f t="shared" si="211"/>
        <v/>
      </c>
      <c r="CX213" s="121" t="str">
        <f t="shared" si="212"/>
        <v/>
      </c>
      <c r="CY213" s="121" t="str">
        <f t="shared" si="213"/>
        <v/>
      </c>
      <c r="CZ213" s="121" t="str">
        <f t="shared" si="214"/>
        <v/>
      </c>
      <c r="DA213" s="121" t="str">
        <f t="shared" si="215"/>
        <v/>
      </c>
      <c r="DB213" s="122" t="str">
        <f t="shared" si="216"/>
        <v/>
      </c>
      <c r="DC213" s="120" t="str">
        <f t="shared" si="217"/>
        <v/>
      </c>
      <c r="DD213" s="121" t="str">
        <f t="shared" si="218"/>
        <v/>
      </c>
      <c r="DE213" s="121" t="str">
        <f t="shared" si="219"/>
        <v/>
      </c>
      <c r="DF213" s="122" t="str">
        <f t="shared" si="220"/>
        <v/>
      </c>
      <c r="DG213" s="110"/>
    </row>
    <row r="214" spans="2:111" ht="16.2" hidden="1" customHeight="1" outlineLevel="2" x14ac:dyDescent="0.4">
      <c r="B214" s="7">
        <v>209</v>
      </c>
      <c r="C214" s="12"/>
      <c r="D214" s="13"/>
      <c r="E214" s="14"/>
      <c r="F214" s="14"/>
      <c r="G214" s="14"/>
      <c r="H214" s="14"/>
      <c r="I214" s="14"/>
      <c r="J214" s="14"/>
      <c r="K214" s="14"/>
      <c r="L214" s="15"/>
      <c r="M214" s="12"/>
      <c r="N214" s="12"/>
      <c r="O214" s="12"/>
      <c r="P214" s="98" t="str">
        <f xml:space="preserve"> IF(ISBLANK(M214),"",VLOOKUP(M214,ComboValue!$E$2:$I$18,5,FALSE))</f>
        <v/>
      </c>
      <c r="Q214" s="12"/>
      <c r="R214" s="234" t="str" cm="1">
        <f t="array" ref="R214">IF(OR(ISNUMBER(SEARCH("GHS05",$D214:$L214)),ISNUMBER(SEARCH("GHS06",$D214:$L214)),ISNUMBER(SEARCH("GHS07",$D214:$L214)),ISNUMBER(SEARCH("GHS08",$D214:$L214)),ISNUMBER(SEARCH("geen pictogram",$D214:$L214)),ISNUMBER(SEARCH("GHS09",$D214:$L214)),ISNUMBER(SEARCH("GHS05",$D214:$L214))),"JA","NEE")</f>
        <v>NEE</v>
      </c>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X214" s="121" t="str">
        <f xml:space="preserve"> IF(ISBLANK(D214),"",VLOOKUP(D214,ComboValue!$B$2:$C$11,2,FALSE) &amp; ",") &amp; IF(ISBLANK(E214),"",VLOOKUP(E214,ComboValue!$B$2:$C$11,2,FALSE) &amp; ",") &amp; IF(ISBLANK(F214),"",VLOOKUP(F214,ComboValue!$B$2:$C$11,2,FALSE) &amp; ",") &amp; IF(ISBLANK(G214),"",VLOOKUP(G214,ComboValue!$B$2:$C$11,2,FALSE) &amp; ",") &amp; IF(ISBLANK(H214),"",VLOOKUP(H214,ComboValue!$B$2:$C$11,2,FALSE) &amp; ",") &amp; IF(ISBLANK(I214),"",VLOOKUP(I214,ComboValue!$B$2:$C$11,2,FALSE) &amp; ",") &amp; IF(ISBLANK(J214),"",VLOOKUP(J214,ComboValue!$B$2:$C$11,2,FALSE) &amp; ",") &amp; IF(ISBLANK(K214),"",VLOOKUP(K214,ComboValue!$B$2:$C$11,2,FALSE) &amp; ",") &amp; IF(ISBLANK(L214),"",VLOOKUP(L214,ComboValue!$B$2:$C$11,2,FALSE) &amp; ",")</f>
        <v/>
      </c>
      <c r="AY214" s="121" t="str">
        <f t="shared" si="180"/>
        <v>Tous_NL</v>
      </c>
      <c r="AZ214" s="121" t="str">
        <f>IF(ISBLANK(M214),"",VLOOKUP(M214,ComboValue!$E$2:$G$18,3,FALSE))</f>
        <v/>
      </c>
      <c r="BA214" s="121" t="str">
        <f>IF(ISBLANK(N214),"",VLOOKUP(N214,ComboValue!$K$2:$L$5,2,FALSE))</f>
        <v/>
      </c>
      <c r="BB214" s="128" t="str">
        <f>IF(ISBLANK(S214),"",VLOOKUP(S214,ComboValue!$N$2:$O$70,2,FALSE) &amp; ",") &amp; IF(ISBLANK(T214),"",VLOOKUP(T214,ComboValue!$N$2:$O$70,2,FALSE) &amp; ",") &amp; IF(ISBLANK(U214),"",VLOOKUP(U214,ComboValue!$N$2:$O$70,2,FALSE) &amp; ",") &amp; IF(ISBLANK(V214),"",VLOOKUP(V214,ComboValue!$N$2:$O$70,2,FALSE) &amp; ",") &amp; IF(ISBLANK(W214),"",VLOOKUP(W214,ComboValue!$N$2:$O$70,2,FALSE) &amp; ",") &amp; IF(ISBLANK(X214),"",VLOOKUP(X214,ComboValue!$N$2:$O$70,2,FALSE) &amp; ",") &amp; IF(ISBLANK(Y214),"",VLOOKUP(Y214,ComboValue!$N$2:$O$70,2,FALSE) &amp; ",") &amp; IF(ISBLANK(Z214),"",VLOOKUP(Z214,ComboValue!$N$2:$O$70,2,FALSE) &amp; ",") &amp; IF(ISBLANK(AA214),"",VLOOKUP(AA214,ComboValue!$N$2:$O$70,2,FALSE) &amp; ",") &amp; IF(ISBLANK(AB214),"",VLOOKUP(AB214,ComboValue!$N$2:$O$70,2,FALSE) &amp; ",") &amp; IF(ISBLANK(AC214),"",VLOOKUP(AC214,ComboValue!$N$2:$O$70,2,FALSE) &amp; ",") &amp; IF(ISBLANK(AD214),"",VLOOKUP(AD214,ComboValue!$N$2:$O$70,2,FALSE) &amp; ",") &amp; IF(ISBLANK(AE214),"",VLOOKUP(AE214,ComboValue!$N$2:$O$70,2,FALSE) &amp; ",") &amp; IF(ISBLANK(AF214),"",VLOOKUP(AF214,ComboValue!$N$2:$O$70,2,FALSE) &amp; ",") &amp; IF(ISBLANK(AG214),"",VLOOKUP(AG214,ComboValue!$N$2:$O$70,2,FALSE) &amp; ",") &amp; IF(ISBLANK(AH214),"",VLOOKUP(AH214,ComboValue!$N$2:$O$70,2,FALSE) &amp; ",") &amp; IF(ISBLANK(AI214),"",VLOOKUP(AI214,ComboValue!$N$2:$O$70,2,FALSE) &amp; ",") &amp; IF(ISBLANK(AJ214),"",VLOOKUP(AJ214,ComboValue!$N$2:$O$70,2,FALSE) &amp; ",") &amp; IF(ISBLANK(AK214),"",VLOOKUP(AK214,ComboValue!$N$2:$O$70,2,FALSE) &amp; ",") &amp; IF(ISBLANK(AL214),"",VLOOKUP(AL214,ComboValue!$N$2:$O$70,2,FALSE) &amp; ",") &amp; IF(ISBLANK(AM214),"",VLOOKUP(AM214,ComboValue!$N$2:$O$70,2,FALSE) &amp; ",") &amp; IF(ISBLANK(AN214),"",VLOOKUP(AN214,ComboValue!$N$2:$O$70,2,FALSE) &amp; ",") &amp; IF(ISBLANK(AO214),"",VLOOKUP(AO214,ComboValue!$N$2:$O$70,2,FALSE) &amp; ",") &amp; IF(ISBLANK(AP214),"",VLOOKUP(AP214,ComboValue!$N$2:$O$70,2,FALSE) &amp; ",") &amp; IF(ISBLANK(AQ214),"",VLOOKUP(AQ214,ComboValue!$N$2:$O$70,2,FALSE) &amp; ",") &amp; IF(ISBLANK(AR214),"",VLOOKUP(AR214,ComboValue!$N$2:$O$70,2,FALSE) &amp; ",") &amp; IF(ISBLANK(AS214),"",VLOOKUP(AS214,ComboValue!$N$2:$O$70,2,FALSE) &amp; ",") &amp; IF(ISBLANK(AT214),"",VLOOKUP(AT214,ComboValue!$N$2:$O$70,2,FALSE) &amp; ",") &amp; IF(ISBLANK(AU214),"",VLOOKUP(AU214,ComboValue!$N$2:$O$70,2,FALSE) &amp; ",") &amp; IF(ISBLANK(AV214),"",VLOOKUP(AV214,ComboValue!$N$2:$O$70,2,FALSE) &amp; ",")</f>
        <v/>
      </c>
      <c r="BC214" s="122" t="str">
        <f t="shared" si="181"/>
        <v/>
      </c>
      <c r="BD214" s="110"/>
      <c r="BE214" s="120" t="str">
        <f t="shared" si="221"/>
        <v/>
      </c>
      <c r="BF214" s="121" t="str">
        <f t="shared" si="222"/>
        <v/>
      </c>
      <c r="BG214" s="121" t="str">
        <f t="shared" si="223"/>
        <v/>
      </c>
      <c r="BH214" s="121" t="str">
        <f t="shared" si="224"/>
        <v/>
      </c>
      <c r="BI214" s="121" t="str">
        <f t="shared" si="225"/>
        <v/>
      </c>
      <c r="BJ214" s="121" t="str">
        <f t="shared" si="226"/>
        <v/>
      </c>
      <c r="BK214" s="121" t="str">
        <f t="shared" si="227"/>
        <v/>
      </c>
      <c r="BL214" s="121" t="str">
        <f t="shared" si="228"/>
        <v/>
      </c>
      <c r="BM214" s="121" t="str">
        <f t="shared" si="229"/>
        <v/>
      </c>
      <c r="BN214" s="121" t="str">
        <f t="shared" si="230"/>
        <v/>
      </c>
      <c r="BO214" s="121">
        <f t="shared" si="182"/>
        <v>0</v>
      </c>
      <c r="BP214" s="121">
        <f t="shared" si="183"/>
        <v>0</v>
      </c>
      <c r="BQ214" s="121">
        <f t="shared" si="184"/>
        <v>0</v>
      </c>
      <c r="BR214" s="121">
        <f t="shared" si="185"/>
        <v>0</v>
      </c>
      <c r="BS214" s="121">
        <f t="shared" si="186"/>
        <v>0</v>
      </c>
      <c r="BT214" s="121">
        <f t="shared" si="187"/>
        <v>0</v>
      </c>
      <c r="BU214" s="121" t="str">
        <f t="shared" si="188"/>
        <v/>
      </c>
      <c r="BV214" s="121" t="str">
        <f t="shared" si="189"/>
        <v/>
      </c>
      <c r="BW214" s="121" t="str">
        <f t="shared" si="190"/>
        <v/>
      </c>
      <c r="BX214" s="121" t="str">
        <f t="shared" si="191"/>
        <v/>
      </c>
      <c r="BY214" s="121" t="str">
        <f t="shared" si="192"/>
        <v/>
      </c>
      <c r="BZ214" s="121" t="str">
        <f t="shared" si="193"/>
        <v/>
      </c>
      <c r="CA214" s="121" t="str">
        <f t="shared" si="194"/>
        <v/>
      </c>
      <c r="CB214" s="121" t="str">
        <f t="shared" si="195"/>
        <v/>
      </c>
      <c r="CC214" s="121" t="str">
        <f t="shared" si="196"/>
        <v/>
      </c>
      <c r="CD214" s="121" t="str">
        <f t="shared" si="197"/>
        <v/>
      </c>
      <c r="CE214" s="121" t="str">
        <f t="shared" si="198"/>
        <v/>
      </c>
      <c r="CF214" s="121" t="str">
        <f t="shared" si="199"/>
        <v/>
      </c>
      <c r="CG214" s="121" t="str">
        <f t="shared" si="200"/>
        <v/>
      </c>
      <c r="CH214" s="121" t="str">
        <f t="shared" si="201"/>
        <v/>
      </c>
      <c r="CI214" s="121" t="str">
        <f t="shared" si="202"/>
        <v/>
      </c>
      <c r="CJ214" s="129" t="str">
        <f t="shared" si="203"/>
        <v/>
      </c>
      <c r="CK214" s="121" t="str">
        <f t="shared" si="204"/>
        <v/>
      </c>
      <c r="CL214" s="121" t="str">
        <f t="shared" si="205"/>
        <v/>
      </c>
      <c r="CM214" s="122" t="str">
        <f t="shared" si="206"/>
        <v/>
      </c>
      <c r="CN214" s="122"/>
      <c r="CO214" s="122"/>
      <c r="CP214" s="122"/>
      <c r="CQ214" s="122"/>
      <c r="CR214" s="218" t="str">
        <f t="shared" si="231"/>
        <v>NO</v>
      </c>
      <c r="CS214" s="120" t="str">
        <f t="shared" si="207"/>
        <v/>
      </c>
      <c r="CT214" s="121" t="str">
        <f t="shared" si="208"/>
        <v/>
      </c>
      <c r="CU214" s="121" t="str">
        <f t="shared" si="209"/>
        <v/>
      </c>
      <c r="CV214" s="121" t="str">
        <f t="shared" si="210"/>
        <v/>
      </c>
      <c r="CW214" s="121" t="str">
        <f t="shared" si="211"/>
        <v/>
      </c>
      <c r="CX214" s="121" t="str">
        <f t="shared" si="212"/>
        <v/>
      </c>
      <c r="CY214" s="121" t="str">
        <f t="shared" si="213"/>
        <v/>
      </c>
      <c r="CZ214" s="121" t="str">
        <f t="shared" si="214"/>
        <v/>
      </c>
      <c r="DA214" s="121" t="str">
        <f t="shared" si="215"/>
        <v/>
      </c>
      <c r="DB214" s="122" t="str">
        <f t="shared" si="216"/>
        <v/>
      </c>
      <c r="DC214" s="120" t="str">
        <f t="shared" si="217"/>
        <v/>
      </c>
      <c r="DD214" s="121" t="str">
        <f t="shared" si="218"/>
        <v/>
      </c>
      <c r="DE214" s="121" t="str">
        <f t="shared" si="219"/>
        <v/>
      </c>
      <c r="DF214" s="122" t="str">
        <f t="shared" si="220"/>
        <v/>
      </c>
      <c r="DG214" s="110"/>
    </row>
    <row r="215" spans="2:111" ht="16.2" hidden="1" customHeight="1" outlineLevel="2" x14ac:dyDescent="0.4">
      <c r="B215" s="7">
        <v>210</v>
      </c>
      <c r="C215" s="12"/>
      <c r="D215" s="13"/>
      <c r="E215" s="14"/>
      <c r="F215" s="14"/>
      <c r="G215" s="14"/>
      <c r="H215" s="14"/>
      <c r="I215" s="14"/>
      <c r="J215" s="14"/>
      <c r="K215" s="14"/>
      <c r="L215" s="15"/>
      <c r="M215" s="12"/>
      <c r="N215" s="12"/>
      <c r="O215" s="12"/>
      <c r="P215" s="98" t="str">
        <f xml:space="preserve"> IF(ISBLANK(M215),"",VLOOKUP(M215,ComboValue!$E$2:$I$18,5,FALSE))</f>
        <v/>
      </c>
      <c r="Q215" s="12"/>
      <c r="R215" s="234" t="str" cm="1">
        <f t="array" ref="R215">IF(OR(ISNUMBER(SEARCH("GHS05",$D215:$L215)),ISNUMBER(SEARCH("GHS06",$D215:$L215)),ISNUMBER(SEARCH("GHS07",$D215:$L215)),ISNUMBER(SEARCH("GHS08",$D215:$L215)),ISNUMBER(SEARCH("geen pictogram",$D215:$L215)),ISNUMBER(SEARCH("GHS09",$D215:$L215)),ISNUMBER(SEARCH("GHS05",$D215:$L215))),"JA","NEE")</f>
        <v>NEE</v>
      </c>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X215" s="121" t="str">
        <f xml:space="preserve"> IF(ISBLANK(D215),"",VLOOKUP(D215,ComboValue!$B$2:$C$11,2,FALSE) &amp; ",") &amp; IF(ISBLANK(E215),"",VLOOKUP(E215,ComboValue!$B$2:$C$11,2,FALSE) &amp; ",") &amp; IF(ISBLANK(F215),"",VLOOKUP(F215,ComboValue!$B$2:$C$11,2,FALSE) &amp; ",") &amp; IF(ISBLANK(G215),"",VLOOKUP(G215,ComboValue!$B$2:$C$11,2,FALSE) &amp; ",") &amp; IF(ISBLANK(H215),"",VLOOKUP(H215,ComboValue!$B$2:$C$11,2,FALSE) &amp; ",") &amp; IF(ISBLANK(I215),"",VLOOKUP(I215,ComboValue!$B$2:$C$11,2,FALSE) &amp; ",") &amp; IF(ISBLANK(J215),"",VLOOKUP(J215,ComboValue!$B$2:$C$11,2,FALSE) &amp; ",") &amp; IF(ISBLANK(K215),"",VLOOKUP(K215,ComboValue!$B$2:$C$11,2,FALSE) &amp; ",") &amp; IF(ISBLANK(L215),"",VLOOKUP(L215,ComboValue!$B$2:$C$11,2,FALSE) &amp; ",")</f>
        <v/>
      </c>
      <c r="AY215" s="121" t="str">
        <f t="shared" si="180"/>
        <v>Tous_NL</v>
      </c>
      <c r="AZ215" s="121" t="str">
        <f>IF(ISBLANK(M215),"",VLOOKUP(M215,ComboValue!$E$2:$G$18,3,FALSE))</f>
        <v/>
      </c>
      <c r="BA215" s="121" t="str">
        <f>IF(ISBLANK(N215),"",VLOOKUP(N215,ComboValue!$K$2:$L$5,2,FALSE))</f>
        <v/>
      </c>
      <c r="BB215" s="128" t="str">
        <f>IF(ISBLANK(S215),"",VLOOKUP(S215,ComboValue!$N$2:$O$70,2,FALSE) &amp; ",") &amp; IF(ISBLANK(T215),"",VLOOKUP(T215,ComboValue!$N$2:$O$70,2,FALSE) &amp; ",") &amp; IF(ISBLANK(U215),"",VLOOKUP(U215,ComboValue!$N$2:$O$70,2,FALSE) &amp; ",") &amp; IF(ISBLANK(V215),"",VLOOKUP(V215,ComboValue!$N$2:$O$70,2,FALSE) &amp; ",") &amp; IF(ISBLANK(W215),"",VLOOKUP(W215,ComboValue!$N$2:$O$70,2,FALSE) &amp; ",") &amp; IF(ISBLANK(X215),"",VLOOKUP(X215,ComboValue!$N$2:$O$70,2,FALSE) &amp; ",") &amp; IF(ISBLANK(Y215),"",VLOOKUP(Y215,ComboValue!$N$2:$O$70,2,FALSE) &amp; ",") &amp; IF(ISBLANK(Z215),"",VLOOKUP(Z215,ComboValue!$N$2:$O$70,2,FALSE) &amp; ",") &amp; IF(ISBLANK(AA215),"",VLOOKUP(AA215,ComboValue!$N$2:$O$70,2,FALSE) &amp; ",") &amp; IF(ISBLANK(AB215),"",VLOOKUP(AB215,ComboValue!$N$2:$O$70,2,FALSE) &amp; ",") &amp; IF(ISBLANK(AC215),"",VLOOKUP(AC215,ComboValue!$N$2:$O$70,2,FALSE) &amp; ",") &amp; IF(ISBLANK(AD215),"",VLOOKUP(AD215,ComboValue!$N$2:$O$70,2,FALSE) &amp; ",") &amp; IF(ISBLANK(AE215),"",VLOOKUP(AE215,ComboValue!$N$2:$O$70,2,FALSE) &amp; ",") &amp; IF(ISBLANK(AF215),"",VLOOKUP(AF215,ComboValue!$N$2:$O$70,2,FALSE) &amp; ",") &amp; IF(ISBLANK(AG215),"",VLOOKUP(AG215,ComboValue!$N$2:$O$70,2,FALSE) &amp; ",") &amp; IF(ISBLANK(AH215),"",VLOOKUP(AH215,ComboValue!$N$2:$O$70,2,FALSE) &amp; ",") &amp; IF(ISBLANK(AI215),"",VLOOKUP(AI215,ComboValue!$N$2:$O$70,2,FALSE) &amp; ",") &amp; IF(ISBLANK(AJ215),"",VLOOKUP(AJ215,ComboValue!$N$2:$O$70,2,FALSE) &amp; ",") &amp; IF(ISBLANK(AK215),"",VLOOKUP(AK215,ComboValue!$N$2:$O$70,2,FALSE) &amp; ",") &amp; IF(ISBLANK(AL215),"",VLOOKUP(AL215,ComboValue!$N$2:$O$70,2,FALSE) &amp; ",") &amp; IF(ISBLANK(AM215),"",VLOOKUP(AM215,ComboValue!$N$2:$O$70,2,FALSE) &amp; ",") &amp; IF(ISBLANK(AN215),"",VLOOKUP(AN215,ComboValue!$N$2:$O$70,2,FALSE) &amp; ",") &amp; IF(ISBLANK(AO215),"",VLOOKUP(AO215,ComboValue!$N$2:$O$70,2,FALSE) &amp; ",") &amp; IF(ISBLANK(AP215),"",VLOOKUP(AP215,ComboValue!$N$2:$O$70,2,FALSE) &amp; ",") &amp; IF(ISBLANK(AQ215),"",VLOOKUP(AQ215,ComboValue!$N$2:$O$70,2,FALSE) &amp; ",") &amp; IF(ISBLANK(AR215),"",VLOOKUP(AR215,ComboValue!$N$2:$O$70,2,FALSE) &amp; ",") &amp; IF(ISBLANK(AS215),"",VLOOKUP(AS215,ComboValue!$N$2:$O$70,2,FALSE) &amp; ",") &amp; IF(ISBLANK(AT215),"",VLOOKUP(AT215,ComboValue!$N$2:$O$70,2,FALSE) &amp; ",") &amp; IF(ISBLANK(AU215),"",VLOOKUP(AU215,ComboValue!$N$2:$O$70,2,FALSE) &amp; ",") &amp; IF(ISBLANK(AV215),"",VLOOKUP(AV215,ComboValue!$N$2:$O$70,2,FALSE) &amp; ",")</f>
        <v/>
      </c>
      <c r="BC215" s="122" t="str">
        <f t="shared" si="181"/>
        <v/>
      </c>
      <c r="BD215" s="110"/>
      <c r="BE215" s="120" t="str">
        <f t="shared" si="221"/>
        <v/>
      </c>
      <c r="BF215" s="121" t="str">
        <f t="shared" si="222"/>
        <v/>
      </c>
      <c r="BG215" s="121" t="str">
        <f t="shared" si="223"/>
        <v/>
      </c>
      <c r="BH215" s="121" t="str">
        <f t="shared" si="224"/>
        <v/>
      </c>
      <c r="BI215" s="121" t="str">
        <f t="shared" si="225"/>
        <v/>
      </c>
      <c r="BJ215" s="121" t="str">
        <f t="shared" si="226"/>
        <v/>
      </c>
      <c r="BK215" s="121" t="str">
        <f t="shared" si="227"/>
        <v/>
      </c>
      <c r="BL215" s="121" t="str">
        <f t="shared" si="228"/>
        <v/>
      </c>
      <c r="BM215" s="121" t="str">
        <f t="shared" si="229"/>
        <v/>
      </c>
      <c r="BN215" s="121" t="str">
        <f t="shared" si="230"/>
        <v/>
      </c>
      <c r="BO215" s="121">
        <f t="shared" si="182"/>
        <v>0</v>
      </c>
      <c r="BP215" s="121">
        <f t="shared" si="183"/>
        <v>0</v>
      </c>
      <c r="BQ215" s="121">
        <f t="shared" si="184"/>
        <v>0</v>
      </c>
      <c r="BR215" s="121">
        <f t="shared" si="185"/>
        <v>0</v>
      </c>
      <c r="BS215" s="121">
        <f t="shared" si="186"/>
        <v>0</v>
      </c>
      <c r="BT215" s="121">
        <f t="shared" si="187"/>
        <v>0</v>
      </c>
      <c r="BU215" s="121" t="str">
        <f t="shared" si="188"/>
        <v/>
      </c>
      <c r="BV215" s="121" t="str">
        <f t="shared" si="189"/>
        <v/>
      </c>
      <c r="BW215" s="121" t="str">
        <f t="shared" si="190"/>
        <v/>
      </c>
      <c r="BX215" s="121" t="str">
        <f t="shared" si="191"/>
        <v/>
      </c>
      <c r="BY215" s="121" t="str">
        <f t="shared" si="192"/>
        <v/>
      </c>
      <c r="BZ215" s="121" t="str">
        <f t="shared" si="193"/>
        <v/>
      </c>
      <c r="CA215" s="121" t="str">
        <f t="shared" si="194"/>
        <v/>
      </c>
      <c r="CB215" s="121" t="str">
        <f t="shared" si="195"/>
        <v/>
      </c>
      <c r="CC215" s="121" t="str">
        <f t="shared" si="196"/>
        <v/>
      </c>
      <c r="CD215" s="121" t="str">
        <f t="shared" si="197"/>
        <v/>
      </c>
      <c r="CE215" s="121" t="str">
        <f t="shared" si="198"/>
        <v/>
      </c>
      <c r="CF215" s="121" t="str">
        <f t="shared" si="199"/>
        <v/>
      </c>
      <c r="CG215" s="121" t="str">
        <f t="shared" si="200"/>
        <v/>
      </c>
      <c r="CH215" s="121" t="str">
        <f t="shared" si="201"/>
        <v/>
      </c>
      <c r="CI215" s="121" t="str">
        <f t="shared" si="202"/>
        <v/>
      </c>
      <c r="CJ215" s="129" t="str">
        <f t="shared" si="203"/>
        <v/>
      </c>
      <c r="CK215" s="121" t="str">
        <f t="shared" si="204"/>
        <v/>
      </c>
      <c r="CL215" s="121" t="str">
        <f t="shared" si="205"/>
        <v/>
      </c>
      <c r="CM215" s="122" t="str">
        <f t="shared" si="206"/>
        <v/>
      </c>
      <c r="CN215" s="122"/>
      <c r="CO215" s="122"/>
      <c r="CP215" s="122"/>
      <c r="CQ215" s="122"/>
      <c r="CR215" s="218" t="str">
        <f t="shared" si="231"/>
        <v>NO</v>
      </c>
      <c r="CS215" s="120" t="str">
        <f t="shared" si="207"/>
        <v/>
      </c>
      <c r="CT215" s="121" t="str">
        <f t="shared" si="208"/>
        <v/>
      </c>
      <c r="CU215" s="121" t="str">
        <f t="shared" si="209"/>
        <v/>
      </c>
      <c r="CV215" s="121" t="str">
        <f t="shared" si="210"/>
        <v/>
      </c>
      <c r="CW215" s="121" t="str">
        <f t="shared" si="211"/>
        <v/>
      </c>
      <c r="CX215" s="121" t="str">
        <f t="shared" si="212"/>
        <v/>
      </c>
      <c r="CY215" s="121" t="str">
        <f t="shared" si="213"/>
        <v/>
      </c>
      <c r="CZ215" s="121" t="str">
        <f t="shared" si="214"/>
        <v/>
      </c>
      <c r="DA215" s="121" t="str">
        <f t="shared" si="215"/>
        <v/>
      </c>
      <c r="DB215" s="122" t="str">
        <f t="shared" si="216"/>
        <v/>
      </c>
      <c r="DC215" s="120" t="str">
        <f t="shared" si="217"/>
        <v/>
      </c>
      <c r="DD215" s="121" t="str">
        <f t="shared" si="218"/>
        <v/>
      </c>
      <c r="DE215" s="121" t="str">
        <f t="shared" si="219"/>
        <v/>
      </c>
      <c r="DF215" s="122" t="str">
        <f t="shared" si="220"/>
        <v/>
      </c>
      <c r="DG215" s="110"/>
    </row>
    <row r="216" spans="2:111" ht="16.2" hidden="1" customHeight="1" outlineLevel="2" x14ac:dyDescent="0.4">
      <c r="B216" s="7">
        <v>211</v>
      </c>
      <c r="C216" s="12"/>
      <c r="D216" s="13"/>
      <c r="E216" s="14"/>
      <c r="F216" s="14"/>
      <c r="G216" s="14"/>
      <c r="H216" s="14"/>
      <c r="I216" s="14"/>
      <c r="J216" s="14"/>
      <c r="K216" s="14"/>
      <c r="L216" s="15"/>
      <c r="M216" s="12"/>
      <c r="N216" s="12"/>
      <c r="O216" s="12"/>
      <c r="P216" s="98" t="str">
        <f xml:space="preserve"> IF(ISBLANK(M216),"",VLOOKUP(M216,ComboValue!$E$2:$I$18,5,FALSE))</f>
        <v/>
      </c>
      <c r="Q216" s="12"/>
      <c r="R216" s="234" t="str" cm="1">
        <f t="array" ref="R216">IF(OR(ISNUMBER(SEARCH("GHS05",$D216:$L216)),ISNUMBER(SEARCH("GHS06",$D216:$L216)),ISNUMBER(SEARCH("GHS07",$D216:$L216)),ISNUMBER(SEARCH("GHS08",$D216:$L216)),ISNUMBER(SEARCH("geen pictogram",$D216:$L216)),ISNUMBER(SEARCH("GHS09",$D216:$L216)),ISNUMBER(SEARCH("GHS05",$D216:$L216))),"JA","NEE")</f>
        <v>NEE</v>
      </c>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X216" s="121" t="str">
        <f xml:space="preserve"> IF(ISBLANK(D216),"",VLOOKUP(D216,ComboValue!$B$2:$C$11,2,FALSE) &amp; ",") &amp; IF(ISBLANK(E216),"",VLOOKUP(E216,ComboValue!$B$2:$C$11,2,FALSE) &amp; ",") &amp; IF(ISBLANK(F216),"",VLOOKUP(F216,ComboValue!$B$2:$C$11,2,FALSE) &amp; ",") &amp; IF(ISBLANK(G216),"",VLOOKUP(G216,ComboValue!$B$2:$C$11,2,FALSE) &amp; ",") &amp; IF(ISBLANK(H216),"",VLOOKUP(H216,ComboValue!$B$2:$C$11,2,FALSE) &amp; ",") &amp; IF(ISBLANK(I216),"",VLOOKUP(I216,ComboValue!$B$2:$C$11,2,FALSE) &amp; ",") &amp; IF(ISBLANK(J216),"",VLOOKUP(J216,ComboValue!$B$2:$C$11,2,FALSE) &amp; ",") &amp; IF(ISBLANK(K216),"",VLOOKUP(K216,ComboValue!$B$2:$C$11,2,FALSE) &amp; ",") &amp; IF(ISBLANK(L216),"",VLOOKUP(L216,ComboValue!$B$2:$C$11,2,FALSE) &amp; ",")</f>
        <v/>
      </c>
      <c r="AY216" s="121" t="str">
        <f t="shared" si="180"/>
        <v>Tous_NL</v>
      </c>
      <c r="AZ216" s="121" t="str">
        <f>IF(ISBLANK(M216),"",VLOOKUP(M216,ComboValue!$E$2:$G$18,3,FALSE))</f>
        <v/>
      </c>
      <c r="BA216" s="121" t="str">
        <f>IF(ISBLANK(N216),"",VLOOKUP(N216,ComboValue!$K$2:$L$5,2,FALSE))</f>
        <v/>
      </c>
      <c r="BB216" s="128" t="str">
        <f>IF(ISBLANK(S216),"",VLOOKUP(S216,ComboValue!$N$2:$O$70,2,FALSE) &amp; ",") &amp; IF(ISBLANK(T216),"",VLOOKUP(T216,ComboValue!$N$2:$O$70,2,FALSE) &amp; ",") &amp; IF(ISBLANK(U216),"",VLOOKUP(U216,ComboValue!$N$2:$O$70,2,FALSE) &amp; ",") &amp; IF(ISBLANK(V216),"",VLOOKUP(V216,ComboValue!$N$2:$O$70,2,FALSE) &amp; ",") &amp; IF(ISBLANK(W216),"",VLOOKUP(W216,ComboValue!$N$2:$O$70,2,FALSE) &amp; ",") &amp; IF(ISBLANK(X216),"",VLOOKUP(X216,ComboValue!$N$2:$O$70,2,FALSE) &amp; ",") &amp; IF(ISBLANK(Y216),"",VLOOKUP(Y216,ComboValue!$N$2:$O$70,2,FALSE) &amp; ",") &amp; IF(ISBLANK(Z216),"",VLOOKUP(Z216,ComboValue!$N$2:$O$70,2,FALSE) &amp; ",") &amp; IF(ISBLANK(AA216),"",VLOOKUP(AA216,ComboValue!$N$2:$O$70,2,FALSE) &amp; ",") &amp; IF(ISBLANK(AB216),"",VLOOKUP(AB216,ComboValue!$N$2:$O$70,2,FALSE) &amp; ",") &amp; IF(ISBLANK(AC216),"",VLOOKUP(AC216,ComboValue!$N$2:$O$70,2,FALSE) &amp; ",") &amp; IF(ISBLANK(AD216),"",VLOOKUP(AD216,ComboValue!$N$2:$O$70,2,FALSE) &amp; ",") &amp; IF(ISBLANK(AE216),"",VLOOKUP(AE216,ComboValue!$N$2:$O$70,2,FALSE) &amp; ",") &amp; IF(ISBLANK(AF216),"",VLOOKUP(AF216,ComboValue!$N$2:$O$70,2,FALSE) &amp; ",") &amp; IF(ISBLANK(AG216),"",VLOOKUP(AG216,ComboValue!$N$2:$O$70,2,FALSE) &amp; ",") &amp; IF(ISBLANK(AH216),"",VLOOKUP(AH216,ComboValue!$N$2:$O$70,2,FALSE) &amp; ",") &amp; IF(ISBLANK(AI216),"",VLOOKUP(AI216,ComboValue!$N$2:$O$70,2,FALSE) &amp; ",") &amp; IF(ISBLANK(AJ216),"",VLOOKUP(AJ216,ComboValue!$N$2:$O$70,2,FALSE) &amp; ",") &amp; IF(ISBLANK(AK216),"",VLOOKUP(AK216,ComboValue!$N$2:$O$70,2,FALSE) &amp; ",") &amp; IF(ISBLANK(AL216),"",VLOOKUP(AL216,ComboValue!$N$2:$O$70,2,FALSE) &amp; ",") &amp; IF(ISBLANK(AM216),"",VLOOKUP(AM216,ComboValue!$N$2:$O$70,2,FALSE) &amp; ",") &amp; IF(ISBLANK(AN216),"",VLOOKUP(AN216,ComboValue!$N$2:$O$70,2,FALSE) &amp; ",") &amp; IF(ISBLANK(AO216),"",VLOOKUP(AO216,ComboValue!$N$2:$O$70,2,FALSE) &amp; ",") &amp; IF(ISBLANK(AP216),"",VLOOKUP(AP216,ComboValue!$N$2:$O$70,2,FALSE) &amp; ",") &amp; IF(ISBLANK(AQ216),"",VLOOKUP(AQ216,ComboValue!$N$2:$O$70,2,FALSE) &amp; ",") &amp; IF(ISBLANK(AR216),"",VLOOKUP(AR216,ComboValue!$N$2:$O$70,2,FALSE) &amp; ",") &amp; IF(ISBLANK(AS216),"",VLOOKUP(AS216,ComboValue!$N$2:$O$70,2,FALSE) &amp; ",") &amp; IF(ISBLANK(AT216),"",VLOOKUP(AT216,ComboValue!$N$2:$O$70,2,FALSE) &amp; ",") &amp; IF(ISBLANK(AU216),"",VLOOKUP(AU216,ComboValue!$N$2:$O$70,2,FALSE) &amp; ",") &amp; IF(ISBLANK(AV216),"",VLOOKUP(AV216,ComboValue!$N$2:$O$70,2,FALSE) &amp; ",")</f>
        <v/>
      </c>
      <c r="BC216" s="122" t="str">
        <f t="shared" si="181"/>
        <v/>
      </c>
      <c r="BD216" s="110"/>
      <c r="BE216" s="120" t="str">
        <f t="shared" si="221"/>
        <v/>
      </c>
      <c r="BF216" s="121" t="str">
        <f t="shared" si="222"/>
        <v/>
      </c>
      <c r="BG216" s="121" t="str">
        <f t="shared" si="223"/>
        <v/>
      </c>
      <c r="BH216" s="121" t="str">
        <f t="shared" si="224"/>
        <v/>
      </c>
      <c r="BI216" s="121" t="str">
        <f t="shared" si="225"/>
        <v/>
      </c>
      <c r="BJ216" s="121" t="str">
        <f t="shared" si="226"/>
        <v/>
      </c>
      <c r="BK216" s="121" t="str">
        <f t="shared" si="227"/>
        <v/>
      </c>
      <c r="BL216" s="121" t="str">
        <f t="shared" si="228"/>
        <v/>
      </c>
      <c r="BM216" s="121" t="str">
        <f t="shared" si="229"/>
        <v/>
      </c>
      <c r="BN216" s="121" t="str">
        <f t="shared" si="230"/>
        <v/>
      </c>
      <c r="BO216" s="121">
        <f t="shared" si="182"/>
        <v>0</v>
      </c>
      <c r="BP216" s="121">
        <f t="shared" si="183"/>
        <v>0</v>
      </c>
      <c r="BQ216" s="121">
        <f t="shared" si="184"/>
        <v>0</v>
      </c>
      <c r="BR216" s="121">
        <f t="shared" si="185"/>
        <v>0</v>
      </c>
      <c r="BS216" s="121">
        <f t="shared" si="186"/>
        <v>0</v>
      </c>
      <c r="BT216" s="121">
        <f t="shared" si="187"/>
        <v>0</v>
      </c>
      <c r="BU216" s="121" t="str">
        <f t="shared" si="188"/>
        <v/>
      </c>
      <c r="BV216" s="121" t="str">
        <f t="shared" si="189"/>
        <v/>
      </c>
      <c r="BW216" s="121" t="str">
        <f t="shared" si="190"/>
        <v/>
      </c>
      <c r="BX216" s="121" t="str">
        <f t="shared" si="191"/>
        <v/>
      </c>
      <c r="BY216" s="121" t="str">
        <f t="shared" si="192"/>
        <v/>
      </c>
      <c r="BZ216" s="121" t="str">
        <f t="shared" si="193"/>
        <v/>
      </c>
      <c r="CA216" s="121" t="str">
        <f t="shared" si="194"/>
        <v/>
      </c>
      <c r="CB216" s="121" t="str">
        <f t="shared" si="195"/>
        <v/>
      </c>
      <c r="CC216" s="121" t="str">
        <f t="shared" si="196"/>
        <v/>
      </c>
      <c r="CD216" s="121" t="str">
        <f t="shared" si="197"/>
        <v/>
      </c>
      <c r="CE216" s="121" t="str">
        <f t="shared" si="198"/>
        <v/>
      </c>
      <c r="CF216" s="121" t="str">
        <f t="shared" si="199"/>
        <v/>
      </c>
      <c r="CG216" s="121" t="str">
        <f t="shared" si="200"/>
        <v/>
      </c>
      <c r="CH216" s="121" t="str">
        <f t="shared" si="201"/>
        <v/>
      </c>
      <c r="CI216" s="121" t="str">
        <f t="shared" si="202"/>
        <v/>
      </c>
      <c r="CJ216" s="129" t="str">
        <f t="shared" si="203"/>
        <v/>
      </c>
      <c r="CK216" s="121" t="str">
        <f t="shared" si="204"/>
        <v/>
      </c>
      <c r="CL216" s="121" t="str">
        <f t="shared" si="205"/>
        <v/>
      </c>
      <c r="CM216" s="122" t="str">
        <f t="shared" si="206"/>
        <v/>
      </c>
      <c r="CN216" s="122"/>
      <c r="CO216" s="122"/>
      <c r="CP216" s="122"/>
      <c r="CQ216" s="122"/>
      <c r="CR216" s="218" t="str">
        <f t="shared" si="231"/>
        <v>NO</v>
      </c>
      <c r="CS216" s="120" t="str">
        <f t="shared" si="207"/>
        <v/>
      </c>
      <c r="CT216" s="121" t="str">
        <f t="shared" si="208"/>
        <v/>
      </c>
      <c r="CU216" s="121" t="str">
        <f t="shared" si="209"/>
        <v/>
      </c>
      <c r="CV216" s="121" t="str">
        <f t="shared" si="210"/>
        <v/>
      </c>
      <c r="CW216" s="121" t="str">
        <f t="shared" si="211"/>
        <v/>
      </c>
      <c r="CX216" s="121" t="str">
        <f t="shared" si="212"/>
        <v/>
      </c>
      <c r="CY216" s="121" t="str">
        <f t="shared" si="213"/>
        <v/>
      </c>
      <c r="CZ216" s="121" t="str">
        <f t="shared" si="214"/>
        <v/>
      </c>
      <c r="DA216" s="121" t="str">
        <f t="shared" si="215"/>
        <v/>
      </c>
      <c r="DB216" s="122" t="str">
        <f t="shared" si="216"/>
        <v/>
      </c>
      <c r="DC216" s="120" t="str">
        <f t="shared" si="217"/>
        <v/>
      </c>
      <c r="DD216" s="121" t="str">
        <f t="shared" si="218"/>
        <v/>
      </c>
      <c r="DE216" s="121" t="str">
        <f t="shared" si="219"/>
        <v/>
      </c>
      <c r="DF216" s="122" t="str">
        <f t="shared" si="220"/>
        <v/>
      </c>
      <c r="DG216" s="110"/>
    </row>
    <row r="217" spans="2:111" ht="16.2" hidden="1" customHeight="1" outlineLevel="2" x14ac:dyDescent="0.4">
      <c r="B217" s="7">
        <v>212</v>
      </c>
      <c r="C217" s="12"/>
      <c r="D217" s="13"/>
      <c r="E217" s="14"/>
      <c r="F217" s="14"/>
      <c r="G217" s="14"/>
      <c r="H217" s="14"/>
      <c r="I217" s="14"/>
      <c r="J217" s="14"/>
      <c r="K217" s="14"/>
      <c r="L217" s="15"/>
      <c r="M217" s="12"/>
      <c r="N217" s="12"/>
      <c r="O217" s="12"/>
      <c r="P217" s="98" t="str">
        <f xml:space="preserve"> IF(ISBLANK(M217),"",VLOOKUP(M217,ComboValue!$E$2:$I$18,5,FALSE))</f>
        <v/>
      </c>
      <c r="Q217" s="12"/>
      <c r="R217" s="234" t="str" cm="1">
        <f t="array" ref="R217">IF(OR(ISNUMBER(SEARCH("GHS05",$D217:$L217)),ISNUMBER(SEARCH("GHS06",$D217:$L217)),ISNUMBER(SEARCH("GHS07",$D217:$L217)),ISNUMBER(SEARCH("GHS08",$D217:$L217)),ISNUMBER(SEARCH("geen pictogram",$D217:$L217)),ISNUMBER(SEARCH("GHS09",$D217:$L217)),ISNUMBER(SEARCH("GHS05",$D217:$L217))),"JA","NEE")</f>
        <v>NEE</v>
      </c>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X217" s="121" t="str">
        <f xml:space="preserve"> IF(ISBLANK(D217),"",VLOOKUP(D217,ComboValue!$B$2:$C$11,2,FALSE) &amp; ",") &amp; IF(ISBLANK(E217),"",VLOOKUP(E217,ComboValue!$B$2:$C$11,2,FALSE) &amp; ",") &amp; IF(ISBLANK(F217),"",VLOOKUP(F217,ComboValue!$B$2:$C$11,2,FALSE) &amp; ",") &amp; IF(ISBLANK(G217),"",VLOOKUP(G217,ComboValue!$B$2:$C$11,2,FALSE) &amp; ",") &amp; IF(ISBLANK(H217),"",VLOOKUP(H217,ComboValue!$B$2:$C$11,2,FALSE) &amp; ",") &amp; IF(ISBLANK(I217),"",VLOOKUP(I217,ComboValue!$B$2:$C$11,2,FALSE) &amp; ",") &amp; IF(ISBLANK(J217),"",VLOOKUP(J217,ComboValue!$B$2:$C$11,2,FALSE) &amp; ",") &amp; IF(ISBLANK(K217),"",VLOOKUP(K217,ComboValue!$B$2:$C$11,2,FALSE) &amp; ",") &amp; IF(ISBLANK(L217),"",VLOOKUP(L217,ComboValue!$B$2:$C$11,2,FALSE) &amp; ",")</f>
        <v/>
      </c>
      <c r="AY217" s="121" t="str">
        <f t="shared" si="180"/>
        <v>Tous_NL</v>
      </c>
      <c r="AZ217" s="121" t="str">
        <f>IF(ISBLANK(M217),"",VLOOKUP(M217,ComboValue!$E$2:$G$18,3,FALSE))</f>
        <v/>
      </c>
      <c r="BA217" s="121" t="str">
        <f>IF(ISBLANK(N217),"",VLOOKUP(N217,ComboValue!$K$2:$L$5,2,FALSE))</f>
        <v/>
      </c>
      <c r="BB217" s="128" t="str">
        <f>IF(ISBLANK(S217),"",VLOOKUP(S217,ComboValue!$N$2:$O$70,2,FALSE) &amp; ",") &amp; IF(ISBLANK(T217),"",VLOOKUP(T217,ComboValue!$N$2:$O$70,2,FALSE) &amp; ",") &amp; IF(ISBLANK(U217),"",VLOOKUP(U217,ComboValue!$N$2:$O$70,2,FALSE) &amp; ",") &amp; IF(ISBLANK(V217),"",VLOOKUP(V217,ComboValue!$N$2:$O$70,2,FALSE) &amp; ",") &amp; IF(ISBLANK(W217),"",VLOOKUP(W217,ComboValue!$N$2:$O$70,2,FALSE) &amp; ",") &amp; IF(ISBLANK(X217),"",VLOOKUP(X217,ComboValue!$N$2:$O$70,2,FALSE) &amp; ",") &amp; IF(ISBLANK(Y217),"",VLOOKUP(Y217,ComboValue!$N$2:$O$70,2,FALSE) &amp; ",") &amp; IF(ISBLANK(Z217),"",VLOOKUP(Z217,ComboValue!$N$2:$O$70,2,FALSE) &amp; ",") &amp; IF(ISBLANK(AA217),"",VLOOKUP(AA217,ComboValue!$N$2:$O$70,2,FALSE) &amp; ",") &amp; IF(ISBLANK(AB217),"",VLOOKUP(AB217,ComboValue!$N$2:$O$70,2,FALSE) &amp; ",") &amp; IF(ISBLANK(AC217),"",VLOOKUP(AC217,ComboValue!$N$2:$O$70,2,FALSE) &amp; ",") &amp; IF(ISBLANK(AD217),"",VLOOKUP(AD217,ComboValue!$N$2:$O$70,2,FALSE) &amp; ",") &amp; IF(ISBLANK(AE217),"",VLOOKUP(AE217,ComboValue!$N$2:$O$70,2,FALSE) &amp; ",") &amp; IF(ISBLANK(AF217),"",VLOOKUP(AF217,ComboValue!$N$2:$O$70,2,FALSE) &amp; ",") &amp; IF(ISBLANK(AG217),"",VLOOKUP(AG217,ComboValue!$N$2:$O$70,2,FALSE) &amp; ",") &amp; IF(ISBLANK(AH217),"",VLOOKUP(AH217,ComboValue!$N$2:$O$70,2,FALSE) &amp; ",") &amp; IF(ISBLANK(AI217),"",VLOOKUP(AI217,ComboValue!$N$2:$O$70,2,FALSE) &amp; ",") &amp; IF(ISBLANK(AJ217),"",VLOOKUP(AJ217,ComboValue!$N$2:$O$70,2,FALSE) &amp; ",") &amp; IF(ISBLANK(AK217),"",VLOOKUP(AK217,ComboValue!$N$2:$O$70,2,FALSE) &amp; ",") &amp; IF(ISBLANK(AL217),"",VLOOKUP(AL217,ComboValue!$N$2:$O$70,2,FALSE) &amp; ",") &amp; IF(ISBLANK(AM217),"",VLOOKUP(AM217,ComboValue!$N$2:$O$70,2,FALSE) &amp; ",") &amp; IF(ISBLANK(AN217),"",VLOOKUP(AN217,ComboValue!$N$2:$O$70,2,FALSE) &amp; ",") &amp; IF(ISBLANK(AO217),"",VLOOKUP(AO217,ComboValue!$N$2:$O$70,2,FALSE) &amp; ",") &amp; IF(ISBLANK(AP217),"",VLOOKUP(AP217,ComboValue!$N$2:$O$70,2,FALSE) &amp; ",") &amp; IF(ISBLANK(AQ217),"",VLOOKUP(AQ217,ComboValue!$N$2:$O$70,2,FALSE) &amp; ",") &amp; IF(ISBLANK(AR217),"",VLOOKUP(AR217,ComboValue!$N$2:$O$70,2,FALSE) &amp; ",") &amp; IF(ISBLANK(AS217),"",VLOOKUP(AS217,ComboValue!$N$2:$O$70,2,FALSE) &amp; ",") &amp; IF(ISBLANK(AT217),"",VLOOKUP(AT217,ComboValue!$N$2:$O$70,2,FALSE) &amp; ",") &amp; IF(ISBLANK(AU217),"",VLOOKUP(AU217,ComboValue!$N$2:$O$70,2,FALSE) &amp; ",") &amp; IF(ISBLANK(AV217),"",VLOOKUP(AV217,ComboValue!$N$2:$O$70,2,FALSE) &amp; ",")</f>
        <v/>
      </c>
      <c r="BC217" s="122" t="str">
        <f t="shared" si="181"/>
        <v/>
      </c>
      <c r="BD217" s="110"/>
      <c r="BE217" s="120" t="str">
        <f t="shared" si="221"/>
        <v/>
      </c>
      <c r="BF217" s="121" t="str">
        <f t="shared" si="222"/>
        <v/>
      </c>
      <c r="BG217" s="121" t="str">
        <f t="shared" si="223"/>
        <v/>
      </c>
      <c r="BH217" s="121" t="str">
        <f t="shared" si="224"/>
        <v/>
      </c>
      <c r="BI217" s="121" t="str">
        <f t="shared" si="225"/>
        <v/>
      </c>
      <c r="BJ217" s="121" t="str">
        <f t="shared" si="226"/>
        <v/>
      </c>
      <c r="BK217" s="121" t="str">
        <f t="shared" si="227"/>
        <v/>
      </c>
      <c r="BL217" s="121" t="str">
        <f t="shared" si="228"/>
        <v/>
      </c>
      <c r="BM217" s="121" t="str">
        <f t="shared" si="229"/>
        <v/>
      </c>
      <c r="BN217" s="121" t="str">
        <f t="shared" si="230"/>
        <v/>
      </c>
      <c r="BO217" s="121">
        <f t="shared" si="182"/>
        <v>0</v>
      </c>
      <c r="BP217" s="121">
        <f t="shared" si="183"/>
        <v>0</v>
      </c>
      <c r="BQ217" s="121">
        <f t="shared" si="184"/>
        <v>0</v>
      </c>
      <c r="BR217" s="121">
        <f t="shared" si="185"/>
        <v>0</v>
      </c>
      <c r="BS217" s="121">
        <f t="shared" si="186"/>
        <v>0</v>
      </c>
      <c r="BT217" s="121">
        <f t="shared" si="187"/>
        <v>0</v>
      </c>
      <c r="BU217" s="121" t="str">
        <f t="shared" si="188"/>
        <v/>
      </c>
      <c r="BV217" s="121" t="str">
        <f t="shared" si="189"/>
        <v/>
      </c>
      <c r="BW217" s="121" t="str">
        <f t="shared" si="190"/>
        <v/>
      </c>
      <c r="BX217" s="121" t="str">
        <f t="shared" si="191"/>
        <v/>
      </c>
      <c r="BY217" s="121" t="str">
        <f t="shared" si="192"/>
        <v/>
      </c>
      <c r="BZ217" s="121" t="str">
        <f t="shared" si="193"/>
        <v/>
      </c>
      <c r="CA217" s="121" t="str">
        <f t="shared" si="194"/>
        <v/>
      </c>
      <c r="CB217" s="121" t="str">
        <f t="shared" si="195"/>
        <v/>
      </c>
      <c r="CC217" s="121" t="str">
        <f t="shared" si="196"/>
        <v/>
      </c>
      <c r="CD217" s="121" t="str">
        <f t="shared" si="197"/>
        <v/>
      </c>
      <c r="CE217" s="121" t="str">
        <f t="shared" si="198"/>
        <v/>
      </c>
      <c r="CF217" s="121" t="str">
        <f t="shared" si="199"/>
        <v/>
      </c>
      <c r="CG217" s="121" t="str">
        <f t="shared" si="200"/>
        <v/>
      </c>
      <c r="CH217" s="121" t="str">
        <f t="shared" si="201"/>
        <v/>
      </c>
      <c r="CI217" s="121" t="str">
        <f t="shared" si="202"/>
        <v/>
      </c>
      <c r="CJ217" s="129" t="str">
        <f t="shared" si="203"/>
        <v/>
      </c>
      <c r="CK217" s="121" t="str">
        <f t="shared" si="204"/>
        <v/>
      </c>
      <c r="CL217" s="121" t="str">
        <f t="shared" si="205"/>
        <v/>
      </c>
      <c r="CM217" s="122" t="str">
        <f t="shared" si="206"/>
        <v/>
      </c>
      <c r="CN217" s="122"/>
      <c r="CO217" s="122"/>
      <c r="CP217" s="122"/>
      <c r="CQ217" s="122"/>
      <c r="CR217" s="218" t="str">
        <f t="shared" si="231"/>
        <v>NO</v>
      </c>
      <c r="CS217" s="120" t="str">
        <f t="shared" si="207"/>
        <v/>
      </c>
      <c r="CT217" s="121" t="str">
        <f t="shared" si="208"/>
        <v/>
      </c>
      <c r="CU217" s="121" t="str">
        <f t="shared" si="209"/>
        <v/>
      </c>
      <c r="CV217" s="121" t="str">
        <f t="shared" si="210"/>
        <v/>
      </c>
      <c r="CW217" s="121" t="str">
        <f t="shared" si="211"/>
        <v/>
      </c>
      <c r="CX217" s="121" t="str">
        <f t="shared" si="212"/>
        <v/>
      </c>
      <c r="CY217" s="121" t="str">
        <f t="shared" si="213"/>
        <v/>
      </c>
      <c r="CZ217" s="121" t="str">
        <f t="shared" si="214"/>
        <v/>
      </c>
      <c r="DA217" s="121" t="str">
        <f t="shared" si="215"/>
        <v/>
      </c>
      <c r="DB217" s="122" t="str">
        <f t="shared" si="216"/>
        <v/>
      </c>
      <c r="DC217" s="120" t="str">
        <f t="shared" si="217"/>
        <v/>
      </c>
      <c r="DD217" s="121" t="str">
        <f t="shared" si="218"/>
        <v/>
      </c>
      <c r="DE217" s="121" t="str">
        <f t="shared" si="219"/>
        <v/>
      </c>
      <c r="DF217" s="122" t="str">
        <f t="shared" si="220"/>
        <v/>
      </c>
      <c r="DG217" s="110"/>
    </row>
    <row r="218" spans="2:111" ht="16.2" hidden="1" customHeight="1" outlineLevel="2" x14ac:dyDescent="0.4">
      <c r="B218" s="7">
        <v>213</v>
      </c>
      <c r="C218" s="12"/>
      <c r="D218" s="13"/>
      <c r="E218" s="14"/>
      <c r="F218" s="14"/>
      <c r="G218" s="14"/>
      <c r="H218" s="14"/>
      <c r="I218" s="14"/>
      <c r="J218" s="14"/>
      <c r="K218" s="14"/>
      <c r="L218" s="15"/>
      <c r="M218" s="12"/>
      <c r="N218" s="12"/>
      <c r="O218" s="12"/>
      <c r="P218" s="98" t="str">
        <f xml:space="preserve"> IF(ISBLANK(M218),"",VLOOKUP(M218,ComboValue!$E$2:$I$18,5,FALSE))</f>
        <v/>
      </c>
      <c r="Q218" s="12"/>
      <c r="R218" s="234" t="str" cm="1">
        <f t="array" ref="R218">IF(OR(ISNUMBER(SEARCH("GHS05",$D218:$L218)),ISNUMBER(SEARCH("GHS06",$D218:$L218)),ISNUMBER(SEARCH("GHS07",$D218:$L218)),ISNUMBER(SEARCH("GHS08",$D218:$L218)),ISNUMBER(SEARCH("geen pictogram",$D218:$L218)),ISNUMBER(SEARCH("GHS09",$D218:$L218)),ISNUMBER(SEARCH("GHS05",$D218:$L218))),"JA","NEE")</f>
        <v>NEE</v>
      </c>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X218" s="121" t="str">
        <f xml:space="preserve"> IF(ISBLANK(D218),"",VLOOKUP(D218,ComboValue!$B$2:$C$11,2,FALSE) &amp; ",") &amp; IF(ISBLANK(E218),"",VLOOKUP(E218,ComboValue!$B$2:$C$11,2,FALSE) &amp; ",") &amp; IF(ISBLANK(F218),"",VLOOKUP(F218,ComboValue!$B$2:$C$11,2,FALSE) &amp; ",") &amp; IF(ISBLANK(G218),"",VLOOKUP(G218,ComboValue!$B$2:$C$11,2,FALSE) &amp; ",") &amp; IF(ISBLANK(H218),"",VLOOKUP(H218,ComboValue!$B$2:$C$11,2,FALSE) &amp; ",") &amp; IF(ISBLANK(I218),"",VLOOKUP(I218,ComboValue!$B$2:$C$11,2,FALSE) &amp; ",") &amp; IF(ISBLANK(J218),"",VLOOKUP(J218,ComboValue!$B$2:$C$11,2,FALSE) &amp; ",") &amp; IF(ISBLANK(K218),"",VLOOKUP(K218,ComboValue!$B$2:$C$11,2,FALSE) &amp; ",") &amp; IF(ISBLANK(L218),"",VLOOKUP(L218,ComboValue!$B$2:$C$11,2,FALSE) &amp; ",")</f>
        <v/>
      </c>
      <c r="AY218" s="121" t="str">
        <f t="shared" si="180"/>
        <v>Tous_NL</v>
      </c>
      <c r="AZ218" s="121" t="str">
        <f>IF(ISBLANK(M218),"",VLOOKUP(M218,ComboValue!$E$2:$G$18,3,FALSE))</f>
        <v/>
      </c>
      <c r="BA218" s="121" t="str">
        <f>IF(ISBLANK(N218),"",VLOOKUP(N218,ComboValue!$K$2:$L$5,2,FALSE))</f>
        <v/>
      </c>
      <c r="BB218" s="128" t="str">
        <f>IF(ISBLANK(S218),"",VLOOKUP(S218,ComboValue!$N$2:$O$70,2,FALSE) &amp; ",") &amp; IF(ISBLANK(T218),"",VLOOKUP(T218,ComboValue!$N$2:$O$70,2,FALSE) &amp; ",") &amp; IF(ISBLANK(U218),"",VLOOKUP(U218,ComboValue!$N$2:$O$70,2,FALSE) &amp; ",") &amp; IF(ISBLANK(V218),"",VLOOKUP(V218,ComboValue!$N$2:$O$70,2,FALSE) &amp; ",") &amp; IF(ISBLANK(W218),"",VLOOKUP(W218,ComboValue!$N$2:$O$70,2,FALSE) &amp; ",") &amp; IF(ISBLANK(X218),"",VLOOKUP(X218,ComboValue!$N$2:$O$70,2,FALSE) &amp; ",") &amp; IF(ISBLANK(Y218),"",VLOOKUP(Y218,ComboValue!$N$2:$O$70,2,FALSE) &amp; ",") &amp; IF(ISBLANK(Z218),"",VLOOKUP(Z218,ComboValue!$N$2:$O$70,2,FALSE) &amp; ",") &amp; IF(ISBLANK(AA218),"",VLOOKUP(AA218,ComboValue!$N$2:$O$70,2,FALSE) &amp; ",") &amp; IF(ISBLANK(AB218),"",VLOOKUP(AB218,ComboValue!$N$2:$O$70,2,FALSE) &amp; ",") &amp; IF(ISBLANK(AC218),"",VLOOKUP(AC218,ComboValue!$N$2:$O$70,2,FALSE) &amp; ",") &amp; IF(ISBLANK(AD218),"",VLOOKUP(AD218,ComboValue!$N$2:$O$70,2,FALSE) &amp; ",") &amp; IF(ISBLANK(AE218),"",VLOOKUP(AE218,ComboValue!$N$2:$O$70,2,FALSE) &amp; ",") &amp; IF(ISBLANK(AF218),"",VLOOKUP(AF218,ComboValue!$N$2:$O$70,2,FALSE) &amp; ",") &amp; IF(ISBLANK(AG218),"",VLOOKUP(AG218,ComboValue!$N$2:$O$70,2,FALSE) &amp; ",") &amp; IF(ISBLANK(AH218),"",VLOOKUP(AH218,ComboValue!$N$2:$O$70,2,FALSE) &amp; ",") &amp; IF(ISBLANK(AI218),"",VLOOKUP(AI218,ComboValue!$N$2:$O$70,2,FALSE) &amp; ",") &amp; IF(ISBLANK(AJ218),"",VLOOKUP(AJ218,ComboValue!$N$2:$O$70,2,FALSE) &amp; ",") &amp; IF(ISBLANK(AK218),"",VLOOKUP(AK218,ComboValue!$N$2:$O$70,2,FALSE) &amp; ",") &amp; IF(ISBLANK(AL218),"",VLOOKUP(AL218,ComboValue!$N$2:$O$70,2,FALSE) &amp; ",") &amp; IF(ISBLANK(AM218),"",VLOOKUP(AM218,ComboValue!$N$2:$O$70,2,FALSE) &amp; ",") &amp; IF(ISBLANK(AN218),"",VLOOKUP(AN218,ComboValue!$N$2:$O$70,2,FALSE) &amp; ",") &amp; IF(ISBLANK(AO218),"",VLOOKUP(AO218,ComboValue!$N$2:$O$70,2,FALSE) &amp; ",") &amp; IF(ISBLANK(AP218),"",VLOOKUP(AP218,ComboValue!$N$2:$O$70,2,FALSE) &amp; ",") &amp; IF(ISBLANK(AQ218),"",VLOOKUP(AQ218,ComboValue!$N$2:$O$70,2,FALSE) &amp; ",") &amp; IF(ISBLANK(AR218),"",VLOOKUP(AR218,ComboValue!$N$2:$O$70,2,FALSE) &amp; ",") &amp; IF(ISBLANK(AS218),"",VLOOKUP(AS218,ComboValue!$N$2:$O$70,2,FALSE) &amp; ",") &amp; IF(ISBLANK(AT218),"",VLOOKUP(AT218,ComboValue!$N$2:$O$70,2,FALSE) &amp; ",") &amp; IF(ISBLANK(AU218),"",VLOOKUP(AU218,ComboValue!$N$2:$O$70,2,FALSE) &amp; ",") &amp; IF(ISBLANK(AV218),"",VLOOKUP(AV218,ComboValue!$N$2:$O$70,2,FALSE) &amp; ",")</f>
        <v/>
      </c>
      <c r="BC218" s="122" t="str">
        <f t="shared" si="181"/>
        <v/>
      </c>
      <c r="BD218" s="110"/>
      <c r="BE218" s="120" t="str">
        <f t="shared" si="221"/>
        <v/>
      </c>
      <c r="BF218" s="121" t="str">
        <f t="shared" si="222"/>
        <v/>
      </c>
      <c r="BG218" s="121" t="str">
        <f t="shared" si="223"/>
        <v/>
      </c>
      <c r="BH218" s="121" t="str">
        <f t="shared" si="224"/>
        <v/>
      </c>
      <c r="BI218" s="121" t="str">
        <f t="shared" si="225"/>
        <v/>
      </c>
      <c r="BJ218" s="121" t="str">
        <f t="shared" si="226"/>
        <v/>
      </c>
      <c r="BK218" s="121" t="str">
        <f t="shared" si="227"/>
        <v/>
      </c>
      <c r="BL218" s="121" t="str">
        <f t="shared" si="228"/>
        <v/>
      </c>
      <c r="BM218" s="121" t="str">
        <f t="shared" si="229"/>
        <v/>
      </c>
      <c r="BN218" s="121" t="str">
        <f t="shared" si="230"/>
        <v/>
      </c>
      <c r="BO218" s="121">
        <f t="shared" si="182"/>
        <v>0</v>
      </c>
      <c r="BP218" s="121">
        <f t="shared" si="183"/>
        <v>0</v>
      </c>
      <c r="BQ218" s="121">
        <f t="shared" si="184"/>
        <v>0</v>
      </c>
      <c r="BR218" s="121">
        <f t="shared" si="185"/>
        <v>0</v>
      </c>
      <c r="BS218" s="121">
        <f t="shared" si="186"/>
        <v>0</v>
      </c>
      <c r="BT218" s="121">
        <f t="shared" si="187"/>
        <v>0</v>
      </c>
      <c r="BU218" s="121" t="str">
        <f t="shared" si="188"/>
        <v/>
      </c>
      <c r="BV218" s="121" t="str">
        <f t="shared" si="189"/>
        <v/>
      </c>
      <c r="BW218" s="121" t="str">
        <f t="shared" si="190"/>
        <v/>
      </c>
      <c r="BX218" s="121" t="str">
        <f t="shared" si="191"/>
        <v/>
      </c>
      <c r="BY218" s="121" t="str">
        <f t="shared" si="192"/>
        <v/>
      </c>
      <c r="BZ218" s="121" t="str">
        <f t="shared" si="193"/>
        <v/>
      </c>
      <c r="CA218" s="121" t="str">
        <f t="shared" si="194"/>
        <v/>
      </c>
      <c r="CB218" s="121" t="str">
        <f t="shared" si="195"/>
        <v/>
      </c>
      <c r="CC218" s="121" t="str">
        <f t="shared" si="196"/>
        <v/>
      </c>
      <c r="CD218" s="121" t="str">
        <f t="shared" si="197"/>
        <v/>
      </c>
      <c r="CE218" s="121" t="str">
        <f t="shared" si="198"/>
        <v/>
      </c>
      <c r="CF218" s="121" t="str">
        <f t="shared" si="199"/>
        <v/>
      </c>
      <c r="CG218" s="121" t="str">
        <f t="shared" si="200"/>
        <v/>
      </c>
      <c r="CH218" s="121" t="str">
        <f t="shared" si="201"/>
        <v/>
      </c>
      <c r="CI218" s="121" t="str">
        <f t="shared" si="202"/>
        <v/>
      </c>
      <c r="CJ218" s="129" t="str">
        <f t="shared" si="203"/>
        <v/>
      </c>
      <c r="CK218" s="121" t="str">
        <f t="shared" si="204"/>
        <v/>
      </c>
      <c r="CL218" s="121" t="str">
        <f t="shared" si="205"/>
        <v/>
      </c>
      <c r="CM218" s="122" t="str">
        <f t="shared" si="206"/>
        <v/>
      </c>
      <c r="CN218" s="122"/>
      <c r="CO218" s="122"/>
      <c r="CP218" s="122"/>
      <c r="CQ218" s="122"/>
      <c r="CR218" s="218" t="str">
        <f t="shared" si="231"/>
        <v>NO</v>
      </c>
      <c r="CS218" s="120" t="str">
        <f t="shared" si="207"/>
        <v/>
      </c>
      <c r="CT218" s="121" t="str">
        <f t="shared" si="208"/>
        <v/>
      </c>
      <c r="CU218" s="121" t="str">
        <f t="shared" si="209"/>
        <v/>
      </c>
      <c r="CV218" s="121" t="str">
        <f t="shared" si="210"/>
        <v/>
      </c>
      <c r="CW218" s="121" t="str">
        <f t="shared" si="211"/>
        <v/>
      </c>
      <c r="CX218" s="121" t="str">
        <f t="shared" si="212"/>
        <v/>
      </c>
      <c r="CY218" s="121" t="str">
        <f t="shared" si="213"/>
        <v/>
      </c>
      <c r="CZ218" s="121" t="str">
        <f t="shared" si="214"/>
        <v/>
      </c>
      <c r="DA218" s="121" t="str">
        <f t="shared" si="215"/>
        <v/>
      </c>
      <c r="DB218" s="122" t="str">
        <f t="shared" si="216"/>
        <v/>
      </c>
      <c r="DC218" s="120" t="str">
        <f t="shared" si="217"/>
        <v/>
      </c>
      <c r="DD218" s="121" t="str">
        <f t="shared" si="218"/>
        <v/>
      </c>
      <c r="DE218" s="121" t="str">
        <f t="shared" si="219"/>
        <v/>
      </c>
      <c r="DF218" s="122" t="str">
        <f t="shared" si="220"/>
        <v/>
      </c>
      <c r="DG218" s="110"/>
    </row>
    <row r="219" spans="2:111" ht="16.2" hidden="1" customHeight="1" outlineLevel="2" x14ac:dyDescent="0.4">
      <c r="B219" s="7">
        <v>214</v>
      </c>
      <c r="C219" s="12"/>
      <c r="D219" s="13"/>
      <c r="E219" s="14"/>
      <c r="F219" s="14"/>
      <c r="G219" s="14"/>
      <c r="H219" s="14"/>
      <c r="I219" s="14"/>
      <c r="J219" s="14"/>
      <c r="K219" s="14"/>
      <c r="L219" s="15"/>
      <c r="M219" s="12"/>
      <c r="N219" s="12"/>
      <c r="O219" s="12"/>
      <c r="P219" s="98" t="str">
        <f xml:space="preserve"> IF(ISBLANK(M219),"",VLOOKUP(M219,ComboValue!$E$2:$I$18,5,FALSE))</f>
        <v/>
      </c>
      <c r="Q219" s="12"/>
      <c r="R219" s="234" t="str" cm="1">
        <f t="array" ref="R219">IF(OR(ISNUMBER(SEARCH("GHS05",$D219:$L219)),ISNUMBER(SEARCH("GHS06",$D219:$L219)),ISNUMBER(SEARCH("GHS07",$D219:$L219)),ISNUMBER(SEARCH("GHS08",$D219:$L219)),ISNUMBER(SEARCH("geen pictogram",$D219:$L219)),ISNUMBER(SEARCH("GHS09",$D219:$L219)),ISNUMBER(SEARCH("GHS05",$D219:$L219))),"JA","NEE")</f>
        <v>NEE</v>
      </c>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X219" s="121" t="str">
        <f xml:space="preserve"> IF(ISBLANK(D219),"",VLOOKUP(D219,ComboValue!$B$2:$C$11,2,FALSE) &amp; ",") &amp; IF(ISBLANK(E219),"",VLOOKUP(E219,ComboValue!$B$2:$C$11,2,FALSE) &amp; ",") &amp; IF(ISBLANK(F219),"",VLOOKUP(F219,ComboValue!$B$2:$C$11,2,FALSE) &amp; ",") &amp; IF(ISBLANK(G219),"",VLOOKUP(G219,ComboValue!$B$2:$C$11,2,FALSE) &amp; ",") &amp; IF(ISBLANK(H219),"",VLOOKUP(H219,ComboValue!$B$2:$C$11,2,FALSE) &amp; ",") &amp; IF(ISBLANK(I219),"",VLOOKUP(I219,ComboValue!$B$2:$C$11,2,FALSE) &amp; ",") &amp; IF(ISBLANK(J219),"",VLOOKUP(J219,ComboValue!$B$2:$C$11,2,FALSE) &amp; ",") &amp; IF(ISBLANK(K219),"",VLOOKUP(K219,ComboValue!$B$2:$C$11,2,FALSE) &amp; ",") &amp; IF(ISBLANK(L219),"",VLOOKUP(L219,ComboValue!$B$2:$C$11,2,FALSE) &amp; ",")</f>
        <v/>
      </c>
      <c r="AY219" s="121" t="str">
        <f t="shared" si="180"/>
        <v>Tous_NL</v>
      </c>
      <c r="AZ219" s="121" t="str">
        <f>IF(ISBLANK(M219),"",VLOOKUP(M219,ComboValue!$E$2:$G$18,3,FALSE))</f>
        <v/>
      </c>
      <c r="BA219" s="121" t="str">
        <f>IF(ISBLANK(N219),"",VLOOKUP(N219,ComboValue!$K$2:$L$5,2,FALSE))</f>
        <v/>
      </c>
      <c r="BB219" s="128" t="str">
        <f>IF(ISBLANK(S219),"",VLOOKUP(S219,ComboValue!$N$2:$O$70,2,FALSE) &amp; ",") &amp; IF(ISBLANK(T219),"",VLOOKUP(T219,ComboValue!$N$2:$O$70,2,FALSE) &amp; ",") &amp; IF(ISBLANK(U219),"",VLOOKUP(U219,ComboValue!$N$2:$O$70,2,FALSE) &amp; ",") &amp; IF(ISBLANK(V219),"",VLOOKUP(V219,ComboValue!$N$2:$O$70,2,FALSE) &amp; ",") &amp; IF(ISBLANK(W219),"",VLOOKUP(W219,ComboValue!$N$2:$O$70,2,FALSE) &amp; ",") &amp; IF(ISBLANK(X219),"",VLOOKUP(X219,ComboValue!$N$2:$O$70,2,FALSE) &amp; ",") &amp; IF(ISBLANK(Y219),"",VLOOKUP(Y219,ComboValue!$N$2:$O$70,2,FALSE) &amp; ",") &amp; IF(ISBLANK(Z219),"",VLOOKUP(Z219,ComboValue!$N$2:$O$70,2,FALSE) &amp; ",") &amp; IF(ISBLANK(AA219),"",VLOOKUP(AA219,ComboValue!$N$2:$O$70,2,FALSE) &amp; ",") &amp; IF(ISBLANK(AB219),"",VLOOKUP(AB219,ComboValue!$N$2:$O$70,2,FALSE) &amp; ",") &amp; IF(ISBLANK(AC219),"",VLOOKUP(AC219,ComboValue!$N$2:$O$70,2,FALSE) &amp; ",") &amp; IF(ISBLANK(AD219),"",VLOOKUP(AD219,ComboValue!$N$2:$O$70,2,FALSE) &amp; ",") &amp; IF(ISBLANK(AE219),"",VLOOKUP(AE219,ComboValue!$N$2:$O$70,2,FALSE) &amp; ",") &amp; IF(ISBLANK(AF219),"",VLOOKUP(AF219,ComboValue!$N$2:$O$70,2,FALSE) &amp; ",") &amp; IF(ISBLANK(AG219),"",VLOOKUP(AG219,ComboValue!$N$2:$O$70,2,FALSE) &amp; ",") &amp; IF(ISBLANK(AH219),"",VLOOKUP(AH219,ComboValue!$N$2:$O$70,2,FALSE) &amp; ",") &amp; IF(ISBLANK(AI219),"",VLOOKUP(AI219,ComboValue!$N$2:$O$70,2,FALSE) &amp; ",") &amp; IF(ISBLANK(AJ219),"",VLOOKUP(AJ219,ComboValue!$N$2:$O$70,2,FALSE) &amp; ",") &amp; IF(ISBLANK(AK219),"",VLOOKUP(AK219,ComboValue!$N$2:$O$70,2,FALSE) &amp; ",") &amp; IF(ISBLANK(AL219),"",VLOOKUP(AL219,ComboValue!$N$2:$O$70,2,FALSE) &amp; ",") &amp; IF(ISBLANK(AM219),"",VLOOKUP(AM219,ComboValue!$N$2:$O$70,2,FALSE) &amp; ",") &amp; IF(ISBLANK(AN219),"",VLOOKUP(AN219,ComboValue!$N$2:$O$70,2,FALSE) &amp; ",") &amp; IF(ISBLANK(AO219),"",VLOOKUP(AO219,ComboValue!$N$2:$O$70,2,FALSE) &amp; ",") &amp; IF(ISBLANK(AP219),"",VLOOKUP(AP219,ComboValue!$N$2:$O$70,2,FALSE) &amp; ",") &amp; IF(ISBLANK(AQ219),"",VLOOKUP(AQ219,ComboValue!$N$2:$O$70,2,FALSE) &amp; ",") &amp; IF(ISBLANK(AR219),"",VLOOKUP(AR219,ComboValue!$N$2:$O$70,2,FALSE) &amp; ",") &amp; IF(ISBLANK(AS219),"",VLOOKUP(AS219,ComboValue!$N$2:$O$70,2,FALSE) &amp; ",") &amp; IF(ISBLANK(AT219),"",VLOOKUP(AT219,ComboValue!$N$2:$O$70,2,FALSE) &amp; ",") &amp; IF(ISBLANK(AU219),"",VLOOKUP(AU219,ComboValue!$N$2:$O$70,2,FALSE) &amp; ",") &amp; IF(ISBLANK(AV219),"",VLOOKUP(AV219,ComboValue!$N$2:$O$70,2,FALSE) &amp; ",")</f>
        <v/>
      </c>
      <c r="BC219" s="122" t="str">
        <f t="shared" si="181"/>
        <v/>
      </c>
      <c r="BD219" s="110"/>
      <c r="BE219" s="120" t="str">
        <f t="shared" si="221"/>
        <v/>
      </c>
      <c r="BF219" s="121" t="str">
        <f t="shared" si="222"/>
        <v/>
      </c>
      <c r="BG219" s="121" t="str">
        <f t="shared" si="223"/>
        <v/>
      </c>
      <c r="BH219" s="121" t="str">
        <f t="shared" si="224"/>
        <v/>
      </c>
      <c r="BI219" s="121" t="str">
        <f t="shared" si="225"/>
        <v/>
      </c>
      <c r="BJ219" s="121" t="str">
        <f t="shared" si="226"/>
        <v/>
      </c>
      <c r="BK219" s="121" t="str">
        <f t="shared" si="227"/>
        <v/>
      </c>
      <c r="BL219" s="121" t="str">
        <f t="shared" si="228"/>
        <v/>
      </c>
      <c r="BM219" s="121" t="str">
        <f t="shared" si="229"/>
        <v/>
      </c>
      <c r="BN219" s="121" t="str">
        <f t="shared" si="230"/>
        <v/>
      </c>
      <c r="BO219" s="121">
        <f t="shared" si="182"/>
        <v>0</v>
      </c>
      <c r="BP219" s="121">
        <f t="shared" si="183"/>
        <v>0</v>
      </c>
      <c r="BQ219" s="121">
        <f t="shared" si="184"/>
        <v>0</v>
      </c>
      <c r="BR219" s="121">
        <f t="shared" si="185"/>
        <v>0</v>
      </c>
      <c r="BS219" s="121">
        <f t="shared" si="186"/>
        <v>0</v>
      </c>
      <c r="BT219" s="121">
        <f t="shared" si="187"/>
        <v>0</v>
      </c>
      <c r="BU219" s="121" t="str">
        <f t="shared" si="188"/>
        <v/>
      </c>
      <c r="BV219" s="121" t="str">
        <f t="shared" si="189"/>
        <v/>
      </c>
      <c r="BW219" s="121" t="str">
        <f t="shared" si="190"/>
        <v/>
      </c>
      <c r="BX219" s="121" t="str">
        <f t="shared" si="191"/>
        <v/>
      </c>
      <c r="BY219" s="121" t="str">
        <f t="shared" si="192"/>
        <v/>
      </c>
      <c r="BZ219" s="121" t="str">
        <f t="shared" si="193"/>
        <v/>
      </c>
      <c r="CA219" s="121" t="str">
        <f t="shared" si="194"/>
        <v/>
      </c>
      <c r="CB219" s="121" t="str">
        <f t="shared" si="195"/>
        <v/>
      </c>
      <c r="CC219" s="121" t="str">
        <f t="shared" si="196"/>
        <v/>
      </c>
      <c r="CD219" s="121" t="str">
        <f t="shared" si="197"/>
        <v/>
      </c>
      <c r="CE219" s="121" t="str">
        <f t="shared" si="198"/>
        <v/>
      </c>
      <c r="CF219" s="121" t="str">
        <f t="shared" si="199"/>
        <v/>
      </c>
      <c r="CG219" s="121" t="str">
        <f t="shared" si="200"/>
        <v/>
      </c>
      <c r="CH219" s="121" t="str">
        <f t="shared" si="201"/>
        <v/>
      </c>
      <c r="CI219" s="121" t="str">
        <f t="shared" si="202"/>
        <v/>
      </c>
      <c r="CJ219" s="129" t="str">
        <f t="shared" si="203"/>
        <v/>
      </c>
      <c r="CK219" s="121" t="str">
        <f t="shared" si="204"/>
        <v/>
      </c>
      <c r="CL219" s="121" t="str">
        <f t="shared" si="205"/>
        <v/>
      </c>
      <c r="CM219" s="122" t="str">
        <f t="shared" si="206"/>
        <v/>
      </c>
      <c r="CN219" s="122"/>
      <c r="CO219" s="122"/>
      <c r="CP219" s="122"/>
      <c r="CQ219" s="122"/>
      <c r="CR219" s="218" t="str">
        <f t="shared" si="231"/>
        <v>NO</v>
      </c>
      <c r="CS219" s="120" t="str">
        <f t="shared" si="207"/>
        <v/>
      </c>
      <c r="CT219" s="121" t="str">
        <f t="shared" si="208"/>
        <v/>
      </c>
      <c r="CU219" s="121" t="str">
        <f t="shared" si="209"/>
        <v/>
      </c>
      <c r="CV219" s="121" t="str">
        <f t="shared" si="210"/>
        <v/>
      </c>
      <c r="CW219" s="121" t="str">
        <f t="shared" si="211"/>
        <v/>
      </c>
      <c r="CX219" s="121" t="str">
        <f t="shared" si="212"/>
        <v/>
      </c>
      <c r="CY219" s="121" t="str">
        <f t="shared" si="213"/>
        <v/>
      </c>
      <c r="CZ219" s="121" t="str">
        <f t="shared" si="214"/>
        <v/>
      </c>
      <c r="DA219" s="121" t="str">
        <f t="shared" si="215"/>
        <v/>
      </c>
      <c r="DB219" s="122" t="str">
        <f t="shared" si="216"/>
        <v/>
      </c>
      <c r="DC219" s="120" t="str">
        <f t="shared" si="217"/>
        <v/>
      </c>
      <c r="DD219" s="121" t="str">
        <f t="shared" si="218"/>
        <v/>
      </c>
      <c r="DE219" s="121" t="str">
        <f t="shared" si="219"/>
        <v/>
      </c>
      <c r="DF219" s="122" t="str">
        <f t="shared" si="220"/>
        <v/>
      </c>
      <c r="DG219" s="110"/>
    </row>
    <row r="220" spans="2:111" ht="16.2" hidden="1" customHeight="1" outlineLevel="2" x14ac:dyDescent="0.4">
      <c r="B220" s="7">
        <v>215</v>
      </c>
      <c r="C220" s="12"/>
      <c r="D220" s="13"/>
      <c r="E220" s="14"/>
      <c r="F220" s="14"/>
      <c r="G220" s="14"/>
      <c r="H220" s="14"/>
      <c r="I220" s="14"/>
      <c r="J220" s="14"/>
      <c r="K220" s="14"/>
      <c r="L220" s="15"/>
      <c r="M220" s="12"/>
      <c r="N220" s="12"/>
      <c r="O220" s="12"/>
      <c r="P220" s="98" t="str">
        <f xml:space="preserve"> IF(ISBLANK(M220),"",VLOOKUP(M220,ComboValue!$E$2:$I$18,5,FALSE))</f>
        <v/>
      </c>
      <c r="Q220" s="12"/>
      <c r="R220" s="234" t="str" cm="1">
        <f t="array" ref="R220">IF(OR(ISNUMBER(SEARCH("GHS05",$D220:$L220)),ISNUMBER(SEARCH("GHS06",$D220:$L220)),ISNUMBER(SEARCH("GHS07",$D220:$L220)),ISNUMBER(SEARCH("GHS08",$D220:$L220)),ISNUMBER(SEARCH("geen pictogram",$D220:$L220)),ISNUMBER(SEARCH("GHS09",$D220:$L220)),ISNUMBER(SEARCH("GHS05",$D220:$L220))),"JA","NEE")</f>
        <v>NEE</v>
      </c>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X220" s="121" t="str">
        <f xml:space="preserve"> IF(ISBLANK(D220),"",VLOOKUP(D220,ComboValue!$B$2:$C$11,2,FALSE) &amp; ",") &amp; IF(ISBLANK(E220),"",VLOOKUP(E220,ComboValue!$B$2:$C$11,2,FALSE) &amp; ",") &amp; IF(ISBLANK(F220),"",VLOOKUP(F220,ComboValue!$B$2:$C$11,2,FALSE) &amp; ",") &amp; IF(ISBLANK(G220),"",VLOOKUP(G220,ComboValue!$B$2:$C$11,2,FALSE) &amp; ",") &amp; IF(ISBLANK(H220),"",VLOOKUP(H220,ComboValue!$B$2:$C$11,2,FALSE) &amp; ",") &amp; IF(ISBLANK(I220),"",VLOOKUP(I220,ComboValue!$B$2:$C$11,2,FALSE) &amp; ",") &amp; IF(ISBLANK(J220),"",VLOOKUP(J220,ComboValue!$B$2:$C$11,2,FALSE) &amp; ",") &amp; IF(ISBLANK(K220),"",VLOOKUP(K220,ComboValue!$B$2:$C$11,2,FALSE) &amp; ",") &amp; IF(ISBLANK(L220),"",VLOOKUP(L220,ComboValue!$B$2:$C$11,2,FALSE) &amp; ",")</f>
        <v/>
      </c>
      <c r="AY220" s="121" t="str">
        <f t="shared" si="180"/>
        <v>Tous_NL</v>
      </c>
      <c r="AZ220" s="121" t="str">
        <f>IF(ISBLANK(M220),"",VLOOKUP(M220,ComboValue!$E$2:$G$18,3,FALSE))</f>
        <v/>
      </c>
      <c r="BA220" s="121" t="str">
        <f>IF(ISBLANK(N220),"",VLOOKUP(N220,ComboValue!$K$2:$L$5,2,FALSE))</f>
        <v/>
      </c>
      <c r="BB220" s="128" t="str">
        <f>IF(ISBLANK(S220),"",VLOOKUP(S220,ComboValue!$N$2:$O$70,2,FALSE) &amp; ",") &amp; IF(ISBLANK(T220),"",VLOOKUP(T220,ComboValue!$N$2:$O$70,2,FALSE) &amp; ",") &amp; IF(ISBLANK(U220),"",VLOOKUP(U220,ComboValue!$N$2:$O$70,2,FALSE) &amp; ",") &amp; IF(ISBLANK(V220),"",VLOOKUP(V220,ComboValue!$N$2:$O$70,2,FALSE) &amp; ",") &amp; IF(ISBLANK(W220),"",VLOOKUP(W220,ComboValue!$N$2:$O$70,2,FALSE) &amp; ",") &amp; IF(ISBLANK(X220),"",VLOOKUP(X220,ComboValue!$N$2:$O$70,2,FALSE) &amp; ",") &amp; IF(ISBLANK(Y220),"",VLOOKUP(Y220,ComboValue!$N$2:$O$70,2,FALSE) &amp; ",") &amp; IF(ISBLANK(Z220),"",VLOOKUP(Z220,ComboValue!$N$2:$O$70,2,FALSE) &amp; ",") &amp; IF(ISBLANK(AA220),"",VLOOKUP(AA220,ComboValue!$N$2:$O$70,2,FALSE) &amp; ",") &amp; IF(ISBLANK(AB220),"",VLOOKUP(AB220,ComboValue!$N$2:$O$70,2,FALSE) &amp; ",") &amp; IF(ISBLANK(AC220),"",VLOOKUP(AC220,ComboValue!$N$2:$O$70,2,FALSE) &amp; ",") &amp; IF(ISBLANK(AD220),"",VLOOKUP(AD220,ComboValue!$N$2:$O$70,2,FALSE) &amp; ",") &amp; IF(ISBLANK(AE220),"",VLOOKUP(AE220,ComboValue!$N$2:$O$70,2,FALSE) &amp; ",") &amp; IF(ISBLANK(AF220),"",VLOOKUP(AF220,ComboValue!$N$2:$O$70,2,FALSE) &amp; ",") &amp; IF(ISBLANK(AG220),"",VLOOKUP(AG220,ComboValue!$N$2:$O$70,2,FALSE) &amp; ",") &amp; IF(ISBLANK(AH220),"",VLOOKUP(AH220,ComboValue!$N$2:$O$70,2,FALSE) &amp; ",") &amp; IF(ISBLANK(AI220),"",VLOOKUP(AI220,ComboValue!$N$2:$O$70,2,FALSE) &amp; ",") &amp; IF(ISBLANK(AJ220),"",VLOOKUP(AJ220,ComboValue!$N$2:$O$70,2,FALSE) &amp; ",") &amp; IF(ISBLANK(AK220),"",VLOOKUP(AK220,ComboValue!$N$2:$O$70,2,FALSE) &amp; ",") &amp; IF(ISBLANK(AL220),"",VLOOKUP(AL220,ComboValue!$N$2:$O$70,2,FALSE) &amp; ",") &amp; IF(ISBLANK(AM220),"",VLOOKUP(AM220,ComboValue!$N$2:$O$70,2,FALSE) &amp; ",") &amp; IF(ISBLANK(AN220),"",VLOOKUP(AN220,ComboValue!$N$2:$O$70,2,FALSE) &amp; ",") &amp; IF(ISBLANK(AO220),"",VLOOKUP(AO220,ComboValue!$N$2:$O$70,2,FALSE) &amp; ",") &amp; IF(ISBLANK(AP220),"",VLOOKUP(AP220,ComboValue!$N$2:$O$70,2,FALSE) &amp; ",") &amp; IF(ISBLANK(AQ220),"",VLOOKUP(AQ220,ComboValue!$N$2:$O$70,2,FALSE) &amp; ",") &amp; IF(ISBLANK(AR220),"",VLOOKUP(AR220,ComboValue!$N$2:$O$70,2,FALSE) &amp; ",") &amp; IF(ISBLANK(AS220),"",VLOOKUP(AS220,ComboValue!$N$2:$O$70,2,FALSE) &amp; ",") &amp; IF(ISBLANK(AT220),"",VLOOKUP(AT220,ComboValue!$N$2:$O$70,2,FALSE) &amp; ",") &amp; IF(ISBLANK(AU220),"",VLOOKUP(AU220,ComboValue!$N$2:$O$70,2,FALSE) &amp; ",") &amp; IF(ISBLANK(AV220),"",VLOOKUP(AV220,ComboValue!$N$2:$O$70,2,FALSE) &amp; ",")</f>
        <v/>
      </c>
      <c r="BC220" s="122" t="str">
        <f t="shared" si="181"/>
        <v/>
      </c>
      <c r="BD220" s="110"/>
      <c r="BE220" s="120" t="str">
        <f t="shared" si="221"/>
        <v/>
      </c>
      <c r="BF220" s="121" t="str">
        <f t="shared" si="222"/>
        <v/>
      </c>
      <c r="BG220" s="121" t="str">
        <f t="shared" si="223"/>
        <v/>
      </c>
      <c r="BH220" s="121" t="str">
        <f t="shared" si="224"/>
        <v/>
      </c>
      <c r="BI220" s="121" t="str">
        <f t="shared" si="225"/>
        <v/>
      </c>
      <c r="BJ220" s="121" t="str">
        <f t="shared" si="226"/>
        <v/>
      </c>
      <c r="BK220" s="121" t="str">
        <f t="shared" si="227"/>
        <v/>
      </c>
      <c r="BL220" s="121" t="str">
        <f t="shared" si="228"/>
        <v/>
      </c>
      <c r="BM220" s="121" t="str">
        <f t="shared" si="229"/>
        <v/>
      </c>
      <c r="BN220" s="121" t="str">
        <f t="shared" si="230"/>
        <v/>
      </c>
      <c r="BO220" s="121">
        <f t="shared" si="182"/>
        <v>0</v>
      </c>
      <c r="BP220" s="121">
        <f t="shared" si="183"/>
        <v>0</v>
      </c>
      <c r="BQ220" s="121">
        <f t="shared" si="184"/>
        <v>0</v>
      </c>
      <c r="BR220" s="121">
        <f t="shared" si="185"/>
        <v>0</v>
      </c>
      <c r="BS220" s="121">
        <f t="shared" si="186"/>
        <v>0</v>
      </c>
      <c r="BT220" s="121">
        <f t="shared" si="187"/>
        <v>0</v>
      </c>
      <c r="BU220" s="121" t="str">
        <f t="shared" si="188"/>
        <v/>
      </c>
      <c r="BV220" s="121" t="str">
        <f t="shared" si="189"/>
        <v/>
      </c>
      <c r="BW220" s="121" t="str">
        <f t="shared" si="190"/>
        <v/>
      </c>
      <c r="BX220" s="121" t="str">
        <f t="shared" si="191"/>
        <v/>
      </c>
      <c r="BY220" s="121" t="str">
        <f t="shared" si="192"/>
        <v/>
      </c>
      <c r="BZ220" s="121" t="str">
        <f t="shared" si="193"/>
        <v/>
      </c>
      <c r="CA220" s="121" t="str">
        <f t="shared" si="194"/>
        <v/>
      </c>
      <c r="CB220" s="121" t="str">
        <f t="shared" si="195"/>
        <v/>
      </c>
      <c r="CC220" s="121" t="str">
        <f t="shared" si="196"/>
        <v/>
      </c>
      <c r="CD220" s="121" t="str">
        <f t="shared" si="197"/>
        <v/>
      </c>
      <c r="CE220" s="121" t="str">
        <f t="shared" si="198"/>
        <v/>
      </c>
      <c r="CF220" s="121" t="str">
        <f t="shared" si="199"/>
        <v/>
      </c>
      <c r="CG220" s="121" t="str">
        <f t="shared" si="200"/>
        <v/>
      </c>
      <c r="CH220" s="121" t="str">
        <f t="shared" si="201"/>
        <v/>
      </c>
      <c r="CI220" s="121" t="str">
        <f t="shared" si="202"/>
        <v/>
      </c>
      <c r="CJ220" s="129" t="str">
        <f t="shared" si="203"/>
        <v/>
      </c>
      <c r="CK220" s="121" t="str">
        <f t="shared" si="204"/>
        <v/>
      </c>
      <c r="CL220" s="121" t="str">
        <f t="shared" si="205"/>
        <v/>
      </c>
      <c r="CM220" s="122" t="str">
        <f t="shared" si="206"/>
        <v/>
      </c>
      <c r="CN220" s="122"/>
      <c r="CO220" s="122"/>
      <c r="CP220" s="122"/>
      <c r="CQ220" s="122"/>
      <c r="CR220" s="218" t="str">
        <f t="shared" si="231"/>
        <v>NO</v>
      </c>
      <c r="CS220" s="120" t="str">
        <f t="shared" si="207"/>
        <v/>
      </c>
      <c r="CT220" s="121" t="str">
        <f t="shared" si="208"/>
        <v/>
      </c>
      <c r="CU220" s="121" t="str">
        <f t="shared" si="209"/>
        <v/>
      </c>
      <c r="CV220" s="121" t="str">
        <f t="shared" si="210"/>
        <v/>
      </c>
      <c r="CW220" s="121" t="str">
        <f t="shared" si="211"/>
        <v/>
      </c>
      <c r="CX220" s="121" t="str">
        <f t="shared" si="212"/>
        <v/>
      </c>
      <c r="CY220" s="121" t="str">
        <f t="shared" si="213"/>
        <v/>
      </c>
      <c r="CZ220" s="121" t="str">
        <f t="shared" si="214"/>
        <v/>
      </c>
      <c r="DA220" s="121" t="str">
        <f t="shared" si="215"/>
        <v/>
      </c>
      <c r="DB220" s="122" t="str">
        <f t="shared" si="216"/>
        <v/>
      </c>
      <c r="DC220" s="120" t="str">
        <f t="shared" si="217"/>
        <v/>
      </c>
      <c r="DD220" s="121" t="str">
        <f t="shared" si="218"/>
        <v/>
      </c>
      <c r="DE220" s="121" t="str">
        <f t="shared" si="219"/>
        <v/>
      </c>
      <c r="DF220" s="122" t="str">
        <f t="shared" si="220"/>
        <v/>
      </c>
      <c r="DG220" s="110"/>
    </row>
    <row r="221" spans="2:111" ht="16.2" hidden="1" customHeight="1" outlineLevel="2" x14ac:dyDescent="0.4">
      <c r="B221" s="7">
        <v>216</v>
      </c>
      <c r="C221" s="12"/>
      <c r="D221" s="13"/>
      <c r="E221" s="14"/>
      <c r="F221" s="14"/>
      <c r="G221" s="14"/>
      <c r="H221" s="14"/>
      <c r="I221" s="14"/>
      <c r="J221" s="14"/>
      <c r="K221" s="14"/>
      <c r="L221" s="15"/>
      <c r="M221" s="12"/>
      <c r="N221" s="12"/>
      <c r="O221" s="12"/>
      <c r="P221" s="98" t="str">
        <f xml:space="preserve"> IF(ISBLANK(M221),"",VLOOKUP(M221,ComboValue!$E$2:$I$18,5,FALSE))</f>
        <v/>
      </c>
      <c r="Q221" s="12"/>
      <c r="R221" s="234" t="str" cm="1">
        <f t="array" ref="R221">IF(OR(ISNUMBER(SEARCH("GHS05",$D221:$L221)),ISNUMBER(SEARCH("GHS06",$D221:$L221)),ISNUMBER(SEARCH("GHS07",$D221:$L221)),ISNUMBER(SEARCH("GHS08",$D221:$L221)),ISNUMBER(SEARCH("geen pictogram",$D221:$L221)),ISNUMBER(SEARCH("GHS09",$D221:$L221)),ISNUMBER(SEARCH("GHS05",$D221:$L221))),"JA","NEE")</f>
        <v>NEE</v>
      </c>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X221" s="121" t="str">
        <f xml:space="preserve"> IF(ISBLANK(D221),"",VLOOKUP(D221,ComboValue!$B$2:$C$11,2,FALSE) &amp; ",") &amp; IF(ISBLANK(E221),"",VLOOKUP(E221,ComboValue!$B$2:$C$11,2,FALSE) &amp; ",") &amp; IF(ISBLANK(F221),"",VLOOKUP(F221,ComboValue!$B$2:$C$11,2,FALSE) &amp; ",") &amp; IF(ISBLANK(G221),"",VLOOKUP(G221,ComboValue!$B$2:$C$11,2,FALSE) &amp; ",") &amp; IF(ISBLANK(H221),"",VLOOKUP(H221,ComboValue!$B$2:$C$11,2,FALSE) &amp; ",") &amp; IF(ISBLANK(I221),"",VLOOKUP(I221,ComboValue!$B$2:$C$11,2,FALSE) &amp; ",") &amp; IF(ISBLANK(J221),"",VLOOKUP(J221,ComboValue!$B$2:$C$11,2,FALSE) &amp; ",") &amp; IF(ISBLANK(K221),"",VLOOKUP(K221,ComboValue!$B$2:$C$11,2,FALSE) &amp; ",") &amp; IF(ISBLANK(L221),"",VLOOKUP(L221,ComboValue!$B$2:$C$11,2,FALSE) &amp; ",")</f>
        <v/>
      </c>
      <c r="AY221" s="121" t="str">
        <f t="shared" si="180"/>
        <v>Tous_NL</v>
      </c>
      <c r="AZ221" s="121" t="str">
        <f>IF(ISBLANK(M221),"",VLOOKUP(M221,ComboValue!$E$2:$G$18,3,FALSE))</f>
        <v/>
      </c>
      <c r="BA221" s="121" t="str">
        <f>IF(ISBLANK(N221),"",VLOOKUP(N221,ComboValue!$K$2:$L$5,2,FALSE))</f>
        <v/>
      </c>
      <c r="BB221" s="128" t="str">
        <f>IF(ISBLANK(S221),"",VLOOKUP(S221,ComboValue!$N$2:$O$70,2,FALSE) &amp; ",") &amp; IF(ISBLANK(T221),"",VLOOKUP(T221,ComboValue!$N$2:$O$70,2,FALSE) &amp; ",") &amp; IF(ISBLANK(U221),"",VLOOKUP(U221,ComboValue!$N$2:$O$70,2,FALSE) &amp; ",") &amp; IF(ISBLANK(V221),"",VLOOKUP(V221,ComboValue!$N$2:$O$70,2,FALSE) &amp; ",") &amp; IF(ISBLANK(W221),"",VLOOKUP(W221,ComboValue!$N$2:$O$70,2,FALSE) &amp; ",") &amp; IF(ISBLANK(X221),"",VLOOKUP(X221,ComboValue!$N$2:$O$70,2,FALSE) &amp; ",") &amp; IF(ISBLANK(Y221),"",VLOOKUP(Y221,ComboValue!$N$2:$O$70,2,FALSE) &amp; ",") &amp; IF(ISBLANK(Z221),"",VLOOKUP(Z221,ComboValue!$N$2:$O$70,2,FALSE) &amp; ",") &amp; IF(ISBLANK(AA221),"",VLOOKUP(AA221,ComboValue!$N$2:$O$70,2,FALSE) &amp; ",") &amp; IF(ISBLANK(AB221),"",VLOOKUP(AB221,ComboValue!$N$2:$O$70,2,FALSE) &amp; ",") &amp; IF(ISBLANK(AC221),"",VLOOKUP(AC221,ComboValue!$N$2:$O$70,2,FALSE) &amp; ",") &amp; IF(ISBLANK(AD221),"",VLOOKUP(AD221,ComboValue!$N$2:$O$70,2,FALSE) &amp; ",") &amp; IF(ISBLANK(AE221),"",VLOOKUP(AE221,ComboValue!$N$2:$O$70,2,FALSE) &amp; ",") &amp; IF(ISBLANK(AF221),"",VLOOKUP(AF221,ComboValue!$N$2:$O$70,2,FALSE) &amp; ",") &amp; IF(ISBLANK(AG221),"",VLOOKUP(AG221,ComboValue!$N$2:$O$70,2,FALSE) &amp; ",") &amp; IF(ISBLANK(AH221),"",VLOOKUP(AH221,ComboValue!$N$2:$O$70,2,FALSE) &amp; ",") &amp; IF(ISBLANK(AI221),"",VLOOKUP(AI221,ComboValue!$N$2:$O$70,2,FALSE) &amp; ",") &amp; IF(ISBLANK(AJ221),"",VLOOKUP(AJ221,ComboValue!$N$2:$O$70,2,FALSE) &amp; ",") &amp; IF(ISBLANK(AK221),"",VLOOKUP(AK221,ComboValue!$N$2:$O$70,2,FALSE) &amp; ",") &amp; IF(ISBLANK(AL221),"",VLOOKUP(AL221,ComboValue!$N$2:$O$70,2,FALSE) &amp; ",") &amp; IF(ISBLANK(AM221),"",VLOOKUP(AM221,ComboValue!$N$2:$O$70,2,FALSE) &amp; ",") &amp; IF(ISBLANK(AN221),"",VLOOKUP(AN221,ComboValue!$N$2:$O$70,2,FALSE) &amp; ",") &amp; IF(ISBLANK(AO221),"",VLOOKUP(AO221,ComboValue!$N$2:$O$70,2,FALSE) &amp; ",") &amp; IF(ISBLANK(AP221),"",VLOOKUP(AP221,ComboValue!$N$2:$O$70,2,FALSE) &amp; ",") &amp; IF(ISBLANK(AQ221),"",VLOOKUP(AQ221,ComboValue!$N$2:$O$70,2,FALSE) &amp; ",") &amp; IF(ISBLANK(AR221),"",VLOOKUP(AR221,ComboValue!$N$2:$O$70,2,FALSE) &amp; ",") &amp; IF(ISBLANK(AS221),"",VLOOKUP(AS221,ComboValue!$N$2:$O$70,2,FALSE) &amp; ",") &amp; IF(ISBLANK(AT221),"",VLOOKUP(AT221,ComboValue!$N$2:$O$70,2,FALSE) &amp; ",") &amp; IF(ISBLANK(AU221),"",VLOOKUP(AU221,ComboValue!$N$2:$O$70,2,FALSE) &amp; ",") &amp; IF(ISBLANK(AV221),"",VLOOKUP(AV221,ComboValue!$N$2:$O$70,2,FALSE) &amp; ",")</f>
        <v/>
      </c>
      <c r="BC221" s="122" t="str">
        <f t="shared" si="181"/>
        <v/>
      </c>
      <c r="BD221" s="110"/>
      <c r="BE221" s="120" t="str">
        <f t="shared" si="221"/>
        <v/>
      </c>
      <c r="BF221" s="121" t="str">
        <f t="shared" si="222"/>
        <v/>
      </c>
      <c r="BG221" s="121" t="str">
        <f t="shared" si="223"/>
        <v/>
      </c>
      <c r="BH221" s="121" t="str">
        <f t="shared" si="224"/>
        <v/>
      </c>
      <c r="BI221" s="121" t="str">
        <f t="shared" si="225"/>
        <v/>
      </c>
      <c r="BJ221" s="121" t="str">
        <f t="shared" si="226"/>
        <v/>
      </c>
      <c r="BK221" s="121" t="str">
        <f t="shared" si="227"/>
        <v/>
      </c>
      <c r="BL221" s="121" t="str">
        <f t="shared" si="228"/>
        <v/>
      </c>
      <c r="BM221" s="121" t="str">
        <f t="shared" si="229"/>
        <v/>
      </c>
      <c r="BN221" s="121" t="str">
        <f t="shared" si="230"/>
        <v/>
      </c>
      <c r="BO221" s="121">
        <f t="shared" si="182"/>
        <v>0</v>
      </c>
      <c r="BP221" s="121">
        <f t="shared" si="183"/>
        <v>0</v>
      </c>
      <c r="BQ221" s="121">
        <f t="shared" si="184"/>
        <v>0</v>
      </c>
      <c r="BR221" s="121">
        <f t="shared" si="185"/>
        <v>0</v>
      </c>
      <c r="BS221" s="121">
        <f t="shared" si="186"/>
        <v>0</v>
      </c>
      <c r="BT221" s="121">
        <f t="shared" si="187"/>
        <v>0</v>
      </c>
      <c r="BU221" s="121" t="str">
        <f t="shared" si="188"/>
        <v/>
      </c>
      <c r="BV221" s="121" t="str">
        <f t="shared" si="189"/>
        <v/>
      </c>
      <c r="BW221" s="121" t="str">
        <f t="shared" si="190"/>
        <v/>
      </c>
      <c r="BX221" s="121" t="str">
        <f t="shared" si="191"/>
        <v/>
      </c>
      <c r="BY221" s="121" t="str">
        <f t="shared" si="192"/>
        <v/>
      </c>
      <c r="BZ221" s="121" t="str">
        <f t="shared" si="193"/>
        <v/>
      </c>
      <c r="CA221" s="121" t="str">
        <f t="shared" si="194"/>
        <v/>
      </c>
      <c r="CB221" s="121" t="str">
        <f t="shared" si="195"/>
        <v/>
      </c>
      <c r="CC221" s="121" t="str">
        <f t="shared" si="196"/>
        <v/>
      </c>
      <c r="CD221" s="121" t="str">
        <f t="shared" si="197"/>
        <v/>
      </c>
      <c r="CE221" s="121" t="str">
        <f t="shared" si="198"/>
        <v/>
      </c>
      <c r="CF221" s="121" t="str">
        <f t="shared" si="199"/>
        <v/>
      </c>
      <c r="CG221" s="121" t="str">
        <f t="shared" si="200"/>
        <v/>
      </c>
      <c r="CH221" s="121" t="str">
        <f t="shared" si="201"/>
        <v/>
      </c>
      <c r="CI221" s="121" t="str">
        <f t="shared" si="202"/>
        <v/>
      </c>
      <c r="CJ221" s="129" t="str">
        <f t="shared" si="203"/>
        <v/>
      </c>
      <c r="CK221" s="121" t="str">
        <f t="shared" si="204"/>
        <v/>
      </c>
      <c r="CL221" s="121" t="str">
        <f t="shared" si="205"/>
        <v/>
      </c>
      <c r="CM221" s="122" t="str">
        <f t="shared" si="206"/>
        <v/>
      </c>
      <c r="CN221" s="122"/>
      <c r="CO221" s="122"/>
      <c r="CP221" s="122"/>
      <c r="CQ221" s="122"/>
      <c r="CR221" s="218" t="str">
        <f t="shared" si="231"/>
        <v>NO</v>
      </c>
      <c r="CS221" s="120" t="str">
        <f t="shared" si="207"/>
        <v/>
      </c>
      <c r="CT221" s="121" t="str">
        <f t="shared" si="208"/>
        <v/>
      </c>
      <c r="CU221" s="121" t="str">
        <f t="shared" si="209"/>
        <v/>
      </c>
      <c r="CV221" s="121" t="str">
        <f t="shared" si="210"/>
        <v/>
      </c>
      <c r="CW221" s="121" t="str">
        <f t="shared" si="211"/>
        <v/>
      </c>
      <c r="CX221" s="121" t="str">
        <f t="shared" si="212"/>
        <v/>
      </c>
      <c r="CY221" s="121" t="str">
        <f t="shared" si="213"/>
        <v/>
      </c>
      <c r="CZ221" s="121" t="str">
        <f t="shared" si="214"/>
        <v/>
      </c>
      <c r="DA221" s="121" t="str">
        <f t="shared" si="215"/>
        <v/>
      </c>
      <c r="DB221" s="122" t="str">
        <f t="shared" si="216"/>
        <v/>
      </c>
      <c r="DC221" s="120" t="str">
        <f t="shared" si="217"/>
        <v/>
      </c>
      <c r="DD221" s="121" t="str">
        <f t="shared" si="218"/>
        <v/>
      </c>
      <c r="DE221" s="121" t="str">
        <f t="shared" si="219"/>
        <v/>
      </c>
      <c r="DF221" s="122" t="str">
        <f t="shared" si="220"/>
        <v/>
      </c>
      <c r="DG221" s="110"/>
    </row>
    <row r="222" spans="2:111" ht="16.2" hidden="1" customHeight="1" outlineLevel="2" x14ac:dyDescent="0.4">
      <c r="B222" s="7">
        <v>217</v>
      </c>
      <c r="C222" s="12"/>
      <c r="D222" s="13"/>
      <c r="E222" s="14"/>
      <c r="F222" s="14"/>
      <c r="G222" s="14"/>
      <c r="H222" s="14"/>
      <c r="I222" s="14"/>
      <c r="J222" s="14"/>
      <c r="K222" s="14"/>
      <c r="L222" s="15"/>
      <c r="M222" s="12"/>
      <c r="N222" s="12"/>
      <c r="O222" s="12"/>
      <c r="P222" s="98" t="str">
        <f xml:space="preserve"> IF(ISBLANK(M222),"",VLOOKUP(M222,ComboValue!$E$2:$I$18,5,FALSE))</f>
        <v/>
      </c>
      <c r="Q222" s="12"/>
      <c r="R222" s="234" t="str" cm="1">
        <f t="array" ref="R222">IF(OR(ISNUMBER(SEARCH("GHS05",$D222:$L222)),ISNUMBER(SEARCH("GHS06",$D222:$L222)),ISNUMBER(SEARCH("GHS07",$D222:$L222)),ISNUMBER(SEARCH("GHS08",$D222:$L222)),ISNUMBER(SEARCH("geen pictogram",$D222:$L222)),ISNUMBER(SEARCH("GHS09",$D222:$L222)),ISNUMBER(SEARCH("GHS05",$D222:$L222))),"JA","NEE")</f>
        <v>NEE</v>
      </c>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X222" s="121" t="str">
        <f xml:space="preserve"> IF(ISBLANK(D222),"",VLOOKUP(D222,ComboValue!$B$2:$C$11,2,FALSE) &amp; ",") &amp; IF(ISBLANK(E222),"",VLOOKUP(E222,ComboValue!$B$2:$C$11,2,FALSE) &amp; ",") &amp; IF(ISBLANK(F222),"",VLOOKUP(F222,ComboValue!$B$2:$C$11,2,FALSE) &amp; ",") &amp; IF(ISBLANK(G222),"",VLOOKUP(G222,ComboValue!$B$2:$C$11,2,FALSE) &amp; ",") &amp; IF(ISBLANK(H222),"",VLOOKUP(H222,ComboValue!$B$2:$C$11,2,FALSE) &amp; ",") &amp; IF(ISBLANK(I222),"",VLOOKUP(I222,ComboValue!$B$2:$C$11,2,FALSE) &amp; ",") &amp; IF(ISBLANK(J222),"",VLOOKUP(J222,ComboValue!$B$2:$C$11,2,FALSE) &amp; ",") &amp; IF(ISBLANK(K222),"",VLOOKUP(K222,ComboValue!$B$2:$C$11,2,FALSE) &amp; ",") &amp; IF(ISBLANK(L222),"",VLOOKUP(L222,ComboValue!$B$2:$C$11,2,FALSE) &amp; ",")</f>
        <v/>
      </c>
      <c r="AY222" s="121" t="str">
        <f t="shared" si="180"/>
        <v>Tous_NL</v>
      </c>
      <c r="AZ222" s="121" t="str">
        <f>IF(ISBLANK(M222),"",VLOOKUP(M222,ComboValue!$E$2:$G$18,3,FALSE))</f>
        <v/>
      </c>
      <c r="BA222" s="121" t="str">
        <f>IF(ISBLANK(N222),"",VLOOKUP(N222,ComboValue!$K$2:$L$5,2,FALSE))</f>
        <v/>
      </c>
      <c r="BB222" s="128" t="str">
        <f>IF(ISBLANK(S222),"",VLOOKUP(S222,ComboValue!$N$2:$O$70,2,FALSE) &amp; ",") &amp; IF(ISBLANK(T222),"",VLOOKUP(T222,ComboValue!$N$2:$O$70,2,FALSE) &amp; ",") &amp; IF(ISBLANK(U222),"",VLOOKUP(U222,ComboValue!$N$2:$O$70,2,FALSE) &amp; ",") &amp; IF(ISBLANK(V222),"",VLOOKUP(V222,ComboValue!$N$2:$O$70,2,FALSE) &amp; ",") &amp; IF(ISBLANK(W222),"",VLOOKUP(W222,ComboValue!$N$2:$O$70,2,FALSE) &amp; ",") &amp; IF(ISBLANK(X222),"",VLOOKUP(X222,ComboValue!$N$2:$O$70,2,FALSE) &amp; ",") &amp; IF(ISBLANK(Y222),"",VLOOKUP(Y222,ComboValue!$N$2:$O$70,2,FALSE) &amp; ",") &amp; IF(ISBLANK(Z222),"",VLOOKUP(Z222,ComboValue!$N$2:$O$70,2,FALSE) &amp; ",") &amp; IF(ISBLANK(AA222),"",VLOOKUP(AA222,ComboValue!$N$2:$O$70,2,FALSE) &amp; ",") &amp; IF(ISBLANK(AB222),"",VLOOKUP(AB222,ComboValue!$N$2:$O$70,2,FALSE) &amp; ",") &amp; IF(ISBLANK(AC222),"",VLOOKUP(AC222,ComboValue!$N$2:$O$70,2,FALSE) &amp; ",") &amp; IF(ISBLANK(AD222),"",VLOOKUP(AD222,ComboValue!$N$2:$O$70,2,FALSE) &amp; ",") &amp; IF(ISBLANK(AE222),"",VLOOKUP(AE222,ComboValue!$N$2:$O$70,2,FALSE) &amp; ",") &amp; IF(ISBLANK(AF222),"",VLOOKUP(AF222,ComboValue!$N$2:$O$70,2,FALSE) &amp; ",") &amp; IF(ISBLANK(AG222),"",VLOOKUP(AG222,ComboValue!$N$2:$O$70,2,FALSE) &amp; ",") &amp; IF(ISBLANK(AH222),"",VLOOKUP(AH222,ComboValue!$N$2:$O$70,2,FALSE) &amp; ",") &amp; IF(ISBLANK(AI222),"",VLOOKUP(AI222,ComboValue!$N$2:$O$70,2,FALSE) &amp; ",") &amp; IF(ISBLANK(AJ222),"",VLOOKUP(AJ222,ComboValue!$N$2:$O$70,2,FALSE) &amp; ",") &amp; IF(ISBLANK(AK222),"",VLOOKUP(AK222,ComboValue!$N$2:$O$70,2,FALSE) &amp; ",") &amp; IF(ISBLANK(AL222),"",VLOOKUP(AL222,ComboValue!$N$2:$O$70,2,FALSE) &amp; ",") &amp; IF(ISBLANK(AM222),"",VLOOKUP(AM222,ComboValue!$N$2:$O$70,2,FALSE) &amp; ",") &amp; IF(ISBLANK(AN222),"",VLOOKUP(AN222,ComboValue!$N$2:$O$70,2,FALSE) &amp; ",") &amp; IF(ISBLANK(AO222),"",VLOOKUP(AO222,ComboValue!$N$2:$O$70,2,FALSE) &amp; ",") &amp; IF(ISBLANK(AP222),"",VLOOKUP(AP222,ComboValue!$N$2:$O$70,2,FALSE) &amp; ",") &amp; IF(ISBLANK(AQ222),"",VLOOKUP(AQ222,ComboValue!$N$2:$O$70,2,FALSE) &amp; ",") &amp; IF(ISBLANK(AR222),"",VLOOKUP(AR222,ComboValue!$N$2:$O$70,2,FALSE) &amp; ",") &amp; IF(ISBLANK(AS222),"",VLOOKUP(AS222,ComboValue!$N$2:$O$70,2,FALSE) &amp; ",") &amp; IF(ISBLANK(AT222),"",VLOOKUP(AT222,ComboValue!$N$2:$O$70,2,FALSE) &amp; ",") &amp; IF(ISBLANK(AU222),"",VLOOKUP(AU222,ComboValue!$N$2:$O$70,2,FALSE) &amp; ",") &amp; IF(ISBLANK(AV222),"",VLOOKUP(AV222,ComboValue!$N$2:$O$70,2,FALSE) &amp; ",")</f>
        <v/>
      </c>
      <c r="BC222" s="122" t="str">
        <f t="shared" si="181"/>
        <v/>
      </c>
      <c r="BD222" s="110"/>
      <c r="BE222" s="120" t="str">
        <f t="shared" si="221"/>
        <v/>
      </c>
      <c r="BF222" s="121" t="str">
        <f t="shared" si="222"/>
        <v/>
      </c>
      <c r="BG222" s="121" t="str">
        <f t="shared" si="223"/>
        <v/>
      </c>
      <c r="BH222" s="121" t="str">
        <f t="shared" si="224"/>
        <v/>
      </c>
      <c r="BI222" s="121" t="str">
        <f t="shared" si="225"/>
        <v/>
      </c>
      <c r="BJ222" s="121" t="str">
        <f t="shared" si="226"/>
        <v/>
      </c>
      <c r="BK222" s="121" t="str">
        <f t="shared" si="227"/>
        <v/>
      </c>
      <c r="BL222" s="121" t="str">
        <f t="shared" si="228"/>
        <v/>
      </c>
      <c r="BM222" s="121" t="str">
        <f t="shared" si="229"/>
        <v/>
      </c>
      <c r="BN222" s="121" t="str">
        <f t="shared" si="230"/>
        <v/>
      </c>
      <c r="BO222" s="121">
        <f t="shared" si="182"/>
        <v>0</v>
      </c>
      <c r="BP222" s="121">
        <f t="shared" si="183"/>
        <v>0</v>
      </c>
      <c r="BQ222" s="121">
        <f t="shared" si="184"/>
        <v>0</v>
      </c>
      <c r="BR222" s="121">
        <f t="shared" si="185"/>
        <v>0</v>
      </c>
      <c r="BS222" s="121">
        <f t="shared" si="186"/>
        <v>0</v>
      </c>
      <c r="BT222" s="121">
        <f t="shared" si="187"/>
        <v>0</v>
      </c>
      <c r="BU222" s="121" t="str">
        <f t="shared" si="188"/>
        <v/>
      </c>
      <c r="BV222" s="121" t="str">
        <f t="shared" si="189"/>
        <v/>
      </c>
      <c r="BW222" s="121" t="str">
        <f t="shared" si="190"/>
        <v/>
      </c>
      <c r="BX222" s="121" t="str">
        <f t="shared" si="191"/>
        <v/>
      </c>
      <c r="BY222" s="121" t="str">
        <f t="shared" si="192"/>
        <v/>
      </c>
      <c r="BZ222" s="121" t="str">
        <f t="shared" si="193"/>
        <v/>
      </c>
      <c r="CA222" s="121" t="str">
        <f t="shared" si="194"/>
        <v/>
      </c>
      <c r="CB222" s="121" t="str">
        <f t="shared" si="195"/>
        <v/>
      </c>
      <c r="CC222" s="121" t="str">
        <f t="shared" si="196"/>
        <v/>
      </c>
      <c r="CD222" s="121" t="str">
        <f t="shared" si="197"/>
        <v/>
      </c>
      <c r="CE222" s="121" t="str">
        <f t="shared" si="198"/>
        <v/>
      </c>
      <c r="CF222" s="121" t="str">
        <f t="shared" si="199"/>
        <v/>
      </c>
      <c r="CG222" s="121" t="str">
        <f t="shared" si="200"/>
        <v/>
      </c>
      <c r="CH222" s="121" t="str">
        <f t="shared" si="201"/>
        <v/>
      </c>
      <c r="CI222" s="121" t="str">
        <f t="shared" si="202"/>
        <v/>
      </c>
      <c r="CJ222" s="129" t="str">
        <f t="shared" si="203"/>
        <v/>
      </c>
      <c r="CK222" s="121" t="str">
        <f t="shared" si="204"/>
        <v/>
      </c>
      <c r="CL222" s="121" t="str">
        <f t="shared" si="205"/>
        <v/>
      </c>
      <c r="CM222" s="122" t="str">
        <f t="shared" si="206"/>
        <v/>
      </c>
      <c r="CN222" s="122"/>
      <c r="CO222" s="122"/>
      <c r="CP222" s="122"/>
      <c r="CQ222" s="122"/>
      <c r="CR222" s="218" t="str">
        <f t="shared" si="231"/>
        <v>NO</v>
      </c>
      <c r="CS222" s="120" t="str">
        <f t="shared" si="207"/>
        <v/>
      </c>
      <c r="CT222" s="121" t="str">
        <f t="shared" si="208"/>
        <v/>
      </c>
      <c r="CU222" s="121" t="str">
        <f t="shared" si="209"/>
        <v/>
      </c>
      <c r="CV222" s="121" t="str">
        <f t="shared" si="210"/>
        <v/>
      </c>
      <c r="CW222" s="121" t="str">
        <f t="shared" si="211"/>
        <v/>
      </c>
      <c r="CX222" s="121" t="str">
        <f t="shared" si="212"/>
        <v/>
      </c>
      <c r="CY222" s="121" t="str">
        <f t="shared" si="213"/>
        <v/>
      </c>
      <c r="CZ222" s="121" t="str">
        <f t="shared" si="214"/>
        <v/>
      </c>
      <c r="DA222" s="121" t="str">
        <f t="shared" si="215"/>
        <v/>
      </c>
      <c r="DB222" s="122" t="str">
        <f t="shared" si="216"/>
        <v/>
      </c>
      <c r="DC222" s="120" t="str">
        <f t="shared" si="217"/>
        <v/>
      </c>
      <c r="DD222" s="121" t="str">
        <f t="shared" si="218"/>
        <v/>
      </c>
      <c r="DE222" s="121" t="str">
        <f t="shared" si="219"/>
        <v/>
      </c>
      <c r="DF222" s="122" t="str">
        <f t="shared" si="220"/>
        <v/>
      </c>
      <c r="DG222" s="110"/>
    </row>
    <row r="223" spans="2:111" ht="16.2" hidden="1" customHeight="1" outlineLevel="2" x14ac:dyDescent="0.4">
      <c r="B223" s="7">
        <v>218</v>
      </c>
      <c r="C223" s="12"/>
      <c r="D223" s="13"/>
      <c r="E223" s="14"/>
      <c r="F223" s="14"/>
      <c r="G223" s="14"/>
      <c r="H223" s="14"/>
      <c r="I223" s="14"/>
      <c r="J223" s="14"/>
      <c r="K223" s="14"/>
      <c r="L223" s="15"/>
      <c r="M223" s="12"/>
      <c r="N223" s="12"/>
      <c r="O223" s="12"/>
      <c r="P223" s="98" t="str">
        <f xml:space="preserve"> IF(ISBLANK(M223),"",VLOOKUP(M223,ComboValue!$E$2:$I$18,5,FALSE))</f>
        <v/>
      </c>
      <c r="Q223" s="12"/>
      <c r="R223" s="234" t="str" cm="1">
        <f t="array" ref="R223">IF(OR(ISNUMBER(SEARCH("GHS05",$D223:$L223)),ISNUMBER(SEARCH("GHS06",$D223:$L223)),ISNUMBER(SEARCH("GHS07",$D223:$L223)),ISNUMBER(SEARCH("GHS08",$D223:$L223)),ISNUMBER(SEARCH("geen pictogram",$D223:$L223)),ISNUMBER(SEARCH("GHS09",$D223:$L223)),ISNUMBER(SEARCH("GHS05",$D223:$L223))),"JA","NEE")</f>
        <v>NEE</v>
      </c>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X223" s="121" t="str">
        <f xml:space="preserve"> IF(ISBLANK(D223),"",VLOOKUP(D223,ComboValue!$B$2:$C$11,2,FALSE) &amp; ",") &amp; IF(ISBLANK(E223),"",VLOOKUP(E223,ComboValue!$B$2:$C$11,2,FALSE) &amp; ",") &amp; IF(ISBLANK(F223),"",VLOOKUP(F223,ComboValue!$B$2:$C$11,2,FALSE) &amp; ",") &amp; IF(ISBLANK(G223),"",VLOOKUP(G223,ComboValue!$B$2:$C$11,2,FALSE) &amp; ",") &amp; IF(ISBLANK(H223),"",VLOOKUP(H223,ComboValue!$B$2:$C$11,2,FALSE) &amp; ",") &amp; IF(ISBLANK(I223),"",VLOOKUP(I223,ComboValue!$B$2:$C$11,2,FALSE) &amp; ",") &amp; IF(ISBLANK(J223),"",VLOOKUP(J223,ComboValue!$B$2:$C$11,2,FALSE) &amp; ",") &amp; IF(ISBLANK(K223),"",VLOOKUP(K223,ComboValue!$B$2:$C$11,2,FALSE) &amp; ",") &amp; IF(ISBLANK(L223),"",VLOOKUP(L223,ComboValue!$B$2:$C$11,2,FALSE) &amp; ",")</f>
        <v/>
      </c>
      <c r="AY223" s="121" t="str">
        <f t="shared" si="180"/>
        <v>Tous_NL</v>
      </c>
      <c r="AZ223" s="121" t="str">
        <f>IF(ISBLANK(M223),"",VLOOKUP(M223,ComboValue!$E$2:$G$18,3,FALSE))</f>
        <v/>
      </c>
      <c r="BA223" s="121" t="str">
        <f>IF(ISBLANK(N223),"",VLOOKUP(N223,ComboValue!$K$2:$L$5,2,FALSE))</f>
        <v/>
      </c>
      <c r="BB223" s="128" t="str">
        <f>IF(ISBLANK(S223),"",VLOOKUP(S223,ComboValue!$N$2:$O$70,2,FALSE) &amp; ",") &amp; IF(ISBLANK(T223),"",VLOOKUP(T223,ComboValue!$N$2:$O$70,2,FALSE) &amp; ",") &amp; IF(ISBLANK(U223),"",VLOOKUP(U223,ComboValue!$N$2:$O$70,2,FALSE) &amp; ",") &amp; IF(ISBLANK(V223),"",VLOOKUP(V223,ComboValue!$N$2:$O$70,2,FALSE) &amp; ",") &amp; IF(ISBLANK(W223),"",VLOOKUP(W223,ComboValue!$N$2:$O$70,2,FALSE) &amp; ",") &amp; IF(ISBLANK(X223),"",VLOOKUP(X223,ComboValue!$N$2:$O$70,2,FALSE) &amp; ",") &amp; IF(ISBLANK(Y223),"",VLOOKUP(Y223,ComboValue!$N$2:$O$70,2,FALSE) &amp; ",") &amp; IF(ISBLANK(Z223),"",VLOOKUP(Z223,ComboValue!$N$2:$O$70,2,FALSE) &amp; ",") &amp; IF(ISBLANK(AA223),"",VLOOKUP(AA223,ComboValue!$N$2:$O$70,2,FALSE) &amp; ",") &amp; IF(ISBLANK(AB223),"",VLOOKUP(AB223,ComboValue!$N$2:$O$70,2,FALSE) &amp; ",") &amp; IF(ISBLANK(AC223),"",VLOOKUP(AC223,ComboValue!$N$2:$O$70,2,FALSE) &amp; ",") &amp; IF(ISBLANK(AD223),"",VLOOKUP(AD223,ComboValue!$N$2:$O$70,2,FALSE) &amp; ",") &amp; IF(ISBLANK(AE223),"",VLOOKUP(AE223,ComboValue!$N$2:$O$70,2,FALSE) &amp; ",") &amp; IF(ISBLANK(AF223),"",VLOOKUP(AF223,ComboValue!$N$2:$O$70,2,FALSE) &amp; ",") &amp; IF(ISBLANK(AG223),"",VLOOKUP(AG223,ComboValue!$N$2:$O$70,2,FALSE) &amp; ",") &amp; IF(ISBLANK(AH223),"",VLOOKUP(AH223,ComboValue!$N$2:$O$70,2,FALSE) &amp; ",") &amp; IF(ISBLANK(AI223),"",VLOOKUP(AI223,ComboValue!$N$2:$O$70,2,FALSE) &amp; ",") &amp; IF(ISBLANK(AJ223),"",VLOOKUP(AJ223,ComboValue!$N$2:$O$70,2,FALSE) &amp; ",") &amp; IF(ISBLANK(AK223),"",VLOOKUP(AK223,ComboValue!$N$2:$O$70,2,FALSE) &amp; ",") &amp; IF(ISBLANK(AL223),"",VLOOKUP(AL223,ComboValue!$N$2:$O$70,2,FALSE) &amp; ",") &amp; IF(ISBLANK(AM223),"",VLOOKUP(AM223,ComboValue!$N$2:$O$70,2,FALSE) &amp; ",") &amp; IF(ISBLANK(AN223),"",VLOOKUP(AN223,ComboValue!$N$2:$O$70,2,FALSE) &amp; ",") &amp; IF(ISBLANK(AO223),"",VLOOKUP(AO223,ComboValue!$N$2:$O$70,2,FALSE) &amp; ",") &amp; IF(ISBLANK(AP223),"",VLOOKUP(AP223,ComboValue!$N$2:$O$70,2,FALSE) &amp; ",") &amp; IF(ISBLANK(AQ223),"",VLOOKUP(AQ223,ComboValue!$N$2:$O$70,2,FALSE) &amp; ",") &amp; IF(ISBLANK(AR223),"",VLOOKUP(AR223,ComboValue!$N$2:$O$70,2,FALSE) &amp; ",") &amp; IF(ISBLANK(AS223),"",VLOOKUP(AS223,ComboValue!$N$2:$O$70,2,FALSE) &amp; ",") &amp; IF(ISBLANK(AT223),"",VLOOKUP(AT223,ComboValue!$N$2:$O$70,2,FALSE) &amp; ",") &amp; IF(ISBLANK(AU223),"",VLOOKUP(AU223,ComboValue!$N$2:$O$70,2,FALSE) &amp; ",") &amp; IF(ISBLANK(AV223),"",VLOOKUP(AV223,ComboValue!$N$2:$O$70,2,FALSE) &amp; ",")</f>
        <v/>
      </c>
      <c r="BC223" s="122" t="str">
        <f t="shared" si="181"/>
        <v/>
      </c>
      <c r="BD223" s="110"/>
      <c r="BE223" s="120" t="str">
        <f t="shared" si="221"/>
        <v/>
      </c>
      <c r="BF223" s="121" t="str">
        <f t="shared" si="222"/>
        <v/>
      </c>
      <c r="BG223" s="121" t="str">
        <f t="shared" si="223"/>
        <v/>
      </c>
      <c r="BH223" s="121" t="str">
        <f t="shared" si="224"/>
        <v/>
      </c>
      <c r="BI223" s="121" t="str">
        <f t="shared" si="225"/>
        <v/>
      </c>
      <c r="BJ223" s="121" t="str">
        <f t="shared" si="226"/>
        <v/>
      </c>
      <c r="BK223" s="121" t="str">
        <f t="shared" si="227"/>
        <v/>
      </c>
      <c r="BL223" s="121" t="str">
        <f t="shared" si="228"/>
        <v/>
      </c>
      <c r="BM223" s="121" t="str">
        <f t="shared" si="229"/>
        <v/>
      </c>
      <c r="BN223" s="121" t="str">
        <f t="shared" si="230"/>
        <v/>
      </c>
      <c r="BO223" s="121">
        <f t="shared" si="182"/>
        <v>0</v>
      </c>
      <c r="BP223" s="121">
        <f t="shared" si="183"/>
        <v>0</v>
      </c>
      <c r="BQ223" s="121">
        <f t="shared" si="184"/>
        <v>0</v>
      </c>
      <c r="BR223" s="121">
        <f t="shared" si="185"/>
        <v>0</v>
      </c>
      <c r="BS223" s="121">
        <f t="shared" si="186"/>
        <v>0</v>
      </c>
      <c r="BT223" s="121">
        <f t="shared" si="187"/>
        <v>0</v>
      </c>
      <c r="BU223" s="121" t="str">
        <f t="shared" si="188"/>
        <v/>
      </c>
      <c r="BV223" s="121" t="str">
        <f t="shared" si="189"/>
        <v/>
      </c>
      <c r="BW223" s="121" t="str">
        <f t="shared" si="190"/>
        <v/>
      </c>
      <c r="BX223" s="121" t="str">
        <f t="shared" si="191"/>
        <v/>
      </c>
      <c r="BY223" s="121" t="str">
        <f t="shared" si="192"/>
        <v/>
      </c>
      <c r="BZ223" s="121" t="str">
        <f t="shared" si="193"/>
        <v/>
      </c>
      <c r="CA223" s="121" t="str">
        <f t="shared" si="194"/>
        <v/>
      </c>
      <c r="CB223" s="121" t="str">
        <f t="shared" si="195"/>
        <v/>
      </c>
      <c r="CC223" s="121" t="str">
        <f t="shared" si="196"/>
        <v/>
      </c>
      <c r="CD223" s="121" t="str">
        <f t="shared" si="197"/>
        <v/>
      </c>
      <c r="CE223" s="121" t="str">
        <f t="shared" si="198"/>
        <v/>
      </c>
      <c r="CF223" s="121" t="str">
        <f t="shared" si="199"/>
        <v/>
      </c>
      <c r="CG223" s="121" t="str">
        <f t="shared" si="200"/>
        <v/>
      </c>
      <c r="CH223" s="121" t="str">
        <f t="shared" si="201"/>
        <v/>
      </c>
      <c r="CI223" s="121" t="str">
        <f t="shared" si="202"/>
        <v/>
      </c>
      <c r="CJ223" s="129" t="str">
        <f t="shared" si="203"/>
        <v/>
      </c>
      <c r="CK223" s="121" t="str">
        <f t="shared" si="204"/>
        <v/>
      </c>
      <c r="CL223" s="121" t="str">
        <f t="shared" si="205"/>
        <v/>
      </c>
      <c r="CM223" s="122" t="str">
        <f t="shared" si="206"/>
        <v/>
      </c>
      <c r="CN223" s="122"/>
      <c r="CO223" s="122"/>
      <c r="CP223" s="122"/>
      <c r="CQ223" s="122"/>
      <c r="CR223" s="218" t="str">
        <f t="shared" si="231"/>
        <v>NO</v>
      </c>
      <c r="CS223" s="120" t="str">
        <f t="shared" si="207"/>
        <v/>
      </c>
      <c r="CT223" s="121" t="str">
        <f t="shared" si="208"/>
        <v/>
      </c>
      <c r="CU223" s="121" t="str">
        <f t="shared" si="209"/>
        <v/>
      </c>
      <c r="CV223" s="121" t="str">
        <f t="shared" si="210"/>
        <v/>
      </c>
      <c r="CW223" s="121" t="str">
        <f t="shared" si="211"/>
        <v/>
      </c>
      <c r="CX223" s="121" t="str">
        <f t="shared" si="212"/>
        <v/>
      </c>
      <c r="CY223" s="121" t="str">
        <f t="shared" si="213"/>
        <v/>
      </c>
      <c r="CZ223" s="121" t="str">
        <f t="shared" si="214"/>
        <v/>
      </c>
      <c r="DA223" s="121" t="str">
        <f t="shared" si="215"/>
        <v/>
      </c>
      <c r="DB223" s="122" t="str">
        <f t="shared" si="216"/>
        <v/>
      </c>
      <c r="DC223" s="120" t="str">
        <f t="shared" si="217"/>
        <v/>
      </c>
      <c r="DD223" s="121" t="str">
        <f t="shared" si="218"/>
        <v/>
      </c>
      <c r="DE223" s="121" t="str">
        <f t="shared" si="219"/>
        <v/>
      </c>
      <c r="DF223" s="122" t="str">
        <f t="shared" si="220"/>
        <v/>
      </c>
      <c r="DG223" s="110"/>
    </row>
    <row r="224" spans="2:111" ht="16.2" hidden="1" customHeight="1" outlineLevel="2" x14ac:dyDescent="0.4">
      <c r="B224" s="7">
        <v>219</v>
      </c>
      <c r="C224" s="12"/>
      <c r="D224" s="13"/>
      <c r="E224" s="14"/>
      <c r="F224" s="14"/>
      <c r="G224" s="14"/>
      <c r="H224" s="14"/>
      <c r="I224" s="14"/>
      <c r="J224" s="14"/>
      <c r="K224" s="14"/>
      <c r="L224" s="15"/>
      <c r="M224" s="12"/>
      <c r="N224" s="12"/>
      <c r="O224" s="12"/>
      <c r="P224" s="98" t="str">
        <f xml:space="preserve"> IF(ISBLANK(M224),"",VLOOKUP(M224,ComboValue!$E$2:$I$18,5,FALSE))</f>
        <v/>
      </c>
      <c r="Q224" s="12"/>
      <c r="R224" s="234" t="str" cm="1">
        <f t="array" ref="R224">IF(OR(ISNUMBER(SEARCH("GHS05",$D224:$L224)),ISNUMBER(SEARCH("GHS06",$D224:$L224)),ISNUMBER(SEARCH("GHS07",$D224:$L224)),ISNUMBER(SEARCH("GHS08",$D224:$L224)),ISNUMBER(SEARCH("geen pictogram",$D224:$L224)),ISNUMBER(SEARCH("GHS09",$D224:$L224)),ISNUMBER(SEARCH("GHS05",$D224:$L224))),"JA","NEE")</f>
        <v>NEE</v>
      </c>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X224" s="121" t="str">
        <f xml:space="preserve"> IF(ISBLANK(D224),"",VLOOKUP(D224,ComboValue!$B$2:$C$11,2,FALSE) &amp; ",") &amp; IF(ISBLANK(E224),"",VLOOKUP(E224,ComboValue!$B$2:$C$11,2,FALSE) &amp; ",") &amp; IF(ISBLANK(F224),"",VLOOKUP(F224,ComboValue!$B$2:$C$11,2,FALSE) &amp; ",") &amp; IF(ISBLANK(G224),"",VLOOKUP(G224,ComboValue!$B$2:$C$11,2,FALSE) &amp; ",") &amp; IF(ISBLANK(H224),"",VLOOKUP(H224,ComboValue!$B$2:$C$11,2,FALSE) &amp; ",") &amp; IF(ISBLANK(I224),"",VLOOKUP(I224,ComboValue!$B$2:$C$11,2,FALSE) &amp; ",") &amp; IF(ISBLANK(J224),"",VLOOKUP(J224,ComboValue!$B$2:$C$11,2,FALSE) &amp; ",") &amp; IF(ISBLANK(K224),"",VLOOKUP(K224,ComboValue!$B$2:$C$11,2,FALSE) &amp; ",") &amp; IF(ISBLANK(L224),"",VLOOKUP(L224,ComboValue!$B$2:$C$11,2,FALSE) &amp; ",")</f>
        <v/>
      </c>
      <c r="AY224" s="121" t="str">
        <f t="shared" si="180"/>
        <v>Tous_NL</v>
      </c>
      <c r="AZ224" s="121" t="str">
        <f>IF(ISBLANK(M224),"",VLOOKUP(M224,ComboValue!$E$2:$G$18,3,FALSE))</f>
        <v/>
      </c>
      <c r="BA224" s="121" t="str">
        <f>IF(ISBLANK(N224),"",VLOOKUP(N224,ComboValue!$K$2:$L$5,2,FALSE))</f>
        <v/>
      </c>
      <c r="BB224" s="128" t="str">
        <f>IF(ISBLANK(S224),"",VLOOKUP(S224,ComboValue!$N$2:$O$70,2,FALSE) &amp; ",") &amp; IF(ISBLANK(T224),"",VLOOKUP(T224,ComboValue!$N$2:$O$70,2,FALSE) &amp; ",") &amp; IF(ISBLANK(U224),"",VLOOKUP(U224,ComboValue!$N$2:$O$70,2,FALSE) &amp; ",") &amp; IF(ISBLANK(V224),"",VLOOKUP(V224,ComboValue!$N$2:$O$70,2,FALSE) &amp; ",") &amp; IF(ISBLANK(W224),"",VLOOKUP(W224,ComboValue!$N$2:$O$70,2,FALSE) &amp; ",") &amp; IF(ISBLANK(X224),"",VLOOKUP(X224,ComboValue!$N$2:$O$70,2,FALSE) &amp; ",") &amp; IF(ISBLANK(Y224),"",VLOOKUP(Y224,ComboValue!$N$2:$O$70,2,FALSE) &amp; ",") &amp; IF(ISBLANK(Z224),"",VLOOKUP(Z224,ComboValue!$N$2:$O$70,2,FALSE) &amp; ",") &amp; IF(ISBLANK(AA224),"",VLOOKUP(AA224,ComboValue!$N$2:$O$70,2,FALSE) &amp; ",") &amp; IF(ISBLANK(AB224),"",VLOOKUP(AB224,ComboValue!$N$2:$O$70,2,FALSE) &amp; ",") &amp; IF(ISBLANK(AC224),"",VLOOKUP(AC224,ComboValue!$N$2:$O$70,2,FALSE) &amp; ",") &amp; IF(ISBLANK(AD224),"",VLOOKUP(AD224,ComboValue!$N$2:$O$70,2,FALSE) &amp; ",") &amp; IF(ISBLANK(AE224),"",VLOOKUP(AE224,ComboValue!$N$2:$O$70,2,FALSE) &amp; ",") &amp; IF(ISBLANK(AF224),"",VLOOKUP(AF224,ComboValue!$N$2:$O$70,2,FALSE) &amp; ",") &amp; IF(ISBLANK(AG224),"",VLOOKUP(AG224,ComboValue!$N$2:$O$70,2,FALSE) &amp; ",") &amp; IF(ISBLANK(AH224),"",VLOOKUP(AH224,ComboValue!$N$2:$O$70,2,FALSE) &amp; ",") &amp; IF(ISBLANK(AI224),"",VLOOKUP(AI224,ComboValue!$N$2:$O$70,2,FALSE) &amp; ",") &amp; IF(ISBLANK(AJ224),"",VLOOKUP(AJ224,ComboValue!$N$2:$O$70,2,FALSE) &amp; ",") &amp; IF(ISBLANK(AK224),"",VLOOKUP(AK224,ComboValue!$N$2:$O$70,2,FALSE) &amp; ",") &amp; IF(ISBLANK(AL224),"",VLOOKUP(AL224,ComboValue!$N$2:$O$70,2,FALSE) &amp; ",") &amp; IF(ISBLANK(AM224),"",VLOOKUP(AM224,ComboValue!$N$2:$O$70,2,FALSE) &amp; ",") &amp; IF(ISBLANK(AN224),"",VLOOKUP(AN224,ComboValue!$N$2:$O$70,2,FALSE) &amp; ",") &amp; IF(ISBLANK(AO224),"",VLOOKUP(AO224,ComboValue!$N$2:$O$70,2,FALSE) &amp; ",") &amp; IF(ISBLANK(AP224),"",VLOOKUP(AP224,ComboValue!$N$2:$O$70,2,FALSE) &amp; ",") &amp; IF(ISBLANK(AQ224),"",VLOOKUP(AQ224,ComboValue!$N$2:$O$70,2,FALSE) &amp; ",") &amp; IF(ISBLANK(AR224),"",VLOOKUP(AR224,ComboValue!$N$2:$O$70,2,FALSE) &amp; ",") &amp; IF(ISBLANK(AS224),"",VLOOKUP(AS224,ComboValue!$N$2:$O$70,2,FALSE) &amp; ",") &amp; IF(ISBLANK(AT224),"",VLOOKUP(AT224,ComboValue!$N$2:$O$70,2,FALSE) &amp; ",") &amp; IF(ISBLANK(AU224),"",VLOOKUP(AU224,ComboValue!$N$2:$O$70,2,FALSE) &amp; ",") &amp; IF(ISBLANK(AV224),"",VLOOKUP(AV224,ComboValue!$N$2:$O$70,2,FALSE) &amp; ",")</f>
        <v/>
      </c>
      <c r="BC224" s="122" t="str">
        <f t="shared" si="181"/>
        <v/>
      </c>
      <c r="BD224" s="110"/>
      <c r="BE224" s="120" t="str">
        <f t="shared" si="221"/>
        <v/>
      </c>
      <c r="BF224" s="121" t="str">
        <f t="shared" si="222"/>
        <v/>
      </c>
      <c r="BG224" s="121" t="str">
        <f t="shared" si="223"/>
        <v/>
      </c>
      <c r="BH224" s="121" t="str">
        <f t="shared" si="224"/>
        <v/>
      </c>
      <c r="BI224" s="121" t="str">
        <f t="shared" si="225"/>
        <v/>
      </c>
      <c r="BJ224" s="121" t="str">
        <f t="shared" si="226"/>
        <v/>
      </c>
      <c r="BK224" s="121" t="str">
        <f t="shared" si="227"/>
        <v/>
      </c>
      <c r="BL224" s="121" t="str">
        <f t="shared" si="228"/>
        <v/>
      </c>
      <c r="BM224" s="121" t="str">
        <f t="shared" si="229"/>
        <v/>
      </c>
      <c r="BN224" s="121" t="str">
        <f t="shared" si="230"/>
        <v/>
      </c>
      <c r="BO224" s="121">
        <f t="shared" si="182"/>
        <v>0</v>
      </c>
      <c r="BP224" s="121">
        <f t="shared" si="183"/>
        <v>0</v>
      </c>
      <c r="BQ224" s="121">
        <f t="shared" si="184"/>
        <v>0</v>
      </c>
      <c r="BR224" s="121">
        <f t="shared" si="185"/>
        <v>0</v>
      </c>
      <c r="BS224" s="121">
        <f t="shared" si="186"/>
        <v>0</v>
      </c>
      <c r="BT224" s="121">
        <f t="shared" si="187"/>
        <v>0</v>
      </c>
      <c r="BU224" s="121" t="str">
        <f t="shared" si="188"/>
        <v/>
      </c>
      <c r="BV224" s="121" t="str">
        <f t="shared" si="189"/>
        <v/>
      </c>
      <c r="BW224" s="121" t="str">
        <f t="shared" si="190"/>
        <v/>
      </c>
      <c r="BX224" s="121" t="str">
        <f t="shared" si="191"/>
        <v/>
      </c>
      <c r="BY224" s="121" t="str">
        <f t="shared" si="192"/>
        <v/>
      </c>
      <c r="BZ224" s="121" t="str">
        <f t="shared" si="193"/>
        <v/>
      </c>
      <c r="CA224" s="121" t="str">
        <f t="shared" si="194"/>
        <v/>
      </c>
      <c r="CB224" s="121" t="str">
        <f t="shared" si="195"/>
        <v/>
      </c>
      <c r="CC224" s="121" t="str">
        <f t="shared" si="196"/>
        <v/>
      </c>
      <c r="CD224" s="121" t="str">
        <f t="shared" si="197"/>
        <v/>
      </c>
      <c r="CE224" s="121" t="str">
        <f t="shared" si="198"/>
        <v/>
      </c>
      <c r="CF224" s="121" t="str">
        <f t="shared" si="199"/>
        <v/>
      </c>
      <c r="CG224" s="121" t="str">
        <f t="shared" si="200"/>
        <v/>
      </c>
      <c r="CH224" s="121" t="str">
        <f t="shared" si="201"/>
        <v/>
      </c>
      <c r="CI224" s="121" t="str">
        <f t="shared" si="202"/>
        <v/>
      </c>
      <c r="CJ224" s="129" t="str">
        <f t="shared" si="203"/>
        <v/>
      </c>
      <c r="CK224" s="121" t="str">
        <f t="shared" si="204"/>
        <v/>
      </c>
      <c r="CL224" s="121" t="str">
        <f t="shared" si="205"/>
        <v/>
      </c>
      <c r="CM224" s="122" t="str">
        <f t="shared" si="206"/>
        <v/>
      </c>
      <c r="CN224" s="122"/>
      <c r="CO224" s="122"/>
      <c r="CP224" s="122"/>
      <c r="CQ224" s="122"/>
      <c r="CR224" s="218" t="str">
        <f t="shared" si="231"/>
        <v>NO</v>
      </c>
      <c r="CS224" s="120" t="str">
        <f t="shared" si="207"/>
        <v/>
      </c>
      <c r="CT224" s="121" t="str">
        <f t="shared" si="208"/>
        <v/>
      </c>
      <c r="CU224" s="121" t="str">
        <f t="shared" si="209"/>
        <v/>
      </c>
      <c r="CV224" s="121" t="str">
        <f t="shared" si="210"/>
        <v/>
      </c>
      <c r="CW224" s="121" t="str">
        <f t="shared" si="211"/>
        <v/>
      </c>
      <c r="CX224" s="121" t="str">
        <f t="shared" si="212"/>
        <v/>
      </c>
      <c r="CY224" s="121" t="str">
        <f t="shared" si="213"/>
        <v/>
      </c>
      <c r="CZ224" s="121" t="str">
        <f t="shared" si="214"/>
        <v/>
      </c>
      <c r="DA224" s="121" t="str">
        <f t="shared" si="215"/>
        <v/>
      </c>
      <c r="DB224" s="122" t="str">
        <f t="shared" si="216"/>
        <v/>
      </c>
      <c r="DC224" s="120" t="str">
        <f t="shared" si="217"/>
        <v/>
      </c>
      <c r="DD224" s="121" t="str">
        <f t="shared" si="218"/>
        <v/>
      </c>
      <c r="DE224" s="121" t="str">
        <f t="shared" si="219"/>
        <v/>
      </c>
      <c r="DF224" s="122" t="str">
        <f t="shared" si="220"/>
        <v/>
      </c>
      <c r="DG224" s="110"/>
    </row>
    <row r="225" spans="2:111" ht="16.2" hidden="1" customHeight="1" outlineLevel="2" x14ac:dyDescent="0.4">
      <c r="B225" s="7">
        <v>220</v>
      </c>
      <c r="C225" s="12"/>
      <c r="D225" s="13"/>
      <c r="E225" s="14"/>
      <c r="F225" s="14"/>
      <c r="G225" s="14"/>
      <c r="H225" s="14"/>
      <c r="I225" s="14"/>
      <c r="J225" s="14"/>
      <c r="K225" s="14"/>
      <c r="L225" s="15"/>
      <c r="M225" s="12"/>
      <c r="N225" s="12"/>
      <c r="O225" s="12"/>
      <c r="P225" s="98" t="str">
        <f xml:space="preserve"> IF(ISBLANK(M225),"",VLOOKUP(M225,ComboValue!$E$2:$I$18,5,FALSE))</f>
        <v/>
      </c>
      <c r="Q225" s="12"/>
      <c r="R225" s="234" t="str" cm="1">
        <f t="array" ref="R225">IF(OR(ISNUMBER(SEARCH("GHS05",$D225:$L225)),ISNUMBER(SEARCH("GHS06",$D225:$L225)),ISNUMBER(SEARCH("GHS07",$D225:$L225)),ISNUMBER(SEARCH("GHS08",$D225:$L225)),ISNUMBER(SEARCH("geen pictogram",$D225:$L225)),ISNUMBER(SEARCH("GHS09",$D225:$L225)),ISNUMBER(SEARCH("GHS05",$D225:$L225))),"JA","NEE")</f>
        <v>NEE</v>
      </c>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X225" s="121" t="str">
        <f xml:space="preserve"> IF(ISBLANK(D225),"",VLOOKUP(D225,ComboValue!$B$2:$C$11,2,FALSE) &amp; ",") &amp; IF(ISBLANK(E225),"",VLOOKUP(E225,ComboValue!$B$2:$C$11,2,FALSE) &amp; ",") &amp; IF(ISBLANK(F225),"",VLOOKUP(F225,ComboValue!$B$2:$C$11,2,FALSE) &amp; ",") &amp; IF(ISBLANK(G225),"",VLOOKUP(G225,ComboValue!$B$2:$C$11,2,FALSE) &amp; ",") &amp; IF(ISBLANK(H225),"",VLOOKUP(H225,ComboValue!$B$2:$C$11,2,FALSE) &amp; ",") &amp; IF(ISBLANK(I225),"",VLOOKUP(I225,ComboValue!$B$2:$C$11,2,FALSE) &amp; ",") &amp; IF(ISBLANK(J225),"",VLOOKUP(J225,ComboValue!$B$2:$C$11,2,FALSE) &amp; ",") &amp; IF(ISBLANK(K225),"",VLOOKUP(K225,ComboValue!$B$2:$C$11,2,FALSE) &amp; ",") &amp; IF(ISBLANK(L225),"",VLOOKUP(L225,ComboValue!$B$2:$C$11,2,FALSE) &amp; ",")</f>
        <v/>
      </c>
      <c r="AY225" s="121" t="str">
        <f t="shared" si="180"/>
        <v>Tous_NL</v>
      </c>
      <c r="AZ225" s="121" t="str">
        <f>IF(ISBLANK(M225),"",VLOOKUP(M225,ComboValue!$E$2:$G$18,3,FALSE))</f>
        <v/>
      </c>
      <c r="BA225" s="121" t="str">
        <f>IF(ISBLANK(N225),"",VLOOKUP(N225,ComboValue!$K$2:$L$5,2,FALSE))</f>
        <v/>
      </c>
      <c r="BB225" s="128" t="str">
        <f>IF(ISBLANK(S225),"",VLOOKUP(S225,ComboValue!$N$2:$O$70,2,FALSE) &amp; ",") &amp; IF(ISBLANK(T225),"",VLOOKUP(T225,ComboValue!$N$2:$O$70,2,FALSE) &amp; ",") &amp; IF(ISBLANK(U225),"",VLOOKUP(U225,ComboValue!$N$2:$O$70,2,FALSE) &amp; ",") &amp; IF(ISBLANK(V225),"",VLOOKUP(V225,ComboValue!$N$2:$O$70,2,FALSE) &amp; ",") &amp; IF(ISBLANK(W225),"",VLOOKUP(W225,ComboValue!$N$2:$O$70,2,FALSE) &amp; ",") &amp; IF(ISBLANK(X225),"",VLOOKUP(X225,ComboValue!$N$2:$O$70,2,FALSE) &amp; ",") &amp; IF(ISBLANK(Y225),"",VLOOKUP(Y225,ComboValue!$N$2:$O$70,2,FALSE) &amp; ",") &amp; IF(ISBLANK(Z225),"",VLOOKUP(Z225,ComboValue!$N$2:$O$70,2,FALSE) &amp; ",") &amp; IF(ISBLANK(AA225),"",VLOOKUP(AA225,ComboValue!$N$2:$O$70,2,FALSE) &amp; ",") &amp; IF(ISBLANK(AB225),"",VLOOKUP(AB225,ComboValue!$N$2:$O$70,2,FALSE) &amp; ",") &amp; IF(ISBLANK(AC225),"",VLOOKUP(AC225,ComboValue!$N$2:$O$70,2,FALSE) &amp; ",") &amp; IF(ISBLANK(AD225),"",VLOOKUP(AD225,ComboValue!$N$2:$O$70,2,FALSE) &amp; ",") &amp; IF(ISBLANK(AE225),"",VLOOKUP(AE225,ComboValue!$N$2:$O$70,2,FALSE) &amp; ",") &amp; IF(ISBLANK(AF225),"",VLOOKUP(AF225,ComboValue!$N$2:$O$70,2,FALSE) &amp; ",") &amp; IF(ISBLANK(AG225),"",VLOOKUP(AG225,ComboValue!$N$2:$O$70,2,FALSE) &amp; ",") &amp; IF(ISBLANK(AH225),"",VLOOKUP(AH225,ComboValue!$N$2:$O$70,2,FALSE) &amp; ",") &amp; IF(ISBLANK(AI225),"",VLOOKUP(AI225,ComboValue!$N$2:$O$70,2,FALSE) &amp; ",") &amp; IF(ISBLANK(AJ225),"",VLOOKUP(AJ225,ComboValue!$N$2:$O$70,2,FALSE) &amp; ",") &amp; IF(ISBLANK(AK225),"",VLOOKUP(AK225,ComboValue!$N$2:$O$70,2,FALSE) &amp; ",") &amp; IF(ISBLANK(AL225),"",VLOOKUP(AL225,ComboValue!$N$2:$O$70,2,FALSE) &amp; ",") &amp; IF(ISBLANK(AM225),"",VLOOKUP(AM225,ComboValue!$N$2:$O$70,2,FALSE) &amp; ",") &amp; IF(ISBLANK(AN225),"",VLOOKUP(AN225,ComboValue!$N$2:$O$70,2,FALSE) &amp; ",") &amp; IF(ISBLANK(AO225),"",VLOOKUP(AO225,ComboValue!$N$2:$O$70,2,FALSE) &amp; ",") &amp; IF(ISBLANK(AP225),"",VLOOKUP(AP225,ComboValue!$N$2:$O$70,2,FALSE) &amp; ",") &amp; IF(ISBLANK(AQ225),"",VLOOKUP(AQ225,ComboValue!$N$2:$O$70,2,FALSE) &amp; ",") &amp; IF(ISBLANK(AR225),"",VLOOKUP(AR225,ComboValue!$N$2:$O$70,2,FALSE) &amp; ",") &amp; IF(ISBLANK(AS225),"",VLOOKUP(AS225,ComboValue!$N$2:$O$70,2,FALSE) &amp; ",") &amp; IF(ISBLANK(AT225),"",VLOOKUP(AT225,ComboValue!$N$2:$O$70,2,FALSE) &amp; ",") &amp; IF(ISBLANK(AU225),"",VLOOKUP(AU225,ComboValue!$N$2:$O$70,2,FALSE) &amp; ",") &amp; IF(ISBLANK(AV225),"",VLOOKUP(AV225,ComboValue!$N$2:$O$70,2,FALSE) &amp; ",")</f>
        <v/>
      </c>
      <c r="BC225" s="122" t="str">
        <f t="shared" si="181"/>
        <v/>
      </c>
      <c r="BD225" s="110"/>
      <c r="BE225" s="120" t="str">
        <f t="shared" si="221"/>
        <v/>
      </c>
      <c r="BF225" s="121" t="str">
        <f t="shared" si="222"/>
        <v/>
      </c>
      <c r="BG225" s="121" t="str">
        <f t="shared" si="223"/>
        <v/>
      </c>
      <c r="BH225" s="121" t="str">
        <f t="shared" si="224"/>
        <v/>
      </c>
      <c r="BI225" s="121" t="str">
        <f t="shared" si="225"/>
        <v/>
      </c>
      <c r="BJ225" s="121" t="str">
        <f t="shared" si="226"/>
        <v/>
      </c>
      <c r="BK225" s="121" t="str">
        <f t="shared" si="227"/>
        <v/>
      </c>
      <c r="BL225" s="121" t="str">
        <f t="shared" si="228"/>
        <v/>
      </c>
      <c r="BM225" s="121" t="str">
        <f t="shared" si="229"/>
        <v/>
      </c>
      <c r="BN225" s="121" t="str">
        <f t="shared" si="230"/>
        <v/>
      </c>
      <c r="BO225" s="121">
        <f t="shared" si="182"/>
        <v>0</v>
      </c>
      <c r="BP225" s="121">
        <f t="shared" si="183"/>
        <v>0</v>
      </c>
      <c r="BQ225" s="121">
        <f t="shared" si="184"/>
        <v>0</v>
      </c>
      <c r="BR225" s="121">
        <f t="shared" si="185"/>
        <v>0</v>
      </c>
      <c r="BS225" s="121">
        <f t="shared" si="186"/>
        <v>0</v>
      </c>
      <c r="BT225" s="121">
        <f t="shared" si="187"/>
        <v>0</v>
      </c>
      <c r="BU225" s="121" t="str">
        <f t="shared" si="188"/>
        <v/>
      </c>
      <c r="BV225" s="121" t="str">
        <f t="shared" si="189"/>
        <v/>
      </c>
      <c r="BW225" s="121" t="str">
        <f t="shared" si="190"/>
        <v/>
      </c>
      <c r="BX225" s="121" t="str">
        <f t="shared" si="191"/>
        <v/>
      </c>
      <c r="BY225" s="121" t="str">
        <f t="shared" si="192"/>
        <v/>
      </c>
      <c r="BZ225" s="121" t="str">
        <f t="shared" si="193"/>
        <v/>
      </c>
      <c r="CA225" s="121" t="str">
        <f t="shared" si="194"/>
        <v/>
      </c>
      <c r="CB225" s="121" t="str">
        <f t="shared" si="195"/>
        <v/>
      </c>
      <c r="CC225" s="121" t="str">
        <f t="shared" si="196"/>
        <v/>
      </c>
      <c r="CD225" s="121" t="str">
        <f t="shared" si="197"/>
        <v/>
      </c>
      <c r="CE225" s="121" t="str">
        <f t="shared" si="198"/>
        <v/>
      </c>
      <c r="CF225" s="121" t="str">
        <f t="shared" si="199"/>
        <v/>
      </c>
      <c r="CG225" s="121" t="str">
        <f t="shared" si="200"/>
        <v/>
      </c>
      <c r="CH225" s="121" t="str">
        <f t="shared" si="201"/>
        <v/>
      </c>
      <c r="CI225" s="121" t="str">
        <f t="shared" si="202"/>
        <v/>
      </c>
      <c r="CJ225" s="129" t="str">
        <f t="shared" si="203"/>
        <v/>
      </c>
      <c r="CK225" s="121" t="str">
        <f t="shared" si="204"/>
        <v/>
      </c>
      <c r="CL225" s="121" t="str">
        <f t="shared" si="205"/>
        <v/>
      </c>
      <c r="CM225" s="122" t="str">
        <f t="shared" si="206"/>
        <v/>
      </c>
      <c r="CN225" s="122"/>
      <c r="CO225" s="122"/>
      <c r="CP225" s="122"/>
      <c r="CQ225" s="122"/>
      <c r="CR225" s="218" t="str">
        <f t="shared" si="231"/>
        <v>NO</v>
      </c>
      <c r="CS225" s="120" t="str">
        <f t="shared" si="207"/>
        <v/>
      </c>
      <c r="CT225" s="121" t="str">
        <f t="shared" si="208"/>
        <v/>
      </c>
      <c r="CU225" s="121" t="str">
        <f t="shared" si="209"/>
        <v/>
      </c>
      <c r="CV225" s="121" t="str">
        <f t="shared" si="210"/>
        <v/>
      </c>
      <c r="CW225" s="121" t="str">
        <f t="shared" si="211"/>
        <v/>
      </c>
      <c r="CX225" s="121" t="str">
        <f t="shared" si="212"/>
        <v/>
      </c>
      <c r="CY225" s="121" t="str">
        <f t="shared" si="213"/>
        <v/>
      </c>
      <c r="CZ225" s="121" t="str">
        <f t="shared" si="214"/>
        <v/>
      </c>
      <c r="DA225" s="121" t="str">
        <f t="shared" si="215"/>
        <v/>
      </c>
      <c r="DB225" s="122" t="str">
        <f t="shared" si="216"/>
        <v/>
      </c>
      <c r="DC225" s="120" t="str">
        <f t="shared" si="217"/>
        <v/>
      </c>
      <c r="DD225" s="121" t="str">
        <f t="shared" si="218"/>
        <v/>
      </c>
      <c r="DE225" s="121" t="str">
        <f t="shared" si="219"/>
        <v/>
      </c>
      <c r="DF225" s="122" t="str">
        <f t="shared" si="220"/>
        <v/>
      </c>
      <c r="DG225" s="110"/>
    </row>
    <row r="226" spans="2:111" ht="16.2" hidden="1" customHeight="1" outlineLevel="2" x14ac:dyDescent="0.4">
      <c r="B226" s="7">
        <v>221</v>
      </c>
      <c r="C226" s="12"/>
      <c r="D226" s="13"/>
      <c r="E226" s="14"/>
      <c r="F226" s="14"/>
      <c r="G226" s="14"/>
      <c r="H226" s="14"/>
      <c r="I226" s="14"/>
      <c r="J226" s="14"/>
      <c r="K226" s="14"/>
      <c r="L226" s="15"/>
      <c r="M226" s="12"/>
      <c r="N226" s="12"/>
      <c r="O226" s="12"/>
      <c r="P226" s="98" t="str">
        <f xml:space="preserve"> IF(ISBLANK(M226),"",VLOOKUP(M226,ComboValue!$E$2:$I$18,5,FALSE))</f>
        <v/>
      </c>
      <c r="Q226" s="12"/>
      <c r="R226" s="234" t="str" cm="1">
        <f t="array" ref="R226">IF(OR(ISNUMBER(SEARCH("GHS05",$D226:$L226)),ISNUMBER(SEARCH("GHS06",$D226:$L226)),ISNUMBER(SEARCH("GHS07",$D226:$L226)),ISNUMBER(SEARCH("GHS08",$D226:$L226)),ISNUMBER(SEARCH("geen pictogram",$D226:$L226)),ISNUMBER(SEARCH("GHS09",$D226:$L226)),ISNUMBER(SEARCH("GHS05",$D226:$L226))),"JA","NEE")</f>
        <v>NEE</v>
      </c>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X226" s="121" t="str">
        <f xml:space="preserve"> IF(ISBLANK(D226),"",VLOOKUP(D226,ComboValue!$B$2:$C$11,2,FALSE) &amp; ",") &amp; IF(ISBLANK(E226),"",VLOOKUP(E226,ComboValue!$B$2:$C$11,2,FALSE) &amp; ",") &amp; IF(ISBLANK(F226),"",VLOOKUP(F226,ComboValue!$B$2:$C$11,2,FALSE) &amp; ",") &amp; IF(ISBLANK(G226),"",VLOOKUP(G226,ComboValue!$B$2:$C$11,2,FALSE) &amp; ",") &amp; IF(ISBLANK(H226),"",VLOOKUP(H226,ComboValue!$B$2:$C$11,2,FALSE) &amp; ",") &amp; IF(ISBLANK(I226),"",VLOOKUP(I226,ComboValue!$B$2:$C$11,2,FALSE) &amp; ",") &amp; IF(ISBLANK(J226),"",VLOOKUP(J226,ComboValue!$B$2:$C$11,2,FALSE) &amp; ",") &amp; IF(ISBLANK(K226),"",VLOOKUP(K226,ComboValue!$B$2:$C$11,2,FALSE) &amp; ",") &amp; IF(ISBLANK(L226),"",VLOOKUP(L226,ComboValue!$B$2:$C$11,2,FALSE) &amp; ",")</f>
        <v/>
      </c>
      <c r="AY226" s="121" t="str">
        <f t="shared" si="180"/>
        <v>Tous_NL</v>
      </c>
      <c r="AZ226" s="121" t="str">
        <f>IF(ISBLANK(M226),"",VLOOKUP(M226,ComboValue!$E$2:$G$18,3,FALSE))</f>
        <v/>
      </c>
      <c r="BA226" s="121" t="str">
        <f>IF(ISBLANK(N226),"",VLOOKUP(N226,ComboValue!$K$2:$L$5,2,FALSE))</f>
        <v/>
      </c>
      <c r="BB226" s="128" t="str">
        <f>IF(ISBLANK(S226),"",VLOOKUP(S226,ComboValue!$N$2:$O$70,2,FALSE) &amp; ",") &amp; IF(ISBLANK(T226),"",VLOOKUP(T226,ComboValue!$N$2:$O$70,2,FALSE) &amp; ",") &amp; IF(ISBLANK(U226),"",VLOOKUP(U226,ComboValue!$N$2:$O$70,2,FALSE) &amp; ",") &amp; IF(ISBLANK(V226),"",VLOOKUP(V226,ComboValue!$N$2:$O$70,2,FALSE) &amp; ",") &amp; IF(ISBLANK(W226),"",VLOOKUP(W226,ComboValue!$N$2:$O$70,2,FALSE) &amp; ",") &amp; IF(ISBLANK(X226),"",VLOOKUP(X226,ComboValue!$N$2:$O$70,2,FALSE) &amp; ",") &amp; IF(ISBLANK(Y226),"",VLOOKUP(Y226,ComboValue!$N$2:$O$70,2,FALSE) &amp; ",") &amp; IF(ISBLANK(Z226),"",VLOOKUP(Z226,ComboValue!$N$2:$O$70,2,FALSE) &amp; ",") &amp; IF(ISBLANK(AA226),"",VLOOKUP(AA226,ComboValue!$N$2:$O$70,2,FALSE) &amp; ",") &amp; IF(ISBLANK(AB226),"",VLOOKUP(AB226,ComboValue!$N$2:$O$70,2,FALSE) &amp; ",") &amp; IF(ISBLANK(AC226),"",VLOOKUP(AC226,ComboValue!$N$2:$O$70,2,FALSE) &amp; ",") &amp; IF(ISBLANK(AD226),"",VLOOKUP(AD226,ComboValue!$N$2:$O$70,2,FALSE) &amp; ",") &amp; IF(ISBLANK(AE226),"",VLOOKUP(AE226,ComboValue!$N$2:$O$70,2,FALSE) &amp; ",") &amp; IF(ISBLANK(AF226),"",VLOOKUP(AF226,ComboValue!$N$2:$O$70,2,FALSE) &amp; ",") &amp; IF(ISBLANK(AG226),"",VLOOKUP(AG226,ComboValue!$N$2:$O$70,2,FALSE) &amp; ",") &amp; IF(ISBLANK(AH226),"",VLOOKUP(AH226,ComboValue!$N$2:$O$70,2,FALSE) &amp; ",") &amp; IF(ISBLANK(AI226),"",VLOOKUP(AI226,ComboValue!$N$2:$O$70,2,FALSE) &amp; ",") &amp; IF(ISBLANK(AJ226),"",VLOOKUP(AJ226,ComboValue!$N$2:$O$70,2,FALSE) &amp; ",") &amp; IF(ISBLANK(AK226),"",VLOOKUP(AK226,ComboValue!$N$2:$O$70,2,FALSE) &amp; ",") &amp; IF(ISBLANK(AL226),"",VLOOKUP(AL226,ComboValue!$N$2:$O$70,2,FALSE) &amp; ",") &amp; IF(ISBLANK(AM226),"",VLOOKUP(AM226,ComboValue!$N$2:$O$70,2,FALSE) &amp; ",") &amp; IF(ISBLANK(AN226),"",VLOOKUP(AN226,ComboValue!$N$2:$O$70,2,FALSE) &amp; ",") &amp; IF(ISBLANK(AO226),"",VLOOKUP(AO226,ComboValue!$N$2:$O$70,2,FALSE) &amp; ",") &amp; IF(ISBLANK(AP226),"",VLOOKUP(AP226,ComboValue!$N$2:$O$70,2,FALSE) &amp; ",") &amp; IF(ISBLANK(AQ226),"",VLOOKUP(AQ226,ComboValue!$N$2:$O$70,2,FALSE) &amp; ",") &amp; IF(ISBLANK(AR226),"",VLOOKUP(AR226,ComboValue!$N$2:$O$70,2,FALSE) &amp; ",") &amp; IF(ISBLANK(AS226),"",VLOOKUP(AS226,ComboValue!$N$2:$O$70,2,FALSE) &amp; ",") &amp; IF(ISBLANK(AT226),"",VLOOKUP(AT226,ComboValue!$N$2:$O$70,2,FALSE) &amp; ",") &amp; IF(ISBLANK(AU226),"",VLOOKUP(AU226,ComboValue!$N$2:$O$70,2,FALSE) &amp; ",") &amp; IF(ISBLANK(AV226),"",VLOOKUP(AV226,ComboValue!$N$2:$O$70,2,FALSE) &amp; ",")</f>
        <v/>
      </c>
      <c r="BC226" s="122" t="str">
        <f t="shared" si="181"/>
        <v/>
      </c>
      <c r="BD226" s="110"/>
      <c r="BE226" s="120" t="str">
        <f t="shared" si="221"/>
        <v/>
      </c>
      <c r="BF226" s="121" t="str">
        <f t="shared" si="222"/>
        <v/>
      </c>
      <c r="BG226" s="121" t="str">
        <f t="shared" si="223"/>
        <v/>
      </c>
      <c r="BH226" s="121" t="str">
        <f t="shared" si="224"/>
        <v/>
      </c>
      <c r="BI226" s="121" t="str">
        <f t="shared" si="225"/>
        <v/>
      </c>
      <c r="BJ226" s="121" t="str">
        <f t="shared" si="226"/>
        <v/>
      </c>
      <c r="BK226" s="121" t="str">
        <f t="shared" si="227"/>
        <v/>
      </c>
      <c r="BL226" s="121" t="str">
        <f t="shared" si="228"/>
        <v/>
      </c>
      <c r="BM226" s="121" t="str">
        <f t="shared" si="229"/>
        <v/>
      </c>
      <c r="BN226" s="121" t="str">
        <f t="shared" si="230"/>
        <v/>
      </c>
      <c r="BO226" s="121">
        <f t="shared" si="182"/>
        <v>0</v>
      </c>
      <c r="BP226" s="121">
        <f t="shared" si="183"/>
        <v>0</v>
      </c>
      <c r="BQ226" s="121">
        <f t="shared" si="184"/>
        <v>0</v>
      </c>
      <c r="BR226" s="121">
        <f t="shared" si="185"/>
        <v>0</v>
      </c>
      <c r="BS226" s="121">
        <f t="shared" si="186"/>
        <v>0</v>
      </c>
      <c r="BT226" s="121">
        <f t="shared" si="187"/>
        <v>0</v>
      </c>
      <c r="BU226" s="121" t="str">
        <f t="shared" si="188"/>
        <v/>
      </c>
      <c r="BV226" s="121" t="str">
        <f t="shared" si="189"/>
        <v/>
      </c>
      <c r="BW226" s="121" t="str">
        <f t="shared" si="190"/>
        <v/>
      </c>
      <c r="BX226" s="121" t="str">
        <f t="shared" si="191"/>
        <v/>
      </c>
      <c r="BY226" s="121" t="str">
        <f t="shared" si="192"/>
        <v/>
      </c>
      <c r="BZ226" s="121" t="str">
        <f t="shared" si="193"/>
        <v/>
      </c>
      <c r="CA226" s="121" t="str">
        <f t="shared" si="194"/>
        <v/>
      </c>
      <c r="CB226" s="121" t="str">
        <f t="shared" si="195"/>
        <v/>
      </c>
      <c r="CC226" s="121" t="str">
        <f t="shared" si="196"/>
        <v/>
      </c>
      <c r="CD226" s="121" t="str">
        <f t="shared" si="197"/>
        <v/>
      </c>
      <c r="CE226" s="121" t="str">
        <f t="shared" si="198"/>
        <v/>
      </c>
      <c r="CF226" s="121" t="str">
        <f t="shared" si="199"/>
        <v/>
      </c>
      <c r="CG226" s="121" t="str">
        <f t="shared" si="200"/>
        <v/>
      </c>
      <c r="CH226" s="121" t="str">
        <f t="shared" si="201"/>
        <v/>
      </c>
      <c r="CI226" s="121" t="str">
        <f t="shared" si="202"/>
        <v/>
      </c>
      <c r="CJ226" s="129" t="str">
        <f t="shared" si="203"/>
        <v/>
      </c>
      <c r="CK226" s="121" t="str">
        <f t="shared" si="204"/>
        <v/>
      </c>
      <c r="CL226" s="121" t="str">
        <f t="shared" si="205"/>
        <v/>
      </c>
      <c r="CM226" s="122" t="str">
        <f t="shared" si="206"/>
        <v/>
      </c>
      <c r="CN226" s="122"/>
      <c r="CO226" s="122"/>
      <c r="CP226" s="122"/>
      <c r="CQ226" s="122"/>
      <c r="CR226" s="218" t="str">
        <f t="shared" si="231"/>
        <v>NO</v>
      </c>
      <c r="CS226" s="120" t="str">
        <f t="shared" si="207"/>
        <v/>
      </c>
      <c r="CT226" s="121" t="str">
        <f t="shared" si="208"/>
        <v/>
      </c>
      <c r="CU226" s="121" t="str">
        <f t="shared" si="209"/>
        <v/>
      </c>
      <c r="CV226" s="121" t="str">
        <f t="shared" si="210"/>
        <v/>
      </c>
      <c r="CW226" s="121" t="str">
        <f t="shared" si="211"/>
        <v/>
      </c>
      <c r="CX226" s="121" t="str">
        <f t="shared" si="212"/>
        <v/>
      </c>
      <c r="CY226" s="121" t="str">
        <f t="shared" si="213"/>
        <v/>
      </c>
      <c r="CZ226" s="121" t="str">
        <f t="shared" si="214"/>
        <v/>
      </c>
      <c r="DA226" s="121" t="str">
        <f t="shared" si="215"/>
        <v/>
      </c>
      <c r="DB226" s="122" t="str">
        <f t="shared" si="216"/>
        <v/>
      </c>
      <c r="DC226" s="120" t="str">
        <f t="shared" si="217"/>
        <v/>
      </c>
      <c r="DD226" s="121" t="str">
        <f t="shared" si="218"/>
        <v/>
      </c>
      <c r="DE226" s="121" t="str">
        <f t="shared" si="219"/>
        <v/>
      </c>
      <c r="DF226" s="122" t="str">
        <f t="shared" si="220"/>
        <v/>
      </c>
      <c r="DG226" s="110"/>
    </row>
    <row r="227" spans="2:111" ht="16.2" hidden="1" customHeight="1" outlineLevel="2" x14ac:dyDescent="0.4">
      <c r="B227" s="7">
        <v>222</v>
      </c>
      <c r="C227" s="12"/>
      <c r="D227" s="13"/>
      <c r="E227" s="14"/>
      <c r="F227" s="14"/>
      <c r="G227" s="14"/>
      <c r="H227" s="14"/>
      <c r="I227" s="14"/>
      <c r="J227" s="14"/>
      <c r="K227" s="14"/>
      <c r="L227" s="15"/>
      <c r="M227" s="12"/>
      <c r="N227" s="12"/>
      <c r="O227" s="12"/>
      <c r="P227" s="98" t="str">
        <f xml:space="preserve"> IF(ISBLANK(M227),"",VLOOKUP(M227,ComboValue!$E$2:$I$18,5,FALSE))</f>
        <v/>
      </c>
      <c r="Q227" s="12"/>
      <c r="R227" s="234" t="str" cm="1">
        <f t="array" ref="R227">IF(OR(ISNUMBER(SEARCH("GHS05",$D227:$L227)),ISNUMBER(SEARCH("GHS06",$D227:$L227)),ISNUMBER(SEARCH("GHS07",$D227:$L227)),ISNUMBER(SEARCH("GHS08",$D227:$L227)),ISNUMBER(SEARCH("geen pictogram",$D227:$L227)),ISNUMBER(SEARCH("GHS09",$D227:$L227)),ISNUMBER(SEARCH("GHS05",$D227:$L227))),"JA","NEE")</f>
        <v>NEE</v>
      </c>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X227" s="121" t="str">
        <f xml:space="preserve"> IF(ISBLANK(D227),"",VLOOKUP(D227,ComboValue!$B$2:$C$11,2,FALSE) &amp; ",") &amp; IF(ISBLANK(E227),"",VLOOKUP(E227,ComboValue!$B$2:$C$11,2,FALSE) &amp; ",") &amp; IF(ISBLANK(F227),"",VLOOKUP(F227,ComboValue!$B$2:$C$11,2,FALSE) &amp; ",") &amp; IF(ISBLANK(G227),"",VLOOKUP(G227,ComboValue!$B$2:$C$11,2,FALSE) &amp; ",") &amp; IF(ISBLANK(H227),"",VLOOKUP(H227,ComboValue!$B$2:$C$11,2,FALSE) &amp; ",") &amp; IF(ISBLANK(I227),"",VLOOKUP(I227,ComboValue!$B$2:$C$11,2,FALSE) &amp; ",") &amp; IF(ISBLANK(J227),"",VLOOKUP(J227,ComboValue!$B$2:$C$11,2,FALSE) &amp; ",") &amp; IF(ISBLANK(K227),"",VLOOKUP(K227,ComboValue!$B$2:$C$11,2,FALSE) &amp; ",") &amp; IF(ISBLANK(L227),"",VLOOKUP(L227,ComboValue!$B$2:$C$11,2,FALSE) &amp; ",")</f>
        <v/>
      </c>
      <c r="AY227" s="121" t="str">
        <f t="shared" ref="AY227:AY290" si="232">IF(ISNUMBER(SEARCH("04",AX227)),"Gaz_Nl","Tous_NL")</f>
        <v>Tous_NL</v>
      </c>
      <c r="AZ227" s="121" t="str">
        <f>IF(ISBLANK(M227),"",VLOOKUP(M227,ComboValue!$E$2:$G$18,3,FALSE))</f>
        <v/>
      </c>
      <c r="BA227" s="121" t="str">
        <f>IF(ISBLANK(N227),"",VLOOKUP(N227,ComboValue!$K$2:$L$5,2,FALSE))</f>
        <v/>
      </c>
      <c r="BB227" s="128" t="str">
        <f>IF(ISBLANK(S227),"",VLOOKUP(S227,ComboValue!$N$2:$O$70,2,FALSE) &amp; ",") &amp; IF(ISBLANK(T227),"",VLOOKUP(T227,ComboValue!$N$2:$O$70,2,FALSE) &amp; ",") &amp; IF(ISBLANK(U227),"",VLOOKUP(U227,ComboValue!$N$2:$O$70,2,FALSE) &amp; ",") &amp; IF(ISBLANK(V227),"",VLOOKUP(V227,ComboValue!$N$2:$O$70,2,FALSE) &amp; ",") &amp; IF(ISBLANK(W227),"",VLOOKUP(W227,ComboValue!$N$2:$O$70,2,FALSE) &amp; ",") &amp; IF(ISBLANK(X227),"",VLOOKUP(X227,ComboValue!$N$2:$O$70,2,FALSE) &amp; ",") &amp; IF(ISBLANK(Y227),"",VLOOKUP(Y227,ComboValue!$N$2:$O$70,2,FALSE) &amp; ",") &amp; IF(ISBLANK(Z227),"",VLOOKUP(Z227,ComboValue!$N$2:$O$70,2,FALSE) &amp; ",") &amp; IF(ISBLANK(AA227),"",VLOOKUP(AA227,ComboValue!$N$2:$O$70,2,FALSE) &amp; ",") &amp; IF(ISBLANK(AB227),"",VLOOKUP(AB227,ComboValue!$N$2:$O$70,2,FALSE) &amp; ",") &amp; IF(ISBLANK(AC227),"",VLOOKUP(AC227,ComboValue!$N$2:$O$70,2,FALSE) &amp; ",") &amp; IF(ISBLANK(AD227),"",VLOOKUP(AD227,ComboValue!$N$2:$O$70,2,FALSE) &amp; ",") &amp; IF(ISBLANK(AE227),"",VLOOKUP(AE227,ComboValue!$N$2:$O$70,2,FALSE) &amp; ",") &amp; IF(ISBLANK(AF227),"",VLOOKUP(AF227,ComboValue!$N$2:$O$70,2,FALSE) &amp; ",") &amp; IF(ISBLANK(AG227),"",VLOOKUP(AG227,ComboValue!$N$2:$O$70,2,FALSE) &amp; ",") &amp; IF(ISBLANK(AH227),"",VLOOKUP(AH227,ComboValue!$N$2:$O$70,2,FALSE) &amp; ",") &amp; IF(ISBLANK(AI227),"",VLOOKUP(AI227,ComboValue!$N$2:$O$70,2,FALSE) &amp; ",") &amp; IF(ISBLANK(AJ227),"",VLOOKUP(AJ227,ComboValue!$N$2:$O$70,2,FALSE) &amp; ",") &amp; IF(ISBLANK(AK227),"",VLOOKUP(AK227,ComboValue!$N$2:$O$70,2,FALSE) &amp; ",") &amp; IF(ISBLANK(AL227),"",VLOOKUP(AL227,ComboValue!$N$2:$O$70,2,FALSE) &amp; ",") &amp; IF(ISBLANK(AM227),"",VLOOKUP(AM227,ComboValue!$N$2:$O$70,2,FALSE) &amp; ",") &amp; IF(ISBLANK(AN227),"",VLOOKUP(AN227,ComboValue!$N$2:$O$70,2,FALSE) &amp; ",") &amp; IF(ISBLANK(AO227),"",VLOOKUP(AO227,ComboValue!$N$2:$O$70,2,FALSE) &amp; ",") &amp; IF(ISBLANK(AP227),"",VLOOKUP(AP227,ComboValue!$N$2:$O$70,2,FALSE) &amp; ",") &amp; IF(ISBLANK(AQ227),"",VLOOKUP(AQ227,ComboValue!$N$2:$O$70,2,FALSE) &amp; ",") &amp; IF(ISBLANK(AR227),"",VLOOKUP(AR227,ComboValue!$N$2:$O$70,2,FALSE) &amp; ",") &amp; IF(ISBLANK(AS227),"",VLOOKUP(AS227,ComboValue!$N$2:$O$70,2,FALSE) &amp; ",") &amp; IF(ISBLANK(AT227),"",VLOOKUP(AT227,ComboValue!$N$2:$O$70,2,FALSE) &amp; ",") &amp; IF(ISBLANK(AU227),"",VLOOKUP(AU227,ComboValue!$N$2:$O$70,2,FALSE) &amp; ",") &amp; IF(ISBLANK(AV227),"",VLOOKUP(AV227,ComboValue!$N$2:$O$70,2,FALSE) &amp; ",")</f>
        <v/>
      </c>
      <c r="BC227" s="122" t="str">
        <f t="shared" ref="BC227:BC290" si="233">IF(AND(ISNUMBER(SEARCH("04",AX227)),NOT(OR("C_01"=AZ227,"C_01b"=AZ227,"C_02"=AZ227,"C_03"=AZ227))),"01,","") &amp; IF(OR(AND("C_01"=AZ227,NOT("04"=BA227)),AND("C_02"=AZ227,NOT("04"=BA227)),AND("C_03"=AZ227,NOT("04"=BA227)),AND("C_04"=AZ227,NOT("01"=BA227)),AND("C_05"=AZ227,NOT("01"=BA227)),AND("C_06"=AZ227,OR("04"=BA227,BA227="")),AND("C_07"=AZ227,OR("04"=BA227,BA227="")),AND("C_08"=AZ227,NOT("03"=BA227)),AND("C_09"=AZ227,NOT("03"=BA227)),AND("C_10"=AZ227,NOT("04"=BA227)),AND("C_11"=AZ227,NOT("04"=BA227)),AND("C_12"=AZ227,NOT("04"=BA227)),AND("C_13"=AZ227,NOT("04"=BA227)),AND("C_14"=AZ227,NOT("04"=BA227))),"02,","") &amp; IF(AND(OR(ISNUMBER(SEARCH("11",BB227)),ISNUMBER(SEARCH("12",BB227))),NOT("01"=BA227)),"03,","") &amp; IF(AND(ISNUMBER(SEARCH("13",BB227)),NOT("02"=BA227)),"04,","")</f>
        <v/>
      </c>
      <c r="BD227" s="110"/>
      <c r="BE227" s="120" t="str">
        <f t="shared" si="221"/>
        <v/>
      </c>
      <c r="BF227" s="121" t="str">
        <f t="shared" si="222"/>
        <v/>
      </c>
      <c r="BG227" s="121" t="str">
        <f t="shared" si="223"/>
        <v/>
      </c>
      <c r="BH227" s="121" t="str">
        <f t="shared" si="224"/>
        <v/>
      </c>
      <c r="BI227" s="121" t="str">
        <f t="shared" si="225"/>
        <v/>
      </c>
      <c r="BJ227" s="121" t="str">
        <f t="shared" si="226"/>
        <v/>
      </c>
      <c r="BK227" s="121" t="str">
        <f t="shared" si="227"/>
        <v/>
      </c>
      <c r="BL227" s="121" t="str">
        <f t="shared" si="228"/>
        <v/>
      </c>
      <c r="BM227" s="121" t="str">
        <f t="shared" si="229"/>
        <v/>
      </c>
      <c r="BN227" s="121" t="str">
        <f t="shared" si="230"/>
        <v/>
      </c>
      <c r="BO227" s="121">
        <f t="shared" ref="BO227:BO290" si="234">IF(BF227="",0,BF227)</f>
        <v>0</v>
      </c>
      <c r="BP227" s="121">
        <f t="shared" ref="BP227:BP290" si="235">IF(BI227="",0,BI227-BQ227-BO227)</f>
        <v>0</v>
      </c>
      <c r="BQ227" s="121">
        <f t="shared" ref="BQ227:BQ290" si="236">IF(BJ227="",0,BJ227-BO227)</f>
        <v>0</v>
      </c>
      <c r="BR227" s="121">
        <f t="shared" ref="BR227:BR290" si="237">IF(BK227="",0,BK227-BS227-BP227-BQ227-BO227)</f>
        <v>0</v>
      </c>
      <c r="BS227" s="121">
        <f t="shared" ref="BS227:BS290" si="238">IF(BK227="",0,BK227-BP227-BQ227-BO227)</f>
        <v>0</v>
      </c>
      <c r="BT227" s="121">
        <f t="shared" ref="BT227:BT290" si="239">IF(BL227="",0,BL227-BR227-BS227-BP227-BQ227-BO227)</f>
        <v>0</v>
      </c>
      <c r="BU227" s="121" t="str">
        <f t="shared" ref="BU227:BU290" si="240">IF(AZ227="D_01",O227,"")</f>
        <v/>
      </c>
      <c r="BV227" s="121" t="str">
        <f t="shared" ref="BV227:BV290" si="241">IF(AZ227="D_01b",O227,"")</f>
        <v/>
      </c>
      <c r="BW227" s="121" t="str">
        <f t="shared" ref="BW227:BW290" si="242">IF(AZ227="D_02",O227,"")</f>
        <v/>
      </c>
      <c r="BX227" s="121" t="str">
        <f t="shared" ref="BX227:BX290" si="243">IF(AZ227="D_03",O227,"")</f>
        <v/>
      </c>
      <c r="BY227" s="121" t="str">
        <f t="shared" ref="BY227:BY290" si="244">IF(AND(OR(AZ227="D_04",AZ227="D_06"),BA227="01"),O227,"")</f>
        <v/>
      </c>
      <c r="BZ227" s="121" t="str">
        <f t="shared" ref="BZ227:BZ290" si="245">IF(AND(OR(AZ227="D_05",AZ227="D_07"),BA227="01"),O227,"")</f>
        <v/>
      </c>
      <c r="CA227" s="121" t="str">
        <f t="shared" ref="CA227:CA290" si="246">IF(AND(AZ227="D_06",BA227="02"),O227,"")</f>
        <v/>
      </c>
      <c r="CB227" s="121" t="str">
        <f t="shared" ref="CB227:CB290" si="247">IF(AND(AZ227="D_07",BA227="02"),O227,"")</f>
        <v/>
      </c>
      <c r="CC227" s="121" t="str">
        <f t="shared" ref="CC227:CC290" si="248">IF(AND(OR(AZ227="D_06",AZ227="D_08"),BA227="03"),O227,"")</f>
        <v/>
      </c>
      <c r="CD227" s="121" t="str">
        <f t="shared" ref="CD227:CD290" si="249">IF(AND(OR(AZ227="D_07",AZ227="D_09"),BA227="03"),O227,"")</f>
        <v/>
      </c>
      <c r="CE227" s="121" t="str">
        <f t="shared" ref="CE227:CE290" si="250">IF(AZ227="D_10",O227,"")</f>
        <v/>
      </c>
      <c r="CF227" s="121" t="str">
        <f t="shared" ref="CF227:CF290" si="251">IF(AZ227="D_11",O227,"")</f>
        <v/>
      </c>
      <c r="CG227" s="121" t="str">
        <f t="shared" ref="CG227:CG290" si="252">IF(AZ227="D_12",O227,"")</f>
        <v/>
      </c>
      <c r="CH227" s="121" t="str">
        <f t="shared" ref="CH227:CH290" si="253">IF(AZ227="D_13",O227,"")</f>
        <v/>
      </c>
      <c r="CI227" s="121" t="str">
        <f t="shared" ref="CI227:CI290" si="254">IF(AZ227="D_14",O227,"")</f>
        <v/>
      </c>
      <c r="CJ227" s="129" t="str">
        <f t="shared" ref="CJ227:CJ290" si="255">IF(AZ227="D_15",O227,"")</f>
        <v/>
      </c>
      <c r="CK227" s="121" t="str">
        <f t="shared" ref="CK227:CK290" si="256">IF(AND(AZ227="D_16",OR(ISNUMBER(SEARCH("34",BB227)),ISNUMBER(SEARCH("35",BB227)),ISNUMBER(SEARCH("38",BB227)),ISNUMBER(SEARCH("40",BB227)),ISNUMBER(SEARCH("41",BB227)),ISNUMBER(SEARCH("42",BB227)),ISNUMBER(SEARCH("43",BB227)),ISNUMBER(SEARCH("46",BB227)),ISNUMBER(SEARCH("47",BB227)),ISNUMBER(SEARCH("48",BB227)),ISNUMBER(SEARCH("53",BB227)),ISNUMBER(SEARCH("55",BB227)),ISNUMBER(SEARCH("58",BB227)))),O227-IF(ISNUMBER(CL227),CL227,0),"")</f>
        <v/>
      </c>
      <c r="CL227" s="121" t="str">
        <f t="shared" ref="CL227:CL290" si="257">IF(AND(AZ227="D_16",OR(ISNUMBER(SEARCH("01",BB227)),ISNUMBER(SEARCH("02",BB227)),ISNUMBER(SEARCH("03",BB227)),ISNUMBER(SEARCH("04",BB227)),ISNUMBER(SEARCH("05",BB227)),ISNUMBER(SEARCH("06",BB227)),ISNUMBER(SEARCH("07",BB227)),ISNUMBER(SEARCH("08",BB227)),ISNUMBER(SEARCH("09",BB227)),ISNUMBER(SEARCH("10",BB227)),ISNUMBER(SEARCH("11",BB227)),ISNUMBER(SEARCH("12",BB227)),ISNUMBER(SEARCH("13",BB227)),ISNUMBER(SEARCH("14",BB227)),ISNUMBER(SEARCH("15",BB227)),ISNUMBER(SEARCH("16",BB227)),ISNUMBER(SEARCH("17",BB227)),ISNUMBER(SEARCH("18",BB227)),ISNUMBER(SEARCH("19",BB227)),ISNUMBER(SEARCH("20",BB227)),ISNUMBER(SEARCH("21",BB227)),ISNUMBER(SEARCH("22",BB227)),ISNUMBER(SEARCH("23",BB227)),ISNUMBER(SEARCH("24",BB227)),ISNUMBER(SEARCH("25",BB227)),ISNUMBER(SEARCH("26",BB227)),ISNUMBER(SEARCH("27",BB227)),ISNUMBER(SEARCH("28",BB227)),ISNUMBER(SEARCH("29",BB227)),ISNUMBER(SEARCH("30",BB227)),ISNUMBER(SEARCH("31",BB227)),ISNUMBER(SEARCH("32",BB227)),ISNUMBER(SEARCH("33",BB227)),ISNUMBER(SEARCH("36",BB227)),ISNUMBER(SEARCH("37",BB227)),ISNUMBER(SEARCH("39",BB227)),ISNUMBER(SEARCH("44",BB227)),ISNUMBER(SEARCH("45",BB227)),ISNUMBER(SEARCH("49",BB227)),ISNUMBER(SEARCH("50",BB227)),ISNUMBER(SEARCH("51",BB227)),ISNUMBER(SEARCH("52",BB227)),ISNUMBER(SEARCH("54",BB227)),ISNUMBER(SEARCH("56",BB227)),ISNUMBER(SEARCH("57",BB227)),ISNUMBER(SEARCH("59",BB227)),ISNUMBER(SEARCH("60",BB227)),ISNUMBER(SEARCH("61",BB227)),ISNUMBER(SEARCH("62",BB227)),ISNUMBER(SEARCH("63",BB227)),ISNUMBER(SEARCH("64",BB227)),ISNUMBER(SEARCH("65",BB227)),ISNUMBER(SEARCH("66",BB227)))),O227,"")</f>
        <v/>
      </c>
      <c r="CM227" s="122" t="str">
        <f t="shared" ref="CM227:CM290" si="258">IF(OR(ISNUMBER(SEARCH("44",BB227)),ISNUMBER(SEARCH("45",BB227)),ISNUMBER(SEARCH("46",BB227)),ISNUMBER(SEARCH("47",BB227)),ISNUMBER(SEARCH("50",BB227)),ISNUMBER(SEARCH("51",BB227)),ISNUMBER(SEARCH("52",BB227)),ISNUMBER(SEARCH("53",BB227)),ISNUMBER(SEARCH("54",BB227)),ISNUMBER(SEARCH("55",BB227)),ISNUMBER(SEARCH("56",BB227)),ISNUMBER(SEARCH("57",BB227)),ISNUMBER(SEARCH("59",BB227))),B227 &amp; ",","")</f>
        <v/>
      </c>
      <c r="CN227" s="122"/>
      <c r="CO227" s="122"/>
      <c r="CP227" s="122"/>
      <c r="CQ227" s="122"/>
      <c r="CR227" s="218" t="str">
        <f t="shared" si="231"/>
        <v>NO</v>
      </c>
      <c r="CS227" s="120" t="str">
        <f t="shared" ref="CS227:CS290" si="259">IF(ISNUMBER(SEARCH("01",AX227)),B227 &amp; ",","")</f>
        <v/>
      </c>
      <c r="CT227" s="121" t="str">
        <f t="shared" ref="CT227:CT290" si="260">IF(ISNUMBER(SEARCH("02",AX227)),B227 &amp; ",","")</f>
        <v/>
      </c>
      <c r="CU227" s="121" t="str">
        <f t="shared" ref="CU227:CU290" si="261">IF(ISNUMBER(SEARCH("03",AX227)),B227 &amp; ",","")</f>
        <v/>
      </c>
      <c r="CV227" s="121" t="str">
        <f t="shared" ref="CV227:CV290" si="262">IF(ISNUMBER(SEARCH("04",AX227)),B227 &amp; ",","")</f>
        <v/>
      </c>
      <c r="CW227" s="121" t="str">
        <f t="shared" ref="CW227:CW290" si="263">IF(ISNUMBER(SEARCH("05",AX227)),B227 &amp; ",","")</f>
        <v/>
      </c>
      <c r="CX227" s="121" t="str">
        <f t="shared" ref="CX227:CX290" si="264">IF(ISNUMBER(SEARCH("06",AX227)),B227 &amp; ",","")</f>
        <v/>
      </c>
      <c r="CY227" s="121" t="str">
        <f t="shared" ref="CY227:CY290" si="265">IF(ISNUMBER(SEARCH("07",AX227)),B227 &amp; ",","")</f>
        <v/>
      </c>
      <c r="CZ227" s="121" t="str">
        <f t="shared" ref="CZ227:CZ290" si="266">IF(ISNUMBER(SEARCH("08",AX227)),B227 &amp; ",","")</f>
        <v/>
      </c>
      <c r="DA227" s="121" t="str">
        <f t="shared" ref="DA227:DA290" si="267">IF(ISNUMBER(SEARCH("09",AX227)),B227 &amp; ",","")</f>
        <v/>
      </c>
      <c r="DB227" s="122" t="str">
        <f t="shared" ref="DB227:DB290" si="268">IF(ISNUMBER(SEARCH("10",AX227)),B227 &amp; ",","")</f>
        <v/>
      </c>
      <c r="DC227" s="120" t="str">
        <f t="shared" ref="DC227:DC290" si="269">IF(ISNUMBER(SEARCH("01",BC227)),B227 &amp; ",","")</f>
        <v/>
      </c>
      <c r="DD227" s="121" t="str">
        <f t="shared" ref="DD227:DD290" si="270">IF(ISNUMBER(SEARCH("02",BC227)),B227 &amp; ",","")</f>
        <v/>
      </c>
      <c r="DE227" s="121" t="str">
        <f t="shared" ref="DE227:DE290" si="271">IF(ISNUMBER(SEARCH("03",BC227)),B227 &amp; ",","")</f>
        <v/>
      </c>
      <c r="DF227" s="122" t="str">
        <f t="shared" ref="DF227:DF290" si="272">IF(ISNUMBER(SEARCH("04",BC227)),B227 &amp; ",","")</f>
        <v/>
      </c>
      <c r="DG227" s="110"/>
    </row>
    <row r="228" spans="2:111" ht="16.2" hidden="1" customHeight="1" outlineLevel="2" x14ac:dyDescent="0.4">
      <c r="B228" s="7">
        <v>223</v>
      </c>
      <c r="C228" s="12"/>
      <c r="D228" s="13"/>
      <c r="E228" s="14"/>
      <c r="F228" s="14"/>
      <c r="G228" s="14"/>
      <c r="H228" s="14"/>
      <c r="I228" s="14"/>
      <c r="J228" s="14"/>
      <c r="K228" s="14"/>
      <c r="L228" s="15"/>
      <c r="M228" s="12"/>
      <c r="N228" s="12"/>
      <c r="O228" s="12"/>
      <c r="P228" s="98" t="str">
        <f xml:space="preserve"> IF(ISBLANK(M228),"",VLOOKUP(M228,ComboValue!$E$2:$I$18,5,FALSE))</f>
        <v/>
      </c>
      <c r="Q228" s="12"/>
      <c r="R228" s="234" t="str" cm="1">
        <f t="array" ref="R228">IF(OR(ISNUMBER(SEARCH("GHS05",$D228:$L228)),ISNUMBER(SEARCH("GHS06",$D228:$L228)),ISNUMBER(SEARCH("GHS07",$D228:$L228)),ISNUMBER(SEARCH("GHS08",$D228:$L228)),ISNUMBER(SEARCH("geen pictogram",$D228:$L228)),ISNUMBER(SEARCH("GHS09",$D228:$L228)),ISNUMBER(SEARCH("GHS05",$D228:$L228))),"JA","NEE")</f>
        <v>NEE</v>
      </c>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X228" s="121" t="str">
        <f xml:space="preserve"> IF(ISBLANK(D228),"",VLOOKUP(D228,ComboValue!$B$2:$C$11,2,FALSE) &amp; ",") &amp; IF(ISBLANK(E228),"",VLOOKUP(E228,ComboValue!$B$2:$C$11,2,FALSE) &amp; ",") &amp; IF(ISBLANK(F228),"",VLOOKUP(F228,ComboValue!$B$2:$C$11,2,FALSE) &amp; ",") &amp; IF(ISBLANK(G228),"",VLOOKUP(G228,ComboValue!$B$2:$C$11,2,FALSE) &amp; ",") &amp; IF(ISBLANK(H228),"",VLOOKUP(H228,ComboValue!$B$2:$C$11,2,FALSE) &amp; ",") &amp; IF(ISBLANK(I228),"",VLOOKUP(I228,ComboValue!$B$2:$C$11,2,FALSE) &amp; ",") &amp; IF(ISBLANK(J228),"",VLOOKUP(J228,ComboValue!$B$2:$C$11,2,FALSE) &amp; ",") &amp; IF(ISBLANK(K228),"",VLOOKUP(K228,ComboValue!$B$2:$C$11,2,FALSE) &amp; ",") &amp; IF(ISBLANK(L228),"",VLOOKUP(L228,ComboValue!$B$2:$C$11,2,FALSE) &amp; ",")</f>
        <v/>
      </c>
      <c r="AY228" s="121" t="str">
        <f t="shared" si="232"/>
        <v>Tous_NL</v>
      </c>
      <c r="AZ228" s="121" t="str">
        <f>IF(ISBLANK(M228),"",VLOOKUP(M228,ComboValue!$E$2:$G$18,3,FALSE))</f>
        <v/>
      </c>
      <c r="BA228" s="121" t="str">
        <f>IF(ISBLANK(N228),"",VLOOKUP(N228,ComboValue!$K$2:$L$5,2,FALSE))</f>
        <v/>
      </c>
      <c r="BB228" s="128" t="str">
        <f>IF(ISBLANK(S228),"",VLOOKUP(S228,ComboValue!$N$2:$O$70,2,FALSE) &amp; ",") &amp; IF(ISBLANK(T228),"",VLOOKUP(T228,ComboValue!$N$2:$O$70,2,FALSE) &amp; ",") &amp; IF(ISBLANK(U228),"",VLOOKUP(U228,ComboValue!$N$2:$O$70,2,FALSE) &amp; ",") &amp; IF(ISBLANK(V228),"",VLOOKUP(V228,ComboValue!$N$2:$O$70,2,FALSE) &amp; ",") &amp; IF(ISBLANK(W228),"",VLOOKUP(W228,ComboValue!$N$2:$O$70,2,FALSE) &amp; ",") &amp; IF(ISBLANK(X228),"",VLOOKUP(X228,ComboValue!$N$2:$O$70,2,FALSE) &amp; ",") &amp; IF(ISBLANK(Y228),"",VLOOKUP(Y228,ComboValue!$N$2:$O$70,2,FALSE) &amp; ",") &amp; IF(ISBLANK(Z228),"",VLOOKUP(Z228,ComboValue!$N$2:$O$70,2,FALSE) &amp; ",") &amp; IF(ISBLANK(AA228),"",VLOOKUP(AA228,ComboValue!$N$2:$O$70,2,FALSE) &amp; ",") &amp; IF(ISBLANK(AB228),"",VLOOKUP(AB228,ComboValue!$N$2:$O$70,2,FALSE) &amp; ",") &amp; IF(ISBLANK(AC228),"",VLOOKUP(AC228,ComboValue!$N$2:$O$70,2,FALSE) &amp; ",") &amp; IF(ISBLANK(AD228),"",VLOOKUP(AD228,ComboValue!$N$2:$O$70,2,FALSE) &amp; ",") &amp; IF(ISBLANK(AE228),"",VLOOKUP(AE228,ComboValue!$N$2:$O$70,2,FALSE) &amp; ",") &amp; IF(ISBLANK(AF228),"",VLOOKUP(AF228,ComboValue!$N$2:$O$70,2,FALSE) &amp; ",") &amp; IF(ISBLANK(AG228),"",VLOOKUP(AG228,ComboValue!$N$2:$O$70,2,FALSE) &amp; ",") &amp; IF(ISBLANK(AH228),"",VLOOKUP(AH228,ComboValue!$N$2:$O$70,2,FALSE) &amp; ",") &amp; IF(ISBLANK(AI228),"",VLOOKUP(AI228,ComboValue!$N$2:$O$70,2,FALSE) &amp; ",") &amp; IF(ISBLANK(AJ228),"",VLOOKUP(AJ228,ComboValue!$N$2:$O$70,2,FALSE) &amp; ",") &amp; IF(ISBLANK(AK228),"",VLOOKUP(AK228,ComboValue!$N$2:$O$70,2,FALSE) &amp; ",") &amp; IF(ISBLANK(AL228),"",VLOOKUP(AL228,ComboValue!$N$2:$O$70,2,FALSE) &amp; ",") &amp; IF(ISBLANK(AM228),"",VLOOKUP(AM228,ComboValue!$N$2:$O$70,2,FALSE) &amp; ",") &amp; IF(ISBLANK(AN228),"",VLOOKUP(AN228,ComboValue!$N$2:$O$70,2,FALSE) &amp; ",") &amp; IF(ISBLANK(AO228),"",VLOOKUP(AO228,ComboValue!$N$2:$O$70,2,FALSE) &amp; ",") &amp; IF(ISBLANK(AP228),"",VLOOKUP(AP228,ComboValue!$N$2:$O$70,2,FALSE) &amp; ",") &amp; IF(ISBLANK(AQ228),"",VLOOKUP(AQ228,ComboValue!$N$2:$O$70,2,FALSE) &amp; ",") &amp; IF(ISBLANK(AR228),"",VLOOKUP(AR228,ComboValue!$N$2:$O$70,2,FALSE) &amp; ",") &amp; IF(ISBLANK(AS228),"",VLOOKUP(AS228,ComboValue!$N$2:$O$70,2,FALSE) &amp; ",") &amp; IF(ISBLANK(AT228),"",VLOOKUP(AT228,ComboValue!$N$2:$O$70,2,FALSE) &amp; ",") &amp; IF(ISBLANK(AU228),"",VLOOKUP(AU228,ComboValue!$N$2:$O$70,2,FALSE) &amp; ",") &amp; IF(ISBLANK(AV228),"",VLOOKUP(AV228,ComboValue!$N$2:$O$70,2,FALSE) &amp; ",")</f>
        <v/>
      </c>
      <c r="BC228" s="122" t="str">
        <f t="shared" si="233"/>
        <v/>
      </c>
      <c r="BD228" s="110"/>
      <c r="BE228" s="120" t="str">
        <f t="shared" si="221"/>
        <v/>
      </c>
      <c r="BF228" s="121" t="str">
        <f t="shared" si="222"/>
        <v/>
      </c>
      <c r="BG228" s="121" t="str">
        <f t="shared" si="223"/>
        <v/>
      </c>
      <c r="BH228" s="121" t="str">
        <f t="shared" si="224"/>
        <v/>
      </c>
      <c r="BI228" s="121" t="str">
        <f t="shared" si="225"/>
        <v/>
      </c>
      <c r="BJ228" s="121" t="str">
        <f t="shared" si="226"/>
        <v/>
      </c>
      <c r="BK228" s="121" t="str">
        <f t="shared" si="227"/>
        <v/>
      </c>
      <c r="BL228" s="121" t="str">
        <f t="shared" si="228"/>
        <v/>
      </c>
      <c r="BM228" s="121" t="str">
        <f t="shared" si="229"/>
        <v/>
      </c>
      <c r="BN228" s="121" t="str">
        <f t="shared" si="230"/>
        <v/>
      </c>
      <c r="BO228" s="121">
        <f t="shared" si="234"/>
        <v>0</v>
      </c>
      <c r="BP228" s="121">
        <f t="shared" si="235"/>
        <v>0</v>
      </c>
      <c r="BQ228" s="121">
        <f t="shared" si="236"/>
        <v>0</v>
      </c>
      <c r="BR228" s="121">
        <f t="shared" si="237"/>
        <v>0</v>
      </c>
      <c r="BS228" s="121">
        <f t="shared" si="238"/>
        <v>0</v>
      </c>
      <c r="BT228" s="121">
        <f t="shared" si="239"/>
        <v>0</v>
      </c>
      <c r="BU228" s="121" t="str">
        <f t="shared" si="240"/>
        <v/>
      </c>
      <c r="BV228" s="121" t="str">
        <f t="shared" si="241"/>
        <v/>
      </c>
      <c r="BW228" s="121" t="str">
        <f t="shared" si="242"/>
        <v/>
      </c>
      <c r="BX228" s="121" t="str">
        <f t="shared" si="243"/>
        <v/>
      </c>
      <c r="BY228" s="121" t="str">
        <f t="shared" si="244"/>
        <v/>
      </c>
      <c r="BZ228" s="121" t="str">
        <f t="shared" si="245"/>
        <v/>
      </c>
      <c r="CA228" s="121" t="str">
        <f t="shared" si="246"/>
        <v/>
      </c>
      <c r="CB228" s="121" t="str">
        <f t="shared" si="247"/>
        <v/>
      </c>
      <c r="CC228" s="121" t="str">
        <f t="shared" si="248"/>
        <v/>
      </c>
      <c r="CD228" s="121" t="str">
        <f t="shared" si="249"/>
        <v/>
      </c>
      <c r="CE228" s="121" t="str">
        <f t="shared" si="250"/>
        <v/>
      </c>
      <c r="CF228" s="121" t="str">
        <f t="shared" si="251"/>
        <v/>
      </c>
      <c r="CG228" s="121" t="str">
        <f t="shared" si="252"/>
        <v/>
      </c>
      <c r="CH228" s="121" t="str">
        <f t="shared" si="253"/>
        <v/>
      </c>
      <c r="CI228" s="121" t="str">
        <f t="shared" si="254"/>
        <v/>
      </c>
      <c r="CJ228" s="129" t="str">
        <f t="shared" si="255"/>
        <v/>
      </c>
      <c r="CK228" s="121" t="str">
        <f t="shared" si="256"/>
        <v/>
      </c>
      <c r="CL228" s="121" t="str">
        <f t="shared" si="257"/>
        <v/>
      </c>
      <c r="CM228" s="122" t="str">
        <f t="shared" si="258"/>
        <v/>
      </c>
      <c r="CN228" s="122"/>
      <c r="CO228" s="122"/>
      <c r="CP228" s="122"/>
      <c r="CQ228" s="122"/>
      <c r="CR228" s="218" t="str">
        <f t="shared" si="231"/>
        <v>NO</v>
      </c>
      <c r="CS228" s="120" t="str">
        <f t="shared" si="259"/>
        <v/>
      </c>
      <c r="CT228" s="121" t="str">
        <f t="shared" si="260"/>
        <v/>
      </c>
      <c r="CU228" s="121" t="str">
        <f t="shared" si="261"/>
        <v/>
      </c>
      <c r="CV228" s="121" t="str">
        <f t="shared" si="262"/>
        <v/>
      </c>
      <c r="CW228" s="121" t="str">
        <f t="shared" si="263"/>
        <v/>
      </c>
      <c r="CX228" s="121" t="str">
        <f t="shared" si="264"/>
        <v/>
      </c>
      <c r="CY228" s="121" t="str">
        <f t="shared" si="265"/>
        <v/>
      </c>
      <c r="CZ228" s="121" t="str">
        <f t="shared" si="266"/>
        <v/>
      </c>
      <c r="DA228" s="121" t="str">
        <f t="shared" si="267"/>
        <v/>
      </c>
      <c r="DB228" s="122" t="str">
        <f t="shared" si="268"/>
        <v/>
      </c>
      <c r="DC228" s="120" t="str">
        <f t="shared" si="269"/>
        <v/>
      </c>
      <c r="DD228" s="121" t="str">
        <f t="shared" si="270"/>
        <v/>
      </c>
      <c r="DE228" s="121" t="str">
        <f t="shared" si="271"/>
        <v/>
      </c>
      <c r="DF228" s="122" t="str">
        <f t="shared" si="272"/>
        <v/>
      </c>
      <c r="DG228" s="110"/>
    </row>
    <row r="229" spans="2:111" ht="16.2" hidden="1" customHeight="1" outlineLevel="2" x14ac:dyDescent="0.4">
      <c r="B229" s="7">
        <v>224</v>
      </c>
      <c r="C229" s="12"/>
      <c r="D229" s="13"/>
      <c r="E229" s="14"/>
      <c r="F229" s="14"/>
      <c r="G229" s="14"/>
      <c r="H229" s="14"/>
      <c r="I229" s="14"/>
      <c r="J229" s="14"/>
      <c r="K229" s="14"/>
      <c r="L229" s="15"/>
      <c r="M229" s="12"/>
      <c r="N229" s="12"/>
      <c r="O229" s="12"/>
      <c r="P229" s="98" t="str">
        <f xml:space="preserve"> IF(ISBLANK(M229),"",VLOOKUP(M229,ComboValue!$E$2:$I$18,5,FALSE))</f>
        <v/>
      </c>
      <c r="Q229" s="12"/>
      <c r="R229" s="234" t="str" cm="1">
        <f t="array" ref="R229">IF(OR(ISNUMBER(SEARCH("GHS05",$D229:$L229)),ISNUMBER(SEARCH("GHS06",$D229:$L229)),ISNUMBER(SEARCH("GHS07",$D229:$L229)),ISNUMBER(SEARCH("GHS08",$D229:$L229)),ISNUMBER(SEARCH("geen pictogram",$D229:$L229)),ISNUMBER(SEARCH("GHS09",$D229:$L229)),ISNUMBER(SEARCH("GHS05",$D229:$L229))),"JA","NEE")</f>
        <v>NEE</v>
      </c>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X229" s="121" t="str">
        <f xml:space="preserve"> IF(ISBLANK(D229),"",VLOOKUP(D229,ComboValue!$B$2:$C$11,2,FALSE) &amp; ",") &amp; IF(ISBLANK(E229),"",VLOOKUP(E229,ComboValue!$B$2:$C$11,2,FALSE) &amp; ",") &amp; IF(ISBLANK(F229),"",VLOOKUP(F229,ComboValue!$B$2:$C$11,2,FALSE) &amp; ",") &amp; IF(ISBLANK(G229),"",VLOOKUP(G229,ComboValue!$B$2:$C$11,2,FALSE) &amp; ",") &amp; IF(ISBLANK(H229),"",VLOOKUP(H229,ComboValue!$B$2:$C$11,2,FALSE) &amp; ",") &amp; IF(ISBLANK(I229),"",VLOOKUP(I229,ComboValue!$B$2:$C$11,2,FALSE) &amp; ",") &amp; IF(ISBLANK(J229),"",VLOOKUP(J229,ComboValue!$B$2:$C$11,2,FALSE) &amp; ",") &amp; IF(ISBLANK(K229),"",VLOOKUP(K229,ComboValue!$B$2:$C$11,2,FALSE) &amp; ",") &amp; IF(ISBLANK(L229),"",VLOOKUP(L229,ComboValue!$B$2:$C$11,2,FALSE) &amp; ",")</f>
        <v/>
      </c>
      <c r="AY229" s="121" t="str">
        <f t="shared" si="232"/>
        <v>Tous_NL</v>
      </c>
      <c r="AZ229" s="121" t="str">
        <f>IF(ISBLANK(M229),"",VLOOKUP(M229,ComboValue!$E$2:$G$18,3,FALSE))</f>
        <v/>
      </c>
      <c r="BA229" s="121" t="str">
        <f>IF(ISBLANK(N229),"",VLOOKUP(N229,ComboValue!$K$2:$L$5,2,FALSE))</f>
        <v/>
      </c>
      <c r="BB229" s="128" t="str">
        <f>IF(ISBLANK(S229),"",VLOOKUP(S229,ComboValue!$N$2:$O$70,2,FALSE) &amp; ",") &amp; IF(ISBLANK(T229),"",VLOOKUP(T229,ComboValue!$N$2:$O$70,2,FALSE) &amp; ",") &amp; IF(ISBLANK(U229),"",VLOOKUP(U229,ComboValue!$N$2:$O$70,2,FALSE) &amp; ",") &amp; IF(ISBLANK(V229),"",VLOOKUP(V229,ComboValue!$N$2:$O$70,2,FALSE) &amp; ",") &amp; IF(ISBLANK(W229),"",VLOOKUP(W229,ComboValue!$N$2:$O$70,2,FALSE) &amp; ",") &amp; IF(ISBLANK(X229),"",VLOOKUP(X229,ComboValue!$N$2:$O$70,2,FALSE) &amp; ",") &amp; IF(ISBLANK(Y229),"",VLOOKUP(Y229,ComboValue!$N$2:$O$70,2,FALSE) &amp; ",") &amp; IF(ISBLANK(Z229),"",VLOOKUP(Z229,ComboValue!$N$2:$O$70,2,FALSE) &amp; ",") &amp; IF(ISBLANK(AA229),"",VLOOKUP(AA229,ComboValue!$N$2:$O$70,2,FALSE) &amp; ",") &amp; IF(ISBLANK(AB229),"",VLOOKUP(AB229,ComboValue!$N$2:$O$70,2,FALSE) &amp; ",") &amp; IF(ISBLANK(AC229),"",VLOOKUP(AC229,ComboValue!$N$2:$O$70,2,FALSE) &amp; ",") &amp; IF(ISBLANK(AD229),"",VLOOKUP(AD229,ComboValue!$N$2:$O$70,2,FALSE) &amp; ",") &amp; IF(ISBLANK(AE229),"",VLOOKUP(AE229,ComboValue!$N$2:$O$70,2,FALSE) &amp; ",") &amp; IF(ISBLANK(AF229),"",VLOOKUP(AF229,ComboValue!$N$2:$O$70,2,FALSE) &amp; ",") &amp; IF(ISBLANK(AG229),"",VLOOKUP(AG229,ComboValue!$N$2:$O$70,2,FALSE) &amp; ",") &amp; IF(ISBLANK(AH229),"",VLOOKUP(AH229,ComboValue!$N$2:$O$70,2,FALSE) &amp; ",") &amp; IF(ISBLANK(AI229),"",VLOOKUP(AI229,ComboValue!$N$2:$O$70,2,FALSE) &amp; ",") &amp; IF(ISBLANK(AJ229),"",VLOOKUP(AJ229,ComboValue!$N$2:$O$70,2,FALSE) &amp; ",") &amp; IF(ISBLANK(AK229),"",VLOOKUP(AK229,ComboValue!$N$2:$O$70,2,FALSE) &amp; ",") &amp; IF(ISBLANK(AL229),"",VLOOKUP(AL229,ComboValue!$N$2:$O$70,2,FALSE) &amp; ",") &amp; IF(ISBLANK(AM229),"",VLOOKUP(AM229,ComboValue!$N$2:$O$70,2,FALSE) &amp; ",") &amp; IF(ISBLANK(AN229),"",VLOOKUP(AN229,ComboValue!$N$2:$O$70,2,FALSE) &amp; ",") &amp; IF(ISBLANK(AO229),"",VLOOKUP(AO229,ComboValue!$N$2:$O$70,2,FALSE) &amp; ",") &amp; IF(ISBLANK(AP229),"",VLOOKUP(AP229,ComboValue!$N$2:$O$70,2,FALSE) &amp; ",") &amp; IF(ISBLANK(AQ229),"",VLOOKUP(AQ229,ComboValue!$N$2:$O$70,2,FALSE) &amp; ",") &amp; IF(ISBLANK(AR229),"",VLOOKUP(AR229,ComboValue!$N$2:$O$70,2,FALSE) &amp; ",") &amp; IF(ISBLANK(AS229),"",VLOOKUP(AS229,ComboValue!$N$2:$O$70,2,FALSE) &amp; ",") &amp; IF(ISBLANK(AT229),"",VLOOKUP(AT229,ComboValue!$N$2:$O$70,2,FALSE) &amp; ",") &amp; IF(ISBLANK(AU229),"",VLOOKUP(AU229,ComboValue!$N$2:$O$70,2,FALSE) &amp; ",") &amp; IF(ISBLANK(AV229),"",VLOOKUP(AV229,ComboValue!$N$2:$O$70,2,FALSE) &amp; ",")</f>
        <v/>
      </c>
      <c r="BC229" s="122" t="str">
        <f t="shared" si="233"/>
        <v/>
      </c>
      <c r="BD229" s="110"/>
      <c r="BE229" s="120" t="str">
        <f t="shared" si="221"/>
        <v/>
      </c>
      <c r="BF229" s="121" t="str">
        <f t="shared" si="222"/>
        <v/>
      </c>
      <c r="BG229" s="121" t="str">
        <f t="shared" si="223"/>
        <v/>
      </c>
      <c r="BH229" s="121" t="str">
        <f t="shared" si="224"/>
        <v/>
      </c>
      <c r="BI229" s="121" t="str">
        <f t="shared" si="225"/>
        <v/>
      </c>
      <c r="BJ229" s="121" t="str">
        <f t="shared" si="226"/>
        <v/>
      </c>
      <c r="BK229" s="121" t="str">
        <f t="shared" si="227"/>
        <v/>
      </c>
      <c r="BL229" s="121" t="str">
        <f t="shared" si="228"/>
        <v/>
      </c>
      <c r="BM229" s="121" t="str">
        <f t="shared" si="229"/>
        <v/>
      </c>
      <c r="BN229" s="121" t="str">
        <f t="shared" si="230"/>
        <v/>
      </c>
      <c r="BO229" s="121">
        <f t="shared" si="234"/>
        <v>0</v>
      </c>
      <c r="BP229" s="121">
        <f t="shared" si="235"/>
        <v>0</v>
      </c>
      <c r="BQ229" s="121">
        <f t="shared" si="236"/>
        <v>0</v>
      </c>
      <c r="BR229" s="121">
        <f t="shared" si="237"/>
        <v>0</v>
      </c>
      <c r="BS229" s="121">
        <f t="shared" si="238"/>
        <v>0</v>
      </c>
      <c r="BT229" s="121">
        <f t="shared" si="239"/>
        <v>0</v>
      </c>
      <c r="BU229" s="121" t="str">
        <f t="shared" si="240"/>
        <v/>
      </c>
      <c r="BV229" s="121" t="str">
        <f t="shared" si="241"/>
        <v/>
      </c>
      <c r="BW229" s="121" t="str">
        <f t="shared" si="242"/>
        <v/>
      </c>
      <c r="BX229" s="121" t="str">
        <f t="shared" si="243"/>
        <v/>
      </c>
      <c r="BY229" s="121" t="str">
        <f t="shared" si="244"/>
        <v/>
      </c>
      <c r="BZ229" s="121" t="str">
        <f t="shared" si="245"/>
        <v/>
      </c>
      <c r="CA229" s="121" t="str">
        <f t="shared" si="246"/>
        <v/>
      </c>
      <c r="CB229" s="121" t="str">
        <f t="shared" si="247"/>
        <v/>
      </c>
      <c r="CC229" s="121" t="str">
        <f t="shared" si="248"/>
        <v/>
      </c>
      <c r="CD229" s="121" t="str">
        <f t="shared" si="249"/>
        <v/>
      </c>
      <c r="CE229" s="121" t="str">
        <f t="shared" si="250"/>
        <v/>
      </c>
      <c r="CF229" s="121" t="str">
        <f t="shared" si="251"/>
        <v/>
      </c>
      <c r="CG229" s="121" t="str">
        <f t="shared" si="252"/>
        <v/>
      </c>
      <c r="CH229" s="121" t="str">
        <f t="shared" si="253"/>
        <v/>
      </c>
      <c r="CI229" s="121" t="str">
        <f t="shared" si="254"/>
        <v/>
      </c>
      <c r="CJ229" s="129" t="str">
        <f t="shared" si="255"/>
        <v/>
      </c>
      <c r="CK229" s="121" t="str">
        <f t="shared" si="256"/>
        <v/>
      </c>
      <c r="CL229" s="121" t="str">
        <f t="shared" si="257"/>
        <v/>
      </c>
      <c r="CM229" s="122" t="str">
        <f t="shared" si="258"/>
        <v/>
      </c>
      <c r="CN229" s="122"/>
      <c r="CO229" s="122"/>
      <c r="CP229" s="122"/>
      <c r="CQ229" s="122"/>
      <c r="CR229" s="218" t="str">
        <f t="shared" si="231"/>
        <v>NO</v>
      </c>
      <c r="CS229" s="120" t="str">
        <f t="shared" si="259"/>
        <v/>
      </c>
      <c r="CT229" s="121" t="str">
        <f t="shared" si="260"/>
        <v/>
      </c>
      <c r="CU229" s="121" t="str">
        <f t="shared" si="261"/>
        <v/>
      </c>
      <c r="CV229" s="121" t="str">
        <f t="shared" si="262"/>
        <v/>
      </c>
      <c r="CW229" s="121" t="str">
        <f t="shared" si="263"/>
        <v/>
      </c>
      <c r="CX229" s="121" t="str">
        <f t="shared" si="264"/>
        <v/>
      </c>
      <c r="CY229" s="121" t="str">
        <f t="shared" si="265"/>
        <v/>
      </c>
      <c r="CZ229" s="121" t="str">
        <f t="shared" si="266"/>
        <v/>
      </c>
      <c r="DA229" s="121" t="str">
        <f t="shared" si="267"/>
        <v/>
      </c>
      <c r="DB229" s="122" t="str">
        <f t="shared" si="268"/>
        <v/>
      </c>
      <c r="DC229" s="120" t="str">
        <f t="shared" si="269"/>
        <v/>
      </c>
      <c r="DD229" s="121" t="str">
        <f t="shared" si="270"/>
        <v/>
      </c>
      <c r="DE229" s="121" t="str">
        <f t="shared" si="271"/>
        <v/>
      </c>
      <c r="DF229" s="122" t="str">
        <f t="shared" si="272"/>
        <v/>
      </c>
      <c r="DG229" s="110"/>
    </row>
    <row r="230" spans="2:111" ht="16.2" hidden="1" customHeight="1" outlineLevel="2" x14ac:dyDescent="0.4">
      <c r="B230" s="7">
        <v>225</v>
      </c>
      <c r="C230" s="12"/>
      <c r="D230" s="13"/>
      <c r="E230" s="14"/>
      <c r="F230" s="14"/>
      <c r="G230" s="14"/>
      <c r="H230" s="14"/>
      <c r="I230" s="14"/>
      <c r="J230" s="14"/>
      <c r="K230" s="14"/>
      <c r="L230" s="15"/>
      <c r="M230" s="12"/>
      <c r="N230" s="12"/>
      <c r="O230" s="12"/>
      <c r="P230" s="98" t="str">
        <f xml:space="preserve"> IF(ISBLANK(M230),"",VLOOKUP(M230,ComboValue!$E$2:$I$18,5,FALSE))</f>
        <v/>
      </c>
      <c r="Q230" s="12"/>
      <c r="R230" s="234" t="str" cm="1">
        <f t="array" ref="R230">IF(OR(ISNUMBER(SEARCH("GHS05",$D230:$L230)),ISNUMBER(SEARCH("GHS06",$D230:$L230)),ISNUMBER(SEARCH("GHS07",$D230:$L230)),ISNUMBER(SEARCH("GHS08",$D230:$L230)),ISNUMBER(SEARCH("geen pictogram",$D230:$L230)),ISNUMBER(SEARCH("GHS09",$D230:$L230)),ISNUMBER(SEARCH("GHS05",$D230:$L230))),"JA","NEE")</f>
        <v>NEE</v>
      </c>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X230" s="121" t="str">
        <f xml:space="preserve"> IF(ISBLANK(D230),"",VLOOKUP(D230,ComboValue!$B$2:$C$11,2,FALSE) &amp; ",") &amp; IF(ISBLANK(E230),"",VLOOKUP(E230,ComboValue!$B$2:$C$11,2,FALSE) &amp; ",") &amp; IF(ISBLANK(F230),"",VLOOKUP(F230,ComboValue!$B$2:$C$11,2,FALSE) &amp; ",") &amp; IF(ISBLANK(G230),"",VLOOKUP(G230,ComboValue!$B$2:$C$11,2,FALSE) &amp; ",") &amp; IF(ISBLANK(H230),"",VLOOKUP(H230,ComboValue!$B$2:$C$11,2,FALSE) &amp; ",") &amp; IF(ISBLANK(I230),"",VLOOKUP(I230,ComboValue!$B$2:$C$11,2,FALSE) &amp; ",") &amp; IF(ISBLANK(J230),"",VLOOKUP(J230,ComboValue!$B$2:$C$11,2,FALSE) &amp; ",") &amp; IF(ISBLANK(K230),"",VLOOKUP(K230,ComboValue!$B$2:$C$11,2,FALSE) &amp; ",") &amp; IF(ISBLANK(L230),"",VLOOKUP(L230,ComboValue!$B$2:$C$11,2,FALSE) &amp; ",")</f>
        <v/>
      </c>
      <c r="AY230" s="121" t="str">
        <f t="shared" si="232"/>
        <v>Tous_NL</v>
      </c>
      <c r="AZ230" s="121" t="str">
        <f>IF(ISBLANK(M230),"",VLOOKUP(M230,ComboValue!$E$2:$G$18,3,FALSE))</f>
        <v/>
      </c>
      <c r="BA230" s="121" t="str">
        <f>IF(ISBLANK(N230),"",VLOOKUP(N230,ComboValue!$K$2:$L$5,2,FALSE))</f>
        <v/>
      </c>
      <c r="BB230" s="128" t="str">
        <f>IF(ISBLANK(S230),"",VLOOKUP(S230,ComboValue!$N$2:$O$70,2,FALSE) &amp; ",") &amp; IF(ISBLANK(T230),"",VLOOKUP(T230,ComboValue!$N$2:$O$70,2,FALSE) &amp; ",") &amp; IF(ISBLANK(U230),"",VLOOKUP(U230,ComboValue!$N$2:$O$70,2,FALSE) &amp; ",") &amp; IF(ISBLANK(V230),"",VLOOKUP(V230,ComboValue!$N$2:$O$70,2,FALSE) &amp; ",") &amp; IF(ISBLANK(W230),"",VLOOKUP(W230,ComboValue!$N$2:$O$70,2,FALSE) &amp; ",") &amp; IF(ISBLANK(X230),"",VLOOKUP(X230,ComboValue!$N$2:$O$70,2,FALSE) &amp; ",") &amp; IF(ISBLANK(Y230),"",VLOOKUP(Y230,ComboValue!$N$2:$O$70,2,FALSE) &amp; ",") &amp; IF(ISBLANK(Z230),"",VLOOKUP(Z230,ComboValue!$N$2:$O$70,2,FALSE) &amp; ",") &amp; IF(ISBLANK(AA230),"",VLOOKUP(AA230,ComboValue!$N$2:$O$70,2,FALSE) &amp; ",") &amp; IF(ISBLANK(AB230),"",VLOOKUP(AB230,ComboValue!$N$2:$O$70,2,FALSE) &amp; ",") &amp; IF(ISBLANK(AC230),"",VLOOKUP(AC230,ComboValue!$N$2:$O$70,2,FALSE) &amp; ",") &amp; IF(ISBLANK(AD230),"",VLOOKUP(AD230,ComboValue!$N$2:$O$70,2,FALSE) &amp; ",") &amp; IF(ISBLANK(AE230),"",VLOOKUP(AE230,ComboValue!$N$2:$O$70,2,FALSE) &amp; ",") &amp; IF(ISBLANK(AF230),"",VLOOKUP(AF230,ComboValue!$N$2:$O$70,2,FALSE) &amp; ",") &amp; IF(ISBLANK(AG230),"",VLOOKUP(AG230,ComboValue!$N$2:$O$70,2,FALSE) &amp; ",") &amp; IF(ISBLANK(AH230),"",VLOOKUP(AH230,ComboValue!$N$2:$O$70,2,FALSE) &amp; ",") &amp; IF(ISBLANK(AI230),"",VLOOKUP(AI230,ComboValue!$N$2:$O$70,2,FALSE) &amp; ",") &amp; IF(ISBLANK(AJ230),"",VLOOKUP(AJ230,ComboValue!$N$2:$O$70,2,FALSE) &amp; ",") &amp; IF(ISBLANK(AK230),"",VLOOKUP(AK230,ComboValue!$N$2:$O$70,2,FALSE) &amp; ",") &amp; IF(ISBLANK(AL230),"",VLOOKUP(AL230,ComboValue!$N$2:$O$70,2,FALSE) &amp; ",") &amp; IF(ISBLANK(AM230),"",VLOOKUP(AM230,ComboValue!$N$2:$O$70,2,FALSE) &amp; ",") &amp; IF(ISBLANK(AN230),"",VLOOKUP(AN230,ComboValue!$N$2:$O$70,2,FALSE) &amp; ",") &amp; IF(ISBLANK(AO230),"",VLOOKUP(AO230,ComboValue!$N$2:$O$70,2,FALSE) &amp; ",") &amp; IF(ISBLANK(AP230),"",VLOOKUP(AP230,ComboValue!$N$2:$O$70,2,FALSE) &amp; ",") &amp; IF(ISBLANK(AQ230),"",VLOOKUP(AQ230,ComboValue!$N$2:$O$70,2,FALSE) &amp; ",") &amp; IF(ISBLANK(AR230),"",VLOOKUP(AR230,ComboValue!$N$2:$O$70,2,FALSE) &amp; ",") &amp; IF(ISBLANK(AS230),"",VLOOKUP(AS230,ComboValue!$N$2:$O$70,2,FALSE) &amp; ",") &amp; IF(ISBLANK(AT230),"",VLOOKUP(AT230,ComboValue!$N$2:$O$70,2,FALSE) &amp; ",") &amp; IF(ISBLANK(AU230),"",VLOOKUP(AU230,ComboValue!$N$2:$O$70,2,FALSE) &amp; ",") &amp; IF(ISBLANK(AV230),"",VLOOKUP(AV230,ComboValue!$N$2:$O$70,2,FALSE) &amp; ",")</f>
        <v/>
      </c>
      <c r="BC230" s="122" t="str">
        <f t="shared" si="233"/>
        <v/>
      </c>
      <c r="BD230" s="110"/>
      <c r="BE230" s="120" t="str">
        <f t="shared" si="221"/>
        <v/>
      </c>
      <c r="BF230" s="121" t="str">
        <f t="shared" si="222"/>
        <v/>
      </c>
      <c r="BG230" s="121" t="str">
        <f t="shared" si="223"/>
        <v/>
      </c>
      <c r="BH230" s="121" t="str">
        <f t="shared" si="224"/>
        <v/>
      </c>
      <c r="BI230" s="121" t="str">
        <f t="shared" si="225"/>
        <v/>
      </c>
      <c r="BJ230" s="121" t="str">
        <f t="shared" si="226"/>
        <v/>
      </c>
      <c r="BK230" s="121" t="str">
        <f t="shared" si="227"/>
        <v/>
      </c>
      <c r="BL230" s="121" t="str">
        <f t="shared" si="228"/>
        <v/>
      </c>
      <c r="BM230" s="121" t="str">
        <f t="shared" si="229"/>
        <v/>
      </c>
      <c r="BN230" s="121" t="str">
        <f t="shared" si="230"/>
        <v/>
      </c>
      <c r="BO230" s="121">
        <f t="shared" si="234"/>
        <v>0</v>
      </c>
      <c r="BP230" s="121">
        <f t="shared" si="235"/>
        <v>0</v>
      </c>
      <c r="BQ230" s="121">
        <f t="shared" si="236"/>
        <v>0</v>
      </c>
      <c r="BR230" s="121">
        <f t="shared" si="237"/>
        <v>0</v>
      </c>
      <c r="BS230" s="121">
        <f t="shared" si="238"/>
        <v>0</v>
      </c>
      <c r="BT230" s="121">
        <f t="shared" si="239"/>
        <v>0</v>
      </c>
      <c r="BU230" s="121" t="str">
        <f t="shared" si="240"/>
        <v/>
      </c>
      <c r="BV230" s="121" t="str">
        <f t="shared" si="241"/>
        <v/>
      </c>
      <c r="BW230" s="121" t="str">
        <f t="shared" si="242"/>
        <v/>
      </c>
      <c r="BX230" s="121" t="str">
        <f t="shared" si="243"/>
        <v/>
      </c>
      <c r="BY230" s="121" t="str">
        <f t="shared" si="244"/>
        <v/>
      </c>
      <c r="BZ230" s="121" t="str">
        <f t="shared" si="245"/>
        <v/>
      </c>
      <c r="CA230" s="121" t="str">
        <f t="shared" si="246"/>
        <v/>
      </c>
      <c r="CB230" s="121" t="str">
        <f t="shared" si="247"/>
        <v/>
      </c>
      <c r="CC230" s="121" t="str">
        <f t="shared" si="248"/>
        <v/>
      </c>
      <c r="CD230" s="121" t="str">
        <f t="shared" si="249"/>
        <v/>
      </c>
      <c r="CE230" s="121" t="str">
        <f t="shared" si="250"/>
        <v/>
      </c>
      <c r="CF230" s="121" t="str">
        <f t="shared" si="251"/>
        <v/>
      </c>
      <c r="CG230" s="121" t="str">
        <f t="shared" si="252"/>
        <v/>
      </c>
      <c r="CH230" s="121" t="str">
        <f t="shared" si="253"/>
        <v/>
      </c>
      <c r="CI230" s="121" t="str">
        <f t="shared" si="254"/>
        <v/>
      </c>
      <c r="CJ230" s="129" t="str">
        <f t="shared" si="255"/>
        <v/>
      </c>
      <c r="CK230" s="121" t="str">
        <f t="shared" si="256"/>
        <v/>
      </c>
      <c r="CL230" s="121" t="str">
        <f t="shared" si="257"/>
        <v/>
      </c>
      <c r="CM230" s="122" t="str">
        <f t="shared" si="258"/>
        <v/>
      </c>
      <c r="CN230" s="122"/>
      <c r="CO230" s="122"/>
      <c r="CP230" s="122"/>
      <c r="CQ230" s="122"/>
      <c r="CR230" s="218" t="str">
        <f t="shared" si="231"/>
        <v>NO</v>
      </c>
      <c r="CS230" s="120" t="str">
        <f t="shared" si="259"/>
        <v/>
      </c>
      <c r="CT230" s="121" t="str">
        <f t="shared" si="260"/>
        <v/>
      </c>
      <c r="CU230" s="121" t="str">
        <f t="shared" si="261"/>
        <v/>
      </c>
      <c r="CV230" s="121" t="str">
        <f t="shared" si="262"/>
        <v/>
      </c>
      <c r="CW230" s="121" t="str">
        <f t="shared" si="263"/>
        <v/>
      </c>
      <c r="CX230" s="121" t="str">
        <f t="shared" si="264"/>
        <v/>
      </c>
      <c r="CY230" s="121" t="str">
        <f t="shared" si="265"/>
        <v/>
      </c>
      <c r="CZ230" s="121" t="str">
        <f t="shared" si="266"/>
        <v/>
      </c>
      <c r="DA230" s="121" t="str">
        <f t="shared" si="267"/>
        <v/>
      </c>
      <c r="DB230" s="122" t="str">
        <f t="shared" si="268"/>
        <v/>
      </c>
      <c r="DC230" s="120" t="str">
        <f t="shared" si="269"/>
        <v/>
      </c>
      <c r="DD230" s="121" t="str">
        <f t="shared" si="270"/>
        <v/>
      </c>
      <c r="DE230" s="121" t="str">
        <f t="shared" si="271"/>
        <v/>
      </c>
      <c r="DF230" s="122" t="str">
        <f t="shared" si="272"/>
        <v/>
      </c>
      <c r="DG230" s="110"/>
    </row>
    <row r="231" spans="2:111" ht="16.2" hidden="1" customHeight="1" outlineLevel="2" x14ac:dyDescent="0.4">
      <c r="B231" s="7">
        <v>226</v>
      </c>
      <c r="C231" s="12"/>
      <c r="D231" s="13"/>
      <c r="E231" s="14"/>
      <c r="F231" s="14"/>
      <c r="G231" s="14"/>
      <c r="H231" s="14"/>
      <c r="I231" s="14"/>
      <c r="J231" s="14"/>
      <c r="K231" s="14"/>
      <c r="L231" s="15"/>
      <c r="M231" s="12"/>
      <c r="N231" s="12"/>
      <c r="O231" s="12"/>
      <c r="P231" s="98" t="str">
        <f xml:space="preserve"> IF(ISBLANK(M231),"",VLOOKUP(M231,ComboValue!$E$2:$I$18,5,FALSE))</f>
        <v/>
      </c>
      <c r="Q231" s="12"/>
      <c r="R231" s="234" t="str" cm="1">
        <f t="array" ref="R231">IF(OR(ISNUMBER(SEARCH("GHS05",$D231:$L231)),ISNUMBER(SEARCH("GHS06",$D231:$L231)),ISNUMBER(SEARCH("GHS07",$D231:$L231)),ISNUMBER(SEARCH("GHS08",$D231:$L231)),ISNUMBER(SEARCH("geen pictogram",$D231:$L231)),ISNUMBER(SEARCH("GHS09",$D231:$L231)),ISNUMBER(SEARCH("GHS05",$D231:$L231))),"JA","NEE")</f>
        <v>NEE</v>
      </c>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X231" s="121" t="str">
        <f xml:space="preserve"> IF(ISBLANK(D231),"",VLOOKUP(D231,ComboValue!$B$2:$C$11,2,FALSE) &amp; ",") &amp; IF(ISBLANK(E231),"",VLOOKUP(E231,ComboValue!$B$2:$C$11,2,FALSE) &amp; ",") &amp; IF(ISBLANK(F231),"",VLOOKUP(F231,ComboValue!$B$2:$C$11,2,FALSE) &amp; ",") &amp; IF(ISBLANK(G231),"",VLOOKUP(G231,ComboValue!$B$2:$C$11,2,FALSE) &amp; ",") &amp; IF(ISBLANK(H231),"",VLOOKUP(H231,ComboValue!$B$2:$C$11,2,FALSE) &amp; ",") &amp; IF(ISBLANK(I231),"",VLOOKUP(I231,ComboValue!$B$2:$C$11,2,FALSE) &amp; ",") &amp; IF(ISBLANK(J231),"",VLOOKUP(J231,ComboValue!$B$2:$C$11,2,FALSE) &amp; ",") &amp; IF(ISBLANK(K231),"",VLOOKUP(K231,ComboValue!$B$2:$C$11,2,FALSE) &amp; ",") &amp; IF(ISBLANK(L231),"",VLOOKUP(L231,ComboValue!$B$2:$C$11,2,FALSE) &amp; ",")</f>
        <v/>
      </c>
      <c r="AY231" s="121" t="str">
        <f t="shared" si="232"/>
        <v>Tous_NL</v>
      </c>
      <c r="AZ231" s="121" t="str">
        <f>IF(ISBLANK(M231),"",VLOOKUP(M231,ComboValue!$E$2:$G$18,3,FALSE))</f>
        <v/>
      </c>
      <c r="BA231" s="121" t="str">
        <f>IF(ISBLANK(N231),"",VLOOKUP(N231,ComboValue!$K$2:$L$5,2,FALSE))</f>
        <v/>
      </c>
      <c r="BB231" s="128" t="str">
        <f>IF(ISBLANK(S231),"",VLOOKUP(S231,ComboValue!$N$2:$O$70,2,FALSE) &amp; ",") &amp; IF(ISBLANK(T231),"",VLOOKUP(T231,ComboValue!$N$2:$O$70,2,FALSE) &amp; ",") &amp; IF(ISBLANK(U231),"",VLOOKUP(U231,ComboValue!$N$2:$O$70,2,FALSE) &amp; ",") &amp; IF(ISBLANK(V231),"",VLOOKUP(V231,ComboValue!$N$2:$O$70,2,FALSE) &amp; ",") &amp; IF(ISBLANK(W231),"",VLOOKUP(W231,ComboValue!$N$2:$O$70,2,FALSE) &amp; ",") &amp; IF(ISBLANK(X231),"",VLOOKUP(X231,ComboValue!$N$2:$O$70,2,FALSE) &amp; ",") &amp; IF(ISBLANK(Y231),"",VLOOKUP(Y231,ComboValue!$N$2:$O$70,2,FALSE) &amp; ",") &amp; IF(ISBLANK(Z231),"",VLOOKUP(Z231,ComboValue!$N$2:$O$70,2,FALSE) &amp; ",") &amp; IF(ISBLANK(AA231),"",VLOOKUP(AA231,ComboValue!$N$2:$O$70,2,FALSE) &amp; ",") &amp; IF(ISBLANK(AB231),"",VLOOKUP(AB231,ComboValue!$N$2:$O$70,2,FALSE) &amp; ",") &amp; IF(ISBLANK(AC231),"",VLOOKUP(AC231,ComboValue!$N$2:$O$70,2,FALSE) &amp; ",") &amp; IF(ISBLANK(AD231),"",VLOOKUP(AD231,ComboValue!$N$2:$O$70,2,FALSE) &amp; ",") &amp; IF(ISBLANK(AE231),"",VLOOKUP(AE231,ComboValue!$N$2:$O$70,2,FALSE) &amp; ",") &amp; IF(ISBLANK(AF231),"",VLOOKUP(AF231,ComboValue!$N$2:$O$70,2,FALSE) &amp; ",") &amp; IF(ISBLANK(AG231),"",VLOOKUP(AG231,ComboValue!$N$2:$O$70,2,FALSE) &amp; ",") &amp; IF(ISBLANK(AH231),"",VLOOKUP(AH231,ComboValue!$N$2:$O$70,2,FALSE) &amp; ",") &amp; IF(ISBLANK(AI231),"",VLOOKUP(AI231,ComboValue!$N$2:$O$70,2,FALSE) &amp; ",") &amp; IF(ISBLANK(AJ231),"",VLOOKUP(AJ231,ComboValue!$N$2:$O$70,2,FALSE) &amp; ",") &amp; IF(ISBLANK(AK231),"",VLOOKUP(AK231,ComboValue!$N$2:$O$70,2,FALSE) &amp; ",") &amp; IF(ISBLANK(AL231),"",VLOOKUP(AL231,ComboValue!$N$2:$O$70,2,FALSE) &amp; ",") &amp; IF(ISBLANK(AM231),"",VLOOKUP(AM231,ComboValue!$N$2:$O$70,2,FALSE) &amp; ",") &amp; IF(ISBLANK(AN231),"",VLOOKUP(AN231,ComboValue!$N$2:$O$70,2,FALSE) &amp; ",") &amp; IF(ISBLANK(AO231),"",VLOOKUP(AO231,ComboValue!$N$2:$O$70,2,FALSE) &amp; ",") &amp; IF(ISBLANK(AP231),"",VLOOKUP(AP231,ComboValue!$N$2:$O$70,2,FALSE) &amp; ",") &amp; IF(ISBLANK(AQ231),"",VLOOKUP(AQ231,ComboValue!$N$2:$O$70,2,FALSE) &amp; ",") &amp; IF(ISBLANK(AR231),"",VLOOKUP(AR231,ComboValue!$N$2:$O$70,2,FALSE) &amp; ",") &amp; IF(ISBLANK(AS231),"",VLOOKUP(AS231,ComboValue!$N$2:$O$70,2,FALSE) &amp; ",") &amp; IF(ISBLANK(AT231),"",VLOOKUP(AT231,ComboValue!$N$2:$O$70,2,FALSE) &amp; ",") &amp; IF(ISBLANK(AU231),"",VLOOKUP(AU231,ComboValue!$N$2:$O$70,2,FALSE) &amp; ",") &amp; IF(ISBLANK(AV231),"",VLOOKUP(AV231,ComboValue!$N$2:$O$70,2,FALSE) &amp; ",")</f>
        <v/>
      </c>
      <c r="BC231" s="122" t="str">
        <f t="shared" si="233"/>
        <v/>
      </c>
      <c r="BD231" s="110"/>
      <c r="BE231" s="120" t="str">
        <f t="shared" si="221"/>
        <v/>
      </c>
      <c r="BF231" s="121" t="str">
        <f t="shared" si="222"/>
        <v/>
      </c>
      <c r="BG231" s="121" t="str">
        <f t="shared" si="223"/>
        <v/>
      </c>
      <c r="BH231" s="121" t="str">
        <f t="shared" si="224"/>
        <v/>
      </c>
      <c r="BI231" s="121" t="str">
        <f t="shared" si="225"/>
        <v/>
      </c>
      <c r="BJ231" s="121" t="str">
        <f t="shared" si="226"/>
        <v/>
      </c>
      <c r="BK231" s="121" t="str">
        <f t="shared" si="227"/>
        <v/>
      </c>
      <c r="BL231" s="121" t="str">
        <f t="shared" si="228"/>
        <v/>
      </c>
      <c r="BM231" s="121" t="str">
        <f t="shared" si="229"/>
        <v/>
      </c>
      <c r="BN231" s="121" t="str">
        <f t="shared" si="230"/>
        <v/>
      </c>
      <c r="BO231" s="121">
        <f t="shared" si="234"/>
        <v>0</v>
      </c>
      <c r="BP231" s="121">
        <f t="shared" si="235"/>
        <v>0</v>
      </c>
      <c r="BQ231" s="121">
        <f t="shared" si="236"/>
        <v>0</v>
      </c>
      <c r="BR231" s="121">
        <f t="shared" si="237"/>
        <v>0</v>
      </c>
      <c r="BS231" s="121">
        <f t="shared" si="238"/>
        <v>0</v>
      </c>
      <c r="BT231" s="121">
        <f t="shared" si="239"/>
        <v>0</v>
      </c>
      <c r="BU231" s="121" t="str">
        <f t="shared" si="240"/>
        <v/>
      </c>
      <c r="BV231" s="121" t="str">
        <f t="shared" si="241"/>
        <v/>
      </c>
      <c r="BW231" s="121" t="str">
        <f t="shared" si="242"/>
        <v/>
      </c>
      <c r="BX231" s="121" t="str">
        <f t="shared" si="243"/>
        <v/>
      </c>
      <c r="BY231" s="121" t="str">
        <f t="shared" si="244"/>
        <v/>
      </c>
      <c r="BZ231" s="121" t="str">
        <f t="shared" si="245"/>
        <v/>
      </c>
      <c r="CA231" s="121" t="str">
        <f t="shared" si="246"/>
        <v/>
      </c>
      <c r="CB231" s="121" t="str">
        <f t="shared" si="247"/>
        <v/>
      </c>
      <c r="CC231" s="121" t="str">
        <f t="shared" si="248"/>
        <v/>
      </c>
      <c r="CD231" s="121" t="str">
        <f t="shared" si="249"/>
        <v/>
      </c>
      <c r="CE231" s="121" t="str">
        <f t="shared" si="250"/>
        <v/>
      </c>
      <c r="CF231" s="121" t="str">
        <f t="shared" si="251"/>
        <v/>
      </c>
      <c r="CG231" s="121" t="str">
        <f t="shared" si="252"/>
        <v/>
      </c>
      <c r="CH231" s="121" t="str">
        <f t="shared" si="253"/>
        <v/>
      </c>
      <c r="CI231" s="121" t="str">
        <f t="shared" si="254"/>
        <v/>
      </c>
      <c r="CJ231" s="129" t="str">
        <f t="shared" si="255"/>
        <v/>
      </c>
      <c r="CK231" s="121" t="str">
        <f t="shared" si="256"/>
        <v/>
      </c>
      <c r="CL231" s="121" t="str">
        <f t="shared" si="257"/>
        <v/>
      </c>
      <c r="CM231" s="122" t="str">
        <f t="shared" si="258"/>
        <v/>
      </c>
      <c r="CN231" s="122"/>
      <c r="CO231" s="122"/>
      <c r="CP231" s="122"/>
      <c r="CQ231" s="122"/>
      <c r="CR231" s="218" t="str">
        <f t="shared" si="231"/>
        <v>NO</v>
      </c>
      <c r="CS231" s="120" t="str">
        <f t="shared" si="259"/>
        <v/>
      </c>
      <c r="CT231" s="121" t="str">
        <f t="shared" si="260"/>
        <v/>
      </c>
      <c r="CU231" s="121" t="str">
        <f t="shared" si="261"/>
        <v/>
      </c>
      <c r="CV231" s="121" t="str">
        <f t="shared" si="262"/>
        <v/>
      </c>
      <c r="CW231" s="121" t="str">
        <f t="shared" si="263"/>
        <v/>
      </c>
      <c r="CX231" s="121" t="str">
        <f t="shared" si="264"/>
        <v/>
      </c>
      <c r="CY231" s="121" t="str">
        <f t="shared" si="265"/>
        <v/>
      </c>
      <c r="CZ231" s="121" t="str">
        <f t="shared" si="266"/>
        <v/>
      </c>
      <c r="DA231" s="121" t="str">
        <f t="shared" si="267"/>
        <v/>
      </c>
      <c r="DB231" s="122" t="str">
        <f t="shared" si="268"/>
        <v/>
      </c>
      <c r="DC231" s="120" t="str">
        <f t="shared" si="269"/>
        <v/>
      </c>
      <c r="DD231" s="121" t="str">
        <f t="shared" si="270"/>
        <v/>
      </c>
      <c r="DE231" s="121" t="str">
        <f t="shared" si="271"/>
        <v/>
      </c>
      <c r="DF231" s="122" t="str">
        <f t="shared" si="272"/>
        <v/>
      </c>
      <c r="DG231" s="110"/>
    </row>
    <row r="232" spans="2:111" ht="16.2" hidden="1" customHeight="1" outlineLevel="2" x14ac:dyDescent="0.4">
      <c r="B232" s="7">
        <v>227</v>
      </c>
      <c r="C232" s="12"/>
      <c r="D232" s="13"/>
      <c r="E232" s="14"/>
      <c r="F232" s="14"/>
      <c r="G232" s="14"/>
      <c r="H232" s="14"/>
      <c r="I232" s="14"/>
      <c r="J232" s="14"/>
      <c r="K232" s="14"/>
      <c r="L232" s="15"/>
      <c r="M232" s="12"/>
      <c r="N232" s="12"/>
      <c r="O232" s="12"/>
      <c r="P232" s="98" t="str">
        <f xml:space="preserve"> IF(ISBLANK(M232),"",VLOOKUP(M232,ComboValue!$E$2:$I$18,5,FALSE))</f>
        <v/>
      </c>
      <c r="Q232" s="12"/>
      <c r="R232" s="234" t="str" cm="1">
        <f t="array" ref="R232">IF(OR(ISNUMBER(SEARCH("GHS05",$D232:$L232)),ISNUMBER(SEARCH("GHS06",$D232:$L232)),ISNUMBER(SEARCH("GHS07",$D232:$L232)),ISNUMBER(SEARCH("GHS08",$D232:$L232)),ISNUMBER(SEARCH("geen pictogram",$D232:$L232)),ISNUMBER(SEARCH("GHS09",$D232:$L232)),ISNUMBER(SEARCH("GHS05",$D232:$L232))),"JA","NEE")</f>
        <v>NEE</v>
      </c>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X232" s="121" t="str">
        <f xml:space="preserve"> IF(ISBLANK(D232),"",VLOOKUP(D232,ComboValue!$B$2:$C$11,2,FALSE) &amp; ",") &amp; IF(ISBLANK(E232),"",VLOOKUP(E232,ComboValue!$B$2:$C$11,2,FALSE) &amp; ",") &amp; IF(ISBLANK(F232),"",VLOOKUP(F232,ComboValue!$B$2:$C$11,2,FALSE) &amp; ",") &amp; IF(ISBLANK(G232),"",VLOOKUP(G232,ComboValue!$B$2:$C$11,2,FALSE) &amp; ",") &amp; IF(ISBLANK(H232),"",VLOOKUP(H232,ComboValue!$B$2:$C$11,2,FALSE) &amp; ",") &amp; IF(ISBLANK(I232),"",VLOOKUP(I232,ComboValue!$B$2:$C$11,2,FALSE) &amp; ",") &amp; IF(ISBLANK(J232),"",VLOOKUP(J232,ComboValue!$B$2:$C$11,2,FALSE) &amp; ",") &amp; IF(ISBLANK(K232),"",VLOOKUP(K232,ComboValue!$B$2:$C$11,2,FALSE) &amp; ",") &amp; IF(ISBLANK(L232),"",VLOOKUP(L232,ComboValue!$B$2:$C$11,2,FALSE) &amp; ",")</f>
        <v/>
      </c>
      <c r="AY232" s="121" t="str">
        <f t="shared" si="232"/>
        <v>Tous_NL</v>
      </c>
      <c r="AZ232" s="121" t="str">
        <f>IF(ISBLANK(M232),"",VLOOKUP(M232,ComboValue!$E$2:$G$18,3,FALSE))</f>
        <v/>
      </c>
      <c r="BA232" s="121" t="str">
        <f>IF(ISBLANK(N232),"",VLOOKUP(N232,ComboValue!$K$2:$L$5,2,FALSE))</f>
        <v/>
      </c>
      <c r="BB232" s="128" t="str">
        <f>IF(ISBLANK(S232),"",VLOOKUP(S232,ComboValue!$N$2:$O$70,2,FALSE) &amp; ",") &amp; IF(ISBLANK(T232),"",VLOOKUP(T232,ComboValue!$N$2:$O$70,2,FALSE) &amp; ",") &amp; IF(ISBLANK(U232),"",VLOOKUP(U232,ComboValue!$N$2:$O$70,2,FALSE) &amp; ",") &amp; IF(ISBLANK(V232),"",VLOOKUP(V232,ComboValue!$N$2:$O$70,2,FALSE) &amp; ",") &amp; IF(ISBLANK(W232),"",VLOOKUP(W232,ComboValue!$N$2:$O$70,2,FALSE) &amp; ",") &amp; IF(ISBLANK(X232),"",VLOOKUP(X232,ComboValue!$N$2:$O$70,2,FALSE) &amp; ",") &amp; IF(ISBLANK(Y232),"",VLOOKUP(Y232,ComboValue!$N$2:$O$70,2,FALSE) &amp; ",") &amp; IF(ISBLANK(Z232),"",VLOOKUP(Z232,ComboValue!$N$2:$O$70,2,FALSE) &amp; ",") &amp; IF(ISBLANK(AA232),"",VLOOKUP(AA232,ComboValue!$N$2:$O$70,2,FALSE) &amp; ",") &amp; IF(ISBLANK(AB232),"",VLOOKUP(AB232,ComboValue!$N$2:$O$70,2,FALSE) &amp; ",") &amp; IF(ISBLANK(AC232),"",VLOOKUP(AC232,ComboValue!$N$2:$O$70,2,FALSE) &amp; ",") &amp; IF(ISBLANK(AD232),"",VLOOKUP(AD232,ComboValue!$N$2:$O$70,2,FALSE) &amp; ",") &amp; IF(ISBLANK(AE232),"",VLOOKUP(AE232,ComboValue!$N$2:$O$70,2,FALSE) &amp; ",") &amp; IF(ISBLANK(AF232),"",VLOOKUP(AF232,ComboValue!$N$2:$O$70,2,FALSE) &amp; ",") &amp; IF(ISBLANK(AG232),"",VLOOKUP(AG232,ComboValue!$N$2:$O$70,2,FALSE) &amp; ",") &amp; IF(ISBLANK(AH232),"",VLOOKUP(AH232,ComboValue!$N$2:$O$70,2,FALSE) &amp; ",") &amp; IF(ISBLANK(AI232),"",VLOOKUP(AI232,ComboValue!$N$2:$O$70,2,FALSE) &amp; ",") &amp; IF(ISBLANK(AJ232),"",VLOOKUP(AJ232,ComboValue!$N$2:$O$70,2,FALSE) &amp; ",") &amp; IF(ISBLANK(AK232),"",VLOOKUP(AK232,ComboValue!$N$2:$O$70,2,FALSE) &amp; ",") &amp; IF(ISBLANK(AL232),"",VLOOKUP(AL232,ComboValue!$N$2:$O$70,2,FALSE) &amp; ",") &amp; IF(ISBLANK(AM232),"",VLOOKUP(AM232,ComboValue!$N$2:$O$70,2,FALSE) &amp; ",") &amp; IF(ISBLANK(AN232),"",VLOOKUP(AN232,ComboValue!$N$2:$O$70,2,FALSE) &amp; ",") &amp; IF(ISBLANK(AO232),"",VLOOKUP(AO232,ComboValue!$N$2:$O$70,2,FALSE) &amp; ",") &amp; IF(ISBLANK(AP232),"",VLOOKUP(AP232,ComboValue!$N$2:$O$70,2,FALSE) &amp; ",") &amp; IF(ISBLANK(AQ232),"",VLOOKUP(AQ232,ComboValue!$N$2:$O$70,2,FALSE) &amp; ",") &amp; IF(ISBLANK(AR232),"",VLOOKUP(AR232,ComboValue!$N$2:$O$70,2,FALSE) &amp; ",") &amp; IF(ISBLANK(AS232),"",VLOOKUP(AS232,ComboValue!$N$2:$O$70,2,FALSE) &amp; ",") &amp; IF(ISBLANK(AT232),"",VLOOKUP(AT232,ComboValue!$N$2:$O$70,2,FALSE) &amp; ",") &amp; IF(ISBLANK(AU232),"",VLOOKUP(AU232,ComboValue!$N$2:$O$70,2,FALSE) &amp; ",") &amp; IF(ISBLANK(AV232),"",VLOOKUP(AV232,ComboValue!$N$2:$O$70,2,FALSE) &amp; ",")</f>
        <v/>
      </c>
      <c r="BC232" s="122" t="str">
        <f t="shared" si="233"/>
        <v/>
      </c>
      <c r="BD232" s="110"/>
      <c r="BE232" s="120" t="str">
        <f t="shared" si="221"/>
        <v/>
      </c>
      <c r="BF232" s="121" t="str">
        <f t="shared" si="222"/>
        <v/>
      </c>
      <c r="BG232" s="121" t="str">
        <f t="shared" si="223"/>
        <v/>
      </c>
      <c r="BH232" s="121" t="str">
        <f t="shared" si="224"/>
        <v/>
      </c>
      <c r="BI232" s="121" t="str">
        <f t="shared" si="225"/>
        <v/>
      </c>
      <c r="BJ232" s="121" t="str">
        <f t="shared" si="226"/>
        <v/>
      </c>
      <c r="BK232" s="121" t="str">
        <f t="shared" si="227"/>
        <v/>
      </c>
      <c r="BL232" s="121" t="str">
        <f t="shared" si="228"/>
        <v/>
      </c>
      <c r="BM232" s="121" t="str">
        <f t="shared" si="229"/>
        <v/>
      </c>
      <c r="BN232" s="121" t="str">
        <f t="shared" si="230"/>
        <v/>
      </c>
      <c r="BO232" s="121">
        <f t="shared" si="234"/>
        <v>0</v>
      </c>
      <c r="BP232" s="121">
        <f t="shared" si="235"/>
        <v>0</v>
      </c>
      <c r="BQ232" s="121">
        <f t="shared" si="236"/>
        <v>0</v>
      </c>
      <c r="BR232" s="121">
        <f t="shared" si="237"/>
        <v>0</v>
      </c>
      <c r="BS232" s="121">
        <f t="shared" si="238"/>
        <v>0</v>
      </c>
      <c r="BT232" s="121">
        <f t="shared" si="239"/>
        <v>0</v>
      </c>
      <c r="BU232" s="121" t="str">
        <f t="shared" si="240"/>
        <v/>
      </c>
      <c r="BV232" s="121" t="str">
        <f t="shared" si="241"/>
        <v/>
      </c>
      <c r="BW232" s="121" t="str">
        <f t="shared" si="242"/>
        <v/>
      </c>
      <c r="BX232" s="121" t="str">
        <f t="shared" si="243"/>
        <v/>
      </c>
      <c r="BY232" s="121" t="str">
        <f t="shared" si="244"/>
        <v/>
      </c>
      <c r="BZ232" s="121" t="str">
        <f t="shared" si="245"/>
        <v/>
      </c>
      <c r="CA232" s="121" t="str">
        <f t="shared" si="246"/>
        <v/>
      </c>
      <c r="CB232" s="121" t="str">
        <f t="shared" si="247"/>
        <v/>
      </c>
      <c r="CC232" s="121" t="str">
        <f t="shared" si="248"/>
        <v/>
      </c>
      <c r="CD232" s="121" t="str">
        <f t="shared" si="249"/>
        <v/>
      </c>
      <c r="CE232" s="121" t="str">
        <f t="shared" si="250"/>
        <v/>
      </c>
      <c r="CF232" s="121" t="str">
        <f t="shared" si="251"/>
        <v/>
      </c>
      <c r="CG232" s="121" t="str">
        <f t="shared" si="252"/>
        <v/>
      </c>
      <c r="CH232" s="121" t="str">
        <f t="shared" si="253"/>
        <v/>
      </c>
      <c r="CI232" s="121" t="str">
        <f t="shared" si="254"/>
        <v/>
      </c>
      <c r="CJ232" s="129" t="str">
        <f t="shared" si="255"/>
        <v/>
      </c>
      <c r="CK232" s="121" t="str">
        <f t="shared" si="256"/>
        <v/>
      </c>
      <c r="CL232" s="121" t="str">
        <f t="shared" si="257"/>
        <v/>
      </c>
      <c r="CM232" s="122" t="str">
        <f t="shared" si="258"/>
        <v/>
      </c>
      <c r="CN232" s="122"/>
      <c r="CO232" s="122"/>
      <c r="CP232" s="122"/>
      <c r="CQ232" s="122"/>
      <c r="CR232" s="218" t="str">
        <f t="shared" si="231"/>
        <v>NO</v>
      </c>
      <c r="CS232" s="120" t="str">
        <f t="shared" si="259"/>
        <v/>
      </c>
      <c r="CT232" s="121" t="str">
        <f t="shared" si="260"/>
        <v/>
      </c>
      <c r="CU232" s="121" t="str">
        <f t="shared" si="261"/>
        <v/>
      </c>
      <c r="CV232" s="121" t="str">
        <f t="shared" si="262"/>
        <v/>
      </c>
      <c r="CW232" s="121" t="str">
        <f t="shared" si="263"/>
        <v/>
      </c>
      <c r="CX232" s="121" t="str">
        <f t="shared" si="264"/>
        <v/>
      </c>
      <c r="CY232" s="121" t="str">
        <f t="shared" si="265"/>
        <v/>
      </c>
      <c r="CZ232" s="121" t="str">
        <f t="shared" si="266"/>
        <v/>
      </c>
      <c r="DA232" s="121" t="str">
        <f t="shared" si="267"/>
        <v/>
      </c>
      <c r="DB232" s="122" t="str">
        <f t="shared" si="268"/>
        <v/>
      </c>
      <c r="DC232" s="120" t="str">
        <f t="shared" si="269"/>
        <v/>
      </c>
      <c r="DD232" s="121" t="str">
        <f t="shared" si="270"/>
        <v/>
      </c>
      <c r="DE232" s="121" t="str">
        <f t="shared" si="271"/>
        <v/>
      </c>
      <c r="DF232" s="122" t="str">
        <f t="shared" si="272"/>
        <v/>
      </c>
      <c r="DG232" s="110"/>
    </row>
    <row r="233" spans="2:111" ht="16.2" hidden="1" customHeight="1" outlineLevel="2" x14ac:dyDescent="0.4">
      <c r="B233" s="7">
        <v>228</v>
      </c>
      <c r="C233" s="12"/>
      <c r="D233" s="13"/>
      <c r="E233" s="14"/>
      <c r="F233" s="14"/>
      <c r="G233" s="14"/>
      <c r="H233" s="14"/>
      <c r="I233" s="14"/>
      <c r="J233" s="14"/>
      <c r="K233" s="14"/>
      <c r="L233" s="15"/>
      <c r="M233" s="12"/>
      <c r="N233" s="12"/>
      <c r="O233" s="12"/>
      <c r="P233" s="98" t="str">
        <f xml:space="preserve"> IF(ISBLANK(M233),"",VLOOKUP(M233,ComboValue!$E$2:$I$18,5,FALSE))</f>
        <v/>
      </c>
      <c r="Q233" s="12"/>
      <c r="R233" s="234" t="str" cm="1">
        <f t="array" ref="R233">IF(OR(ISNUMBER(SEARCH("GHS05",$D233:$L233)),ISNUMBER(SEARCH("GHS06",$D233:$L233)),ISNUMBER(SEARCH("GHS07",$D233:$L233)),ISNUMBER(SEARCH("GHS08",$D233:$L233)),ISNUMBER(SEARCH("geen pictogram",$D233:$L233)),ISNUMBER(SEARCH("GHS09",$D233:$L233)),ISNUMBER(SEARCH("GHS05",$D233:$L233))),"JA","NEE")</f>
        <v>NEE</v>
      </c>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X233" s="121" t="str">
        <f xml:space="preserve"> IF(ISBLANK(D233),"",VLOOKUP(D233,ComboValue!$B$2:$C$11,2,FALSE) &amp; ",") &amp; IF(ISBLANK(E233),"",VLOOKUP(E233,ComboValue!$B$2:$C$11,2,FALSE) &amp; ",") &amp; IF(ISBLANK(F233),"",VLOOKUP(F233,ComboValue!$B$2:$C$11,2,FALSE) &amp; ",") &amp; IF(ISBLANK(G233),"",VLOOKUP(G233,ComboValue!$B$2:$C$11,2,FALSE) &amp; ",") &amp; IF(ISBLANK(H233),"",VLOOKUP(H233,ComboValue!$B$2:$C$11,2,FALSE) &amp; ",") &amp; IF(ISBLANK(I233),"",VLOOKUP(I233,ComboValue!$B$2:$C$11,2,FALSE) &amp; ",") &amp; IF(ISBLANK(J233),"",VLOOKUP(J233,ComboValue!$B$2:$C$11,2,FALSE) &amp; ",") &amp; IF(ISBLANK(K233),"",VLOOKUP(K233,ComboValue!$B$2:$C$11,2,FALSE) &amp; ",") &amp; IF(ISBLANK(L233),"",VLOOKUP(L233,ComboValue!$B$2:$C$11,2,FALSE) &amp; ",")</f>
        <v/>
      </c>
      <c r="AY233" s="121" t="str">
        <f t="shared" si="232"/>
        <v>Tous_NL</v>
      </c>
      <c r="AZ233" s="121" t="str">
        <f>IF(ISBLANK(M233),"",VLOOKUP(M233,ComboValue!$E$2:$G$18,3,FALSE))</f>
        <v/>
      </c>
      <c r="BA233" s="121" t="str">
        <f>IF(ISBLANK(N233),"",VLOOKUP(N233,ComboValue!$K$2:$L$5,2,FALSE))</f>
        <v/>
      </c>
      <c r="BB233" s="128" t="str">
        <f>IF(ISBLANK(S233),"",VLOOKUP(S233,ComboValue!$N$2:$O$70,2,FALSE) &amp; ",") &amp; IF(ISBLANK(T233),"",VLOOKUP(T233,ComboValue!$N$2:$O$70,2,FALSE) &amp; ",") &amp; IF(ISBLANK(U233),"",VLOOKUP(U233,ComboValue!$N$2:$O$70,2,FALSE) &amp; ",") &amp; IF(ISBLANK(V233),"",VLOOKUP(V233,ComboValue!$N$2:$O$70,2,FALSE) &amp; ",") &amp; IF(ISBLANK(W233),"",VLOOKUP(W233,ComboValue!$N$2:$O$70,2,FALSE) &amp; ",") &amp; IF(ISBLANK(X233),"",VLOOKUP(X233,ComboValue!$N$2:$O$70,2,FALSE) &amp; ",") &amp; IF(ISBLANK(Y233),"",VLOOKUP(Y233,ComboValue!$N$2:$O$70,2,FALSE) &amp; ",") &amp; IF(ISBLANK(Z233),"",VLOOKUP(Z233,ComboValue!$N$2:$O$70,2,FALSE) &amp; ",") &amp; IF(ISBLANK(AA233),"",VLOOKUP(AA233,ComboValue!$N$2:$O$70,2,FALSE) &amp; ",") &amp; IF(ISBLANK(AB233),"",VLOOKUP(AB233,ComboValue!$N$2:$O$70,2,FALSE) &amp; ",") &amp; IF(ISBLANK(AC233),"",VLOOKUP(AC233,ComboValue!$N$2:$O$70,2,FALSE) &amp; ",") &amp; IF(ISBLANK(AD233),"",VLOOKUP(AD233,ComboValue!$N$2:$O$70,2,FALSE) &amp; ",") &amp; IF(ISBLANK(AE233),"",VLOOKUP(AE233,ComboValue!$N$2:$O$70,2,FALSE) &amp; ",") &amp; IF(ISBLANK(AF233),"",VLOOKUP(AF233,ComboValue!$N$2:$O$70,2,FALSE) &amp; ",") &amp; IF(ISBLANK(AG233),"",VLOOKUP(AG233,ComboValue!$N$2:$O$70,2,FALSE) &amp; ",") &amp; IF(ISBLANK(AH233),"",VLOOKUP(AH233,ComboValue!$N$2:$O$70,2,FALSE) &amp; ",") &amp; IF(ISBLANK(AI233),"",VLOOKUP(AI233,ComboValue!$N$2:$O$70,2,FALSE) &amp; ",") &amp; IF(ISBLANK(AJ233),"",VLOOKUP(AJ233,ComboValue!$N$2:$O$70,2,FALSE) &amp; ",") &amp; IF(ISBLANK(AK233),"",VLOOKUP(AK233,ComboValue!$N$2:$O$70,2,FALSE) &amp; ",") &amp; IF(ISBLANK(AL233),"",VLOOKUP(AL233,ComboValue!$N$2:$O$70,2,FALSE) &amp; ",") &amp; IF(ISBLANK(AM233),"",VLOOKUP(AM233,ComboValue!$N$2:$O$70,2,FALSE) &amp; ",") &amp; IF(ISBLANK(AN233),"",VLOOKUP(AN233,ComboValue!$N$2:$O$70,2,FALSE) &amp; ",") &amp; IF(ISBLANK(AO233),"",VLOOKUP(AO233,ComboValue!$N$2:$O$70,2,FALSE) &amp; ",") &amp; IF(ISBLANK(AP233),"",VLOOKUP(AP233,ComboValue!$N$2:$O$70,2,FALSE) &amp; ",") &amp; IF(ISBLANK(AQ233),"",VLOOKUP(AQ233,ComboValue!$N$2:$O$70,2,FALSE) &amp; ",") &amp; IF(ISBLANK(AR233),"",VLOOKUP(AR233,ComboValue!$N$2:$O$70,2,FALSE) &amp; ",") &amp; IF(ISBLANK(AS233),"",VLOOKUP(AS233,ComboValue!$N$2:$O$70,2,FALSE) &amp; ",") &amp; IF(ISBLANK(AT233),"",VLOOKUP(AT233,ComboValue!$N$2:$O$70,2,FALSE) &amp; ",") &amp; IF(ISBLANK(AU233),"",VLOOKUP(AU233,ComboValue!$N$2:$O$70,2,FALSE) &amp; ",") &amp; IF(ISBLANK(AV233),"",VLOOKUP(AV233,ComboValue!$N$2:$O$70,2,FALSE) &amp; ",")</f>
        <v/>
      </c>
      <c r="BC233" s="122" t="str">
        <f t="shared" si="233"/>
        <v/>
      </c>
      <c r="BD233" s="110"/>
      <c r="BE233" s="120" t="str">
        <f t="shared" si="221"/>
        <v/>
      </c>
      <c r="BF233" s="121" t="str">
        <f t="shared" si="222"/>
        <v/>
      </c>
      <c r="BG233" s="121" t="str">
        <f t="shared" si="223"/>
        <v/>
      </c>
      <c r="BH233" s="121" t="str">
        <f t="shared" si="224"/>
        <v/>
      </c>
      <c r="BI233" s="121" t="str">
        <f t="shared" si="225"/>
        <v/>
      </c>
      <c r="BJ233" s="121" t="str">
        <f t="shared" si="226"/>
        <v/>
      </c>
      <c r="BK233" s="121" t="str">
        <f t="shared" si="227"/>
        <v/>
      </c>
      <c r="BL233" s="121" t="str">
        <f t="shared" si="228"/>
        <v/>
      </c>
      <c r="BM233" s="121" t="str">
        <f t="shared" si="229"/>
        <v/>
      </c>
      <c r="BN233" s="121" t="str">
        <f t="shared" si="230"/>
        <v/>
      </c>
      <c r="BO233" s="121">
        <f t="shared" si="234"/>
        <v>0</v>
      </c>
      <c r="BP233" s="121">
        <f t="shared" si="235"/>
        <v>0</v>
      </c>
      <c r="BQ233" s="121">
        <f t="shared" si="236"/>
        <v>0</v>
      </c>
      <c r="BR233" s="121">
        <f t="shared" si="237"/>
        <v>0</v>
      </c>
      <c r="BS233" s="121">
        <f t="shared" si="238"/>
        <v>0</v>
      </c>
      <c r="BT233" s="121">
        <f t="shared" si="239"/>
        <v>0</v>
      </c>
      <c r="BU233" s="121" t="str">
        <f t="shared" si="240"/>
        <v/>
      </c>
      <c r="BV233" s="121" t="str">
        <f t="shared" si="241"/>
        <v/>
      </c>
      <c r="BW233" s="121" t="str">
        <f t="shared" si="242"/>
        <v/>
      </c>
      <c r="BX233" s="121" t="str">
        <f t="shared" si="243"/>
        <v/>
      </c>
      <c r="BY233" s="121" t="str">
        <f t="shared" si="244"/>
        <v/>
      </c>
      <c r="BZ233" s="121" t="str">
        <f t="shared" si="245"/>
        <v/>
      </c>
      <c r="CA233" s="121" t="str">
        <f t="shared" si="246"/>
        <v/>
      </c>
      <c r="CB233" s="121" t="str">
        <f t="shared" si="247"/>
        <v/>
      </c>
      <c r="CC233" s="121" t="str">
        <f t="shared" si="248"/>
        <v/>
      </c>
      <c r="CD233" s="121" t="str">
        <f t="shared" si="249"/>
        <v/>
      </c>
      <c r="CE233" s="121" t="str">
        <f t="shared" si="250"/>
        <v/>
      </c>
      <c r="CF233" s="121" t="str">
        <f t="shared" si="251"/>
        <v/>
      </c>
      <c r="CG233" s="121" t="str">
        <f t="shared" si="252"/>
        <v/>
      </c>
      <c r="CH233" s="121" t="str">
        <f t="shared" si="253"/>
        <v/>
      </c>
      <c r="CI233" s="121" t="str">
        <f t="shared" si="254"/>
        <v/>
      </c>
      <c r="CJ233" s="129" t="str">
        <f t="shared" si="255"/>
        <v/>
      </c>
      <c r="CK233" s="121" t="str">
        <f t="shared" si="256"/>
        <v/>
      </c>
      <c r="CL233" s="121" t="str">
        <f t="shared" si="257"/>
        <v/>
      </c>
      <c r="CM233" s="122" t="str">
        <f t="shared" si="258"/>
        <v/>
      </c>
      <c r="CN233" s="122"/>
      <c r="CO233" s="122"/>
      <c r="CP233" s="122"/>
      <c r="CQ233" s="122"/>
      <c r="CR233" s="218" t="str">
        <f t="shared" si="231"/>
        <v>NO</v>
      </c>
      <c r="CS233" s="120" t="str">
        <f t="shared" si="259"/>
        <v/>
      </c>
      <c r="CT233" s="121" t="str">
        <f t="shared" si="260"/>
        <v/>
      </c>
      <c r="CU233" s="121" t="str">
        <f t="shared" si="261"/>
        <v/>
      </c>
      <c r="CV233" s="121" t="str">
        <f t="shared" si="262"/>
        <v/>
      </c>
      <c r="CW233" s="121" t="str">
        <f t="shared" si="263"/>
        <v/>
      </c>
      <c r="CX233" s="121" t="str">
        <f t="shared" si="264"/>
        <v/>
      </c>
      <c r="CY233" s="121" t="str">
        <f t="shared" si="265"/>
        <v/>
      </c>
      <c r="CZ233" s="121" t="str">
        <f t="shared" si="266"/>
        <v/>
      </c>
      <c r="DA233" s="121" t="str">
        <f t="shared" si="267"/>
        <v/>
      </c>
      <c r="DB233" s="122" t="str">
        <f t="shared" si="268"/>
        <v/>
      </c>
      <c r="DC233" s="120" t="str">
        <f t="shared" si="269"/>
        <v/>
      </c>
      <c r="DD233" s="121" t="str">
        <f t="shared" si="270"/>
        <v/>
      </c>
      <c r="DE233" s="121" t="str">
        <f t="shared" si="271"/>
        <v/>
      </c>
      <c r="DF233" s="122" t="str">
        <f t="shared" si="272"/>
        <v/>
      </c>
      <c r="DG233" s="110"/>
    </row>
    <row r="234" spans="2:111" ht="16.2" hidden="1" customHeight="1" outlineLevel="2" x14ac:dyDescent="0.4">
      <c r="B234" s="7">
        <v>229</v>
      </c>
      <c r="C234" s="12"/>
      <c r="D234" s="13"/>
      <c r="E234" s="14"/>
      <c r="F234" s="14"/>
      <c r="G234" s="14"/>
      <c r="H234" s="14"/>
      <c r="I234" s="14"/>
      <c r="J234" s="14"/>
      <c r="K234" s="14"/>
      <c r="L234" s="15"/>
      <c r="M234" s="12"/>
      <c r="N234" s="12"/>
      <c r="O234" s="12"/>
      <c r="P234" s="98" t="str">
        <f xml:space="preserve"> IF(ISBLANK(M234),"",VLOOKUP(M234,ComboValue!$E$2:$I$18,5,FALSE))</f>
        <v/>
      </c>
      <c r="Q234" s="12"/>
      <c r="R234" s="234" t="str" cm="1">
        <f t="array" ref="R234">IF(OR(ISNUMBER(SEARCH("GHS05",$D234:$L234)),ISNUMBER(SEARCH("GHS06",$D234:$L234)),ISNUMBER(SEARCH("GHS07",$D234:$L234)),ISNUMBER(SEARCH("GHS08",$D234:$L234)),ISNUMBER(SEARCH("geen pictogram",$D234:$L234)),ISNUMBER(SEARCH("GHS09",$D234:$L234)),ISNUMBER(SEARCH("GHS05",$D234:$L234))),"JA","NEE")</f>
        <v>NEE</v>
      </c>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X234" s="121" t="str">
        <f xml:space="preserve"> IF(ISBLANK(D234),"",VLOOKUP(D234,ComboValue!$B$2:$C$11,2,FALSE) &amp; ",") &amp; IF(ISBLANK(E234),"",VLOOKUP(E234,ComboValue!$B$2:$C$11,2,FALSE) &amp; ",") &amp; IF(ISBLANK(F234),"",VLOOKUP(F234,ComboValue!$B$2:$C$11,2,FALSE) &amp; ",") &amp; IF(ISBLANK(G234),"",VLOOKUP(G234,ComboValue!$B$2:$C$11,2,FALSE) &amp; ",") &amp; IF(ISBLANK(H234),"",VLOOKUP(H234,ComboValue!$B$2:$C$11,2,FALSE) &amp; ",") &amp; IF(ISBLANK(I234),"",VLOOKUP(I234,ComboValue!$B$2:$C$11,2,FALSE) &amp; ",") &amp; IF(ISBLANK(J234),"",VLOOKUP(J234,ComboValue!$B$2:$C$11,2,FALSE) &amp; ",") &amp; IF(ISBLANK(K234),"",VLOOKUP(K234,ComboValue!$B$2:$C$11,2,FALSE) &amp; ",") &amp; IF(ISBLANK(L234),"",VLOOKUP(L234,ComboValue!$B$2:$C$11,2,FALSE) &amp; ",")</f>
        <v/>
      </c>
      <c r="AY234" s="121" t="str">
        <f t="shared" si="232"/>
        <v>Tous_NL</v>
      </c>
      <c r="AZ234" s="121" t="str">
        <f>IF(ISBLANK(M234),"",VLOOKUP(M234,ComboValue!$E$2:$G$18,3,FALSE))</f>
        <v/>
      </c>
      <c r="BA234" s="121" t="str">
        <f>IF(ISBLANK(N234),"",VLOOKUP(N234,ComboValue!$K$2:$L$5,2,FALSE))</f>
        <v/>
      </c>
      <c r="BB234" s="128" t="str">
        <f>IF(ISBLANK(S234),"",VLOOKUP(S234,ComboValue!$N$2:$O$70,2,FALSE) &amp; ",") &amp; IF(ISBLANK(T234),"",VLOOKUP(T234,ComboValue!$N$2:$O$70,2,FALSE) &amp; ",") &amp; IF(ISBLANK(U234),"",VLOOKUP(U234,ComboValue!$N$2:$O$70,2,FALSE) &amp; ",") &amp; IF(ISBLANK(V234),"",VLOOKUP(V234,ComboValue!$N$2:$O$70,2,FALSE) &amp; ",") &amp; IF(ISBLANK(W234),"",VLOOKUP(W234,ComboValue!$N$2:$O$70,2,FALSE) &amp; ",") &amp; IF(ISBLANK(X234),"",VLOOKUP(X234,ComboValue!$N$2:$O$70,2,FALSE) &amp; ",") &amp; IF(ISBLANK(Y234),"",VLOOKUP(Y234,ComboValue!$N$2:$O$70,2,FALSE) &amp; ",") &amp; IF(ISBLANK(Z234),"",VLOOKUP(Z234,ComboValue!$N$2:$O$70,2,FALSE) &amp; ",") &amp; IF(ISBLANK(AA234),"",VLOOKUP(AA234,ComboValue!$N$2:$O$70,2,FALSE) &amp; ",") &amp; IF(ISBLANK(AB234),"",VLOOKUP(AB234,ComboValue!$N$2:$O$70,2,FALSE) &amp; ",") &amp; IF(ISBLANK(AC234),"",VLOOKUP(AC234,ComboValue!$N$2:$O$70,2,FALSE) &amp; ",") &amp; IF(ISBLANK(AD234),"",VLOOKUP(AD234,ComboValue!$N$2:$O$70,2,FALSE) &amp; ",") &amp; IF(ISBLANK(AE234),"",VLOOKUP(AE234,ComboValue!$N$2:$O$70,2,FALSE) &amp; ",") &amp; IF(ISBLANK(AF234),"",VLOOKUP(AF234,ComboValue!$N$2:$O$70,2,FALSE) &amp; ",") &amp; IF(ISBLANK(AG234),"",VLOOKUP(AG234,ComboValue!$N$2:$O$70,2,FALSE) &amp; ",") &amp; IF(ISBLANK(AH234),"",VLOOKUP(AH234,ComboValue!$N$2:$O$70,2,FALSE) &amp; ",") &amp; IF(ISBLANK(AI234),"",VLOOKUP(AI234,ComboValue!$N$2:$O$70,2,FALSE) &amp; ",") &amp; IF(ISBLANK(AJ234),"",VLOOKUP(AJ234,ComboValue!$N$2:$O$70,2,FALSE) &amp; ",") &amp; IF(ISBLANK(AK234),"",VLOOKUP(AK234,ComboValue!$N$2:$O$70,2,FALSE) &amp; ",") &amp; IF(ISBLANK(AL234),"",VLOOKUP(AL234,ComboValue!$N$2:$O$70,2,FALSE) &amp; ",") &amp; IF(ISBLANK(AM234),"",VLOOKUP(AM234,ComboValue!$N$2:$O$70,2,FALSE) &amp; ",") &amp; IF(ISBLANK(AN234),"",VLOOKUP(AN234,ComboValue!$N$2:$O$70,2,FALSE) &amp; ",") &amp; IF(ISBLANK(AO234),"",VLOOKUP(AO234,ComboValue!$N$2:$O$70,2,FALSE) &amp; ",") &amp; IF(ISBLANK(AP234),"",VLOOKUP(AP234,ComboValue!$N$2:$O$70,2,FALSE) &amp; ",") &amp; IF(ISBLANK(AQ234),"",VLOOKUP(AQ234,ComboValue!$N$2:$O$70,2,FALSE) &amp; ",") &amp; IF(ISBLANK(AR234),"",VLOOKUP(AR234,ComboValue!$N$2:$O$70,2,FALSE) &amp; ",") &amp; IF(ISBLANK(AS234),"",VLOOKUP(AS234,ComboValue!$N$2:$O$70,2,FALSE) &amp; ",") &amp; IF(ISBLANK(AT234),"",VLOOKUP(AT234,ComboValue!$N$2:$O$70,2,FALSE) &amp; ",") &amp; IF(ISBLANK(AU234),"",VLOOKUP(AU234,ComboValue!$N$2:$O$70,2,FALSE) &amp; ",") &amp; IF(ISBLANK(AV234),"",VLOOKUP(AV234,ComboValue!$N$2:$O$70,2,FALSE) &amp; ",")</f>
        <v/>
      </c>
      <c r="BC234" s="122" t="str">
        <f t="shared" si="233"/>
        <v/>
      </c>
      <c r="BD234" s="110"/>
      <c r="BE234" s="120" t="str">
        <f t="shared" si="221"/>
        <v/>
      </c>
      <c r="BF234" s="121" t="str">
        <f t="shared" si="222"/>
        <v/>
      </c>
      <c r="BG234" s="121" t="str">
        <f t="shared" si="223"/>
        <v/>
      </c>
      <c r="BH234" s="121" t="str">
        <f t="shared" si="224"/>
        <v/>
      </c>
      <c r="BI234" s="121" t="str">
        <f t="shared" si="225"/>
        <v/>
      </c>
      <c r="BJ234" s="121" t="str">
        <f t="shared" si="226"/>
        <v/>
      </c>
      <c r="BK234" s="121" t="str">
        <f t="shared" si="227"/>
        <v/>
      </c>
      <c r="BL234" s="121" t="str">
        <f t="shared" si="228"/>
        <v/>
      </c>
      <c r="BM234" s="121" t="str">
        <f t="shared" si="229"/>
        <v/>
      </c>
      <c r="BN234" s="121" t="str">
        <f t="shared" si="230"/>
        <v/>
      </c>
      <c r="BO234" s="121">
        <f t="shared" si="234"/>
        <v>0</v>
      </c>
      <c r="BP234" s="121">
        <f t="shared" si="235"/>
        <v>0</v>
      </c>
      <c r="BQ234" s="121">
        <f t="shared" si="236"/>
        <v>0</v>
      </c>
      <c r="BR234" s="121">
        <f t="shared" si="237"/>
        <v>0</v>
      </c>
      <c r="BS234" s="121">
        <f t="shared" si="238"/>
        <v>0</v>
      </c>
      <c r="BT234" s="121">
        <f t="shared" si="239"/>
        <v>0</v>
      </c>
      <c r="BU234" s="121" t="str">
        <f t="shared" si="240"/>
        <v/>
      </c>
      <c r="BV234" s="121" t="str">
        <f t="shared" si="241"/>
        <v/>
      </c>
      <c r="BW234" s="121" t="str">
        <f t="shared" si="242"/>
        <v/>
      </c>
      <c r="BX234" s="121" t="str">
        <f t="shared" si="243"/>
        <v/>
      </c>
      <c r="BY234" s="121" t="str">
        <f t="shared" si="244"/>
        <v/>
      </c>
      <c r="BZ234" s="121" t="str">
        <f t="shared" si="245"/>
        <v/>
      </c>
      <c r="CA234" s="121" t="str">
        <f t="shared" si="246"/>
        <v/>
      </c>
      <c r="CB234" s="121" t="str">
        <f t="shared" si="247"/>
        <v/>
      </c>
      <c r="CC234" s="121" t="str">
        <f t="shared" si="248"/>
        <v/>
      </c>
      <c r="CD234" s="121" t="str">
        <f t="shared" si="249"/>
        <v/>
      </c>
      <c r="CE234" s="121" t="str">
        <f t="shared" si="250"/>
        <v/>
      </c>
      <c r="CF234" s="121" t="str">
        <f t="shared" si="251"/>
        <v/>
      </c>
      <c r="CG234" s="121" t="str">
        <f t="shared" si="252"/>
        <v/>
      </c>
      <c r="CH234" s="121" t="str">
        <f t="shared" si="253"/>
        <v/>
      </c>
      <c r="CI234" s="121" t="str">
        <f t="shared" si="254"/>
        <v/>
      </c>
      <c r="CJ234" s="129" t="str">
        <f t="shared" si="255"/>
        <v/>
      </c>
      <c r="CK234" s="121" t="str">
        <f t="shared" si="256"/>
        <v/>
      </c>
      <c r="CL234" s="121" t="str">
        <f t="shared" si="257"/>
        <v/>
      </c>
      <c r="CM234" s="122" t="str">
        <f t="shared" si="258"/>
        <v/>
      </c>
      <c r="CN234" s="122"/>
      <c r="CO234" s="122"/>
      <c r="CP234" s="122"/>
      <c r="CQ234" s="122"/>
      <c r="CR234" s="218" t="str">
        <f t="shared" si="231"/>
        <v>NO</v>
      </c>
      <c r="CS234" s="120" t="str">
        <f t="shared" si="259"/>
        <v/>
      </c>
      <c r="CT234" s="121" t="str">
        <f t="shared" si="260"/>
        <v/>
      </c>
      <c r="CU234" s="121" t="str">
        <f t="shared" si="261"/>
        <v/>
      </c>
      <c r="CV234" s="121" t="str">
        <f t="shared" si="262"/>
        <v/>
      </c>
      <c r="CW234" s="121" t="str">
        <f t="shared" si="263"/>
        <v/>
      </c>
      <c r="CX234" s="121" t="str">
        <f t="shared" si="264"/>
        <v/>
      </c>
      <c r="CY234" s="121" t="str">
        <f t="shared" si="265"/>
        <v/>
      </c>
      <c r="CZ234" s="121" t="str">
        <f t="shared" si="266"/>
        <v/>
      </c>
      <c r="DA234" s="121" t="str">
        <f t="shared" si="267"/>
        <v/>
      </c>
      <c r="DB234" s="122" t="str">
        <f t="shared" si="268"/>
        <v/>
      </c>
      <c r="DC234" s="120" t="str">
        <f t="shared" si="269"/>
        <v/>
      </c>
      <c r="DD234" s="121" t="str">
        <f t="shared" si="270"/>
        <v/>
      </c>
      <c r="DE234" s="121" t="str">
        <f t="shared" si="271"/>
        <v/>
      </c>
      <c r="DF234" s="122" t="str">
        <f t="shared" si="272"/>
        <v/>
      </c>
      <c r="DG234" s="110"/>
    </row>
    <row r="235" spans="2:111" ht="16.2" hidden="1" customHeight="1" outlineLevel="2" x14ac:dyDescent="0.4">
      <c r="B235" s="7">
        <v>230</v>
      </c>
      <c r="C235" s="12"/>
      <c r="D235" s="13"/>
      <c r="E235" s="14"/>
      <c r="F235" s="14"/>
      <c r="G235" s="14"/>
      <c r="H235" s="14"/>
      <c r="I235" s="14"/>
      <c r="J235" s="14"/>
      <c r="K235" s="14"/>
      <c r="L235" s="15"/>
      <c r="M235" s="12"/>
      <c r="N235" s="12"/>
      <c r="O235" s="12"/>
      <c r="P235" s="98" t="str">
        <f xml:space="preserve"> IF(ISBLANK(M235),"",VLOOKUP(M235,ComboValue!$E$2:$I$18,5,FALSE))</f>
        <v/>
      </c>
      <c r="Q235" s="12"/>
      <c r="R235" s="234" t="str" cm="1">
        <f t="array" ref="R235">IF(OR(ISNUMBER(SEARCH("GHS05",$D235:$L235)),ISNUMBER(SEARCH("GHS06",$D235:$L235)),ISNUMBER(SEARCH("GHS07",$D235:$L235)),ISNUMBER(SEARCH("GHS08",$D235:$L235)),ISNUMBER(SEARCH("geen pictogram",$D235:$L235)),ISNUMBER(SEARCH("GHS09",$D235:$L235)),ISNUMBER(SEARCH("GHS05",$D235:$L235))),"JA","NEE")</f>
        <v>NEE</v>
      </c>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X235" s="121" t="str">
        <f xml:space="preserve"> IF(ISBLANK(D235),"",VLOOKUP(D235,ComboValue!$B$2:$C$11,2,FALSE) &amp; ",") &amp; IF(ISBLANK(E235),"",VLOOKUP(E235,ComboValue!$B$2:$C$11,2,FALSE) &amp; ",") &amp; IF(ISBLANK(F235),"",VLOOKUP(F235,ComboValue!$B$2:$C$11,2,FALSE) &amp; ",") &amp; IF(ISBLANK(G235),"",VLOOKUP(G235,ComboValue!$B$2:$C$11,2,FALSE) &amp; ",") &amp; IF(ISBLANK(H235),"",VLOOKUP(H235,ComboValue!$B$2:$C$11,2,FALSE) &amp; ",") &amp; IF(ISBLANK(I235),"",VLOOKUP(I235,ComboValue!$B$2:$C$11,2,FALSE) &amp; ",") &amp; IF(ISBLANK(J235),"",VLOOKUP(J235,ComboValue!$B$2:$C$11,2,FALSE) &amp; ",") &amp; IF(ISBLANK(K235),"",VLOOKUP(K235,ComboValue!$B$2:$C$11,2,FALSE) &amp; ",") &amp; IF(ISBLANK(L235),"",VLOOKUP(L235,ComboValue!$B$2:$C$11,2,FALSE) &amp; ",")</f>
        <v/>
      </c>
      <c r="AY235" s="121" t="str">
        <f t="shared" si="232"/>
        <v>Tous_NL</v>
      </c>
      <c r="AZ235" s="121" t="str">
        <f>IF(ISBLANK(M235),"",VLOOKUP(M235,ComboValue!$E$2:$G$18,3,FALSE))</f>
        <v/>
      </c>
      <c r="BA235" s="121" t="str">
        <f>IF(ISBLANK(N235),"",VLOOKUP(N235,ComboValue!$K$2:$L$5,2,FALSE))</f>
        <v/>
      </c>
      <c r="BB235" s="128" t="str">
        <f>IF(ISBLANK(S235),"",VLOOKUP(S235,ComboValue!$N$2:$O$70,2,FALSE) &amp; ",") &amp; IF(ISBLANK(T235),"",VLOOKUP(T235,ComboValue!$N$2:$O$70,2,FALSE) &amp; ",") &amp; IF(ISBLANK(U235),"",VLOOKUP(U235,ComboValue!$N$2:$O$70,2,FALSE) &amp; ",") &amp; IF(ISBLANK(V235),"",VLOOKUP(V235,ComboValue!$N$2:$O$70,2,FALSE) &amp; ",") &amp; IF(ISBLANK(W235),"",VLOOKUP(W235,ComboValue!$N$2:$O$70,2,FALSE) &amp; ",") &amp; IF(ISBLANK(X235),"",VLOOKUP(X235,ComboValue!$N$2:$O$70,2,FALSE) &amp; ",") &amp; IF(ISBLANK(Y235),"",VLOOKUP(Y235,ComboValue!$N$2:$O$70,2,FALSE) &amp; ",") &amp; IF(ISBLANK(Z235),"",VLOOKUP(Z235,ComboValue!$N$2:$O$70,2,FALSE) &amp; ",") &amp; IF(ISBLANK(AA235),"",VLOOKUP(AA235,ComboValue!$N$2:$O$70,2,FALSE) &amp; ",") &amp; IF(ISBLANK(AB235),"",VLOOKUP(AB235,ComboValue!$N$2:$O$70,2,FALSE) &amp; ",") &amp; IF(ISBLANK(AC235),"",VLOOKUP(AC235,ComboValue!$N$2:$O$70,2,FALSE) &amp; ",") &amp; IF(ISBLANK(AD235),"",VLOOKUP(AD235,ComboValue!$N$2:$O$70,2,FALSE) &amp; ",") &amp; IF(ISBLANK(AE235),"",VLOOKUP(AE235,ComboValue!$N$2:$O$70,2,FALSE) &amp; ",") &amp; IF(ISBLANK(AF235),"",VLOOKUP(AF235,ComboValue!$N$2:$O$70,2,FALSE) &amp; ",") &amp; IF(ISBLANK(AG235),"",VLOOKUP(AG235,ComboValue!$N$2:$O$70,2,FALSE) &amp; ",") &amp; IF(ISBLANK(AH235),"",VLOOKUP(AH235,ComboValue!$N$2:$O$70,2,FALSE) &amp; ",") &amp; IF(ISBLANK(AI235),"",VLOOKUP(AI235,ComboValue!$N$2:$O$70,2,FALSE) &amp; ",") &amp; IF(ISBLANK(AJ235),"",VLOOKUP(AJ235,ComboValue!$N$2:$O$70,2,FALSE) &amp; ",") &amp; IF(ISBLANK(AK235),"",VLOOKUP(AK235,ComboValue!$N$2:$O$70,2,FALSE) &amp; ",") &amp; IF(ISBLANK(AL235),"",VLOOKUP(AL235,ComboValue!$N$2:$O$70,2,FALSE) &amp; ",") &amp; IF(ISBLANK(AM235),"",VLOOKUP(AM235,ComboValue!$N$2:$O$70,2,FALSE) &amp; ",") &amp; IF(ISBLANK(AN235),"",VLOOKUP(AN235,ComboValue!$N$2:$O$70,2,FALSE) &amp; ",") &amp; IF(ISBLANK(AO235),"",VLOOKUP(AO235,ComboValue!$N$2:$O$70,2,FALSE) &amp; ",") &amp; IF(ISBLANK(AP235),"",VLOOKUP(AP235,ComboValue!$N$2:$O$70,2,FALSE) &amp; ",") &amp; IF(ISBLANK(AQ235),"",VLOOKUP(AQ235,ComboValue!$N$2:$O$70,2,FALSE) &amp; ",") &amp; IF(ISBLANK(AR235),"",VLOOKUP(AR235,ComboValue!$N$2:$O$70,2,FALSE) &amp; ",") &amp; IF(ISBLANK(AS235),"",VLOOKUP(AS235,ComboValue!$N$2:$O$70,2,FALSE) &amp; ",") &amp; IF(ISBLANK(AT235),"",VLOOKUP(AT235,ComboValue!$N$2:$O$70,2,FALSE) &amp; ",") &amp; IF(ISBLANK(AU235),"",VLOOKUP(AU235,ComboValue!$N$2:$O$70,2,FALSE) &amp; ",") &amp; IF(ISBLANK(AV235),"",VLOOKUP(AV235,ComboValue!$N$2:$O$70,2,FALSE) &amp; ",")</f>
        <v/>
      </c>
      <c r="BC235" s="122" t="str">
        <f t="shared" si="233"/>
        <v/>
      </c>
      <c r="BD235" s="110"/>
      <c r="BE235" s="120" t="str">
        <f t="shared" si="221"/>
        <v/>
      </c>
      <c r="BF235" s="121" t="str">
        <f t="shared" si="222"/>
        <v/>
      </c>
      <c r="BG235" s="121" t="str">
        <f t="shared" si="223"/>
        <v/>
      </c>
      <c r="BH235" s="121" t="str">
        <f t="shared" si="224"/>
        <v/>
      </c>
      <c r="BI235" s="121" t="str">
        <f t="shared" si="225"/>
        <v/>
      </c>
      <c r="BJ235" s="121" t="str">
        <f t="shared" si="226"/>
        <v/>
      </c>
      <c r="BK235" s="121" t="str">
        <f t="shared" si="227"/>
        <v/>
      </c>
      <c r="BL235" s="121" t="str">
        <f t="shared" si="228"/>
        <v/>
      </c>
      <c r="BM235" s="121" t="str">
        <f t="shared" si="229"/>
        <v/>
      </c>
      <c r="BN235" s="121" t="str">
        <f t="shared" si="230"/>
        <v/>
      </c>
      <c r="BO235" s="121">
        <f t="shared" si="234"/>
        <v>0</v>
      </c>
      <c r="BP235" s="121">
        <f t="shared" si="235"/>
        <v>0</v>
      </c>
      <c r="BQ235" s="121">
        <f t="shared" si="236"/>
        <v>0</v>
      </c>
      <c r="BR235" s="121">
        <f t="shared" si="237"/>
        <v>0</v>
      </c>
      <c r="BS235" s="121">
        <f t="shared" si="238"/>
        <v>0</v>
      </c>
      <c r="BT235" s="121">
        <f t="shared" si="239"/>
        <v>0</v>
      </c>
      <c r="BU235" s="121" t="str">
        <f t="shared" si="240"/>
        <v/>
      </c>
      <c r="BV235" s="121" t="str">
        <f t="shared" si="241"/>
        <v/>
      </c>
      <c r="BW235" s="121" t="str">
        <f t="shared" si="242"/>
        <v/>
      </c>
      <c r="BX235" s="121" t="str">
        <f t="shared" si="243"/>
        <v/>
      </c>
      <c r="BY235" s="121" t="str">
        <f t="shared" si="244"/>
        <v/>
      </c>
      <c r="BZ235" s="121" t="str">
        <f t="shared" si="245"/>
        <v/>
      </c>
      <c r="CA235" s="121" t="str">
        <f t="shared" si="246"/>
        <v/>
      </c>
      <c r="CB235" s="121" t="str">
        <f t="shared" si="247"/>
        <v/>
      </c>
      <c r="CC235" s="121" t="str">
        <f t="shared" si="248"/>
        <v/>
      </c>
      <c r="CD235" s="121" t="str">
        <f t="shared" si="249"/>
        <v/>
      </c>
      <c r="CE235" s="121" t="str">
        <f t="shared" si="250"/>
        <v/>
      </c>
      <c r="CF235" s="121" t="str">
        <f t="shared" si="251"/>
        <v/>
      </c>
      <c r="CG235" s="121" t="str">
        <f t="shared" si="252"/>
        <v/>
      </c>
      <c r="CH235" s="121" t="str">
        <f t="shared" si="253"/>
        <v/>
      </c>
      <c r="CI235" s="121" t="str">
        <f t="shared" si="254"/>
        <v/>
      </c>
      <c r="CJ235" s="129" t="str">
        <f t="shared" si="255"/>
        <v/>
      </c>
      <c r="CK235" s="121" t="str">
        <f t="shared" si="256"/>
        <v/>
      </c>
      <c r="CL235" s="121" t="str">
        <f t="shared" si="257"/>
        <v/>
      </c>
      <c r="CM235" s="122" t="str">
        <f t="shared" si="258"/>
        <v/>
      </c>
      <c r="CN235" s="122"/>
      <c r="CO235" s="122"/>
      <c r="CP235" s="122"/>
      <c r="CQ235" s="122"/>
      <c r="CR235" s="218" t="str">
        <f t="shared" si="231"/>
        <v>NO</v>
      </c>
      <c r="CS235" s="120" t="str">
        <f t="shared" si="259"/>
        <v/>
      </c>
      <c r="CT235" s="121" t="str">
        <f t="shared" si="260"/>
        <v/>
      </c>
      <c r="CU235" s="121" t="str">
        <f t="shared" si="261"/>
        <v/>
      </c>
      <c r="CV235" s="121" t="str">
        <f t="shared" si="262"/>
        <v/>
      </c>
      <c r="CW235" s="121" t="str">
        <f t="shared" si="263"/>
        <v/>
      </c>
      <c r="CX235" s="121" t="str">
        <f t="shared" si="264"/>
        <v/>
      </c>
      <c r="CY235" s="121" t="str">
        <f t="shared" si="265"/>
        <v/>
      </c>
      <c r="CZ235" s="121" t="str">
        <f t="shared" si="266"/>
        <v/>
      </c>
      <c r="DA235" s="121" t="str">
        <f t="shared" si="267"/>
        <v/>
      </c>
      <c r="DB235" s="122" t="str">
        <f t="shared" si="268"/>
        <v/>
      </c>
      <c r="DC235" s="120" t="str">
        <f t="shared" si="269"/>
        <v/>
      </c>
      <c r="DD235" s="121" t="str">
        <f t="shared" si="270"/>
        <v/>
      </c>
      <c r="DE235" s="121" t="str">
        <f t="shared" si="271"/>
        <v/>
      </c>
      <c r="DF235" s="122" t="str">
        <f t="shared" si="272"/>
        <v/>
      </c>
      <c r="DG235" s="110"/>
    </row>
    <row r="236" spans="2:111" ht="16.2" hidden="1" customHeight="1" outlineLevel="2" x14ac:dyDescent="0.4">
      <c r="B236" s="7">
        <v>231</v>
      </c>
      <c r="C236" s="12"/>
      <c r="D236" s="13"/>
      <c r="E236" s="14"/>
      <c r="F236" s="14"/>
      <c r="G236" s="14"/>
      <c r="H236" s="14"/>
      <c r="I236" s="14"/>
      <c r="J236" s="14"/>
      <c r="K236" s="14"/>
      <c r="L236" s="15"/>
      <c r="M236" s="12"/>
      <c r="N236" s="12"/>
      <c r="O236" s="12"/>
      <c r="P236" s="98" t="str">
        <f xml:space="preserve"> IF(ISBLANK(M236),"",VLOOKUP(M236,ComboValue!$E$2:$I$18,5,FALSE))</f>
        <v/>
      </c>
      <c r="Q236" s="12"/>
      <c r="R236" s="234" t="str" cm="1">
        <f t="array" ref="R236">IF(OR(ISNUMBER(SEARCH("GHS05",$D236:$L236)),ISNUMBER(SEARCH("GHS06",$D236:$L236)),ISNUMBER(SEARCH("GHS07",$D236:$L236)),ISNUMBER(SEARCH("GHS08",$D236:$L236)),ISNUMBER(SEARCH("geen pictogram",$D236:$L236)),ISNUMBER(SEARCH("GHS09",$D236:$L236)),ISNUMBER(SEARCH("GHS05",$D236:$L236))),"JA","NEE")</f>
        <v>NEE</v>
      </c>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X236" s="121" t="str">
        <f xml:space="preserve"> IF(ISBLANK(D236),"",VLOOKUP(D236,ComboValue!$B$2:$C$11,2,FALSE) &amp; ",") &amp; IF(ISBLANK(E236),"",VLOOKUP(E236,ComboValue!$B$2:$C$11,2,FALSE) &amp; ",") &amp; IF(ISBLANK(F236),"",VLOOKUP(F236,ComboValue!$B$2:$C$11,2,FALSE) &amp; ",") &amp; IF(ISBLANK(G236),"",VLOOKUP(G236,ComboValue!$B$2:$C$11,2,FALSE) &amp; ",") &amp; IF(ISBLANK(H236),"",VLOOKUP(H236,ComboValue!$B$2:$C$11,2,FALSE) &amp; ",") &amp; IF(ISBLANK(I236),"",VLOOKUP(I236,ComboValue!$B$2:$C$11,2,FALSE) &amp; ",") &amp; IF(ISBLANK(J236),"",VLOOKUP(J236,ComboValue!$B$2:$C$11,2,FALSE) &amp; ",") &amp; IF(ISBLANK(K236),"",VLOOKUP(K236,ComboValue!$B$2:$C$11,2,FALSE) &amp; ",") &amp; IF(ISBLANK(L236),"",VLOOKUP(L236,ComboValue!$B$2:$C$11,2,FALSE) &amp; ",")</f>
        <v/>
      </c>
      <c r="AY236" s="121" t="str">
        <f t="shared" si="232"/>
        <v>Tous_NL</v>
      </c>
      <c r="AZ236" s="121" t="str">
        <f>IF(ISBLANK(M236),"",VLOOKUP(M236,ComboValue!$E$2:$G$18,3,FALSE))</f>
        <v/>
      </c>
      <c r="BA236" s="121" t="str">
        <f>IF(ISBLANK(N236),"",VLOOKUP(N236,ComboValue!$K$2:$L$5,2,FALSE))</f>
        <v/>
      </c>
      <c r="BB236" s="128" t="str">
        <f>IF(ISBLANK(S236),"",VLOOKUP(S236,ComboValue!$N$2:$O$70,2,FALSE) &amp; ",") &amp; IF(ISBLANK(T236),"",VLOOKUP(T236,ComboValue!$N$2:$O$70,2,FALSE) &amp; ",") &amp; IF(ISBLANK(U236),"",VLOOKUP(U236,ComboValue!$N$2:$O$70,2,FALSE) &amp; ",") &amp; IF(ISBLANK(V236),"",VLOOKUP(V236,ComboValue!$N$2:$O$70,2,FALSE) &amp; ",") &amp; IF(ISBLANK(W236),"",VLOOKUP(W236,ComboValue!$N$2:$O$70,2,FALSE) &amp; ",") &amp; IF(ISBLANK(X236),"",VLOOKUP(X236,ComboValue!$N$2:$O$70,2,FALSE) &amp; ",") &amp; IF(ISBLANK(Y236),"",VLOOKUP(Y236,ComboValue!$N$2:$O$70,2,FALSE) &amp; ",") &amp; IF(ISBLANK(Z236),"",VLOOKUP(Z236,ComboValue!$N$2:$O$70,2,FALSE) &amp; ",") &amp; IF(ISBLANK(AA236),"",VLOOKUP(AA236,ComboValue!$N$2:$O$70,2,FALSE) &amp; ",") &amp; IF(ISBLANK(AB236),"",VLOOKUP(AB236,ComboValue!$N$2:$O$70,2,FALSE) &amp; ",") &amp; IF(ISBLANK(AC236),"",VLOOKUP(AC236,ComboValue!$N$2:$O$70,2,FALSE) &amp; ",") &amp; IF(ISBLANK(AD236),"",VLOOKUP(AD236,ComboValue!$N$2:$O$70,2,FALSE) &amp; ",") &amp; IF(ISBLANK(AE236),"",VLOOKUP(AE236,ComboValue!$N$2:$O$70,2,FALSE) &amp; ",") &amp; IF(ISBLANK(AF236),"",VLOOKUP(AF236,ComboValue!$N$2:$O$70,2,FALSE) &amp; ",") &amp; IF(ISBLANK(AG236),"",VLOOKUP(AG236,ComboValue!$N$2:$O$70,2,FALSE) &amp; ",") &amp; IF(ISBLANK(AH236),"",VLOOKUP(AH236,ComboValue!$N$2:$O$70,2,FALSE) &amp; ",") &amp; IF(ISBLANK(AI236),"",VLOOKUP(AI236,ComboValue!$N$2:$O$70,2,FALSE) &amp; ",") &amp; IF(ISBLANK(AJ236),"",VLOOKUP(AJ236,ComboValue!$N$2:$O$70,2,FALSE) &amp; ",") &amp; IF(ISBLANK(AK236),"",VLOOKUP(AK236,ComboValue!$N$2:$O$70,2,FALSE) &amp; ",") &amp; IF(ISBLANK(AL236),"",VLOOKUP(AL236,ComboValue!$N$2:$O$70,2,FALSE) &amp; ",") &amp; IF(ISBLANK(AM236),"",VLOOKUP(AM236,ComboValue!$N$2:$O$70,2,FALSE) &amp; ",") &amp; IF(ISBLANK(AN236),"",VLOOKUP(AN236,ComboValue!$N$2:$O$70,2,FALSE) &amp; ",") &amp; IF(ISBLANK(AO236),"",VLOOKUP(AO236,ComboValue!$N$2:$O$70,2,FALSE) &amp; ",") &amp; IF(ISBLANK(AP236),"",VLOOKUP(AP236,ComboValue!$N$2:$O$70,2,FALSE) &amp; ",") &amp; IF(ISBLANK(AQ236),"",VLOOKUP(AQ236,ComboValue!$N$2:$O$70,2,FALSE) &amp; ",") &amp; IF(ISBLANK(AR236),"",VLOOKUP(AR236,ComboValue!$N$2:$O$70,2,FALSE) &amp; ",") &amp; IF(ISBLANK(AS236),"",VLOOKUP(AS236,ComboValue!$N$2:$O$70,2,FALSE) &amp; ",") &amp; IF(ISBLANK(AT236),"",VLOOKUP(AT236,ComboValue!$N$2:$O$70,2,FALSE) &amp; ",") &amp; IF(ISBLANK(AU236),"",VLOOKUP(AU236,ComboValue!$N$2:$O$70,2,FALSE) &amp; ",") &amp; IF(ISBLANK(AV236),"",VLOOKUP(AV236,ComboValue!$N$2:$O$70,2,FALSE) &amp; ",")</f>
        <v/>
      </c>
      <c r="BC236" s="122" t="str">
        <f t="shared" si="233"/>
        <v/>
      </c>
      <c r="BD236" s="110"/>
      <c r="BE236" s="120" t="str">
        <f t="shared" si="221"/>
        <v/>
      </c>
      <c r="BF236" s="121" t="str">
        <f t="shared" si="222"/>
        <v/>
      </c>
      <c r="BG236" s="121" t="str">
        <f t="shared" si="223"/>
        <v/>
      </c>
      <c r="BH236" s="121" t="str">
        <f t="shared" si="224"/>
        <v/>
      </c>
      <c r="BI236" s="121" t="str">
        <f t="shared" si="225"/>
        <v/>
      </c>
      <c r="BJ236" s="121" t="str">
        <f t="shared" si="226"/>
        <v/>
      </c>
      <c r="BK236" s="121" t="str">
        <f t="shared" si="227"/>
        <v/>
      </c>
      <c r="BL236" s="121" t="str">
        <f t="shared" si="228"/>
        <v/>
      </c>
      <c r="BM236" s="121" t="str">
        <f t="shared" si="229"/>
        <v/>
      </c>
      <c r="BN236" s="121" t="str">
        <f t="shared" si="230"/>
        <v/>
      </c>
      <c r="BO236" s="121">
        <f t="shared" si="234"/>
        <v>0</v>
      </c>
      <c r="BP236" s="121">
        <f t="shared" si="235"/>
        <v>0</v>
      </c>
      <c r="BQ236" s="121">
        <f t="shared" si="236"/>
        <v>0</v>
      </c>
      <c r="BR236" s="121">
        <f t="shared" si="237"/>
        <v>0</v>
      </c>
      <c r="BS236" s="121">
        <f t="shared" si="238"/>
        <v>0</v>
      </c>
      <c r="BT236" s="121">
        <f t="shared" si="239"/>
        <v>0</v>
      </c>
      <c r="BU236" s="121" t="str">
        <f t="shared" si="240"/>
        <v/>
      </c>
      <c r="BV236" s="121" t="str">
        <f t="shared" si="241"/>
        <v/>
      </c>
      <c r="BW236" s="121" t="str">
        <f t="shared" si="242"/>
        <v/>
      </c>
      <c r="BX236" s="121" t="str">
        <f t="shared" si="243"/>
        <v/>
      </c>
      <c r="BY236" s="121" t="str">
        <f t="shared" si="244"/>
        <v/>
      </c>
      <c r="BZ236" s="121" t="str">
        <f t="shared" si="245"/>
        <v/>
      </c>
      <c r="CA236" s="121" t="str">
        <f t="shared" si="246"/>
        <v/>
      </c>
      <c r="CB236" s="121" t="str">
        <f t="shared" si="247"/>
        <v/>
      </c>
      <c r="CC236" s="121" t="str">
        <f t="shared" si="248"/>
        <v/>
      </c>
      <c r="CD236" s="121" t="str">
        <f t="shared" si="249"/>
        <v/>
      </c>
      <c r="CE236" s="121" t="str">
        <f t="shared" si="250"/>
        <v/>
      </c>
      <c r="CF236" s="121" t="str">
        <f t="shared" si="251"/>
        <v/>
      </c>
      <c r="CG236" s="121" t="str">
        <f t="shared" si="252"/>
        <v/>
      </c>
      <c r="CH236" s="121" t="str">
        <f t="shared" si="253"/>
        <v/>
      </c>
      <c r="CI236" s="121" t="str">
        <f t="shared" si="254"/>
        <v/>
      </c>
      <c r="CJ236" s="129" t="str">
        <f t="shared" si="255"/>
        <v/>
      </c>
      <c r="CK236" s="121" t="str">
        <f t="shared" si="256"/>
        <v/>
      </c>
      <c r="CL236" s="121" t="str">
        <f t="shared" si="257"/>
        <v/>
      </c>
      <c r="CM236" s="122" t="str">
        <f t="shared" si="258"/>
        <v/>
      </c>
      <c r="CN236" s="122"/>
      <c r="CO236" s="122"/>
      <c r="CP236" s="122"/>
      <c r="CQ236" s="122"/>
      <c r="CR236" s="218" t="str">
        <f t="shared" si="231"/>
        <v>NO</v>
      </c>
      <c r="CS236" s="120" t="str">
        <f t="shared" si="259"/>
        <v/>
      </c>
      <c r="CT236" s="121" t="str">
        <f t="shared" si="260"/>
        <v/>
      </c>
      <c r="CU236" s="121" t="str">
        <f t="shared" si="261"/>
        <v/>
      </c>
      <c r="CV236" s="121" t="str">
        <f t="shared" si="262"/>
        <v/>
      </c>
      <c r="CW236" s="121" t="str">
        <f t="shared" si="263"/>
        <v/>
      </c>
      <c r="CX236" s="121" t="str">
        <f t="shared" si="264"/>
        <v/>
      </c>
      <c r="CY236" s="121" t="str">
        <f t="shared" si="265"/>
        <v/>
      </c>
      <c r="CZ236" s="121" t="str">
        <f t="shared" si="266"/>
        <v/>
      </c>
      <c r="DA236" s="121" t="str">
        <f t="shared" si="267"/>
        <v/>
      </c>
      <c r="DB236" s="122" t="str">
        <f t="shared" si="268"/>
        <v/>
      </c>
      <c r="DC236" s="120" t="str">
        <f t="shared" si="269"/>
        <v/>
      </c>
      <c r="DD236" s="121" t="str">
        <f t="shared" si="270"/>
        <v/>
      </c>
      <c r="DE236" s="121" t="str">
        <f t="shared" si="271"/>
        <v/>
      </c>
      <c r="DF236" s="122" t="str">
        <f t="shared" si="272"/>
        <v/>
      </c>
      <c r="DG236" s="110"/>
    </row>
    <row r="237" spans="2:111" ht="16.2" hidden="1" customHeight="1" outlineLevel="2" x14ac:dyDescent="0.4">
      <c r="B237" s="7">
        <v>232</v>
      </c>
      <c r="C237" s="12"/>
      <c r="D237" s="13"/>
      <c r="E237" s="14"/>
      <c r="F237" s="14"/>
      <c r="G237" s="14"/>
      <c r="H237" s="14"/>
      <c r="I237" s="14"/>
      <c r="J237" s="14"/>
      <c r="K237" s="14"/>
      <c r="L237" s="15"/>
      <c r="M237" s="12"/>
      <c r="N237" s="12"/>
      <c r="O237" s="12"/>
      <c r="P237" s="98" t="str">
        <f xml:space="preserve"> IF(ISBLANK(M237),"",VLOOKUP(M237,ComboValue!$E$2:$I$18,5,FALSE))</f>
        <v/>
      </c>
      <c r="Q237" s="12"/>
      <c r="R237" s="234" t="str" cm="1">
        <f t="array" ref="R237">IF(OR(ISNUMBER(SEARCH("GHS05",$D237:$L237)),ISNUMBER(SEARCH("GHS06",$D237:$L237)),ISNUMBER(SEARCH("GHS07",$D237:$L237)),ISNUMBER(SEARCH("GHS08",$D237:$L237)),ISNUMBER(SEARCH("geen pictogram",$D237:$L237)),ISNUMBER(SEARCH("GHS09",$D237:$L237)),ISNUMBER(SEARCH("GHS05",$D237:$L237))),"JA","NEE")</f>
        <v>NEE</v>
      </c>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X237" s="121" t="str">
        <f xml:space="preserve"> IF(ISBLANK(D237),"",VLOOKUP(D237,ComboValue!$B$2:$C$11,2,FALSE) &amp; ",") &amp; IF(ISBLANK(E237),"",VLOOKUP(E237,ComboValue!$B$2:$C$11,2,FALSE) &amp; ",") &amp; IF(ISBLANK(F237),"",VLOOKUP(F237,ComboValue!$B$2:$C$11,2,FALSE) &amp; ",") &amp; IF(ISBLANK(G237),"",VLOOKUP(G237,ComboValue!$B$2:$C$11,2,FALSE) &amp; ",") &amp; IF(ISBLANK(H237),"",VLOOKUP(H237,ComboValue!$B$2:$C$11,2,FALSE) &amp; ",") &amp; IF(ISBLANK(I237),"",VLOOKUP(I237,ComboValue!$B$2:$C$11,2,FALSE) &amp; ",") &amp; IF(ISBLANK(J237),"",VLOOKUP(J237,ComboValue!$B$2:$C$11,2,FALSE) &amp; ",") &amp; IF(ISBLANK(K237),"",VLOOKUP(K237,ComboValue!$B$2:$C$11,2,FALSE) &amp; ",") &amp; IF(ISBLANK(L237),"",VLOOKUP(L237,ComboValue!$B$2:$C$11,2,FALSE) &amp; ",")</f>
        <v/>
      </c>
      <c r="AY237" s="121" t="str">
        <f t="shared" si="232"/>
        <v>Tous_NL</v>
      </c>
      <c r="AZ237" s="121" t="str">
        <f>IF(ISBLANK(M237),"",VLOOKUP(M237,ComboValue!$E$2:$G$18,3,FALSE))</f>
        <v/>
      </c>
      <c r="BA237" s="121" t="str">
        <f>IF(ISBLANK(N237),"",VLOOKUP(N237,ComboValue!$K$2:$L$5,2,FALSE))</f>
        <v/>
      </c>
      <c r="BB237" s="128" t="str">
        <f>IF(ISBLANK(S237),"",VLOOKUP(S237,ComboValue!$N$2:$O$70,2,FALSE) &amp; ",") &amp; IF(ISBLANK(T237),"",VLOOKUP(T237,ComboValue!$N$2:$O$70,2,FALSE) &amp; ",") &amp; IF(ISBLANK(U237),"",VLOOKUP(U237,ComboValue!$N$2:$O$70,2,FALSE) &amp; ",") &amp; IF(ISBLANK(V237),"",VLOOKUP(V237,ComboValue!$N$2:$O$70,2,FALSE) &amp; ",") &amp; IF(ISBLANK(W237),"",VLOOKUP(W237,ComboValue!$N$2:$O$70,2,FALSE) &amp; ",") &amp; IF(ISBLANK(X237),"",VLOOKUP(X237,ComboValue!$N$2:$O$70,2,FALSE) &amp; ",") &amp; IF(ISBLANK(Y237),"",VLOOKUP(Y237,ComboValue!$N$2:$O$70,2,FALSE) &amp; ",") &amp; IF(ISBLANK(Z237),"",VLOOKUP(Z237,ComboValue!$N$2:$O$70,2,FALSE) &amp; ",") &amp; IF(ISBLANK(AA237),"",VLOOKUP(AA237,ComboValue!$N$2:$O$70,2,FALSE) &amp; ",") &amp; IF(ISBLANK(AB237),"",VLOOKUP(AB237,ComboValue!$N$2:$O$70,2,FALSE) &amp; ",") &amp; IF(ISBLANK(AC237),"",VLOOKUP(AC237,ComboValue!$N$2:$O$70,2,FALSE) &amp; ",") &amp; IF(ISBLANK(AD237),"",VLOOKUP(AD237,ComboValue!$N$2:$O$70,2,FALSE) &amp; ",") &amp; IF(ISBLANK(AE237),"",VLOOKUP(AE237,ComboValue!$N$2:$O$70,2,FALSE) &amp; ",") &amp; IF(ISBLANK(AF237),"",VLOOKUP(AF237,ComboValue!$N$2:$O$70,2,FALSE) &amp; ",") &amp; IF(ISBLANK(AG237),"",VLOOKUP(AG237,ComboValue!$N$2:$O$70,2,FALSE) &amp; ",") &amp; IF(ISBLANK(AH237),"",VLOOKUP(AH237,ComboValue!$N$2:$O$70,2,FALSE) &amp; ",") &amp; IF(ISBLANK(AI237),"",VLOOKUP(AI237,ComboValue!$N$2:$O$70,2,FALSE) &amp; ",") &amp; IF(ISBLANK(AJ237),"",VLOOKUP(AJ237,ComboValue!$N$2:$O$70,2,FALSE) &amp; ",") &amp; IF(ISBLANK(AK237),"",VLOOKUP(AK237,ComboValue!$N$2:$O$70,2,FALSE) &amp; ",") &amp; IF(ISBLANK(AL237),"",VLOOKUP(AL237,ComboValue!$N$2:$O$70,2,FALSE) &amp; ",") &amp; IF(ISBLANK(AM237),"",VLOOKUP(AM237,ComboValue!$N$2:$O$70,2,FALSE) &amp; ",") &amp; IF(ISBLANK(AN237),"",VLOOKUP(AN237,ComboValue!$N$2:$O$70,2,FALSE) &amp; ",") &amp; IF(ISBLANK(AO237),"",VLOOKUP(AO237,ComboValue!$N$2:$O$70,2,FALSE) &amp; ",") &amp; IF(ISBLANK(AP237),"",VLOOKUP(AP237,ComboValue!$N$2:$O$70,2,FALSE) &amp; ",") &amp; IF(ISBLANK(AQ237),"",VLOOKUP(AQ237,ComboValue!$N$2:$O$70,2,FALSE) &amp; ",") &amp; IF(ISBLANK(AR237),"",VLOOKUP(AR237,ComboValue!$N$2:$O$70,2,FALSE) &amp; ",") &amp; IF(ISBLANK(AS237),"",VLOOKUP(AS237,ComboValue!$N$2:$O$70,2,FALSE) &amp; ",") &amp; IF(ISBLANK(AT237),"",VLOOKUP(AT237,ComboValue!$N$2:$O$70,2,FALSE) &amp; ",") &amp; IF(ISBLANK(AU237),"",VLOOKUP(AU237,ComboValue!$N$2:$O$70,2,FALSE) &amp; ",") &amp; IF(ISBLANK(AV237),"",VLOOKUP(AV237,ComboValue!$N$2:$O$70,2,FALSE) &amp; ",")</f>
        <v/>
      </c>
      <c r="BC237" s="122" t="str">
        <f t="shared" si="233"/>
        <v/>
      </c>
      <c r="BD237" s="110"/>
      <c r="BE237" s="120" t="str">
        <f t="shared" si="221"/>
        <v/>
      </c>
      <c r="BF237" s="121" t="str">
        <f t="shared" si="222"/>
        <v/>
      </c>
      <c r="BG237" s="121" t="str">
        <f t="shared" si="223"/>
        <v/>
      </c>
      <c r="BH237" s="121" t="str">
        <f t="shared" si="224"/>
        <v/>
      </c>
      <c r="BI237" s="121" t="str">
        <f t="shared" si="225"/>
        <v/>
      </c>
      <c r="BJ237" s="121" t="str">
        <f t="shared" si="226"/>
        <v/>
      </c>
      <c r="BK237" s="121" t="str">
        <f t="shared" si="227"/>
        <v/>
      </c>
      <c r="BL237" s="121" t="str">
        <f t="shared" si="228"/>
        <v/>
      </c>
      <c r="BM237" s="121" t="str">
        <f t="shared" si="229"/>
        <v/>
      </c>
      <c r="BN237" s="121" t="str">
        <f t="shared" si="230"/>
        <v/>
      </c>
      <c r="BO237" s="121">
        <f t="shared" si="234"/>
        <v>0</v>
      </c>
      <c r="BP237" s="121">
        <f t="shared" si="235"/>
        <v>0</v>
      </c>
      <c r="BQ237" s="121">
        <f t="shared" si="236"/>
        <v>0</v>
      </c>
      <c r="BR237" s="121">
        <f t="shared" si="237"/>
        <v>0</v>
      </c>
      <c r="BS237" s="121">
        <f t="shared" si="238"/>
        <v>0</v>
      </c>
      <c r="BT237" s="121">
        <f t="shared" si="239"/>
        <v>0</v>
      </c>
      <c r="BU237" s="121" t="str">
        <f t="shared" si="240"/>
        <v/>
      </c>
      <c r="BV237" s="121" t="str">
        <f t="shared" si="241"/>
        <v/>
      </c>
      <c r="BW237" s="121" t="str">
        <f t="shared" si="242"/>
        <v/>
      </c>
      <c r="BX237" s="121" t="str">
        <f t="shared" si="243"/>
        <v/>
      </c>
      <c r="BY237" s="121" t="str">
        <f t="shared" si="244"/>
        <v/>
      </c>
      <c r="BZ237" s="121" t="str">
        <f t="shared" si="245"/>
        <v/>
      </c>
      <c r="CA237" s="121" t="str">
        <f t="shared" si="246"/>
        <v/>
      </c>
      <c r="CB237" s="121" t="str">
        <f t="shared" si="247"/>
        <v/>
      </c>
      <c r="CC237" s="121" t="str">
        <f t="shared" si="248"/>
        <v/>
      </c>
      <c r="CD237" s="121" t="str">
        <f t="shared" si="249"/>
        <v/>
      </c>
      <c r="CE237" s="121" t="str">
        <f t="shared" si="250"/>
        <v/>
      </c>
      <c r="CF237" s="121" t="str">
        <f t="shared" si="251"/>
        <v/>
      </c>
      <c r="CG237" s="121" t="str">
        <f t="shared" si="252"/>
        <v/>
      </c>
      <c r="CH237" s="121" t="str">
        <f t="shared" si="253"/>
        <v/>
      </c>
      <c r="CI237" s="121" t="str">
        <f t="shared" si="254"/>
        <v/>
      </c>
      <c r="CJ237" s="129" t="str">
        <f t="shared" si="255"/>
        <v/>
      </c>
      <c r="CK237" s="121" t="str">
        <f t="shared" si="256"/>
        <v/>
      </c>
      <c r="CL237" s="121" t="str">
        <f t="shared" si="257"/>
        <v/>
      </c>
      <c r="CM237" s="122" t="str">
        <f t="shared" si="258"/>
        <v/>
      </c>
      <c r="CN237" s="122"/>
      <c r="CO237" s="122"/>
      <c r="CP237" s="122"/>
      <c r="CQ237" s="122"/>
      <c r="CR237" s="218" t="str">
        <f t="shared" si="231"/>
        <v>NO</v>
      </c>
      <c r="CS237" s="120" t="str">
        <f t="shared" si="259"/>
        <v/>
      </c>
      <c r="CT237" s="121" t="str">
        <f t="shared" si="260"/>
        <v/>
      </c>
      <c r="CU237" s="121" t="str">
        <f t="shared" si="261"/>
        <v/>
      </c>
      <c r="CV237" s="121" t="str">
        <f t="shared" si="262"/>
        <v/>
      </c>
      <c r="CW237" s="121" t="str">
        <f t="shared" si="263"/>
        <v/>
      </c>
      <c r="CX237" s="121" t="str">
        <f t="shared" si="264"/>
        <v/>
      </c>
      <c r="CY237" s="121" t="str">
        <f t="shared" si="265"/>
        <v/>
      </c>
      <c r="CZ237" s="121" t="str">
        <f t="shared" si="266"/>
        <v/>
      </c>
      <c r="DA237" s="121" t="str">
        <f t="shared" si="267"/>
        <v/>
      </c>
      <c r="DB237" s="122" t="str">
        <f t="shared" si="268"/>
        <v/>
      </c>
      <c r="DC237" s="120" t="str">
        <f t="shared" si="269"/>
        <v/>
      </c>
      <c r="DD237" s="121" t="str">
        <f t="shared" si="270"/>
        <v/>
      </c>
      <c r="DE237" s="121" t="str">
        <f t="shared" si="271"/>
        <v/>
      </c>
      <c r="DF237" s="122" t="str">
        <f t="shared" si="272"/>
        <v/>
      </c>
      <c r="DG237" s="110"/>
    </row>
    <row r="238" spans="2:111" ht="16.2" hidden="1" customHeight="1" outlineLevel="2" x14ac:dyDescent="0.4">
      <c r="B238" s="7">
        <v>233</v>
      </c>
      <c r="C238" s="12"/>
      <c r="D238" s="13"/>
      <c r="E238" s="14"/>
      <c r="F238" s="14"/>
      <c r="G238" s="14"/>
      <c r="H238" s="14"/>
      <c r="I238" s="14"/>
      <c r="J238" s="14"/>
      <c r="K238" s="14"/>
      <c r="L238" s="15"/>
      <c r="M238" s="12"/>
      <c r="N238" s="12"/>
      <c r="O238" s="12"/>
      <c r="P238" s="98" t="str">
        <f xml:space="preserve"> IF(ISBLANK(M238),"",VLOOKUP(M238,ComboValue!$E$2:$I$18,5,FALSE))</f>
        <v/>
      </c>
      <c r="Q238" s="12"/>
      <c r="R238" s="234" t="str" cm="1">
        <f t="array" ref="R238">IF(OR(ISNUMBER(SEARCH("GHS05",$D238:$L238)),ISNUMBER(SEARCH("GHS06",$D238:$L238)),ISNUMBER(SEARCH("GHS07",$D238:$L238)),ISNUMBER(SEARCH("GHS08",$D238:$L238)),ISNUMBER(SEARCH("geen pictogram",$D238:$L238)),ISNUMBER(SEARCH("GHS09",$D238:$L238)),ISNUMBER(SEARCH("GHS05",$D238:$L238))),"JA","NEE")</f>
        <v>NEE</v>
      </c>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X238" s="121" t="str">
        <f xml:space="preserve"> IF(ISBLANK(D238),"",VLOOKUP(D238,ComboValue!$B$2:$C$11,2,FALSE) &amp; ",") &amp; IF(ISBLANK(E238),"",VLOOKUP(E238,ComboValue!$B$2:$C$11,2,FALSE) &amp; ",") &amp; IF(ISBLANK(F238),"",VLOOKUP(F238,ComboValue!$B$2:$C$11,2,FALSE) &amp; ",") &amp; IF(ISBLANK(G238),"",VLOOKUP(G238,ComboValue!$B$2:$C$11,2,FALSE) &amp; ",") &amp; IF(ISBLANK(H238),"",VLOOKUP(H238,ComboValue!$B$2:$C$11,2,FALSE) &amp; ",") &amp; IF(ISBLANK(I238),"",VLOOKUP(I238,ComboValue!$B$2:$C$11,2,FALSE) &amp; ",") &amp; IF(ISBLANK(J238),"",VLOOKUP(J238,ComboValue!$B$2:$C$11,2,FALSE) &amp; ",") &amp; IF(ISBLANK(K238),"",VLOOKUP(K238,ComboValue!$B$2:$C$11,2,FALSE) &amp; ",") &amp; IF(ISBLANK(L238),"",VLOOKUP(L238,ComboValue!$B$2:$C$11,2,FALSE) &amp; ",")</f>
        <v/>
      </c>
      <c r="AY238" s="121" t="str">
        <f t="shared" si="232"/>
        <v>Tous_NL</v>
      </c>
      <c r="AZ238" s="121" t="str">
        <f>IF(ISBLANK(M238),"",VLOOKUP(M238,ComboValue!$E$2:$G$18,3,FALSE))</f>
        <v/>
      </c>
      <c r="BA238" s="121" t="str">
        <f>IF(ISBLANK(N238),"",VLOOKUP(N238,ComboValue!$K$2:$L$5,2,FALSE))</f>
        <v/>
      </c>
      <c r="BB238" s="128" t="str">
        <f>IF(ISBLANK(S238),"",VLOOKUP(S238,ComboValue!$N$2:$O$70,2,FALSE) &amp; ",") &amp; IF(ISBLANK(T238),"",VLOOKUP(T238,ComboValue!$N$2:$O$70,2,FALSE) &amp; ",") &amp; IF(ISBLANK(U238),"",VLOOKUP(U238,ComboValue!$N$2:$O$70,2,FALSE) &amp; ",") &amp; IF(ISBLANK(V238),"",VLOOKUP(V238,ComboValue!$N$2:$O$70,2,FALSE) &amp; ",") &amp; IF(ISBLANK(W238),"",VLOOKUP(W238,ComboValue!$N$2:$O$70,2,FALSE) &amp; ",") &amp; IF(ISBLANK(X238),"",VLOOKUP(X238,ComboValue!$N$2:$O$70,2,FALSE) &amp; ",") &amp; IF(ISBLANK(Y238),"",VLOOKUP(Y238,ComboValue!$N$2:$O$70,2,FALSE) &amp; ",") &amp; IF(ISBLANK(Z238),"",VLOOKUP(Z238,ComboValue!$N$2:$O$70,2,FALSE) &amp; ",") &amp; IF(ISBLANK(AA238),"",VLOOKUP(AA238,ComboValue!$N$2:$O$70,2,FALSE) &amp; ",") &amp; IF(ISBLANK(AB238),"",VLOOKUP(AB238,ComboValue!$N$2:$O$70,2,FALSE) &amp; ",") &amp; IF(ISBLANK(AC238),"",VLOOKUP(AC238,ComboValue!$N$2:$O$70,2,FALSE) &amp; ",") &amp; IF(ISBLANK(AD238),"",VLOOKUP(AD238,ComboValue!$N$2:$O$70,2,FALSE) &amp; ",") &amp; IF(ISBLANK(AE238),"",VLOOKUP(AE238,ComboValue!$N$2:$O$70,2,FALSE) &amp; ",") &amp; IF(ISBLANK(AF238),"",VLOOKUP(AF238,ComboValue!$N$2:$O$70,2,FALSE) &amp; ",") &amp; IF(ISBLANK(AG238),"",VLOOKUP(AG238,ComboValue!$N$2:$O$70,2,FALSE) &amp; ",") &amp; IF(ISBLANK(AH238),"",VLOOKUP(AH238,ComboValue!$N$2:$O$70,2,FALSE) &amp; ",") &amp; IF(ISBLANK(AI238),"",VLOOKUP(AI238,ComboValue!$N$2:$O$70,2,FALSE) &amp; ",") &amp; IF(ISBLANK(AJ238),"",VLOOKUP(AJ238,ComboValue!$N$2:$O$70,2,FALSE) &amp; ",") &amp; IF(ISBLANK(AK238),"",VLOOKUP(AK238,ComboValue!$N$2:$O$70,2,FALSE) &amp; ",") &amp; IF(ISBLANK(AL238),"",VLOOKUP(AL238,ComboValue!$N$2:$O$70,2,FALSE) &amp; ",") &amp; IF(ISBLANK(AM238),"",VLOOKUP(AM238,ComboValue!$N$2:$O$70,2,FALSE) &amp; ",") &amp; IF(ISBLANK(AN238),"",VLOOKUP(AN238,ComboValue!$N$2:$O$70,2,FALSE) &amp; ",") &amp; IF(ISBLANK(AO238),"",VLOOKUP(AO238,ComboValue!$N$2:$O$70,2,FALSE) &amp; ",") &amp; IF(ISBLANK(AP238),"",VLOOKUP(AP238,ComboValue!$N$2:$O$70,2,FALSE) &amp; ",") &amp; IF(ISBLANK(AQ238),"",VLOOKUP(AQ238,ComboValue!$N$2:$O$70,2,FALSE) &amp; ",") &amp; IF(ISBLANK(AR238),"",VLOOKUP(AR238,ComboValue!$N$2:$O$70,2,FALSE) &amp; ",") &amp; IF(ISBLANK(AS238),"",VLOOKUP(AS238,ComboValue!$N$2:$O$70,2,FALSE) &amp; ",") &amp; IF(ISBLANK(AT238),"",VLOOKUP(AT238,ComboValue!$N$2:$O$70,2,FALSE) &amp; ",") &amp; IF(ISBLANK(AU238),"",VLOOKUP(AU238,ComboValue!$N$2:$O$70,2,FALSE) &amp; ",") &amp; IF(ISBLANK(AV238),"",VLOOKUP(AV238,ComboValue!$N$2:$O$70,2,FALSE) &amp; ",")</f>
        <v/>
      </c>
      <c r="BC238" s="122" t="str">
        <f t="shared" si="233"/>
        <v/>
      </c>
      <c r="BD238" s="110"/>
      <c r="BE238" s="120" t="str">
        <f t="shared" si="221"/>
        <v/>
      </c>
      <c r="BF238" s="121" t="str">
        <f t="shared" si="222"/>
        <v/>
      </c>
      <c r="BG238" s="121" t="str">
        <f t="shared" si="223"/>
        <v/>
      </c>
      <c r="BH238" s="121" t="str">
        <f t="shared" si="224"/>
        <v/>
      </c>
      <c r="BI238" s="121" t="str">
        <f t="shared" si="225"/>
        <v/>
      </c>
      <c r="BJ238" s="121" t="str">
        <f t="shared" si="226"/>
        <v/>
      </c>
      <c r="BK238" s="121" t="str">
        <f t="shared" si="227"/>
        <v/>
      </c>
      <c r="BL238" s="121" t="str">
        <f t="shared" si="228"/>
        <v/>
      </c>
      <c r="BM238" s="121" t="str">
        <f t="shared" si="229"/>
        <v/>
      </c>
      <c r="BN238" s="121" t="str">
        <f t="shared" si="230"/>
        <v/>
      </c>
      <c r="BO238" s="121">
        <f t="shared" si="234"/>
        <v>0</v>
      </c>
      <c r="BP238" s="121">
        <f t="shared" si="235"/>
        <v>0</v>
      </c>
      <c r="BQ238" s="121">
        <f t="shared" si="236"/>
        <v>0</v>
      </c>
      <c r="BR238" s="121">
        <f t="shared" si="237"/>
        <v>0</v>
      </c>
      <c r="BS238" s="121">
        <f t="shared" si="238"/>
        <v>0</v>
      </c>
      <c r="BT238" s="121">
        <f t="shared" si="239"/>
        <v>0</v>
      </c>
      <c r="BU238" s="121" t="str">
        <f t="shared" si="240"/>
        <v/>
      </c>
      <c r="BV238" s="121" t="str">
        <f t="shared" si="241"/>
        <v/>
      </c>
      <c r="BW238" s="121" t="str">
        <f t="shared" si="242"/>
        <v/>
      </c>
      <c r="BX238" s="121" t="str">
        <f t="shared" si="243"/>
        <v/>
      </c>
      <c r="BY238" s="121" t="str">
        <f t="shared" si="244"/>
        <v/>
      </c>
      <c r="BZ238" s="121" t="str">
        <f t="shared" si="245"/>
        <v/>
      </c>
      <c r="CA238" s="121" t="str">
        <f t="shared" si="246"/>
        <v/>
      </c>
      <c r="CB238" s="121" t="str">
        <f t="shared" si="247"/>
        <v/>
      </c>
      <c r="CC238" s="121" t="str">
        <f t="shared" si="248"/>
        <v/>
      </c>
      <c r="CD238" s="121" t="str">
        <f t="shared" si="249"/>
        <v/>
      </c>
      <c r="CE238" s="121" t="str">
        <f t="shared" si="250"/>
        <v/>
      </c>
      <c r="CF238" s="121" t="str">
        <f t="shared" si="251"/>
        <v/>
      </c>
      <c r="CG238" s="121" t="str">
        <f t="shared" si="252"/>
        <v/>
      </c>
      <c r="CH238" s="121" t="str">
        <f t="shared" si="253"/>
        <v/>
      </c>
      <c r="CI238" s="121" t="str">
        <f t="shared" si="254"/>
        <v/>
      </c>
      <c r="CJ238" s="129" t="str">
        <f t="shared" si="255"/>
        <v/>
      </c>
      <c r="CK238" s="121" t="str">
        <f t="shared" si="256"/>
        <v/>
      </c>
      <c r="CL238" s="121" t="str">
        <f t="shared" si="257"/>
        <v/>
      </c>
      <c r="CM238" s="122" t="str">
        <f t="shared" si="258"/>
        <v/>
      </c>
      <c r="CN238" s="122"/>
      <c r="CO238" s="122"/>
      <c r="CP238" s="122"/>
      <c r="CQ238" s="122"/>
      <c r="CR238" s="218" t="str">
        <f t="shared" si="231"/>
        <v>NO</v>
      </c>
      <c r="CS238" s="120" t="str">
        <f t="shared" si="259"/>
        <v/>
      </c>
      <c r="CT238" s="121" t="str">
        <f t="shared" si="260"/>
        <v/>
      </c>
      <c r="CU238" s="121" t="str">
        <f t="shared" si="261"/>
        <v/>
      </c>
      <c r="CV238" s="121" t="str">
        <f t="shared" si="262"/>
        <v/>
      </c>
      <c r="CW238" s="121" t="str">
        <f t="shared" si="263"/>
        <v/>
      </c>
      <c r="CX238" s="121" t="str">
        <f t="shared" si="264"/>
        <v/>
      </c>
      <c r="CY238" s="121" t="str">
        <f t="shared" si="265"/>
        <v/>
      </c>
      <c r="CZ238" s="121" t="str">
        <f t="shared" si="266"/>
        <v/>
      </c>
      <c r="DA238" s="121" t="str">
        <f t="shared" si="267"/>
        <v/>
      </c>
      <c r="DB238" s="122" t="str">
        <f t="shared" si="268"/>
        <v/>
      </c>
      <c r="DC238" s="120" t="str">
        <f t="shared" si="269"/>
        <v/>
      </c>
      <c r="DD238" s="121" t="str">
        <f t="shared" si="270"/>
        <v/>
      </c>
      <c r="DE238" s="121" t="str">
        <f t="shared" si="271"/>
        <v/>
      </c>
      <c r="DF238" s="122" t="str">
        <f t="shared" si="272"/>
        <v/>
      </c>
      <c r="DG238" s="110"/>
    </row>
    <row r="239" spans="2:111" ht="16.2" hidden="1" customHeight="1" outlineLevel="2" x14ac:dyDescent="0.4">
      <c r="B239" s="7">
        <v>234</v>
      </c>
      <c r="C239" s="12"/>
      <c r="D239" s="13"/>
      <c r="E239" s="14"/>
      <c r="F239" s="14"/>
      <c r="G239" s="14"/>
      <c r="H239" s="14"/>
      <c r="I239" s="14"/>
      <c r="J239" s="14"/>
      <c r="K239" s="14"/>
      <c r="L239" s="15"/>
      <c r="M239" s="12"/>
      <c r="N239" s="12"/>
      <c r="O239" s="12"/>
      <c r="P239" s="98" t="str">
        <f xml:space="preserve"> IF(ISBLANK(M239),"",VLOOKUP(M239,ComboValue!$E$2:$I$18,5,FALSE))</f>
        <v/>
      </c>
      <c r="Q239" s="12"/>
      <c r="R239" s="234" t="str" cm="1">
        <f t="array" ref="R239">IF(OR(ISNUMBER(SEARCH("GHS05",$D239:$L239)),ISNUMBER(SEARCH("GHS06",$D239:$L239)),ISNUMBER(SEARCH("GHS07",$D239:$L239)),ISNUMBER(SEARCH("GHS08",$D239:$L239)),ISNUMBER(SEARCH("geen pictogram",$D239:$L239)),ISNUMBER(SEARCH("GHS09",$D239:$L239)),ISNUMBER(SEARCH("GHS05",$D239:$L239))),"JA","NEE")</f>
        <v>NEE</v>
      </c>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X239" s="121" t="str">
        <f xml:space="preserve"> IF(ISBLANK(D239),"",VLOOKUP(D239,ComboValue!$B$2:$C$11,2,FALSE) &amp; ",") &amp; IF(ISBLANK(E239),"",VLOOKUP(E239,ComboValue!$B$2:$C$11,2,FALSE) &amp; ",") &amp; IF(ISBLANK(F239),"",VLOOKUP(F239,ComboValue!$B$2:$C$11,2,FALSE) &amp; ",") &amp; IF(ISBLANK(G239),"",VLOOKUP(G239,ComboValue!$B$2:$C$11,2,FALSE) &amp; ",") &amp; IF(ISBLANK(H239),"",VLOOKUP(H239,ComboValue!$B$2:$C$11,2,FALSE) &amp; ",") &amp; IF(ISBLANK(I239),"",VLOOKUP(I239,ComboValue!$B$2:$C$11,2,FALSE) &amp; ",") &amp; IF(ISBLANK(J239),"",VLOOKUP(J239,ComboValue!$B$2:$C$11,2,FALSE) &amp; ",") &amp; IF(ISBLANK(K239),"",VLOOKUP(K239,ComboValue!$B$2:$C$11,2,FALSE) &amp; ",") &amp; IF(ISBLANK(L239),"",VLOOKUP(L239,ComboValue!$B$2:$C$11,2,FALSE) &amp; ",")</f>
        <v/>
      </c>
      <c r="AY239" s="121" t="str">
        <f t="shared" si="232"/>
        <v>Tous_NL</v>
      </c>
      <c r="AZ239" s="121" t="str">
        <f>IF(ISBLANK(M239),"",VLOOKUP(M239,ComboValue!$E$2:$G$18,3,FALSE))</f>
        <v/>
      </c>
      <c r="BA239" s="121" t="str">
        <f>IF(ISBLANK(N239),"",VLOOKUP(N239,ComboValue!$K$2:$L$5,2,FALSE))</f>
        <v/>
      </c>
      <c r="BB239" s="128" t="str">
        <f>IF(ISBLANK(S239),"",VLOOKUP(S239,ComboValue!$N$2:$O$70,2,FALSE) &amp; ",") &amp; IF(ISBLANK(T239),"",VLOOKUP(T239,ComboValue!$N$2:$O$70,2,FALSE) &amp; ",") &amp; IF(ISBLANK(U239),"",VLOOKUP(U239,ComboValue!$N$2:$O$70,2,FALSE) &amp; ",") &amp; IF(ISBLANK(V239),"",VLOOKUP(V239,ComboValue!$N$2:$O$70,2,FALSE) &amp; ",") &amp; IF(ISBLANK(W239),"",VLOOKUP(W239,ComboValue!$N$2:$O$70,2,FALSE) &amp; ",") &amp; IF(ISBLANK(X239),"",VLOOKUP(X239,ComboValue!$N$2:$O$70,2,FALSE) &amp; ",") &amp; IF(ISBLANK(Y239),"",VLOOKUP(Y239,ComboValue!$N$2:$O$70,2,FALSE) &amp; ",") &amp; IF(ISBLANK(Z239),"",VLOOKUP(Z239,ComboValue!$N$2:$O$70,2,FALSE) &amp; ",") &amp; IF(ISBLANK(AA239),"",VLOOKUP(AA239,ComboValue!$N$2:$O$70,2,FALSE) &amp; ",") &amp; IF(ISBLANK(AB239),"",VLOOKUP(AB239,ComboValue!$N$2:$O$70,2,FALSE) &amp; ",") &amp; IF(ISBLANK(AC239),"",VLOOKUP(AC239,ComboValue!$N$2:$O$70,2,FALSE) &amp; ",") &amp; IF(ISBLANK(AD239),"",VLOOKUP(AD239,ComboValue!$N$2:$O$70,2,FALSE) &amp; ",") &amp; IF(ISBLANK(AE239),"",VLOOKUP(AE239,ComboValue!$N$2:$O$70,2,FALSE) &amp; ",") &amp; IF(ISBLANK(AF239),"",VLOOKUP(AF239,ComboValue!$N$2:$O$70,2,FALSE) &amp; ",") &amp; IF(ISBLANK(AG239),"",VLOOKUP(AG239,ComboValue!$N$2:$O$70,2,FALSE) &amp; ",") &amp; IF(ISBLANK(AH239),"",VLOOKUP(AH239,ComboValue!$N$2:$O$70,2,FALSE) &amp; ",") &amp; IF(ISBLANK(AI239),"",VLOOKUP(AI239,ComboValue!$N$2:$O$70,2,FALSE) &amp; ",") &amp; IF(ISBLANK(AJ239),"",VLOOKUP(AJ239,ComboValue!$N$2:$O$70,2,FALSE) &amp; ",") &amp; IF(ISBLANK(AK239),"",VLOOKUP(AK239,ComboValue!$N$2:$O$70,2,FALSE) &amp; ",") &amp; IF(ISBLANK(AL239),"",VLOOKUP(AL239,ComboValue!$N$2:$O$70,2,FALSE) &amp; ",") &amp; IF(ISBLANK(AM239),"",VLOOKUP(AM239,ComboValue!$N$2:$O$70,2,FALSE) &amp; ",") &amp; IF(ISBLANK(AN239),"",VLOOKUP(AN239,ComboValue!$N$2:$O$70,2,FALSE) &amp; ",") &amp; IF(ISBLANK(AO239),"",VLOOKUP(AO239,ComboValue!$N$2:$O$70,2,FALSE) &amp; ",") &amp; IF(ISBLANK(AP239),"",VLOOKUP(AP239,ComboValue!$N$2:$O$70,2,FALSE) &amp; ",") &amp; IF(ISBLANK(AQ239),"",VLOOKUP(AQ239,ComboValue!$N$2:$O$70,2,FALSE) &amp; ",") &amp; IF(ISBLANK(AR239),"",VLOOKUP(AR239,ComboValue!$N$2:$O$70,2,FALSE) &amp; ",") &amp; IF(ISBLANK(AS239),"",VLOOKUP(AS239,ComboValue!$N$2:$O$70,2,FALSE) &amp; ",") &amp; IF(ISBLANK(AT239),"",VLOOKUP(AT239,ComboValue!$N$2:$O$70,2,FALSE) &amp; ",") &amp; IF(ISBLANK(AU239),"",VLOOKUP(AU239,ComboValue!$N$2:$O$70,2,FALSE) &amp; ",") &amp; IF(ISBLANK(AV239),"",VLOOKUP(AV239,ComboValue!$N$2:$O$70,2,FALSE) &amp; ",")</f>
        <v/>
      </c>
      <c r="BC239" s="122" t="str">
        <f t="shared" si="233"/>
        <v/>
      </c>
      <c r="BD239" s="110"/>
      <c r="BE239" s="120" t="str">
        <f t="shared" si="221"/>
        <v/>
      </c>
      <c r="BF239" s="121" t="str">
        <f t="shared" si="222"/>
        <v/>
      </c>
      <c r="BG239" s="121" t="str">
        <f t="shared" si="223"/>
        <v/>
      </c>
      <c r="BH239" s="121" t="str">
        <f t="shared" si="224"/>
        <v/>
      </c>
      <c r="BI239" s="121" t="str">
        <f t="shared" si="225"/>
        <v/>
      </c>
      <c r="BJ239" s="121" t="str">
        <f t="shared" si="226"/>
        <v/>
      </c>
      <c r="BK239" s="121" t="str">
        <f t="shared" si="227"/>
        <v/>
      </c>
      <c r="BL239" s="121" t="str">
        <f t="shared" si="228"/>
        <v/>
      </c>
      <c r="BM239" s="121" t="str">
        <f t="shared" si="229"/>
        <v/>
      </c>
      <c r="BN239" s="121" t="str">
        <f t="shared" si="230"/>
        <v/>
      </c>
      <c r="BO239" s="121">
        <f t="shared" si="234"/>
        <v>0</v>
      </c>
      <c r="BP239" s="121">
        <f t="shared" si="235"/>
        <v>0</v>
      </c>
      <c r="BQ239" s="121">
        <f t="shared" si="236"/>
        <v>0</v>
      </c>
      <c r="BR239" s="121">
        <f t="shared" si="237"/>
        <v>0</v>
      </c>
      <c r="BS239" s="121">
        <f t="shared" si="238"/>
        <v>0</v>
      </c>
      <c r="BT239" s="121">
        <f t="shared" si="239"/>
        <v>0</v>
      </c>
      <c r="BU239" s="121" t="str">
        <f t="shared" si="240"/>
        <v/>
      </c>
      <c r="BV239" s="121" t="str">
        <f t="shared" si="241"/>
        <v/>
      </c>
      <c r="BW239" s="121" t="str">
        <f t="shared" si="242"/>
        <v/>
      </c>
      <c r="BX239" s="121" t="str">
        <f t="shared" si="243"/>
        <v/>
      </c>
      <c r="BY239" s="121" t="str">
        <f t="shared" si="244"/>
        <v/>
      </c>
      <c r="BZ239" s="121" t="str">
        <f t="shared" si="245"/>
        <v/>
      </c>
      <c r="CA239" s="121" t="str">
        <f t="shared" si="246"/>
        <v/>
      </c>
      <c r="CB239" s="121" t="str">
        <f t="shared" si="247"/>
        <v/>
      </c>
      <c r="CC239" s="121" t="str">
        <f t="shared" si="248"/>
        <v/>
      </c>
      <c r="CD239" s="121" t="str">
        <f t="shared" si="249"/>
        <v/>
      </c>
      <c r="CE239" s="121" t="str">
        <f t="shared" si="250"/>
        <v/>
      </c>
      <c r="CF239" s="121" t="str">
        <f t="shared" si="251"/>
        <v/>
      </c>
      <c r="CG239" s="121" t="str">
        <f t="shared" si="252"/>
        <v/>
      </c>
      <c r="CH239" s="121" t="str">
        <f t="shared" si="253"/>
        <v/>
      </c>
      <c r="CI239" s="121" t="str">
        <f t="shared" si="254"/>
        <v/>
      </c>
      <c r="CJ239" s="129" t="str">
        <f t="shared" si="255"/>
        <v/>
      </c>
      <c r="CK239" s="121" t="str">
        <f t="shared" si="256"/>
        <v/>
      </c>
      <c r="CL239" s="121" t="str">
        <f t="shared" si="257"/>
        <v/>
      </c>
      <c r="CM239" s="122" t="str">
        <f t="shared" si="258"/>
        <v/>
      </c>
      <c r="CN239" s="122"/>
      <c r="CO239" s="122"/>
      <c r="CP239" s="122"/>
      <c r="CQ239" s="122"/>
      <c r="CR239" s="218" t="str">
        <f t="shared" si="231"/>
        <v>NO</v>
      </c>
      <c r="CS239" s="120" t="str">
        <f t="shared" si="259"/>
        <v/>
      </c>
      <c r="CT239" s="121" t="str">
        <f t="shared" si="260"/>
        <v/>
      </c>
      <c r="CU239" s="121" t="str">
        <f t="shared" si="261"/>
        <v/>
      </c>
      <c r="CV239" s="121" t="str">
        <f t="shared" si="262"/>
        <v/>
      </c>
      <c r="CW239" s="121" t="str">
        <f t="shared" si="263"/>
        <v/>
      </c>
      <c r="CX239" s="121" t="str">
        <f t="shared" si="264"/>
        <v/>
      </c>
      <c r="CY239" s="121" t="str">
        <f t="shared" si="265"/>
        <v/>
      </c>
      <c r="CZ239" s="121" t="str">
        <f t="shared" si="266"/>
        <v/>
      </c>
      <c r="DA239" s="121" t="str">
        <f t="shared" si="267"/>
        <v/>
      </c>
      <c r="DB239" s="122" t="str">
        <f t="shared" si="268"/>
        <v/>
      </c>
      <c r="DC239" s="120" t="str">
        <f t="shared" si="269"/>
        <v/>
      </c>
      <c r="DD239" s="121" t="str">
        <f t="shared" si="270"/>
        <v/>
      </c>
      <c r="DE239" s="121" t="str">
        <f t="shared" si="271"/>
        <v/>
      </c>
      <c r="DF239" s="122" t="str">
        <f t="shared" si="272"/>
        <v/>
      </c>
      <c r="DG239" s="110"/>
    </row>
    <row r="240" spans="2:111" ht="16.2" hidden="1" customHeight="1" outlineLevel="2" x14ac:dyDescent="0.4">
      <c r="B240" s="7">
        <v>235</v>
      </c>
      <c r="C240" s="12"/>
      <c r="D240" s="13"/>
      <c r="E240" s="14"/>
      <c r="F240" s="14"/>
      <c r="G240" s="14"/>
      <c r="H240" s="14"/>
      <c r="I240" s="14"/>
      <c r="J240" s="14"/>
      <c r="K240" s="14"/>
      <c r="L240" s="15"/>
      <c r="M240" s="12"/>
      <c r="N240" s="12"/>
      <c r="O240" s="12"/>
      <c r="P240" s="98" t="str">
        <f xml:space="preserve"> IF(ISBLANK(M240),"",VLOOKUP(M240,ComboValue!$E$2:$I$18,5,FALSE))</f>
        <v/>
      </c>
      <c r="Q240" s="12"/>
      <c r="R240" s="234" t="str" cm="1">
        <f t="array" ref="R240">IF(OR(ISNUMBER(SEARCH("GHS05",$D240:$L240)),ISNUMBER(SEARCH("GHS06",$D240:$L240)),ISNUMBER(SEARCH("GHS07",$D240:$L240)),ISNUMBER(SEARCH("GHS08",$D240:$L240)),ISNUMBER(SEARCH("geen pictogram",$D240:$L240)),ISNUMBER(SEARCH("GHS09",$D240:$L240)),ISNUMBER(SEARCH("GHS05",$D240:$L240))),"JA","NEE")</f>
        <v>NEE</v>
      </c>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X240" s="121" t="str">
        <f xml:space="preserve"> IF(ISBLANK(D240),"",VLOOKUP(D240,ComboValue!$B$2:$C$11,2,FALSE) &amp; ",") &amp; IF(ISBLANK(E240),"",VLOOKUP(E240,ComboValue!$B$2:$C$11,2,FALSE) &amp; ",") &amp; IF(ISBLANK(F240),"",VLOOKUP(F240,ComboValue!$B$2:$C$11,2,FALSE) &amp; ",") &amp; IF(ISBLANK(G240),"",VLOOKUP(G240,ComboValue!$B$2:$C$11,2,FALSE) &amp; ",") &amp; IF(ISBLANK(H240),"",VLOOKUP(H240,ComboValue!$B$2:$C$11,2,FALSE) &amp; ",") &amp; IF(ISBLANK(I240),"",VLOOKUP(I240,ComboValue!$B$2:$C$11,2,FALSE) &amp; ",") &amp; IF(ISBLANK(J240),"",VLOOKUP(J240,ComboValue!$B$2:$C$11,2,FALSE) &amp; ",") &amp; IF(ISBLANK(K240),"",VLOOKUP(K240,ComboValue!$B$2:$C$11,2,FALSE) &amp; ",") &amp; IF(ISBLANK(L240),"",VLOOKUP(L240,ComboValue!$B$2:$C$11,2,FALSE) &amp; ",")</f>
        <v/>
      </c>
      <c r="AY240" s="121" t="str">
        <f t="shared" si="232"/>
        <v>Tous_NL</v>
      </c>
      <c r="AZ240" s="121" t="str">
        <f>IF(ISBLANK(M240),"",VLOOKUP(M240,ComboValue!$E$2:$G$18,3,FALSE))</f>
        <v/>
      </c>
      <c r="BA240" s="121" t="str">
        <f>IF(ISBLANK(N240),"",VLOOKUP(N240,ComboValue!$K$2:$L$5,2,FALSE))</f>
        <v/>
      </c>
      <c r="BB240" s="128" t="str">
        <f>IF(ISBLANK(S240),"",VLOOKUP(S240,ComboValue!$N$2:$O$70,2,FALSE) &amp; ",") &amp; IF(ISBLANK(T240),"",VLOOKUP(T240,ComboValue!$N$2:$O$70,2,FALSE) &amp; ",") &amp; IF(ISBLANK(U240),"",VLOOKUP(U240,ComboValue!$N$2:$O$70,2,FALSE) &amp; ",") &amp; IF(ISBLANK(V240),"",VLOOKUP(V240,ComboValue!$N$2:$O$70,2,FALSE) &amp; ",") &amp; IF(ISBLANK(W240),"",VLOOKUP(W240,ComboValue!$N$2:$O$70,2,FALSE) &amp; ",") &amp; IF(ISBLANK(X240),"",VLOOKUP(X240,ComboValue!$N$2:$O$70,2,FALSE) &amp; ",") &amp; IF(ISBLANK(Y240),"",VLOOKUP(Y240,ComboValue!$N$2:$O$70,2,FALSE) &amp; ",") &amp; IF(ISBLANK(Z240),"",VLOOKUP(Z240,ComboValue!$N$2:$O$70,2,FALSE) &amp; ",") &amp; IF(ISBLANK(AA240),"",VLOOKUP(AA240,ComboValue!$N$2:$O$70,2,FALSE) &amp; ",") &amp; IF(ISBLANK(AB240),"",VLOOKUP(AB240,ComboValue!$N$2:$O$70,2,FALSE) &amp; ",") &amp; IF(ISBLANK(AC240),"",VLOOKUP(AC240,ComboValue!$N$2:$O$70,2,FALSE) &amp; ",") &amp; IF(ISBLANK(AD240),"",VLOOKUP(AD240,ComboValue!$N$2:$O$70,2,FALSE) &amp; ",") &amp; IF(ISBLANK(AE240),"",VLOOKUP(AE240,ComboValue!$N$2:$O$70,2,FALSE) &amp; ",") &amp; IF(ISBLANK(AF240),"",VLOOKUP(AF240,ComboValue!$N$2:$O$70,2,FALSE) &amp; ",") &amp; IF(ISBLANK(AG240),"",VLOOKUP(AG240,ComboValue!$N$2:$O$70,2,FALSE) &amp; ",") &amp; IF(ISBLANK(AH240),"",VLOOKUP(AH240,ComboValue!$N$2:$O$70,2,FALSE) &amp; ",") &amp; IF(ISBLANK(AI240),"",VLOOKUP(AI240,ComboValue!$N$2:$O$70,2,FALSE) &amp; ",") &amp; IF(ISBLANK(AJ240),"",VLOOKUP(AJ240,ComboValue!$N$2:$O$70,2,FALSE) &amp; ",") &amp; IF(ISBLANK(AK240),"",VLOOKUP(AK240,ComboValue!$N$2:$O$70,2,FALSE) &amp; ",") &amp; IF(ISBLANK(AL240),"",VLOOKUP(AL240,ComboValue!$N$2:$O$70,2,FALSE) &amp; ",") &amp; IF(ISBLANK(AM240),"",VLOOKUP(AM240,ComboValue!$N$2:$O$70,2,FALSE) &amp; ",") &amp; IF(ISBLANK(AN240),"",VLOOKUP(AN240,ComboValue!$N$2:$O$70,2,FALSE) &amp; ",") &amp; IF(ISBLANK(AO240),"",VLOOKUP(AO240,ComboValue!$N$2:$O$70,2,FALSE) &amp; ",") &amp; IF(ISBLANK(AP240),"",VLOOKUP(AP240,ComboValue!$N$2:$O$70,2,FALSE) &amp; ",") &amp; IF(ISBLANK(AQ240),"",VLOOKUP(AQ240,ComboValue!$N$2:$O$70,2,FALSE) &amp; ",") &amp; IF(ISBLANK(AR240),"",VLOOKUP(AR240,ComboValue!$N$2:$O$70,2,FALSE) &amp; ",") &amp; IF(ISBLANK(AS240),"",VLOOKUP(AS240,ComboValue!$N$2:$O$70,2,FALSE) &amp; ",") &amp; IF(ISBLANK(AT240),"",VLOOKUP(AT240,ComboValue!$N$2:$O$70,2,FALSE) &amp; ",") &amp; IF(ISBLANK(AU240),"",VLOOKUP(AU240,ComboValue!$N$2:$O$70,2,FALSE) &amp; ",") &amp; IF(ISBLANK(AV240),"",VLOOKUP(AV240,ComboValue!$N$2:$O$70,2,FALSE) &amp; ",")</f>
        <v/>
      </c>
      <c r="BC240" s="122" t="str">
        <f t="shared" si="233"/>
        <v/>
      </c>
      <c r="BD240" s="110"/>
      <c r="BE240" s="120" t="str">
        <f t="shared" si="221"/>
        <v/>
      </c>
      <c r="BF240" s="121" t="str">
        <f t="shared" si="222"/>
        <v/>
      </c>
      <c r="BG240" s="121" t="str">
        <f t="shared" si="223"/>
        <v/>
      </c>
      <c r="BH240" s="121" t="str">
        <f t="shared" si="224"/>
        <v/>
      </c>
      <c r="BI240" s="121" t="str">
        <f t="shared" si="225"/>
        <v/>
      </c>
      <c r="BJ240" s="121" t="str">
        <f t="shared" si="226"/>
        <v/>
      </c>
      <c r="BK240" s="121" t="str">
        <f t="shared" si="227"/>
        <v/>
      </c>
      <c r="BL240" s="121" t="str">
        <f t="shared" si="228"/>
        <v/>
      </c>
      <c r="BM240" s="121" t="str">
        <f t="shared" si="229"/>
        <v/>
      </c>
      <c r="BN240" s="121" t="str">
        <f t="shared" si="230"/>
        <v/>
      </c>
      <c r="BO240" s="121">
        <f t="shared" si="234"/>
        <v>0</v>
      </c>
      <c r="BP240" s="121">
        <f t="shared" si="235"/>
        <v>0</v>
      </c>
      <c r="BQ240" s="121">
        <f t="shared" si="236"/>
        <v>0</v>
      </c>
      <c r="BR240" s="121">
        <f t="shared" si="237"/>
        <v>0</v>
      </c>
      <c r="BS240" s="121">
        <f t="shared" si="238"/>
        <v>0</v>
      </c>
      <c r="BT240" s="121">
        <f t="shared" si="239"/>
        <v>0</v>
      </c>
      <c r="BU240" s="121" t="str">
        <f t="shared" si="240"/>
        <v/>
      </c>
      <c r="BV240" s="121" t="str">
        <f t="shared" si="241"/>
        <v/>
      </c>
      <c r="BW240" s="121" t="str">
        <f t="shared" si="242"/>
        <v/>
      </c>
      <c r="BX240" s="121" t="str">
        <f t="shared" si="243"/>
        <v/>
      </c>
      <c r="BY240" s="121" t="str">
        <f t="shared" si="244"/>
        <v/>
      </c>
      <c r="BZ240" s="121" t="str">
        <f t="shared" si="245"/>
        <v/>
      </c>
      <c r="CA240" s="121" t="str">
        <f t="shared" si="246"/>
        <v/>
      </c>
      <c r="CB240" s="121" t="str">
        <f t="shared" si="247"/>
        <v/>
      </c>
      <c r="CC240" s="121" t="str">
        <f t="shared" si="248"/>
        <v/>
      </c>
      <c r="CD240" s="121" t="str">
        <f t="shared" si="249"/>
        <v/>
      </c>
      <c r="CE240" s="121" t="str">
        <f t="shared" si="250"/>
        <v/>
      </c>
      <c r="CF240" s="121" t="str">
        <f t="shared" si="251"/>
        <v/>
      </c>
      <c r="CG240" s="121" t="str">
        <f t="shared" si="252"/>
        <v/>
      </c>
      <c r="CH240" s="121" t="str">
        <f t="shared" si="253"/>
        <v/>
      </c>
      <c r="CI240" s="121" t="str">
        <f t="shared" si="254"/>
        <v/>
      </c>
      <c r="CJ240" s="129" t="str">
        <f t="shared" si="255"/>
        <v/>
      </c>
      <c r="CK240" s="121" t="str">
        <f t="shared" si="256"/>
        <v/>
      </c>
      <c r="CL240" s="121" t="str">
        <f t="shared" si="257"/>
        <v/>
      </c>
      <c r="CM240" s="122" t="str">
        <f t="shared" si="258"/>
        <v/>
      </c>
      <c r="CN240" s="122"/>
      <c r="CO240" s="122"/>
      <c r="CP240" s="122"/>
      <c r="CQ240" s="122"/>
      <c r="CR240" s="218" t="str">
        <f t="shared" si="231"/>
        <v>NO</v>
      </c>
      <c r="CS240" s="120" t="str">
        <f t="shared" si="259"/>
        <v/>
      </c>
      <c r="CT240" s="121" t="str">
        <f t="shared" si="260"/>
        <v/>
      </c>
      <c r="CU240" s="121" t="str">
        <f t="shared" si="261"/>
        <v/>
      </c>
      <c r="CV240" s="121" t="str">
        <f t="shared" si="262"/>
        <v/>
      </c>
      <c r="CW240" s="121" t="str">
        <f t="shared" si="263"/>
        <v/>
      </c>
      <c r="CX240" s="121" t="str">
        <f t="shared" si="264"/>
        <v/>
      </c>
      <c r="CY240" s="121" t="str">
        <f t="shared" si="265"/>
        <v/>
      </c>
      <c r="CZ240" s="121" t="str">
        <f t="shared" si="266"/>
        <v/>
      </c>
      <c r="DA240" s="121" t="str">
        <f t="shared" si="267"/>
        <v/>
      </c>
      <c r="DB240" s="122" t="str">
        <f t="shared" si="268"/>
        <v/>
      </c>
      <c r="DC240" s="120" t="str">
        <f t="shared" si="269"/>
        <v/>
      </c>
      <c r="DD240" s="121" t="str">
        <f t="shared" si="270"/>
        <v/>
      </c>
      <c r="DE240" s="121" t="str">
        <f t="shared" si="271"/>
        <v/>
      </c>
      <c r="DF240" s="122" t="str">
        <f t="shared" si="272"/>
        <v/>
      </c>
      <c r="DG240" s="110"/>
    </row>
    <row r="241" spans="2:111" ht="16.2" hidden="1" customHeight="1" outlineLevel="2" x14ac:dyDescent="0.4">
      <c r="B241" s="7">
        <v>236</v>
      </c>
      <c r="C241" s="12"/>
      <c r="D241" s="13"/>
      <c r="E241" s="14"/>
      <c r="F241" s="14"/>
      <c r="G241" s="14"/>
      <c r="H241" s="14"/>
      <c r="I241" s="14"/>
      <c r="J241" s="14"/>
      <c r="K241" s="14"/>
      <c r="L241" s="15"/>
      <c r="M241" s="12"/>
      <c r="N241" s="12"/>
      <c r="O241" s="12"/>
      <c r="P241" s="98" t="str">
        <f xml:space="preserve"> IF(ISBLANK(M241),"",VLOOKUP(M241,ComboValue!$E$2:$I$18,5,FALSE))</f>
        <v/>
      </c>
      <c r="Q241" s="12"/>
      <c r="R241" s="234" t="str" cm="1">
        <f t="array" ref="R241">IF(OR(ISNUMBER(SEARCH("GHS05",$D241:$L241)),ISNUMBER(SEARCH("GHS06",$D241:$L241)),ISNUMBER(SEARCH("GHS07",$D241:$L241)),ISNUMBER(SEARCH("GHS08",$D241:$L241)),ISNUMBER(SEARCH("geen pictogram",$D241:$L241)),ISNUMBER(SEARCH("GHS09",$D241:$L241)),ISNUMBER(SEARCH("GHS05",$D241:$L241))),"JA","NEE")</f>
        <v>NEE</v>
      </c>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X241" s="121" t="str">
        <f xml:space="preserve"> IF(ISBLANK(D241),"",VLOOKUP(D241,ComboValue!$B$2:$C$11,2,FALSE) &amp; ",") &amp; IF(ISBLANK(E241),"",VLOOKUP(E241,ComboValue!$B$2:$C$11,2,FALSE) &amp; ",") &amp; IF(ISBLANK(F241),"",VLOOKUP(F241,ComboValue!$B$2:$C$11,2,FALSE) &amp; ",") &amp; IF(ISBLANK(G241),"",VLOOKUP(G241,ComboValue!$B$2:$C$11,2,FALSE) &amp; ",") &amp; IF(ISBLANK(H241),"",VLOOKUP(H241,ComboValue!$B$2:$C$11,2,FALSE) &amp; ",") &amp; IF(ISBLANK(I241),"",VLOOKUP(I241,ComboValue!$B$2:$C$11,2,FALSE) &amp; ",") &amp; IF(ISBLANK(J241),"",VLOOKUP(J241,ComboValue!$B$2:$C$11,2,FALSE) &amp; ",") &amp; IF(ISBLANK(K241),"",VLOOKUP(K241,ComboValue!$B$2:$C$11,2,FALSE) &amp; ",") &amp; IF(ISBLANK(L241),"",VLOOKUP(L241,ComboValue!$B$2:$C$11,2,FALSE) &amp; ",")</f>
        <v/>
      </c>
      <c r="AY241" s="121" t="str">
        <f t="shared" si="232"/>
        <v>Tous_NL</v>
      </c>
      <c r="AZ241" s="121" t="str">
        <f>IF(ISBLANK(M241),"",VLOOKUP(M241,ComboValue!$E$2:$G$18,3,FALSE))</f>
        <v/>
      </c>
      <c r="BA241" s="121" t="str">
        <f>IF(ISBLANK(N241),"",VLOOKUP(N241,ComboValue!$K$2:$L$5,2,FALSE))</f>
        <v/>
      </c>
      <c r="BB241" s="128" t="str">
        <f>IF(ISBLANK(S241),"",VLOOKUP(S241,ComboValue!$N$2:$O$70,2,FALSE) &amp; ",") &amp; IF(ISBLANK(T241),"",VLOOKUP(T241,ComboValue!$N$2:$O$70,2,FALSE) &amp; ",") &amp; IF(ISBLANK(U241),"",VLOOKUP(U241,ComboValue!$N$2:$O$70,2,FALSE) &amp; ",") &amp; IF(ISBLANK(V241),"",VLOOKUP(V241,ComboValue!$N$2:$O$70,2,FALSE) &amp; ",") &amp; IF(ISBLANK(W241),"",VLOOKUP(W241,ComboValue!$N$2:$O$70,2,FALSE) &amp; ",") &amp; IF(ISBLANK(X241),"",VLOOKUP(X241,ComboValue!$N$2:$O$70,2,FALSE) &amp; ",") &amp; IF(ISBLANK(Y241),"",VLOOKUP(Y241,ComboValue!$N$2:$O$70,2,FALSE) &amp; ",") &amp; IF(ISBLANK(Z241),"",VLOOKUP(Z241,ComboValue!$N$2:$O$70,2,FALSE) &amp; ",") &amp; IF(ISBLANK(AA241),"",VLOOKUP(AA241,ComboValue!$N$2:$O$70,2,FALSE) &amp; ",") &amp; IF(ISBLANK(AB241),"",VLOOKUP(AB241,ComboValue!$N$2:$O$70,2,FALSE) &amp; ",") &amp; IF(ISBLANK(AC241),"",VLOOKUP(AC241,ComboValue!$N$2:$O$70,2,FALSE) &amp; ",") &amp; IF(ISBLANK(AD241),"",VLOOKUP(AD241,ComboValue!$N$2:$O$70,2,FALSE) &amp; ",") &amp; IF(ISBLANK(AE241),"",VLOOKUP(AE241,ComboValue!$N$2:$O$70,2,FALSE) &amp; ",") &amp; IF(ISBLANK(AF241),"",VLOOKUP(AF241,ComboValue!$N$2:$O$70,2,FALSE) &amp; ",") &amp; IF(ISBLANK(AG241),"",VLOOKUP(AG241,ComboValue!$N$2:$O$70,2,FALSE) &amp; ",") &amp; IF(ISBLANK(AH241),"",VLOOKUP(AH241,ComboValue!$N$2:$O$70,2,FALSE) &amp; ",") &amp; IF(ISBLANK(AI241),"",VLOOKUP(AI241,ComboValue!$N$2:$O$70,2,FALSE) &amp; ",") &amp; IF(ISBLANK(AJ241),"",VLOOKUP(AJ241,ComboValue!$N$2:$O$70,2,FALSE) &amp; ",") &amp; IF(ISBLANK(AK241),"",VLOOKUP(AK241,ComboValue!$N$2:$O$70,2,FALSE) &amp; ",") &amp; IF(ISBLANK(AL241),"",VLOOKUP(AL241,ComboValue!$N$2:$O$70,2,FALSE) &amp; ",") &amp; IF(ISBLANK(AM241),"",VLOOKUP(AM241,ComboValue!$N$2:$O$70,2,FALSE) &amp; ",") &amp; IF(ISBLANK(AN241),"",VLOOKUP(AN241,ComboValue!$N$2:$O$70,2,FALSE) &amp; ",") &amp; IF(ISBLANK(AO241),"",VLOOKUP(AO241,ComboValue!$N$2:$O$70,2,FALSE) &amp; ",") &amp; IF(ISBLANK(AP241),"",VLOOKUP(AP241,ComboValue!$N$2:$O$70,2,FALSE) &amp; ",") &amp; IF(ISBLANK(AQ241),"",VLOOKUP(AQ241,ComboValue!$N$2:$O$70,2,FALSE) &amp; ",") &amp; IF(ISBLANK(AR241),"",VLOOKUP(AR241,ComboValue!$N$2:$O$70,2,FALSE) &amp; ",") &amp; IF(ISBLANK(AS241),"",VLOOKUP(AS241,ComboValue!$N$2:$O$70,2,FALSE) &amp; ",") &amp; IF(ISBLANK(AT241),"",VLOOKUP(AT241,ComboValue!$N$2:$O$70,2,FALSE) &amp; ",") &amp; IF(ISBLANK(AU241),"",VLOOKUP(AU241,ComboValue!$N$2:$O$70,2,FALSE) &amp; ",") &amp; IF(ISBLANK(AV241),"",VLOOKUP(AV241,ComboValue!$N$2:$O$70,2,FALSE) &amp; ",")</f>
        <v/>
      </c>
      <c r="BC241" s="122" t="str">
        <f t="shared" si="233"/>
        <v/>
      </c>
      <c r="BD241" s="110"/>
      <c r="BE241" s="120" t="str">
        <f t="shared" si="221"/>
        <v/>
      </c>
      <c r="BF241" s="121" t="str">
        <f t="shared" si="222"/>
        <v/>
      </c>
      <c r="BG241" s="121" t="str">
        <f t="shared" si="223"/>
        <v/>
      </c>
      <c r="BH241" s="121" t="str">
        <f t="shared" si="224"/>
        <v/>
      </c>
      <c r="BI241" s="121" t="str">
        <f t="shared" si="225"/>
        <v/>
      </c>
      <c r="BJ241" s="121" t="str">
        <f t="shared" si="226"/>
        <v/>
      </c>
      <c r="BK241" s="121" t="str">
        <f t="shared" si="227"/>
        <v/>
      </c>
      <c r="BL241" s="121" t="str">
        <f t="shared" si="228"/>
        <v/>
      </c>
      <c r="BM241" s="121" t="str">
        <f t="shared" si="229"/>
        <v/>
      </c>
      <c r="BN241" s="121" t="str">
        <f t="shared" si="230"/>
        <v/>
      </c>
      <c r="BO241" s="121">
        <f t="shared" si="234"/>
        <v>0</v>
      </c>
      <c r="BP241" s="121">
        <f t="shared" si="235"/>
        <v>0</v>
      </c>
      <c r="BQ241" s="121">
        <f t="shared" si="236"/>
        <v>0</v>
      </c>
      <c r="BR241" s="121">
        <f t="shared" si="237"/>
        <v>0</v>
      </c>
      <c r="BS241" s="121">
        <f t="shared" si="238"/>
        <v>0</v>
      </c>
      <c r="BT241" s="121">
        <f t="shared" si="239"/>
        <v>0</v>
      </c>
      <c r="BU241" s="121" t="str">
        <f t="shared" si="240"/>
        <v/>
      </c>
      <c r="BV241" s="121" t="str">
        <f t="shared" si="241"/>
        <v/>
      </c>
      <c r="BW241" s="121" t="str">
        <f t="shared" si="242"/>
        <v/>
      </c>
      <c r="BX241" s="121" t="str">
        <f t="shared" si="243"/>
        <v/>
      </c>
      <c r="BY241" s="121" t="str">
        <f t="shared" si="244"/>
        <v/>
      </c>
      <c r="BZ241" s="121" t="str">
        <f t="shared" si="245"/>
        <v/>
      </c>
      <c r="CA241" s="121" t="str">
        <f t="shared" si="246"/>
        <v/>
      </c>
      <c r="CB241" s="121" t="str">
        <f t="shared" si="247"/>
        <v/>
      </c>
      <c r="CC241" s="121" t="str">
        <f t="shared" si="248"/>
        <v/>
      </c>
      <c r="CD241" s="121" t="str">
        <f t="shared" si="249"/>
        <v/>
      </c>
      <c r="CE241" s="121" t="str">
        <f t="shared" si="250"/>
        <v/>
      </c>
      <c r="CF241" s="121" t="str">
        <f t="shared" si="251"/>
        <v/>
      </c>
      <c r="CG241" s="121" t="str">
        <f t="shared" si="252"/>
        <v/>
      </c>
      <c r="CH241" s="121" t="str">
        <f t="shared" si="253"/>
        <v/>
      </c>
      <c r="CI241" s="121" t="str">
        <f t="shared" si="254"/>
        <v/>
      </c>
      <c r="CJ241" s="129" t="str">
        <f t="shared" si="255"/>
        <v/>
      </c>
      <c r="CK241" s="121" t="str">
        <f t="shared" si="256"/>
        <v/>
      </c>
      <c r="CL241" s="121" t="str">
        <f t="shared" si="257"/>
        <v/>
      </c>
      <c r="CM241" s="122" t="str">
        <f t="shared" si="258"/>
        <v/>
      </c>
      <c r="CN241" s="122"/>
      <c r="CO241" s="122"/>
      <c r="CP241" s="122"/>
      <c r="CQ241" s="122"/>
      <c r="CR241" s="218" t="str">
        <f t="shared" si="231"/>
        <v>NO</v>
      </c>
      <c r="CS241" s="120" t="str">
        <f t="shared" si="259"/>
        <v/>
      </c>
      <c r="CT241" s="121" t="str">
        <f t="shared" si="260"/>
        <v/>
      </c>
      <c r="CU241" s="121" t="str">
        <f t="shared" si="261"/>
        <v/>
      </c>
      <c r="CV241" s="121" t="str">
        <f t="shared" si="262"/>
        <v/>
      </c>
      <c r="CW241" s="121" t="str">
        <f t="shared" si="263"/>
        <v/>
      </c>
      <c r="CX241" s="121" t="str">
        <f t="shared" si="264"/>
        <v/>
      </c>
      <c r="CY241" s="121" t="str">
        <f t="shared" si="265"/>
        <v/>
      </c>
      <c r="CZ241" s="121" t="str">
        <f t="shared" si="266"/>
        <v/>
      </c>
      <c r="DA241" s="121" t="str">
        <f t="shared" si="267"/>
        <v/>
      </c>
      <c r="DB241" s="122" t="str">
        <f t="shared" si="268"/>
        <v/>
      </c>
      <c r="DC241" s="120" t="str">
        <f t="shared" si="269"/>
        <v/>
      </c>
      <c r="DD241" s="121" t="str">
        <f t="shared" si="270"/>
        <v/>
      </c>
      <c r="DE241" s="121" t="str">
        <f t="shared" si="271"/>
        <v/>
      </c>
      <c r="DF241" s="122" t="str">
        <f t="shared" si="272"/>
        <v/>
      </c>
      <c r="DG241" s="110"/>
    </row>
    <row r="242" spans="2:111" ht="16.2" hidden="1" customHeight="1" outlineLevel="2" x14ac:dyDescent="0.4">
      <c r="B242" s="7">
        <v>237</v>
      </c>
      <c r="C242" s="12"/>
      <c r="D242" s="13"/>
      <c r="E242" s="14"/>
      <c r="F242" s="14"/>
      <c r="G242" s="14"/>
      <c r="H242" s="14"/>
      <c r="I242" s="14"/>
      <c r="J242" s="14"/>
      <c r="K242" s="14"/>
      <c r="L242" s="15"/>
      <c r="M242" s="12"/>
      <c r="N242" s="12"/>
      <c r="O242" s="12"/>
      <c r="P242" s="98" t="str">
        <f xml:space="preserve"> IF(ISBLANK(M242),"",VLOOKUP(M242,ComboValue!$E$2:$I$18,5,FALSE))</f>
        <v/>
      </c>
      <c r="Q242" s="12"/>
      <c r="R242" s="234" t="str" cm="1">
        <f t="array" ref="R242">IF(OR(ISNUMBER(SEARCH("GHS05",$D242:$L242)),ISNUMBER(SEARCH("GHS06",$D242:$L242)),ISNUMBER(SEARCH("GHS07",$D242:$L242)),ISNUMBER(SEARCH("GHS08",$D242:$L242)),ISNUMBER(SEARCH("geen pictogram",$D242:$L242)),ISNUMBER(SEARCH("GHS09",$D242:$L242)),ISNUMBER(SEARCH("GHS05",$D242:$L242))),"JA","NEE")</f>
        <v>NEE</v>
      </c>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X242" s="121" t="str">
        <f xml:space="preserve"> IF(ISBLANK(D242),"",VLOOKUP(D242,ComboValue!$B$2:$C$11,2,FALSE) &amp; ",") &amp; IF(ISBLANK(E242),"",VLOOKUP(E242,ComboValue!$B$2:$C$11,2,FALSE) &amp; ",") &amp; IF(ISBLANK(F242),"",VLOOKUP(F242,ComboValue!$B$2:$C$11,2,FALSE) &amp; ",") &amp; IF(ISBLANK(G242),"",VLOOKUP(G242,ComboValue!$B$2:$C$11,2,FALSE) &amp; ",") &amp; IF(ISBLANK(H242),"",VLOOKUP(H242,ComboValue!$B$2:$C$11,2,FALSE) &amp; ",") &amp; IF(ISBLANK(I242),"",VLOOKUP(I242,ComboValue!$B$2:$C$11,2,FALSE) &amp; ",") &amp; IF(ISBLANK(J242),"",VLOOKUP(J242,ComboValue!$B$2:$C$11,2,FALSE) &amp; ",") &amp; IF(ISBLANK(K242),"",VLOOKUP(K242,ComboValue!$B$2:$C$11,2,FALSE) &amp; ",") &amp; IF(ISBLANK(L242),"",VLOOKUP(L242,ComboValue!$B$2:$C$11,2,FALSE) &amp; ",")</f>
        <v/>
      </c>
      <c r="AY242" s="121" t="str">
        <f t="shared" si="232"/>
        <v>Tous_NL</v>
      </c>
      <c r="AZ242" s="121" t="str">
        <f>IF(ISBLANK(M242),"",VLOOKUP(M242,ComboValue!$E$2:$G$18,3,FALSE))</f>
        <v/>
      </c>
      <c r="BA242" s="121" t="str">
        <f>IF(ISBLANK(N242),"",VLOOKUP(N242,ComboValue!$K$2:$L$5,2,FALSE))</f>
        <v/>
      </c>
      <c r="BB242" s="128" t="str">
        <f>IF(ISBLANK(S242),"",VLOOKUP(S242,ComboValue!$N$2:$O$70,2,FALSE) &amp; ",") &amp; IF(ISBLANK(T242),"",VLOOKUP(T242,ComboValue!$N$2:$O$70,2,FALSE) &amp; ",") &amp; IF(ISBLANK(U242),"",VLOOKUP(U242,ComboValue!$N$2:$O$70,2,FALSE) &amp; ",") &amp; IF(ISBLANK(V242),"",VLOOKUP(V242,ComboValue!$N$2:$O$70,2,FALSE) &amp; ",") &amp; IF(ISBLANK(W242),"",VLOOKUP(W242,ComboValue!$N$2:$O$70,2,FALSE) &amp; ",") &amp; IF(ISBLANK(X242),"",VLOOKUP(X242,ComboValue!$N$2:$O$70,2,FALSE) &amp; ",") &amp; IF(ISBLANK(Y242),"",VLOOKUP(Y242,ComboValue!$N$2:$O$70,2,FALSE) &amp; ",") &amp; IF(ISBLANK(Z242),"",VLOOKUP(Z242,ComboValue!$N$2:$O$70,2,FALSE) &amp; ",") &amp; IF(ISBLANK(AA242),"",VLOOKUP(AA242,ComboValue!$N$2:$O$70,2,FALSE) &amp; ",") &amp; IF(ISBLANK(AB242),"",VLOOKUP(AB242,ComboValue!$N$2:$O$70,2,FALSE) &amp; ",") &amp; IF(ISBLANK(AC242),"",VLOOKUP(AC242,ComboValue!$N$2:$O$70,2,FALSE) &amp; ",") &amp; IF(ISBLANK(AD242),"",VLOOKUP(AD242,ComboValue!$N$2:$O$70,2,FALSE) &amp; ",") &amp; IF(ISBLANK(AE242),"",VLOOKUP(AE242,ComboValue!$N$2:$O$70,2,FALSE) &amp; ",") &amp; IF(ISBLANK(AF242),"",VLOOKUP(AF242,ComboValue!$N$2:$O$70,2,FALSE) &amp; ",") &amp; IF(ISBLANK(AG242),"",VLOOKUP(AG242,ComboValue!$N$2:$O$70,2,FALSE) &amp; ",") &amp; IF(ISBLANK(AH242),"",VLOOKUP(AH242,ComboValue!$N$2:$O$70,2,FALSE) &amp; ",") &amp; IF(ISBLANK(AI242),"",VLOOKUP(AI242,ComboValue!$N$2:$O$70,2,FALSE) &amp; ",") &amp; IF(ISBLANK(AJ242),"",VLOOKUP(AJ242,ComboValue!$N$2:$O$70,2,FALSE) &amp; ",") &amp; IF(ISBLANK(AK242),"",VLOOKUP(AK242,ComboValue!$N$2:$O$70,2,FALSE) &amp; ",") &amp; IF(ISBLANK(AL242),"",VLOOKUP(AL242,ComboValue!$N$2:$O$70,2,FALSE) &amp; ",") &amp; IF(ISBLANK(AM242),"",VLOOKUP(AM242,ComboValue!$N$2:$O$70,2,FALSE) &amp; ",") &amp; IF(ISBLANK(AN242),"",VLOOKUP(AN242,ComboValue!$N$2:$O$70,2,FALSE) &amp; ",") &amp; IF(ISBLANK(AO242),"",VLOOKUP(AO242,ComboValue!$N$2:$O$70,2,FALSE) &amp; ",") &amp; IF(ISBLANK(AP242),"",VLOOKUP(AP242,ComboValue!$N$2:$O$70,2,FALSE) &amp; ",") &amp; IF(ISBLANK(AQ242),"",VLOOKUP(AQ242,ComboValue!$N$2:$O$70,2,FALSE) &amp; ",") &amp; IF(ISBLANK(AR242),"",VLOOKUP(AR242,ComboValue!$N$2:$O$70,2,FALSE) &amp; ",") &amp; IF(ISBLANK(AS242),"",VLOOKUP(AS242,ComboValue!$N$2:$O$70,2,FALSE) &amp; ",") &amp; IF(ISBLANK(AT242),"",VLOOKUP(AT242,ComboValue!$N$2:$O$70,2,FALSE) &amp; ",") &amp; IF(ISBLANK(AU242),"",VLOOKUP(AU242,ComboValue!$N$2:$O$70,2,FALSE) &amp; ",") &amp; IF(ISBLANK(AV242),"",VLOOKUP(AV242,ComboValue!$N$2:$O$70,2,FALSE) &amp; ",")</f>
        <v/>
      </c>
      <c r="BC242" s="122" t="str">
        <f t="shared" si="233"/>
        <v/>
      </c>
      <c r="BD242" s="110"/>
      <c r="BE242" s="120" t="str">
        <f t="shared" si="221"/>
        <v/>
      </c>
      <c r="BF242" s="121" t="str">
        <f t="shared" si="222"/>
        <v/>
      </c>
      <c r="BG242" s="121" t="str">
        <f t="shared" si="223"/>
        <v/>
      </c>
      <c r="BH242" s="121" t="str">
        <f t="shared" si="224"/>
        <v/>
      </c>
      <c r="BI242" s="121" t="str">
        <f t="shared" si="225"/>
        <v/>
      </c>
      <c r="BJ242" s="121" t="str">
        <f t="shared" si="226"/>
        <v/>
      </c>
      <c r="BK242" s="121" t="str">
        <f t="shared" si="227"/>
        <v/>
      </c>
      <c r="BL242" s="121" t="str">
        <f t="shared" si="228"/>
        <v/>
      </c>
      <c r="BM242" s="121" t="str">
        <f t="shared" si="229"/>
        <v/>
      </c>
      <c r="BN242" s="121" t="str">
        <f t="shared" si="230"/>
        <v/>
      </c>
      <c r="BO242" s="121">
        <f t="shared" si="234"/>
        <v>0</v>
      </c>
      <c r="BP242" s="121">
        <f t="shared" si="235"/>
        <v>0</v>
      </c>
      <c r="BQ242" s="121">
        <f t="shared" si="236"/>
        <v>0</v>
      </c>
      <c r="BR242" s="121">
        <f t="shared" si="237"/>
        <v>0</v>
      </c>
      <c r="BS242" s="121">
        <f t="shared" si="238"/>
        <v>0</v>
      </c>
      <c r="BT242" s="121">
        <f t="shared" si="239"/>
        <v>0</v>
      </c>
      <c r="BU242" s="121" t="str">
        <f t="shared" si="240"/>
        <v/>
      </c>
      <c r="BV242" s="121" t="str">
        <f t="shared" si="241"/>
        <v/>
      </c>
      <c r="BW242" s="121" t="str">
        <f t="shared" si="242"/>
        <v/>
      </c>
      <c r="BX242" s="121" t="str">
        <f t="shared" si="243"/>
        <v/>
      </c>
      <c r="BY242" s="121" t="str">
        <f t="shared" si="244"/>
        <v/>
      </c>
      <c r="BZ242" s="121" t="str">
        <f t="shared" si="245"/>
        <v/>
      </c>
      <c r="CA242" s="121" t="str">
        <f t="shared" si="246"/>
        <v/>
      </c>
      <c r="CB242" s="121" t="str">
        <f t="shared" si="247"/>
        <v/>
      </c>
      <c r="CC242" s="121" t="str">
        <f t="shared" si="248"/>
        <v/>
      </c>
      <c r="CD242" s="121" t="str">
        <f t="shared" si="249"/>
        <v/>
      </c>
      <c r="CE242" s="121" t="str">
        <f t="shared" si="250"/>
        <v/>
      </c>
      <c r="CF242" s="121" t="str">
        <f t="shared" si="251"/>
        <v/>
      </c>
      <c r="CG242" s="121" t="str">
        <f t="shared" si="252"/>
        <v/>
      </c>
      <c r="CH242" s="121" t="str">
        <f t="shared" si="253"/>
        <v/>
      </c>
      <c r="CI242" s="121" t="str">
        <f t="shared" si="254"/>
        <v/>
      </c>
      <c r="CJ242" s="129" t="str">
        <f t="shared" si="255"/>
        <v/>
      </c>
      <c r="CK242" s="121" t="str">
        <f t="shared" si="256"/>
        <v/>
      </c>
      <c r="CL242" s="121" t="str">
        <f t="shared" si="257"/>
        <v/>
      </c>
      <c r="CM242" s="122" t="str">
        <f t="shared" si="258"/>
        <v/>
      </c>
      <c r="CN242" s="122"/>
      <c r="CO242" s="122"/>
      <c r="CP242" s="122"/>
      <c r="CQ242" s="122"/>
      <c r="CR242" s="218" t="str">
        <f t="shared" si="231"/>
        <v>NO</v>
      </c>
      <c r="CS242" s="120" t="str">
        <f t="shared" si="259"/>
        <v/>
      </c>
      <c r="CT242" s="121" t="str">
        <f t="shared" si="260"/>
        <v/>
      </c>
      <c r="CU242" s="121" t="str">
        <f t="shared" si="261"/>
        <v/>
      </c>
      <c r="CV242" s="121" t="str">
        <f t="shared" si="262"/>
        <v/>
      </c>
      <c r="CW242" s="121" t="str">
        <f t="shared" si="263"/>
        <v/>
      </c>
      <c r="CX242" s="121" t="str">
        <f t="shared" si="264"/>
        <v/>
      </c>
      <c r="CY242" s="121" t="str">
        <f t="shared" si="265"/>
        <v/>
      </c>
      <c r="CZ242" s="121" t="str">
        <f t="shared" si="266"/>
        <v/>
      </c>
      <c r="DA242" s="121" t="str">
        <f t="shared" si="267"/>
        <v/>
      </c>
      <c r="DB242" s="122" t="str">
        <f t="shared" si="268"/>
        <v/>
      </c>
      <c r="DC242" s="120" t="str">
        <f t="shared" si="269"/>
        <v/>
      </c>
      <c r="DD242" s="121" t="str">
        <f t="shared" si="270"/>
        <v/>
      </c>
      <c r="DE242" s="121" t="str">
        <f t="shared" si="271"/>
        <v/>
      </c>
      <c r="DF242" s="122" t="str">
        <f t="shared" si="272"/>
        <v/>
      </c>
      <c r="DG242" s="110"/>
    </row>
    <row r="243" spans="2:111" ht="16.2" hidden="1" customHeight="1" outlineLevel="2" x14ac:dyDescent="0.4">
      <c r="B243" s="7">
        <v>238</v>
      </c>
      <c r="C243" s="12"/>
      <c r="D243" s="13"/>
      <c r="E243" s="14"/>
      <c r="F243" s="14"/>
      <c r="G243" s="14"/>
      <c r="H243" s="14"/>
      <c r="I243" s="14"/>
      <c r="J243" s="14"/>
      <c r="K243" s="14"/>
      <c r="L243" s="15"/>
      <c r="M243" s="12"/>
      <c r="N243" s="12"/>
      <c r="O243" s="12"/>
      <c r="P243" s="98" t="str">
        <f xml:space="preserve"> IF(ISBLANK(M243),"",VLOOKUP(M243,ComboValue!$E$2:$I$18,5,FALSE))</f>
        <v/>
      </c>
      <c r="Q243" s="12"/>
      <c r="R243" s="234" t="str" cm="1">
        <f t="array" ref="R243">IF(OR(ISNUMBER(SEARCH("GHS05",$D243:$L243)),ISNUMBER(SEARCH("GHS06",$D243:$L243)),ISNUMBER(SEARCH("GHS07",$D243:$L243)),ISNUMBER(SEARCH("GHS08",$D243:$L243)),ISNUMBER(SEARCH("geen pictogram",$D243:$L243)),ISNUMBER(SEARCH("GHS09",$D243:$L243)),ISNUMBER(SEARCH("GHS05",$D243:$L243))),"JA","NEE")</f>
        <v>NEE</v>
      </c>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X243" s="121" t="str">
        <f xml:space="preserve"> IF(ISBLANK(D243),"",VLOOKUP(D243,ComboValue!$B$2:$C$11,2,FALSE) &amp; ",") &amp; IF(ISBLANK(E243),"",VLOOKUP(E243,ComboValue!$B$2:$C$11,2,FALSE) &amp; ",") &amp; IF(ISBLANK(F243),"",VLOOKUP(F243,ComboValue!$B$2:$C$11,2,FALSE) &amp; ",") &amp; IF(ISBLANK(G243),"",VLOOKUP(G243,ComboValue!$B$2:$C$11,2,FALSE) &amp; ",") &amp; IF(ISBLANK(H243),"",VLOOKUP(H243,ComboValue!$B$2:$C$11,2,FALSE) &amp; ",") &amp; IF(ISBLANK(I243),"",VLOOKUP(I243,ComboValue!$B$2:$C$11,2,FALSE) &amp; ",") &amp; IF(ISBLANK(J243),"",VLOOKUP(J243,ComboValue!$B$2:$C$11,2,FALSE) &amp; ",") &amp; IF(ISBLANK(K243),"",VLOOKUP(K243,ComboValue!$B$2:$C$11,2,FALSE) &amp; ",") &amp; IF(ISBLANK(L243),"",VLOOKUP(L243,ComboValue!$B$2:$C$11,2,FALSE) &amp; ",")</f>
        <v/>
      </c>
      <c r="AY243" s="121" t="str">
        <f t="shared" si="232"/>
        <v>Tous_NL</v>
      </c>
      <c r="AZ243" s="121" t="str">
        <f>IF(ISBLANK(M243),"",VLOOKUP(M243,ComboValue!$E$2:$G$18,3,FALSE))</f>
        <v/>
      </c>
      <c r="BA243" s="121" t="str">
        <f>IF(ISBLANK(N243),"",VLOOKUP(N243,ComboValue!$K$2:$L$5,2,FALSE))</f>
        <v/>
      </c>
      <c r="BB243" s="128" t="str">
        <f>IF(ISBLANK(S243),"",VLOOKUP(S243,ComboValue!$N$2:$O$70,2,FALSE) &amp; ",") &amp; IF(ISBLANK(T243),"",VLOOKUP(T243,ComboValue!$N$2:$O$70,2,FALSE) &amp; ",") &amp; IF(ISBLANK(U243),"",VLOOKUP(U243,ComboValue!$N$2:$O$70,2,FALSE) &amp; ",") &amp; IF(ISBLANK(V243),"",VLOOKUP(V243,ComboValue!$N$2:$O$70,2,FALSE) &amp; ",") &amp; IF(ISBLANK(W243),"",VLOOKUP(W243,ComboValue!$N$2:$O$70,2,FALSE) &amp; ",") &amp; IF(ISBLANK(X243),"",VLOOKUP(X243,ComboValue!$N$2:$O$70,2,FALSE) &amp; ",") &amp; IF(ISBLANK(Y243),"",VLOOKUP(Y243,ComboValue!$N$2:$O$70,2,FALSE) &amp; ",") &amp; IF(ISBLANK(Z243),"",VLOOKUP(Z243,ComboValue!$N$2:$O$70,2,FALSE) &amp; ",") &amp; IF(ISBLANK(AA243),"",VLOOKUP(AA243,ComboValue!$N$2:$O$70,2,FALSE) &amp; ",") &amp; IF(ISBLANK(AB243),"",VLOOKUP(AB243,ComboValue!$N$2:$O$70,2,FALSE) &amp; ",") &amp; IF(ISBLANK(AC243),"",VLOOKUP(AC243,ComboValue!$N$2:$O$70,2,FALSE) &amp; ",") &amp; IF(ISBLANK(AD243),"",VLOOKUP(AD243,ComboValue!$N$2:$O$70,2,FALSE) &amp; ",") &amp; IF(ISBLANK(AE243),"",VLOOKUP(AE243,ComboValue!$N$2:$O$70,2,FALSE) &amp; ",") &amp; IF(ISBLANK(AF243),"",VLOOKUP(AF243,ComboValue!$N$2:$O$70,2,FALSE) &amp; ",") &amp; IF(ISBLANK(AG243),"",VLOOKUP(AG243,ComboValue!$N$2:$O$70,2,FALSE) &amp; ",") &amp; IF(ISBLANK(AH243),"",VLOOKUP(AH243,ComboValue!$N$2:$O$70,2,FALSE) &amp; ",") &amp; IF(ISBLANK(AI243),"",VLOOKUP(AI243,ComboValue!$N$2:$O$70,2,FALSE) &amp; ",") &amp; IF(ISBLANK(AJ243),"",VLOOKUP(AJ243,ComboValue!$N$2:$O$70,2,FALSE) &amp; ",") &amp; IF(ISBLANK(AK243),"",VLOOKUP(AK243,ComboValue!$N$2:$O$70,2,FALSE) &amp; ",") &amp; IF(ISBLANK(AL243),"",VLOOKUP(AL243,ComboValue!$N$2:$O$70,2,FALSE) &amp; ",") &amp; IF(ISBLANK(AM243),"",VLOOKUP(AM243,ComboValue!$N$2:$O$70,2,FALSE) &amp; ",") &amp; IF(ISBLANK(AN243),"",VLOOKUP(AN243,ComboValue!$N$2:$O$70,2,FALSE) &amp; ",") &amp; IF(ISBLANK(AO243),"",VLOOKUP(AO243,ComboValue!$N$2:$O$70,2,FALSE) &amp; ",") &amp; IF(ISBLANK(AP243),"",VLOOKUP(AP243,ComboValue!$N$2:$O$70,2,FALSE) &amp; ",") &amp; IF(ISBLANK(AQ243),"",VLOOKUP(AQ243,ComboValue!$N$2:$O$70,2,FALSE) &amp; ",") &amp; IF(ISBLANK(AR243),"",VLOOKUP(AR243,ComboValue!$N$2:$O$70,2,FALSE) &amp; ",") &amp; IF(ISBLANK(AS243),"",VLOOKUP(AS243,ComboValue!$N$2:$O$70,2,FALSE) &amp; ",") &amp; IF(ISBLANK(AT243),"",VLOOKUP(AT243,ComboValue!$N$2:$O$70,2,FALSE) &amp; ",") &amp; IF(ISBLANK(AU243),"",VLOOKUP(AU243,ComboValue!$N$2:$O$70,2,FALSE) &amp; ",") &amp; IF(ISBLANK(AV243),"",VLOOKUP(AV243,ComboValue!$N$2:$O$70,2,FALSE) &amp; ",")</f>
        <v/>
      </c>
      <c r="BC243" s="122" t="str">
        <f t="shared" si="233"/>
        <v/>
      </c>
      <c r="BD243" s="110"/>
      <c r="BE243" s="120" t="str">
        <f t="shared" si="221"/>
        <v/>
      </c>
      <c r="BF243" s="121" t="str">
        <f t="shared" si="222"/>
        <v/>
      </c>
      <c r="BG243" s="121" t="str">
        <f t="shared" si="223"/>
        <v/>
      </c>
      <c r="BH243" s="121" t="str">
        <f t="shared" si="224"/>
        <v/>
      </c>
      <c r="BI243" s="121" t="str">
        <f t="shared" si="225"/>
        <v/>
      </c>
      <c r="BJ243" s="121" t="str">
        <f t="shared" si="226"/>
        <v/>
      </c>
      <c r="BK243" s="121" t="str">
        <f t="shared" si="227"/>
        <v/>
      </c>
      <c r="BL243" s="121" t="str">
        <f t="shared" si="228"/>
        <v/>
      </c>
      <c r="BM243" s="121" t="str">
        <f t="shared" si="229"/>
        <v/>
      </c>
      <c r="BN243" s="121" t="str">
        <f t="shared" si="230"/>
        <v/>
      </c>
      <c r="BO243" s="121">
        <f t="shared" si="234"/>
        <v>0</v>
      </c>
      <c r="BP243" s="121">
        <f t="shared" si="235"/>
        <v>0</v>
      </c>
      <c r="BQ243" s="121">
        <f t="shared" si="236"/>
        <v>0</v>
      </c>
      <c r="BR243" s="121">
        <f t="shared" si="237"/>
        <v>0</v>
      </c>
      <c r="BS243" s="121">
        <f t="shared" si="238"/>
        <v>0</v>
      </c>
      <c r="BT243" s="121">
        <f t="shared" si="239"/>
        <v>0</v>
      </c>
      <c r="BU243" s="121" t="str">
        <f t="shared" si="240"/>
        <v/>
      </c>
      <c r="BV243" s="121" t="str">
        <f t="shared" si="241"/>
        <v/>
      </c>
      <c r="BW243" s="121" t="str">
        <f t="shared" si="242"/>
        <v/>
      </c>
      <c r="BX243" s="121" t="str">
        <f t="shared" si="243"/>
        <v/>
      </c>
      <c r="BY243" s="121" t="str">
        <f t="shared" si="244"/>
        <v/>
      </c>
      <c r="BZ243" s="121" t="str">
        <f t="shared" si="245"/>
        <v/>
      </c>
      <c r="CA243" s="121" t="str">
        <f t="shared" si="246"/>
        <v/>
      </c>
      <c r="CB243" s="121" t="str">
        <f t="shared" si="247"/>
        <v/>
      </c>
      <c r="CC243" s="121" t="str">
        <f t="shared" si="248"/>
        <v/>
      </c>
      <c r="CD243" s="121" t="str">
        <f t="shared" si="249"/>
        <v/>
      </c>
      <c r="CE243" s="121" t="str">
        <f t="shared" si="250"/>
        <v/>
      </c>
      <c r="CF243" s="121" t="str">
        <f t="shared" si="251"/>
        <v/>
      </c>
      <c r="CG243" s="121" t="str">
        <f t="shared" si="252"/>
        <v/>
      </c>
      <c r="CH243" s="121" t="str">
        <f t="shared" si="253"/>
        <v/>
      </c>
      <c r="CI243" s="121" t="str">
        <f t="shared" si="254"/>
        <v/>
      </c>
      <c r="CJ243" s="129" t="str">
        <f t="shared" si="255"/>
        <v/>
      </c>
      <c r="CK243" s="121" t="str">
        <f t="shared" si="256"/>
        <v/>
      </c>
      <c r="CL243" s="121" t="str">
        <f t="shared" si="257"/>
        <v/>
      </c>
      <c r="CM243" s="122" t="str">
        <f t="shared" si="258"/>
        <v/>
      </c>
      <c r="CN243" s="122"/>
      <c r="CO243" s="122"/>
      <c r="CP243" s="122"/>
      <c r="CQ243" s="122"/>
      <c r="CR243" s="218" t="str">
        <f t="shared" si="231"/>
        <v>NO</v>
      </c>
      <c r="CS243" s="120" t="str">
        <f t="shared" si="259"/>
        <v/>
      </c>
      <c r="CT243" s="121" t="str">
        <f t="shared" si="260"/>
        <v/>
      </c>
      <c r="CU243" s="121" t="str">
        <f t="shared" si="261"/>
        <v/>
      </c>
      <c r="CV243" s="121" t="str">
        <f t="shared" si="262"/>
        <v/>
      </c>
      <c r="CW243" s="121" t="str">
        <f t="shared" si="263"/>
        <v/>
      </c>
      <c r="CX243" s="121" t="str">
        <f t="shared" si="264"/>
        <v/>
      </c>
      <c r="CY243" s="121" t="str">
        <f t="shared" si="265"/>
        <v/>
      </c>
      <c r="CZ243" s="121" t="str">
        <f t="shared" si="266"/>
        <v/>
      </c>
      <c r="DA243" s="121" t="str">
        <f t="shared" si="267"/>
        <v/>
      </c>
      <c r="DB243" s="122" t="str">
        <f t="shared" si="268"/>
        <v/>
      </c>
      <c r="DC243" s="120" t="str">
        <f t="shared" si="269"/>
        <v/>
      </c>
      <c r="DD243" s="121" t="str">
        <f t="shared" si="270"/>
        <v/>
      </c>
      <c r="DE243" s="121" t="str">
        <f t="shared" si="271"/>
        <v/>
      </c>
      <c r="DF243" s="122" t="str">
        <f t="shared" si="272"/>
        <v/>
      </c>
      <c r="DG243" s="110"/>
    </row>
    <row r="244" spans="2:111" ht="16.2" hidden="1" customHeight="1" outlineLevel="2" x14ac:dyDescent="0.4">
      <c r="B244" s="7">
        <v>239</v>
      </c>
      <c r="C244" s="12"/>
      <c r="D244" s="13"/>
      <c r="E244" s="14"/>
      <c r="F244" s="14"/>
      <c r="G244" s="14"/>
      <c r="H244" s="14"/>
      <c r="I244" s="14"/>
      <c r="J244" s="14"/>
      <c r="K244" s="14"/>
      <c r="L244" s="15"/>
      <c r="M244" s="12"/>
      <c r="N244" s="12"/>
      <c r="O244" s="12"/>
      <c r="P244" s="98" t="str">
        <f xml:space="preserve"> IF(ISBLANK(M244),"",VLOOKUP(M244,ComboValue!$E$2:$I$18,5,FALSE))</f>
        <v/>
      </c>
      <c r="Q244" s="12"/>
      <c r="R244" s="234" t="str" cm="1">
        <f t="array" ref="R244">IF(OR(ISNUMBER(SEARCH("GHS05",$D244:$L244)),ISNUMBER(SEARCH("GHS06",$D244:$L244)),ISNUMBER(SEARCH("GHS07",$D244:$L244)),ISNUMBER(SEARCH("GHS08",$D244:$L244)),ISNUMBER(SEARCH("geen pictogram",$D244:$L244)),ISNUMBER(SEARCH("GHS09",$D244:$L244)),ISNUMBER(SEARCH("GHS05",$D244:$L244))),"JA","NEE")</f>
        <v>NEE</v>
      </c>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X244" s="121" t="str">
        <f xml:space="preserve"> IF(ISBLANK(D244),"",VLOOKUP(D244,ComboValue!$B$2:$C$11,2,FALSE) &amp; ",") &amp; IF(ISBLANK(E244),"",VLOOKUP(E244,ComboValue!$B$2:$C$11,2,FALSE) &amp; ",") &amp; IF(ISBLANK(F244),"",VLOOKUP(F244,ComboValue!$B$2:$C$11,2,FALSE) &amp; ",") &amp; IF(ISBLANK(G244),"",VLOOKUP(G244,ComboValue!$B$2:$C$11,2,FALSE) &amp; ",") &amp; IF(ISBLANK(H244),"",VLOOKUP(H244,ComboValue!$B$2:$C$11,2,FALSE) &amp; ",") &amp; IF(ISBLANK(I244),"",VLOOKUP(I244,ComboValue!$B$2:$C$11,2,FALSE) &amp; ",") &amp; IF(ISBLANK(J244),"",VLOOKUP(J244,ComboValue!$B$2:$C$11,2,FALSE) &amp; ",") &amp; IF(ISBLANK(K244),"",VLOOKUP(K244,ComboValue!$B$2:$C$11,2,FALSE) &amp; ",") &amp; IF(ISBLANK(L244),"",VLOOKUP(L244,ComboValue!$B$2:$C$11,2,FALSE) &amp; ",")</f>
        <v/>
      </c>
      <c r="AY244" s="121" t="str">
        <f t="shared" si="232"/>
        <v>Tous_NL</v>
      </c>
      <c r="AZ244" s="121" t="str">
        <f>IF(ISBLANK(M244),"",VLOOKUP(M244,ComboValue!$E$2:$G$18,3,FALSE))</f>
        <v/>
      </c>
      <c r="BA244" s="121" t="str">
        <f>IF(ISBLANK(N244),"",VLOOKUP(N244,ComboValue!$K$2:$L$5,2,FALSE))</f>
        <v/>
      </c>
      <c r="BB244" s="128" t="str">
        <f>IF(ISBLANK(S244),"",VLOOKUP(S244,ComboValue!$N$2:$O$70,2,FALSE) &amp; ",") &amp; IF(ISBLANK(T244),"",VLOOKUP(T244,ComboValue!$N$2:$O$70,2,FALSE) &amp; ",") &amp; IF(ISBLANK(U244),"",VLOOKUP(U244,ComboValue!$N$2:$O$70,2,FALSE) &amp; ",") &amp; IF(ISBLANK(V244),"",VLOOKUP(V244,ComboValue!$N$2:$O$70,2,FALSE) &amp; ",") &amp; IF(ISBLANK(W244),"",VLOOKUP(W244,ComboValue!$N$2:$O$70,2,FALSE) &amp; ",") &amp; IF(ISBLANK(X244),"",VLOOKUP(X244,ComboValue!$N$2:$O$70,2,FALSE) &amp; ",") &amp; IF(ISBLANK(Y244),"",VLOOKUP(Y244,ComboValue!$N$2:$O$70,2,FALSE) &amp; ",") &amp; IF(ISBLANK(Z244),"",VLOOKUP(Z244,ComboValue!$N$2:$O$70,2,FALSE) &amp; ",") &amp; IF(ISBLANK(AA244),"",VLOOKUP(AA244,ComboValue!$N$2:$O$70,2,FALSE) &amp; ",") &amp; IF(ISBLANK(AB244),"",VLOOKUP(AB244,ComboValue!$N$2:$O$70,2,FALSE) &amp; ",") &amp; IF(ISBLANK(AC244),"",VLOOKUP(AC244,ComboValue!$N$2:$O$70,2,FALSE) &amp; ",") &amp; IF(ISBLANK(AD244),"",VLOOKUP(AD244,ComboValue!$N$2:$O$70,2,FALSE) &amp; ",") &amp; IF(ISBLANK(AE244),"",VLOOKUP(AE244,ComboValue!$N$2:$O$70,2,FALSE) &amp; ",") &amp; IF(ISBLANK(AF244),"",VLOOKUP(AF244,ComboValue!$N$2:$O$70,2,FALSE) &amp; ",") &amp; IF(ISBLANK(AG244),"",VLOOKUP(AG244,ComboValue!$N$2:$O$70,2,FALSE) &amp; ",") &amp; IF(ISBLANK(AH244),"",VLOOKUP(AH244,ComboValue!$N$2:$O$70,2,FALSE) &amp; ",") &amp; IF(ISBLANK(AI244),"",VLOOKUP(AI244,ComboValue!$N$2:$O$70,2,FALSE) &amp; ",") &amp; IF(ISBLANK(AJ244),"",VLOOKUP(AJ244,ComboValue!$N$2:$O$70,2,FALSE) &amp; ",") &amp; IF(ISBLANK(AK244),"",VLOOKUP(AK244,ComboValue!$N$2:$O$70,2,FALSE) &amp; ",") &amp; IF(ISBLANK(AL244),"",VLOOKUP(AL244,ComboValue!$N$2:$O$70,2,FALSE) &amp; ",") &amp; IF(ISBLANK(AM244),"",VLOOKUP(AM244,ComboValue!$N$2:$O$70,2,FALSE) &amp; ",") &amp; IF(ISBLANK(AN244),"",VLOOKUP(AN244,ComboValue!$N$2:$O$70,2,FALSE) &amp; ",") &amp; IF(ISBLANK(AO244),"",VLOOKUP(AO244,ComboValue!$N$2:$O$70,2,FALSE) &amp; ",") &amp; IF(ISBLANK(AP244),"",VLOOKUP(AP244,ComboValue!$N$2:$O$70,2,FALSE) &amp; ",") &amp; IF(ISBLANK(AQ244),"",VLOOKUP(AQ244,ComboValue!$N$2:$O$70,2,FALSE) &amp; ",") &amp; IF(ISBLANK(AR244),"",VLOOKUP(AR244,ComboValue!$N$2:$O$70,2,FALSE) &amp; ",") &amp; IF(ISBLANK(AS244),"",VLOOKUP(AS244,ComboValue!$N$2:$O$70,2,FALSE) &amp; ",") &amp; IF(ISBLANK(AT244),"",VLOOKUP(AT244,ComboValue!$N$2:$O$70,2,FALSE) &amp; ",") &amp; IF(ISBLANK(AU244),"",VLOOKUP(AU244,ComboValue!$N$2:$O$70,2,FALSE) &amp; ",") &amp; IF(ISBLANK(AV244),"",VLOOKUP(AV244,ComboValue!$N$2:$O$70,2,FALSE) &amp; ",")</f>
        <v/>
      </c>
      <c r="BC244" s="122" t="str">
        <f t="shared" si="233"/>
        <v/>
      </c>
      <c r="BD244" s="110"/>
      <c r="BE244" s="120" t="str">
        <f t="shared" si="221"/>
        <v/>
      </c>
      <c r="BF244" s="121" t="str">
        <f t="shared" si="222"/>
        <v/>
      </c>
      <c r="BG244" s="121" t="str">
        <f t="shared" si="223"/>
        <v/>
      </c>
      <c r="BH244" s="121" t="str">
        <f t="shared" si="224"/>
        <v/>
      </c>
      <c r="BI244" s="121" t="str">
        <f t="shared" si="225"/>
        <v/>
      </c>
      <c r="BJ244" s="121" t="str">
        <f t="shared" si="226"/>
        <v/>
      </c>
      <c r="BK244" s="121" t="str">
        <f t="shared" si="227"/>
        <v/>
      </c>
      <c r="BL244" s="121" t="str">
        <f t="shared" si="228"/>
        <v/>
      </c>
      <c r="BM244" s="121" t="str">
        <f t="shared" si="229"/>
        <v/>
      </c>
      <c r="BN244" s="121" t="str">
        <f t="shared" si="230"/>
        <v/>
      </c>
      <c r="BO244" s="121">
        <f t="shared" si="234"/>
        <v>0</v>
      </c>
      <c r="BP244" s="121">
        <f t="shared" si="235"/>
        <v>0</v>
      </c>
      <c r="BQ244" s="121">
        <f t="shared" si="236"/>
        <v>0</v>
      </c>
      <c r="BR244" s="121">
        <f t="shared" si="237"/>
        <v>0</v>
      </c>
      <c r="BS244" s="121">
        <f t="shared" si="238"/>
        <v>0</v>
      </c>
      <c r="BT244" s="121">
        <f t="shared" si="239"/>
        <v>0</v>
      </c>
      <c r="BU244" s="121" t="str">
        <f t="shared" si="240"/>
        <v/>
      </c>
      <c r="BV244" s="121" t="str">
        <f t="shared" si="241"/>
        <v/>
      </c>
      <c r="BW244" s="121" t="str">
        <f t="shared" si="242"/>
        <v/>
      </c>
      <c r="BX244" s="121" t="str">
        <f t="shared" si="243"/>
        <v/>
      </c>
      <c r="BY244" s="121" t="str">
        <f t="shared" si="244"/>
        <v/>
      </c>
      <c r="BZ244" s="121" t="str">
        <f t="shared" si="245"/>
        <v/>
      </c>
      <c r="CA244" s="121" t="str">
        <f t="shared" si="246"/>
        <v/>
      </c>
      <c r="CB244" s="121" t="str">
        <f t="shared" si="247"/>
        <v/>
      </c>
      <c r="CC244" s="121" t="str">
        <f t="shared" si="248"/>
        <v/>
      </c>
      <c r="CD244" s="121" t="str">
        <f t="shared" si="249"/>
        <v/>
      </c>
      <c r="CE244" s="121" t="str">
        <f t="shared" si="250"/>
        <v/>
      </c>
      <c r="CF244" s="121" t="str">
        <f t="shared" si="251"/>
        <v/>
      </c>
      <c r="CG244" s="121" t="str">
        <f t="shared" si="252"/>
        <v/>
      </c>
      <c r="CH244" s="121" t="str">
        <f t="shared" si="253"/>
        <v/>
      </c>
      <c r="CI244" s="121" t="str">
        <f t="shared" si="254"/>
        <v/>
      </c>
      <c r="CJ244" s="129" t="str">
        <f t="shared" si="255"/>
        <v/>
      </c>
      <c r="CK244" s="121" t="str">
        <f t="shared" si="256"/>
        <v/>
      </c>
      <c r="CL244" s="121" t="str">
        <f t="shared" si="257"/>
        <v/>
      </c>
      <c r="CM244" s="122" t="str">
        <f t="shared" si="258"/>
        <v/>
      </c>
      <c r="CN244" s="122"/>
      <c r="CO244" s="122"/>
      <c r="CP244" s="122"/>
      <c r="CQ244" s="122"/>
      <c r="CR244" s="218" t="str">
        <f t="shared" si="231"/>
        <v>NO</v>
      </c>
      <c r="CS244" s="120" t="str">
        <f t="shared" si="259"/>
        <v/>
      </c>
      <c r="CT244" s="121" t="str">
        <f t="shared" si="260"/>
        <v/>
      </c>
      <c r="CU244" s="121" t="str">
        <f t="shared" si="261"/>
        <v/>
      </c>
      <c r="CV244" s="121" t="str">
        <f t="shared" si="262"/>
        <v/>
      </c>
      <c r="CW244" s="121" t="str">
        <f t="shared" si="263"/>
        <v/>
      </c>
      <c r="CX244" s="121" t="str">
        <f t="shared" si="264"/>
        <v/>
      </c>
      <c r="CY244" s="121" t="str">
        <f t="shared" si="265"/>
        <v/>
      </c>
      <c r="CZ244" s="121" t="str">
        <f t="shared" si="266"/>
        <v/>
      </c>
      <c r="DA244" s="121" t="str">
        <f t="shared" si="267"/>
        <v/>
      </c>
      <c r="DB244" s="122" t="str">
        <f t="shared" si="268"/>
        <v/>
      </c>
      <c r="DC244" s="120" t="str">
        <f t="shared" si="269"/>
        <v/>
      </c>
      <c r="DD244" s="121" t="str">
        <f t="shared" si="270"/>
        <v/>
      </c>
      <c r="DE244" s="121" t="str">
        <f t="shared" si="271"/>
        <v/>
      </c>
      <c r="DF244" s="122" t="str">
        <f t="shared" si="272"/>
        <v/>
      </c>
      <c r="DG244" s="110"/>
    </row>
    <row r="245" spans="2:111" ht="16.2" hidden="1" customHeight="1" outlineLevel="2" x14ac:dyDescent="0.4">
      <c r="B245" s="7">
        <v>240</v>
      </c>
      <c r="C245" s="12"/>
      <c r="D245" s="13"/>
      <c r="E245" s="14"/>
      <c r="F245" s="14"/>
      <c r="G245" s="14"/>
      <c r="H245" s="14"/>
      <c r="I245" s="14"/>
      <c r="J245" s="14"/>
      <c r="K245" s="14"/>
      <c r="L245" s="15"/>
      <c r="M245" s="12"/>
      <c r="N245" s="12"/>
      <c r="O245" s="12"/>
      <c r="P245" s="98" t="str">
        <f xml:space="preserve"> IF(ISBLANK(M245),"",VLOOKUP(M245,ComboValue!$E$2:$I$18,5,FALSE))</f>
        <v/>
      </c>
      <c r="Q245" s="12"/>
      <c r="R245" s="234" t="str" cm="1">
        <f t="array" ref="R245">IF(OR(ISNUMBER(SEARCH("GHS05",$D245:$L245)),ISNUMBER(SEARCH("GHS06",$D245:$L245)),ISNUMBER(SEARCH("GHS07",$D245:$L245)),ISNUMBER(SEARCH("GHS08",$D245:$L245)),ISNUMBER(SEARCH("geen pictogram",$D245:$L245)),ISNUMBER(SEARCH("GHS09",$D245:$L245)),ISNUMBER(SEARCH("GHS05",$D245:$L245))),"JA","NEE")</f>
        <v>NEE</v>
      </c>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X245" s="121" t="str">
        <f xml:space="preserve"> IF(ISBLANK(D245),"",VLOOKUP(D245,ComboValue!$B$2:$C$11,2,FALSE) &amp; ",") &amp; IF(ISBLANK(E245),"",VLOOKUP(E245,ComboValue!$B$2:$C$11,2,FALSE) &amp; ",") &amp; IF(ISBLANK(F245),"",VLOOKUP(F245,ComboValue!$B$2:$C$11,2,FALSE) &amp; ",") &amp; IF(ISBLANK(G245),"",VLOOKUP(G245,ComboValue!$B$2:$C$11,2,FALSE) &amp; ",") &amp; IF(ISBLANK(H245),"",VLOOKUP(H245,ComboValue!$B$2:$C$11,2,FALSE) &amp; ",") &amp; IF(ISBLANK(I245),"",VLOOKUP(I245,ComboValue!$B$2:$C$11,2,FALSE) &amp; ",") &amp; IF(ISBLANK(J245),"",VLOOKUP(J245,ComboValue!$B$2:$C$11,2,FALSE) &amp; ",") &amp; IF(ISBLANK(K245),"",VLOOKUP(K245,ComboValue!$B$2:$C$11,2,FALSE) &amp; ",") &amp; IF(ISBLANK(L245),"",VLOOKUP(L245,ComboValue!$B$2:$C$11,2,FALSE) &amp; ",")</f>
        <v/>
      </c>
      <c r="AY245" s="121" t="str">
        <f t="shared" si="232"/>
        <v>Tous_NL</v>
      </c>
      <c r="AZ245" s="121" t="str">
        <f>IF(ISBLANK(M245),"",VLOOKUP(M245,ComboValue!$E$2:$G$18,3,FALSE))</f>
        <v/>
      </c>
      <c r="BA245" s="121" t="str">
        <f>IF(ISBLANK(N245),"",VLOOKUP(N245,ComboValue!$K$2:$L$5,2,FALSE))</f>
        <v/>
      </c>
      <c r="BB245" s="128" t="str">
        <f>IF(ISBLANK(S245),"",VLOOKUP(S245,ComboValue!$N$2:$O$70,2,FALSE) &amp; ",") &amp; IF(ISBLANK(T245),"",VLOOKUP(T245,ComboValue!$N$2:$O$70,2,FALSE) &amp; ",") &amp; IF(ISBLANK(U245),"",VLOOKUP(U245,ComboValue!$N$2:$O$70,2,FALSE) &amp; ",") &amp; IF(ISBLANK(V245),"",VLOOKUP(V245,ComboValue!$N$2:$O$70,2,FALSE) &amp; ",") &amp; IF(ISBLANK(W245),"",VLOOKUP(W245,ComboValue!$N$2:$O$70,2,FALSE) &amp; ",") &amp; IF(ISBLANK(X245),"",VLOOKUP(X245,ComboValue!$N$2:$O$70,2,FALSE) &amp; ",") &amp; IF(ISBLANK(Y245),"",VLOOKUP(Y245,ComboValue!$N$2:$O$70,2,FALSE) &amp; ",") &amp; IF(ISBLANK(Z245),"",VLOOKUP(Z245,ComboValue!$N$2:$O$70,2,FALSE) &amp; ",") &amp; IF(ISBLANK(AA245),"",VLOOKUP(AA245,ComboValue!$N$2:$O$70,2,FALSE) &amp; ",") &amp; IF(ISBLANK(AB245),"",VLOOKUP(AB245,ComboValue!$N$2:$O$70,2,FALSE) &amp; ",") &amp; IF(ISBLANK(AC245),"",VLOOKUP(AC245,ComboValue!$N$2:$O$70,2,FALSE) &amp; ",") &amp; IF(ISBLANK(AD245),"",VLOOKUP(AD245,ComboValue!$N$2:$O$70,2,FALSE) &amp; ",") &amp; IF(ISBLANK(AE245),"",VLOOKUP(AE245,ComboValue!$N$2:$O$70,2,FALSE) &amp; ",") &amp; IF(ISBLANK(AF245),"",VLOOKUP(AF245,ComboValue!$N$2:$O$70,2,FALSE) &amp; ",") &amp; IF(ISBLANK(AG245),"",VLOOKUP(AG245,ComboValue!$N$2:$O$70,2,FALSE) &amp; ",") &amp; IF(ISBLANK(AH245),"",VLOOKUP(AH245,ComboValue!$N$2:$O$70,2,FALSE) &amp; ",") &amp; IF(ISBLANK(AI245),"",VLOOKUP(AI245,ComboValue!$N$2:$O$70,2,FALSE) &amp; ",") &amp; IF(ISBLANK(AJ245),"",VLOOKUP(AJ245,ComboValue!$N$2:$O$70,2,FALSE) &amp; ",") &amp; IF(ISBLANK(AK245),"",VLOOKUP(AK245,ComboValue!$N$2:$O$70,2,FALSE) &amp; ",") &amp; IF(ISBLANK(AL245),"",VLOOKUP(AL245,ComboValue!$N$2:$O$70,2,FALSE) &amp; ",") &amp; IF(ISBLANK(AM245),"",VLOOKUP(AM245,ComboValue!$N$2:$O$70,2,FALSE) &amp; ",") &amp; IF(ISBLANK(AN245),"",VLOOKUP(AN245,ComboValue!$N$2:$O$70,2,FALSE) &amp; ",") &amp; IF(ISBLANK(AO245),"",VLOOKUP(AO245,ComboValue!$N$2:$O$70,2,FALSE) &amp; ",") &amp; IF(ISBLANK(AP245),"",VLOOKUP(AP245,ComboValue!$N$2:$O$70,2,FALSE) &amp; ",") &amp; IF(ISBLANK(AQ245),"",VLOOKUP(AQ245,ComboValue!$N$2:$O$70,2,FALSE) &amp; ",") &amp; IF(ISBLANK(AR245),"",VLOOKUP(AR245,ComboValue!$N$2:$O$70,2,FALSE) &amp; ",") &amp; IF(ISBLANK(AS245),"",VLOOKUP(AS245,ComboValue!$N$2:$O$70,2,FALSE) &amp; ",") &amp; IF(ISBLANK(AT245),"",VLOOKUP(AT245,ComboValue!$N$2:$O$70,2,FALSE) &amp; ",") &amp; IF(ISBLANK(AU245),"",VLOOKUP(AU245,ComboValue!$N$2:$O$70,2,FALSE) &amp; ",") &amp; IF(ISBLANK(AV245),"",VLOOKUP(AV245,ComboValue!$N$2:$O$70,2,FALSE) &amp; ",")</f>
        <v/>
      </c>
      <c r="BC245" s="122" t="str">
        <f t="shared" si="233"/>
        <v/>
      </c>
      <c r="BD245" s="110"/>
      <c r="BE245" s="120" t="str">
        <f t="shared" si="221"/>
        <v/>
      </c>
      <c r="BF245" s="121" t="str">
        <f t="shared" si="222"/>
        <v/>
      </c>
      <c r="BG245" s="121" t="str">
        <f t="shared" si="223"/>
        <v/>
      </c>
      <c r="BH245" s="121" t="str">
        <f t="shared" si="224"/>
        <v/>
      </c>
      <c r="BI245" s="121" t="str">
        <f t="shared" si="225"/>
        <v/>
      </c>
      <c r="BJ245" s="121" t="str">
        <f t="shared" si="226"/>
        <v/>
      </c>
      <c r="BK245" s="121" t="str">
        <f t="shared" si="227"/>
        <v/>
      </c>
      <c r="BL245" s="121" t="str">
        <f t="shared" si="228"/>
        <v/>
      </c>
      <c r="BM245" s="121" t="str">
        <f t="shared" si="229"/>
        <v/>
      </c>
      <c r="BN245" s="121" t="str">
        <f t="shared" si="230"/>
        <v/>
      </c>
      <c r="BO245" s="121">
        <f t="shared" si="234"/>
        <v>0</v>
      </c>
      <c r="BP245" s="121">
        <f t="shared" si="235"/>
        <v>0</v>
      </c>
      <c r="BQ245" s="121">
        <f t="shared" si="236"/>
        <v>0</v>
      </c>
      <c r="BR245" s="121">
        <f t="shared" si="237"/>
        <v>0</v>
      </c>
      <c r="BS245" s="121">
        <f t="shared" si="238"/>
        <v>0</v>
      </c>
      <c r="BT245" s="121">
        <f t="shared" si="239"/>
        <v>0</v>
      </c>
      <c r="BU245" s="121" t="str">
        <f t="shared" si="240"/>
        <v/>
      </c>
      <c r="BV245" s="121" t="str">
        <f t="shared" si="241"/>
        <v/>
      </c>
      <c r="BW245" s="121" t="str">
        <f t="shared" si="242"/>
        <v/>
      </c>
      <c r="BX245" s="121" t="str">
        <f t="shared" si="243"/>
        <v/>
      </c>
      <c r="BY245" s="121" t="str">
        <f t="shared" si="244"/>
        <v/>
      </c>
      <c r="BZ245" s="121" t="str">
        <f t="shared" si="245"/>
        <v/>
      </c>
      <c r="CA245" s="121" t="str">
        <f t="shared" si="246"/>
        <v/>
      </c>
      <c r="CB245" s="121" t="str">
        <f t="shared" si="247"/>
        <v/>
      </c>
      <c r="CC245" s="121" t="str">
        <f t="shared" si="248"/>
        <v/>
      </c>
      <c r="CD245" s="121" t="str">
        <f t="shared" si="249"/>
        <v/>
      </c>
      <c r="CE245" s="121" t="str">
        <f t="shared" si="250"/>
        <v/>
      </c>
      <c r="CF245" s="121" t="str">
        <f t="shared" si="251"/>
        <v/>
      </c>
      <c r="CG245" s="121" t="str">
        <f t="shared" si="252"/>
        <v/>
      </c>
      <c r="CH245" s="121" t="str">
        <f t="shared" si="253"/>
        <v/>
      </c>
      <c r="CI245" s="121" t="str">
        <f t="shared" si="254"/>
        <v/>
      </c>
      <c r="CJ245" s="129" t="str">
        <f t="shared" si="255"/>
        <v/>
      </c>
      <c r="CK245" s="121" t="str">
        <f t="shared" si="256"/>
        <v/>
      </c>
      <c r="CL245" s="121" t="str">
        <f t="shared" si="257"/>
        <v/>
      </c>
      <c r="CM245" s="122" t="str">
        <f t="shared" si="258"/>
        <v/>
      </c>
      <c r="CN245" s="122"/>
      <c r="CO245" s="122"/>
      <c r="CP245" s="122"/>
      <c r="CQ245" s="122"/>
      <c r="CR245" s="218" t="str">
        <f t="shared" si="231"/>
        <v>NO</v>
      </c>
      <c r="CS245" s="120" t="str">
        <f t="shared" si="259"/>
        <v/>
      </c>
      <c r="CT245" s="121" t="str">
        <f t="shared" si="260"/>
        <v/>
      </c>
      <c r="CU245" s="121" t="str">
        <f t="shared" si="261"/>
        <v/>
      </c>
      <c r="CV245" s="121" t="str">
        <f t="shared" si="262"/>
        <v/>
      </c>
      <c r="CW245" s="121" t="str">
        <f t="shared" si="263"/>
        <v/>
      </c>
      <c r="CX245" s="121" t="str">
        <f t="shared" si="264"/>
        <v/>
      </c>
      <c r="CY245" s="121" t="str">
        <f t="shared" si="265"/>
        <v/>
      </c>
      <c r="CZ245" s="121" t="str">
        <f t="shared" si="266"/>
        <v/>
      </c>
      <c r="DA245" s="121" t="str">
        <f t="shared" si="267"/>
        <v/>
      </c>
      <c r="DB245" s="122" t="str">
        <f t="shared" si="268"/>
        <v/>
      </c>
      <c r="DC245" s="120" t="str">
        <f t="shared" si="269"/>
        <v/>
      </c>
      <c r="DD245" s="121" t="str">
        <f t="shared" si="270"/>
        <v/>
      </c>
      <c r="DE245" s="121" t="str">
        <f t="shared" si="271"/>
        <v/>
      </c>
      <c r="DF245" s="122" t="str">
        <f t="shared" si="272"/>
        <v/>
      </c>
      <c r="DG245" s="110"/>
    </row>
    <row r="246" spans="2:111" ht="16.2" hidden="1" customHeight="1" outlineLevel="2" x14ac:dyDescent="0.4">
      <c r="B246" s="7">
        <v>241</v>
      </c>
      <c r="C246" s="12"/>
      <c r="D246" s="13"/>
      <c r="E246" s="14"/>
      <c r="F246" s="14"/>
      <c r="G246" s="14"/>
      <c r="H246" s="14"/>
      <c r="I246" s="14"/>
      <c r="J246" s="14"/>
      <c r="K246" s="14"/>
      <c r="L246" s="15"/>
      <c r="M246" s="12"/>
      <c r="N246" s="12"/>
      <c r="O246" s="12"/>
      <c r="P246" s="98" t="str">
        <f xml:space="preserve"> IF(ISBLANK(M246),"",VLOOKUP(M246,ComboValue!$E$2:$I$18,5,FALSE))</f>
        <v/>
      </c>
      <c r="Q246" s="12"/>
      <c r="R246" s="234" t="str" cm="1">
        <f t="array" ref="R246">IF(OR(ISNUMBER(SEARCH("GHS05",$D246:$L246)),ISNUMBER(SEARCH("GHS06",$D246:$L246)),ISNUMBER(SEARCH("GHS07",$D246:$L246)),ISNUMBER(SEARCH("GHS08",$D246:$L246)),ISNUMBER(SEARCH("geen pictogram",$D246:$L246)),ISNUMBER(SEARCH("GHS09",$D246:$L246)),ISNUMBER(SEARCH("GHS05",$D246:$L246))),"JA","NEE")</f>
        <v>NEE</v>
      </c>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X246" s="121" t="str">
        <f xml:space="preserve"> IF(ISBLANK(D246),"",VLOOKUP(D246,ComboValue!$B$2:$C$11,2,FALSE) &amp; ",") &amp; IF(ISBLANK(E246),"",VLOOKUP(E246,ComboValue!$B$2:$C$11,2,FALSE) &amp; ",") &amp; IF(ISBLANK(F246),"",VLOOKUP(F246,ComboValue!$B$2:$C$11,2,FALSE) &amp; ",") &amp; IF(ISBLANK(G246),"",VLOOKUP(G246,ComboValue!$B$2:$C$11,2,FALSE) &amp; ",") &amp; IF(ISBLANK(H246),"",VLOOKUP(H246,ComboValue!$B$2:$C$11,2,FALSE) &amp; ",") &amp; IF(ISBLANK(I246),"",VLOOKUP(I246,ComboValue!$B$2:$C$11,2,FALSE) &amp; ",") &amp; IF(ISBLANK(J246),"",VLOOKUP(J246,ComboValue!$B$2:$C$11,2,FALSE) &amp; ",") &amp; IF(ISBLANK(K246),"",VLOOKUP(K246,ComboValue!$B$2:$C$11,2,FALSE) &amp; ",") &amp; IF(ISBLANK(L246),"",VLOOKUP(L246,ComboValue!$B$2:$C$11,2,FALSE) &amp; ",")</f>
        <v/>
      </c>
      <c r="AY246" s="121" t="str">
        <f t="shared" si="232"/>
        <v>Tous_NL</v>
      </c>
      <c r="AZ246" s="121" t="str">
        <f>IF(ISBLANK(M246),"",VLOOKUP(M246,ComboValue!$E$2:$G$18,3,FALSE))</f>
        <v/>
      </c>
      <c r="BA246" s="121" t="str">
        <f>IF(ISBLANK(N246),"",VLOOKUP(N246,ComboValue!$K$2:$L$5,2,FALSE))</f>
        <v/>
      </c>
      <c r="BB246" s="128" t="str">
        <f>IF(ISBLANK(S246),"",VLOOKUP(S246,ComboValue!$N$2:$O$70,2,FALSE) &amp; ",") &amp; IF(ISBLANK(T246),"",VLOOKUP(T246,ComboValue!$N$2:$O$70,2,FALSE) &amp; ",") &amp; IF(ISBLANK(U246),"",VLOOKUP(U246,ComboValue!$N$2:$O$70,2,FALSE) &amp; ",") &amp; IF(ISBLANK(V246),"",VLOOKUP(V246,ComboValue!$N$2:$O$70,2,FALSE) &amp; ",") &amp; IF(ISBLANK(W246),"",VLOOKUP(W246,ComboValue!$N$2:$O$70,2,FALSE) &amp; ",") &amp; IF(ISBLANK(X246),"",VLOOKUP(X246,ComboValue!$N$2:$O$70,2,FALSE) &amp; ",") &amp; IF(ISBLANK(Y246),"",VLOOKUP(Y246,ComboValue!$N$2:$O$70,2,FALSE) &amp; ",") &amp; IF(ISBLANK(Z246),"",VLOOKUP(Z246,ComboValue!$N$2:$O$70,2,FALSE) &amp; ",") &amp; IF(ISBLANK(AA246),"",VLOOKUP(AA246,ComboValue!$N$2:$O$70,2,FALSE) &amp; ",") &amp; IF(ISBLANK(AB246),"",VLOOKUP(AB246,ComboValue!$N$2:$O$70,2,FALSE) &amp; ",") &amp; IF(ISBLANK(AC246),"",VLOOKUP(AC246,ComboValue!$N$2:$O$70,2,FALSE) &amp; ",") &amp; IF(ISBLANK(AD246),"",VLOOKUP(AD246,ComboValue!$N$2:$O$70,2,FALSE) &amp; ",") &amp; IF(ISBLANK(AE246),"",VLOOKUP(AE246,ComboValue!$N$2:$O$70,2,FALSE) &amp; ",") &amp; IF(ISBLANK(AF246),"",VLOOKUP(AF246,ComboValue!$N$2:$O$70,2,FALSE) &amp; ",") &amp; IF(ISBLANK(AG246),"",VLOOKUP(AG246,ComboValue!$N$2:$O$70,2,FALSE) &amp; ",") &amp; IF(ISBLANK(AH246),"",VLOOKUP(AH246,ComboValue!$N$2:$O$70,2,FALSE) &amp; ",") &amp; IF(ISBLANK(AI246),"",VLOOKUP(AI246,ComboValue!$N$2:$O$70,2,FALSE) &amp; ",") &amp; IF(ISBLANK(AJ246),"",VLOOKUP(AJ246,ComboValue!$N$2:$O$70,2,FALSE) &amp; ",") &amp; IF(ISBLANK(AK246),"",VLOOKUP(AK246,ComboValue!$N$2:$O$70,2,FALSE) &amp; ",") &amp; IF(ISBLANK(AL246),"",VLOOKUP(AL246,ComboValue!$N$2:$O$70,2,FALSE) &amp; ",") &amp; IF(ISBLANK(AM246),"",VLOOKUP(AM246,ComboValue!$N$2:$O$70,2,FALSE) &amp; ",") &amp; IF(ISBLANK(AN246),"",VLOOKUP(AN246,ComboValue!$N$2:$O$70,2,FALSE) &amp; ",") &amp; IF(ISBLANK(AO246),"",VLOOKUP(AO246,ComboValue!$N$2:$O$70,2,FALSE) &amp; ",") &amp; IF(ISBLANK(AP246),"",VLOOKUP(AP246,ComboValue!$N$2:$O$70,2,FALSE) &amp; ",") &amp; IF(ISBLANK(AQ246),"",VLOOKUP(AQ246,ComboValue!$N$2:$O$70,2,FALSE) &amp; ",") &amp; IF(ISBLANK(AR246),"",VLOOKUP(AR246,ComboValue!$N$2:$O$70,2,FALSE) &amp; ",") &amp; IF(ISBLANK(AS246),"",VLOOKUP(AS246,ComboValue!$N$2:$O$70,2,FALSE) &amp; ",") &amp; IF(ISBLANK(AT246),"",VLOOKUP(AT246,ComboValue!$N$2:$O$70,2,FALSE) &amp; ",") &amp; IF(ISBLANK(AU246),"",VLOOKUP(AU246,ComboValue!$N$2:$O$70,2,FALSE) &amp; ",") &amp; IF(ISBLANK(AV246),"",VLOOKUP(AV246,ComboValue!$N$2:$O$70,2,FALSE) &amp; ",")</f>
        <v/>
      </c>
      <c r="BC246" s="122" t="str">
        <f t="shared" si="233"/>
        <v/>
      </c>
      <c r="BD246" s="110"/>
      <c r="BE246" s="120" t="str">
        <f t="shared" si="221"/>
        <v/>
      </c>
      <c r="BF246" s="121" t="str">
        <f t="shared" si="222"/>
        <v/>
      </c>
      <c r="BG246" s="121" t="str">
        <f t="shared" si="223"/>
        <v/>
      </c>
      <c r="BH246" s="121" t="str">
        <f t="shared" si="224"/>
        <v/>
      </c>
      <c r="BI246" s="121" t="str">
        <f t="shared" si="225"/>
        <v/>
      </c>
      <c r="BJ246" s="121" t="str">
        <f t="shared" si="226"/>
        <v/>
      </c>
      <c r="BK246" s="121" t="str">
        <f t="shared" si="227"/>
        <v/>
      </c>
      <c r="BL246" s="121" t="str">
        <f t="shared" si="228"/>
        <v/>
      </c>
      <c r="BM246" s="121" t="str">
        <f t="shared" si="229"/>
        <v/>
      </c>
      <c r="BN246" s="121" t="str">
        <f t="shared" si="230"/>
        <v/>
      </c>
      <c r="BO246" s="121">
        <f t="shared" si="234"/>
        <v>0</v>
      </c>
      <c r="BP246" s="121">
        <f t="shared" si="235"/>
        <v>0</v>
      </c>
      <c r="BQ246" s="121">
        <f t="shared" si="236"/>
        <v>0</v>
      </c>
      <c r="BR246" s="121">
        <f t="shared" si="237"/>
        <v>0</v>
      </c>
      <c r="BS246" s="121">
        <f t="shared" si="238"/>
        <v>0</v>
      </c>
      <c r="BT246" s="121">
        <f t="shared" si="239"/>
        <v>0</v>
      </c>
      <c r="BU246" s="121" t="str">
        <f t="shared" si="240"/>
        <v/>
      </c>
      <c r="BV246" s="121" t="str">
        <f t="shared" si="241"/>
        <v/>
      </c>
      <c r="BW246" s="121" t="str">
        <f t="shared" si="242"/>
        <v/>
      </c>
      <c r="BX246" s="121" t="str">
        <f t="shared" si="243"/>
        <v/>
      </c>
      <c r="BY246" s="121" t="str">
        <f t="shared" si="244"/>
        <v/>
      </c>
      <c r="BZ246" s="121" t="str">
        <f t="shared" si="245"/>
        <v/>
      </c>
      <c r="CA246" s="121" t="str">
        <f t="shared" si="246"/>
        <v/>
      </c>
      <c r="CB246" s="121" t="str">
        <f t="shared" si="247"/>
        <v/>
      </c>
      <c r="CC246" s="121" t="str">
        <f t="shared" si="248"/>
        <v/>
      </c>
      <c r="CD246" s="121" t="str">
        <f t="shared" si="249"/>
        <v/>
      </c>
      <c r="CE246" s="121" t="str">
        <f t="shared" si="250"/>
        <v/>
      </c>
      <c r="CF246" s="121" t="str">
        <f t="shared" si="251"/>
        <v/>
      </c>
      <c r="CG246" s="121" t="str">
        <f t="shared" si="252"/>
        <v/>
      </c>
      <c r="CH246" s="121" t="str">
        <f t="shared" si="253"/>
        <v/>
      </c>
      <c r="CI246" s="121" t="str">
        <f t="shared" si="254"/>
        <v/>
      </c>
      <c r="CJ246" s="129" t="str">
        <f t="shared" si="255"/>
        <v/>
      </c>
      <c r="CK246" s="121" t="str">
        <f t="shared" si="256"/>
        <v/>
      </c>
      <c r="CL246" s="121" t="str">
        <f t="shared" si="257"/>
        <v/>
      </c>
      <c r="CM246" s="122" t="str">
        <f t="shared" si="258"/>
        <v/>
      </c>
      <c r="CN246" s="122"/>
      <c r="CO246" s="122"/>
      <c r="CP246" s="122"/>
      <c r="CQ246" s="122"/>
      <c r="CR246" s="218" t="str">
        <f t="shared" si="231"/>
        <v>NO</v>
      </c>
      <c r="CS246" s="120" t="str">
        <f t="shared" si="259"/>
        <v/>
      </c>
      <c r="CT246" s="121" t="str">
        <f t="shared" si="260"/>
        <v/>
      </c>
      <c r="CU246" s="121" t="str">
        <f t="shared" si="261"/>
        <v/>
      </c>
      <c r="CV246" s="121" t="str">
        <f t="shared" si="262"/>
        <v/>
      </c>
      <c r="CW246" s="121" t="str">
        <f t="shared" si="263"/>
        <v/>
      </c>
      <c r="CX246" s="121" t="str">
        <f t="shared" si="264"/>
        <v/>
      </c>
      <c r="CY246" s="121" t="str">
        <f t="shared" si="265"/>
        <v/>
      </c>
      <c r="CZ246" s="121" t="str">
        <f t="shared" si="266"/>
        <v/>
      </c>
      <c r="DA246" s="121" t="str">
        <f t="shared" si="267"/>
        <v/>
      </c>
      <c r="DB246" s="122" t="str">
        <f t="shared" si="268"/>
        <v/>
      </c>
      <c r="DC246" s="120" t="str">
        <f t="shared" si="269"/>
        <v/>
      </c>
      <c r="DD246" s="121" t="str">
        <f t="shared" si="270"/>
        <v/>
      </c>
      <c r="DE246" s="121" t="str">
        <f t="shared" si="271"/>
        <v/>
      </c>
      <c r="DF246" s="122" t="str">
        <f t="shared" si="272"/>
        <v/>
      </c>
      <c r="DG246" s="110"/>
    </row>
    <row r="247" spans="2:111" ht="16.2" hidden="1" customHeight="1" outlineLevel="2" x14ac:dyDescent="0.4">
      <c r="B247" s="7">
        <v>242</v>
      </c>
      <c r="C247" s="12"/>
      <c r="D247" s="13"/>
      <c r="E247" s="14"/>
      <c r="F247" s="14"/>
      <c r="G247" s="14"/>
      <c r="H247" s="14"/>
      <c r="I247" s="14"/>
      <c r="J247" s="14"/>
      <c r="K247" s="14"/>
      <c r="L247" s="15"/>
      <c r="M247" s="12"/>
      <c r="N247" s="12"/>
      <c r="O247" s="12"/>
      <c r="P247" s="98" t="str">
        <f xml:space="preserve"> IF(ISBLANK(M247),"",VLOOKUP(M247,ComboValue!$E$2:$I$18,5,FALSE))</f>
        <v/>
      </c>
      <c r="Q247" s="12"/>
      <c r="R247" s="234" t="str" cm="1">
        <f t="array" ref="R247">IF(OR(ISNUMBER(SEARCH("GHS05",$D247:$L247)),ISNUMBER(SEARCH("GHS06",$D247:$L247)),ISNUMBER(SEARCH("GHS07",$D247:$L247)),ISNUMBER(SEARCH("GHS08",$D247:$L247)),ISNUMBER(SEARCH("geen pictogram",$D247:$L247)),ISNUMBER(SEARCH("GHS09",$D247:$L247)),ISNUMBER(SEARCH("GHS05",$D247:$L247))),"JA","NEE")</f>
        <v>NEE</v>
      </c>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X247" s="121" t="str">
        <f xml:space="preserve"> IF(ISBLANK(D247),"",VLOOKUP(D247,ComboValue!$B$2:$C$11,2,FALSE) &amp; ",") &amp; IF(ISBLANK(E247),"",VLOOKUP(E247,ComboValue!$B$2:$C$11,2,FALSE) &amp; ",") &amp; IF(ISBLANK(F247),"",VLOOKUP(F247,ComboValue!$B$2:$C$11,2,FALSE) &amp; ",") &amp; IF(ISBLANK(G247),"",VLOOKUP(G247,ComboValue!$B$2:$C$11,2,FALSE) &amp; ",") &amp; IF(ISBLANK(H247),"",VLOOKUP(H247,ComboValue!$B$2:$C$11,2,FALSE) &amp; ",") &amp; IF(ISBLANK(I247),"",VLOOKUP(I247,ComboValue!$B$2:$C$11,2,FALSE) &amp; ",") &amp; IF(ISBLANK(J247),"",VLOOKUP(J247,ComboValue!$B$2:$C$11,2,FALSE) &amp; ",") &amp; IF(ISBLANK(K247),"",VLOOKUP(K247,ComboValue!$B$2:$C$11,2,FALSE) &amp; ",") &amp; IF(ISBLANK(L247),"",VLOOKUP(L247,ComboValue!$B$2:$C$11,2,FALSE) &amp; ",")</f>
        <v/>
      </c>
      <c r="AY247" s="121" t="str">
        <f t="shared" si="232"/>
        <v>Tous_NL</v>
      </c>
      <c r="AZ247" s="121" t="str">
        <f>IF(ISBLANK(M247),"",VLOOKUP(M247,ComboValue!$E$2:$G$18,3,FALSE))</f>
        <v/>
      </c>
      <c r="BA247" s="121" t="str">
        <f>IF(ISBLANK(N247),"",VLOOKUP(N247,ComboValue!$K$2:$L$5,2,FALSE))</f>
        <v/>
      </c>
      <c r="BB247" s="128" t="str">
        <f>IF(ISBLANK(S247),"",VLOOKUP(S247,ComboValue!$N$2:$O$70,2,FALSE) &amp; ",") &amp; IF(ISBLANK(T247),"",VLOOKUP(T247,ComboValue!$N$2:$O$70,2,FALSE) &amp; ",") &amp; IF(ISBLANK(U247),"",VLOOKUP(U247,ComboValue!$N$2:$O$70,2,FALSE) &amp; ",") &amp; IF(ISBLANK(V247),"",VLOOKUP(V247,ComboValue!$N$2:$O$70,2,FALSE) &amp; ",") &amp; IF(ISBLANK(W247),"",VLOOKUP(W247,ComboValue!$N$2:$O$70,2,FALSE) &amp; ",") &amp; IF(ISBLANK(X247),"",VLOOKUP(X247,ComboValue!$N$2:$O$70,2,FALSE) &amp; ",") &amp; IF(ISBLANK(Y247),"",VLOOKUP(Y247,ComboValue!$N$2:$O$70,2,FALSE) &amp; ",") &amp; IF(ISBLANK(Z247),"",VLOOKUP(Z247,ComboValue!$N$2:$O$70,2,FALSE) &amp; ",") &amp; IF(ISBLANK(AA247),"",VLOOKUP(AA247,ComboValue!$N$2:$O$70,2,FALSE) &amp; ",") &amp; IF(ISBLANK(AB247),"",VLOOKUP(AB247,ComboValue!$N$2:$O$70,2,FALSE) &amp; ",") &amp; IF(ISBLANK(AC247),"",VLOOKUP(AC247,ComboValue!$N$2:$O$70,2,FALSE) &amp; ",") &amp; IF(ISBLANK(AD247),"",VLOOKUP(AD247,ComboValue!$N$2:$O$70,2,FALSE) &amp; ",") &amp; IF(ISBLANK(AE247),"",VLOOKUP(AE247,ComboValue!$N$2:$O$70,2,FALSE) &amp; ",") &amp; IF(ISBLANK(AF247),"",VLOOKUP(AF247,ComboValue!$N$2:$O$70,2,FALSE) &amp; ",") &amp; IF(ISBLANK(AG247),"",VLOOKUP(AG247,ComboValue!$N$2:$O$70,2,FALSE) &amp; ",") &amp; IF(ISBLANK(AH247),"",VLOOKUP(AH247,ComboValue!$N$2:$O$70,2,FALSE) &amp; ",") &amp; IF(ISBLANK(AI247),"",VLOOKUP(AI247,ComboValue!$N$2:$O$70,2,FALSE) &amp; ",") &amp; IF(ISBLANK(AJ247),"",VLOOKUP(AJ247,ComboValue!$N$2:$O$70,2,FALSE) &amp; ",") &amp; IF(ISBLANK(AK247),"",VLOOKUP(AK247,ComboValue!$N$2:$O$70,2,FALSE) &amp; ",") &amp; IF(ISBLANK(AL247),"",VLOOKUP(AL247,ComboValue!$N$2:$O$70,2,FALSE) &amp; ",") &amp; IF(ISBLANK(AM247),"",VLOOKUP(AM247,ComboValue!$N$2:$O$70,2,FALSE) &amp; ",") &amp; IF(ISBLANK(AN247),"",VLOOKUP(AN247,ComboValue!$N$2:$O$70,2,FALSE) &amp; ",") &amp; IF(ISBLANK(AO247),"",VLOOKUP(AO247,ComboValue!$N$2:$O$70,2,FALSE) &amp; ",") &amp; IF(ISBLANK(AP247),"",VLOOKUP(AP247,ComboValue!$N$2:$O$70,2,FALSE) &amp; ",") &amp; IF(ISBLANK(AQ247),"",VLOOKUP(AQ247,ComboValue!$N$2:$O$70,2,FALSE) &amp; ",") &amp; IF(ISBLANK(AR247),"",VLOOKUP(AR247,ComboValue!$N$2:$O$70,2,FALSE) &amp; ",") &amp; IF(ISBLANK(AS247),"",VLOOKUP(AS247,ComboValue!$N$2:$O$70,2,FALSE) &amp; ",") &amp; IF(ISBLANK(AT247),"",VLOOKUP(AT247,ComboValue!$N$2:$O$70,2,FALSE) &amp; ",") &amp; IF(ISBLANK(AU247),"",VLOOKUP(AU247,ComboValue!$N$2:$O$70,2,FALSE) &amp; ",") &amp; IF(ISBLANK(AV247),"",VLOOKUP(AV247,ComboValue!$N$2:$O$70,2,FALSE) &amp; ",")</f>
        <v/>
      </c>
      <c r="BC247" s="122" t="str">
        <f t="shared" si="233"/>
        <v/>
      </c>
      <c r="BD247" s="110"/>
      <c r="BE247" s="120" t="str">
        <f t="shared" si="221"/>
        <v/>
      </c>
      <c r="BF247" s="121" t="str">
        <f t="shared" si="222"/>
        <v/>
      </c>
      <c r="BG247" s="121" t="str">
        <f t="shared" si="223"/>
        <v/>
      </c>
      <c r="BH247" s="121" t="str">
        <f t="shared" si="224"/>
        <v/>
      </c>
      <c r="BI247" s="121" t="str">
        <f t="shared" si="225"/>
        <v/>
      </c>
      <c r="BJ247" s="121" t="str">
        <f t="shared" si="226"/>
        <v/>
      </c>
      <c r="BK247" s="121" t="str">
        <f t="shared" si="227"/>
        <v/>
      </c>
      <c r="BL247" s="121" t="str">
        <f t="shared" si="228"/>
        <v/>
      </c>
      <c r="BM247" s="121" t="str">
        <f t="shared" si="229"/>
        <v/>
      </c>
      <c r="BN247" s="121" t="str">
        <f t="shared" si="230"/>
        <v/>
      </c>
      <c r="BO247" s="121">
        <f t="shared" si="234"/>
        <v>0</v>
      </c>
      <c r="BP247" s="121">
        <f t="shared" si="235"/>
        <v>0</v>
      </c>
      <c r="BQ247" s="121">
        <f t="shared" si="236"/>
        <v>0</v>
      </c>
      <c r="BR247" s="121">
        <f t="shared" si="237"/>
        <v>0</v>
      </c>
      <c r="BS247" s="121">
        <f t="shared" si="238"/>
        <v>0</v>
      </c>
      <c r="BT247" s="121">
        <f t="shared" si="239"/>
        <v>0</v>
      </c>
      <c r="BU247" s="121" t="str">
        <f t="shared" si="240"/>
        <v/>
      </c>
      <c r="BV247" s="121" t="str">
        <f t="shared" si="241"/>
        <v/>
      </c>
      <c r="BW247" s="121" t="str">
        <f t="shared" si="242"/>
        <v/>
      </c>
      <c r="BX247" s="121" t="str">
        <f t="shared" si="243"/>
        <v/>
      </c>
      <c r="BY247" s="121" t="str">
        <f t="shared" si="244"/>
        <v/>
      </c>
      <c r="BZ247" s="121" t="str">
        <f t="shared" si="245"/>
        <v/>
      </c>
      <c r="CA247" s="121" t="str">
        <f t="shared" si="246"/>
        <v/>
      </c>
      <c r="CB247" s="121" t="str">
        <f t="shared" si="247"/>
        <v/>
      </c>
      <c r="CC247" s="121" t="str">
        <f t="shared" si="248"/>
        <v/>
      </c>
      <c r="CD247" s="121" t="str">
        <f t="shared" si="249"/>
        <v/>
      </c>
      <c r="CE247" s="121" t="str">
        <f t="shared" si="250"/>
        <v/>
      </c>
      <c r="CF247" s="121" t="str">
        <f t="shared" si="251"/>
        <v/>
      </c>
      <c r="CG247" s="121" t="str">
        <f t="shared" si="252"/>
        <v/>
      </c>
      <c r="CH247" s="121" t="str">
        <f t="shared" si="253"/>
        <v/>
      </c>
      <c r="CI247" s="121" t="str">
        <f t="shared" si="254"/>
        <v/>
      </c>
      <c r="CJ247" s="129" t="str">
        <f t="shared" si="255"/>
        <v/>
      </c>
      <c r="CK247" s="121" t="str">
        <f t="shared" si="256"/>
        <v/>
      </c>
      <c r="CL247" s="121" t="str">
        <f t="shared" si="257"/>
        <v/>
      </c>
      <c r="CM247" s="122" t="str">
        <f t="shared" si="258"/>
        <v/>
      </c>
      <c r="CN247" s="122"/>
      <c r="CO247" s="122"/>
      <c r="CP247" s="122"/>
      <c r="CQ247" s="122"/>
      <c r="CR247" s="218" t="str">
        <f t="shared" si="231"/>
        <v>NO</v>
      </c>
      <c r="CS247" s="120" t="str">
        <f t="shared" si="259"/>
        <v/>
      </c>
      <c r="CT247" s="121" t="str">
        <f t="shared" si="260"/>
        <v/>
      </c>
      <c r="CU247" s="121" t="str">
        <f t="shared" si="261"/>
        <v/>
      </c>
      <c r="CV247" s="121" t="str">
        <f t="shared" si="262"/>
        <v/>
      </c>
      <c r="CW247" s="121" t="str">
        <f t="shared" si="263"/>
        <v/>
      </c>
      <c r="CX247" s="121" t="str">
        <f t="shared" si="264"/>
        <v/>
      </c>
      <c r="CY247" s="121" t="str">
        <f t="shared" si="265"/>
        <v/>
      </c>
      <c r="CZ247" s="121" t="str">
        <f t="shared" si="266"/>
        <v/>
      </c>
      <c r="DA247" s="121" t="str">
        <f t="shared" si="267"/>
        <v/>
      </c>
      <c r="DB247" s="122" t="str">
        <f t="shared" si="268"/>
        <v/>
      </c>
      <c r="DC247" s="120" t="str">
        <f t="shared" si="269"/>
        <v/>
      </c>
      <c r="DD247" s="121" t="str">
        <f t="shared" si="270"/>
        <v/>
      </c>
      <c r="DE247" s="121" t="str">
        <f t="shared" si="271"/>
        <v/>
      </c>
      <c r="DF247" s="122" t="str">
        <f t="shared" si="272"/>
        <v/>
      </c>
      <c r="DG247" s="110"/>
    </row>
    <row r="248" spans="2:111" ht="16.2" hidden="1" customHeight="1" outlineLevel="2" x14ac:dyDescent="0.4">
      <c r="B248" s="7">
        <v>243</v>
      </c>
      <c r="C248" s="12"/>
      <c r="D248" s="13"/>
      <c r="E248" s="14"/>
      <c r="F248" s="14"/>
      <c r="G248" s="14"/>
      <c r="H248" s="14"/>
      <c r="I248" s="14"/>
      <c r="J248" s="14"/>
      <c r="K248" s="14"/>
      <c r="L248" s="15"/>
      <c r="M248" s="12"/>
      <c r="N248" s="12"/>
      <c r="O248" s="12"/>
      <c r="P248" s="98" t="str">
        <f xml:space="preserve"> IF(ISBLANK(M248),"",VLOOKUP(M248,ComboValue!$E$2:$I$18,5,FALSE))</f>
        <v/>
      </c>
      <c r="Q248" s="12"/>
      <c r="R248" s="234" t="str" cm="1">
        <f t="array" ref="R248">IF(OR(ISNUMBER(SEARCH("GHS05",$D248:$L248)),ISNUMBER(SEARCH("GHS06",$D248:$L248)),ISNUMBER(SEARCH("GHS07",$D248:$L248)),ISNUMBER(SEARCH("GHS08",$D248:$L248)),ISNUMBER(SEARCH("geen pictogram",$D248:$L248)),ISNUMBER(SEARCH("GHS09",$D248:$L248)),ISNUMBER(SEARCH("GHS05",$D248:$L248))),"JA","NEE")</f>
        <v>NEE</v>
      </c>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X248" s="121" t="str">
        <f xml:space="preserve"> IF(ISBLANK(D248),"",VLOOKUP(D248,ComboValue!$B$2:$C$11,2,FALSE) &amp; ",") &amp; IF(ISBLANK(E248),"",VLOOKUP(E248,ComboValue!$B$2:$C$11,2,FALSE) &amp; ",") &amp; IF(ISBLANK(F248),"",VLOOKUP(F248,ComboValue!$B$2:$C$11,2,FALSE) &amp; ",") &amp; IF(ISBLANK(G248),"",VLOOKUP(G248,ComboValue!$B$2:$C$11,2,FALSE) &amp; ",") &amp; IF(ISBLANK(H248),"",VLOOKUP(H248,ComboValue!$B$2:$C$11,2,FALSE) &amp; ",") &amp; IF(ISBLANK(I248),"",VLOOKUP(I248,ComboValue!$B$2:$C$11,2,FALSE) &amp; ",") &amp; IF(ISBLANK(J248),"",VLOOKUP(J248,ComboValue!$B$2:$C$11,2,FALSE) &amp; ",") &amp; IF(ISBLANK(K248),"",VLOOKUP(K248,ComboValue!$B$2:$C$11,2,FALSE) &amp; ",") &amp; IF(ISBLANK(L248),"",VLOOKUP(L248,ComboValue!$B$2:$C$11,2,FALSE) &amp; ",")</f>
        <v/>
      </c>
      <c r="AY248" s="121" t="str">
        <f t="shared" si="232"/>
        <v>Tous_NL</v>
      </c>
      <c r="AZ248" s="121" t="str">
        <f>IF(ISBLANK(M248),"",VLOOKUP(M248,ComboValue!$E$2:$G$18,3,FALSE))</f>
        <v/>
      </c>
      <c r="BA248" s="121" t="str">
        <f>IF(ISBLANK(N248),"",VLOOKUP(N248,ComboValue!$K$2:$L$5,2,FALSE))</f>
        <v/>
      </c>
      <c r="BB248" s="128" t="str">
        <f>IF(ISBLANK(S248),"",VLOOKUP(S248,ComboValue!$N$2:$O$70,2,FALSE) &amp; ",") &amp; IF(ISBLANK(T248),"",VLOOKUP(T248,ComboValue!$N$2:$O$70,2,FALSE) &amp; ",") &amp; IF(ISBLANK(U248),"",VLOOKUP(U248,ComboValue!$N$2:$O$70,2,FALSE) &amp; ",") &amp; IF(ISBLANK(V248),"",VLOOKUP(V248,ComboValue!$N$2:$O$70,2,FALSE) &amp; ",") &amp; IF(ISBLANK(W248),"",VLOOKUP(W248,ComboValue!$N$2:$O$70,2,FALSE) &amp; ",") &amp; IF(ISBLANK(X248),"",VLOOKUP(X248,ComboValue!$N$2:$O$70,2,FALSE) &amp; ",") &amp; IF(ISBLANK(Y248),"",VLOOKUP(Y248,ComboValue!$N$2:$O$70,2,FALSE) &amp; ",") &amp; IF(ISBLANK(Z248),"",VLOOKUP(Z248,ComboValue!$N$2:$O$70,2,FALSE) &amp; ",") &amp; IF(ISBLANK(AA248),"",VLOOKUP(AA248,ComboValue!$N$2:$O$70,2,FALSE) &amp; ",") &amp; IF(ISBLANK(AB248),"",VLOOKUP(AB248,ComboValue!$N$2:$O$70,2,FALSE) &amp; ",") &amp; IF(ISBLANK(AC248),"",VLOOKUP(AC248,ComboValue!$N$2:$O$70,2,FALSE) &amp; ",") &amp; IF(ISBLANK(AD248),"",VLOOKUP(AD248,ComboValue!$N$2:$O$70,2,FALSE) &amp; ",") &amp; IF(ISBLANK(AE248),"",VLOOKUP(AE248,ComboValue!$N$2:$O$70,2,FALSE) &amp; ",") &amp; IF(ISBLANK(AF248),"",VLOOKUP(AF248,ComboValue!$N$2:$O$70,2,FALSE) &amp; ",") &amp; IF(ISBLANK(AG248),"",VLOOKUP(AG248,ComboValue!$N$2:$O$70,2,FALSE) &amp; ",") &amp; IF(ISBLANK(AH248),"",VLOOKUP(AH248,ComboValue!$N$2:$O$70,2,FALSE) &amp; ",") &amp; IF(ISBLANK(AI248),"",VLOOKUP(AI248,ComboValue!$N$2:$O$70,2,FALSE) &amp; ",") &amp; IF(ISBLANK(AJ248),"",VLOOKUP(AJ248,ComboValue!$N$2:$O$70,2,FALSE) &amp; ",") &amp; IF(ISBLANK(AK248),"",VLOOKUP(AK248,ComboValue!$N$2:$O$70,2,FALSE) &amp; ",") &amp; IF(ISBLANK(AL248),"",VLOOKUP(AL248,ComboValue!$N$2:$O$70,2,FALSE) &amp; ",") &amp; IF(ISBLANK(AM248),"",VLOOKUP(AM248,ComboValue!$N$2:$O$70,2,FALSE) &amp; ",") &amp; IF(ISBLANK(AN248),"",VLOOKUP(AN248,ComboValue!$N$2:$O$70,2,FALSE) &amp; ",") &amp; IF(ISBLANK(AO248),"",VLOOKUP(AO248,ComboValue!$N$2:$O$70,2,FALSE) &amp; ",") &amp; IF(ISBLANK(AP248),"",VLOOKUP(AP248,ComboValue!$N$2:$O$70,2,FALSE) &amp; ",") &amp; IF(ISBLANK(AQ248),"",VLOOKUP(AQ248,ComboValue!$N$2:$O$70,2,FALSE) &amp; ",") &amp; IF(ISBLANK(AR248),"",VLOOKUP(AR248,ComboValue!$N$2:$O$70,2,FALSE) &amp; ",") &amp; IF(ISBLANK(AS248),"",VLOOKUP(AS248,ComboValue!$N$2:$O$70,2,FALSE) &amp; ",") &amp; IF(ISBLANK(AT248),"",VLOOKUP(AT248,ComboValue!$N$2:$O$70,2,FALSE) &amp; ",") &amp; IF(ISBLANK(AU248),"",VLOOKUP(AU248,ComboValue!$N$2:$O$70,2,FALSE) &amp; ",") &amp; IF(ISBLANK(AV248),"",VLOOKUP(AV248,ComboValue!$N$2:$O$70,2,FALSE) &amp; ",")</f>
        <v/>
      </c>
      <c r="BC248" s="122" t="str">
        <f t="shared" si="233"/>
        <v/>
      </c>
      <c r="BD248" s="110"/>
      <c r="BE248" s="120" t="str">
        <f t="shared" si="221"/>
        <v/>
      </c>
      <c r="BF248" s="121" t="str">
        <f t="shared" si="222"/>
        <v/>
      </c>
      <c r="BG248" s="121" t="str">
        <f t="shared" si="223"/>
        <v/>
      </c>
      <c r="BH248" s="121" t="str">
        <f t="shared" si="224"/>
        <v/>
      </c>
      <c r="BI248" s="121" t="str">
        <f t="shared" si="225"/>
        <v/>
      </c>
      <c r="BJ248" s="121" t="str">
        <f t="shared" si="226"/>
        <v/>
      </c>
      <c r="BK248" s="121" t="str">
        <f t="shared" si="227"/>
        <v/>
      </c>
      <c r="BL248" s="121" t="str">
        <f t="shared" si="228"/>
        <v/>
      </c>
      <c r="BM248" s="121" t="str">
        <f t="shared" si="229"/>
        <v/>
      </c>
      <c r="BN248" s="121" t="str">
        <f t="shared" si="230"/>
        <v/>
      </c>
      <c r="BO248" s="121">
        <f t="shared" si="234"/>
        <v>0</v>
      </c>
      <c r="BP248" s="121">
        <f t="shared" si="235"/>
        <v>0</v>
      </c>
      <c r="BQ248" s="121">
        <f t="shared" si="236"/>
        <v>0</v>
      </c>
      <c r="BR248" s="121">
        <f t="shared" si="237"/>
        <v>0</v>
      </c>
      <c r="BS248" s="121">
        <f t="shared" si="238"/>
        <v>0</v>
      </c>
      <c r="BT248" s="121">
        <f t="shared" si="239"/>
        <v>0</v>
      </c>
      <c r="BU248" s="121" t="str">
        <f t="shared" si="240"/>
        <v/>
      </c>
      <c r="BV248" s="121" t="str">
        <f t="shared" si="241"/>
        <v/>
      </c>
      <c r="BW248" s="121" t="str">
        <f t="shared" si="242"/>
        <v/>
      </c>
      <c r="BX248" s="121" t="str">
        <f t="shared" si="243"/>
        <v/>
      </c>
      <c r="BY248" s="121" t="str">
        <f t="shared" si="244"/>
        <v/>
      </c>
      <c r="BZ248" s="121" t="str">
        <f t="shared" si="245"/>
        <v/>
      </c>
      <c r="CA248" s="121" t="str">
        <f t="shared" si="246"/>
        <v/>
      </c>
      <c r="CB248" s="121" t="str">
        <f t="shared" si="247"/>
        <v/>
      </c>
      <c r="CC248" s="121" t="str">
        <f t="shared" si="248"/>
        <v/>
      </c>
      <c r="CD248" s="121" t="str">
        <f t="shared" si="249"/>
        <v/>
      </c>
      <c r="CE248" s="121" t="str">
        <f t="shared" si="250"/>
        <v/>
      </c>
      <c r="CF248" s="121" t="str">
        <f t="shared" si="251"/>
        <v/>
      </c>
      <c r="CG248" s="121" t="str">
        <f t="shared" si="252"/>
        <v/>
      </c>
      <c r="CH248" s="121" t="str">
        <f t="shared" si="253"/>
        <v/>
      </c>
      <c r="CI248" s="121" t="str">
        <f t="shared" si="254"/>
        <v/>
      </c>
      <c r="CJ248" s="129" t="str">
        <f t="shared" si="255"/>
        <v/>
      </c>
      <c r="CK248" s="121" t="str">
        <f t="shared" si="256"/>
        <v/>
      </c>
      <c r="CL248" s="121" t="str">
        <f t="shared" si="257"/>
        <v/>
      </c>
      <c r="CM248" s="122" t="str">
        <f t="shared" si="258"/>
        <v/>
      </c>
      <c r="CN248" s="122"/>
      <c r="CO248" s="122"/>
      <c r="CP248" s="122"/>
      <c r="CQ248" s="122"/>
      <c r="CR248" s="218" t="str">
        <f t="shared" si="231"/>
        <v>NO</v>
      </c>
      <c r="CS248" s="120" t="str">
        <f t="shared" si="259"/>
        <v/>
      </c>
      <c r="CT248" s="121" t="str">
        <f t="shared" si="260"/>
        <v/>
      </c>
      <c r="CU248" s="121" t="str">
        <f t="shared" si="261"/>
        <v/>
      </c>
      <c r="CV248" s="121" t="str">
        <f t="shared" si="262"/>
        <v/>
      </c>
      <c r="CW248" s="121" t="str">
        <f t="shared" si="263"/>
        <v/>
      </c>
      <c r="CX248" s="121" t="str">
        <f t="shared" si="264"/>
        <v/>
      </c>
      <c r="CY248" s="121" t="str">
        <f t="shared" si="265"/>
        <v/>
      </c>
      <c r="CZ248" s="121" t="str">
        <f t="shared" si="266"/>
        <v/>
      </c>
      <c r="DA248" s="121" t="str">
        <f t="shared" si="267"/>
        <v/>
      </c>
      <c r="DB248" s="122" t="str">
        <f t="shared" si="268"/>
        <v/>
      </c>
      <c r="DC248" s="120" t="str">
        <f t="shared" si="269"/>
        <v/>
      </c>
      <c r="DD248" s="121" t="str">
        <f t="shared" si="270"/>
        <v/>
      </c>
      <c r="DE248" s="121" t="str">
        <f t="shared" si="271"/>
        <v/>
      </c>
      <c r="DF248" s="122" t="str">
        <f t="shared" si="272"/>
        <v/>
      </c>
      <c r="DG248" s="110"/>
    </row>
    <row r="249" spans="2:111" ht="16.2" hidden="1" customHeight="1" outlineLevel="2" x14ac:dyDescent="0.4">
      <c r="B249" s="7">
        <v>244</v>
      </c>
      <c r="C249" s="12"/>
      <c r="D249" s="13"/>
      <c r="E249" s="14"/>
      <c r="F249" s="14"/>
      <c r="G249" s="14"/>
      <c r="H249" s="14"/>
      <c r="I249" s="14"/>
      <c r="J249" s="14"/>
      <c r="K249" s="14"/>
      <c r="L249" s="15"/>
      <c r="M249" s="12"/>
      <c r="N249" s="12"/>
      <c r="O249" s="12"/>
      <c r="P249" s="98" t="str">
        <f xml:space="preserve"> IF(ISBLANK(M249),"",VLOOKUP(M249,ComboValue!$E$2:$I$18,5,FALSE))</f>
        <v/>
      </c>
      <c r="Q249" s="12"/>
      <c r="R249" s="234" t="str" cm="1">
        <f t="array" ref="R249">IF(OR(ISNUMBER(SEARCH("GHS05",$D249:$L249)),ISNUMBER(SEARCH("GHS06",$D249:$L249)),ISNUMBER(SEARCH("GHS07",$D249:$L249)),ISNUMBER(SEARCH("GHS08",$D249:$L249)),ISNUMBER(SEARCH("geen pictogram",$D249:$L249)),ISNUMBER(SEARCH("GHS09",$D249:$L249)),ISNUMBER(SEARCH("GHS05",$D249:$L249))),"JA","NEE")</f>
        <v>NEE</v>
      </c>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X249" s="121" t="str">
        <f xml:space="preserve"> IF(ISBLANK(D249),"",VLOOKUP(D249,ComboValue!$B$2:$C$11,2,FALSE) &amp; ",") &amp; IF(ISBLANK(E249),"",VLOOKUP(E249,ComboValue!$B$2:$C$11,2,FALSE) &amp; ",") &amp; IF(ISBLANK(F249),"",VLOOKUP(F249,ComboValue!$B$2:$C$11,2,FALSE) &amp; ",") &amp; IF(ISBLANK(G249),"",VLOOKUP(G249,ComboValue!$B$2:$C$11,2,FALSE) &amp; ",") &amp; IF(ISBLANK(H249),"",VLOOKUP(H249,ComboValue!$B$2:$C$11,2,FALSE) &amp; ",") &amp; IF(ISBLANK(I249),"",VLOOKUP(I249,ComboValue!$B$2:$C$11,2,FALSE) &amp; ",") &amp; IF(ISBLANK(J249),"",VLOOKUP(J249,ComboValue!$B$2:$C$11,2,FALSE) &amp; ",") &amp; IF(ISBLANK(K249),"",VLOOKUP(K249,ComboValue!$B$2:$C$11,2,FALSE) &amp; ",") &amp; IF(ISBLANK(L249),"",VLOOKUP(L249,ComboValue!$B$2:$C$11,2,FALSE) &amp; ",")</f>
        <v/>
      </c>
      <c r="AY249" s="121" t="str">
        <f t="shared" si="232"/>
        <v>Tous_NL</v>
      </c>
      <c r="AZ249" s="121" t="str">
        <f>IF(ISBLANK(M249),"",VLOOKUP(M249,ComboValue!$E$2:$G$18,3,FALSE))</f>
        <v/>
      </c>
      <c r="BA249" s="121" t="str">
        <f>IF(ISBLANK(N249),"",VLOOKUP(N249,ComboValue!$K$2:$L$5,2,FALSE))</f>
        <v/>
      </c>
      <c r="BB249" s="128" t="str">
        <f>IF(ISBLANK(S249),"",VLOOKUP(S249,ComboValue!$N$2:$O$70,2,FALSE) &amp; ",") &amp; IF(ISBLANK(T249),"",VLOOKUP(T249,ComboValue!$N$2:$O$70,2,FALSE) &amp; ",") &amp; IF(ISBLANK(U249),"",VLOOKUP(U249,ComboValue!$N$2:$O$70,2,FALSE) &amp; ",") &amp; IF(ISBLANK(V249),"",VLOOKUP(V249,ComboValue!$N$2:$O$70,2,FALSE) &amp; ",") &amp; IF(ISBLANK(W249),"",VLOOKUP(W249,ComboValue!$N$2:$O$70,2,FALSE) &amp; ",") &amp; IF(ISBLANK(X249),"",VLOOKUP(X249,ComboValue!$N$2:$O$70,2,FALSE) &amp; ",") &amp; IF(ISBLANK(Y249),"",VLOOKUP(Y249,ComboValue!$N$2:$O$70,2,FALSE) &amp; ",") &amp; IF(ISBLANK(Z249),"",VLOOKUP(Z249,ComboValue!$N$2:$O$70,2,FALSE) &amp; ",") &amp; IF(ISBLANK(AA249),"",VLOOKUP(AA249,ComboValue!$N$2:$O$70,2,FALSE) &amp; ",") &amp; IF(ISBLANK(AB249),"",VLOOKUP(AB249,ComboValue!$N$2:$O$70,2,FALSE) &amp; ",") &amp; IF(ISBLANK(AC249),"",VLOOKUP(AC249,ComboValue!$N$2:$O$70,2,FALSE) &amp; ",") &amp; IF(ISBLANK(AD249),"",VLOOKUP(AD249,ComboValue!$N$2:$O$70,2,FALSE) &amp; ",") &amp; IF(ISBLANK(AE249),"",VLOOKUP(AE249,ComboValue!$N$2:$O$70,2,FALSE) &amp; ",") &amp; IF(ISBLANK(AF249),"",VLOOKUP(AF249,ComboValue!$N$2:$O$70,2,FALSE) &amp; ",") &amp; IF(ISBLANK(AG249),"",VLOOKUP(AG249,ComboValue!$N$2:$O$70,2,FALSE) &amp; ",") &amp; IF(ISBLANK(AH249),"",VLOOKUP(AH249,ComboValue!$N$2:$O$70,2,FALSE) &amp; ",") &amp; IF(ISBLANK(AI249),"",VLOOKUP(AI249,ComboValue!$N$2:$O$70,2,FALSE) &amp; ",") &amp; IF(ISBLANK(AJ249),"",VLOOKUP(AJ249,ComboValue!$N$2:$O$70,2,FALSE) &amp; ",") &amp; IF(ISBLANK(AK249),"",VLOOKUP(AK249,ComboValue!$N$2:$O$70,2,FALSE) &amp; ",") &amp; IF(ISBLANK(AL249),"",VLOOKUP(AL249,ComboValue!$N$2:$O$70,2,FALSE) &amp; ",") &amp; IF(ISBLANK(AM249),"",VLOOKUP(AM249,ComboValue!$N$2:$O$70,2,FALSE) &amp; ",") &amp; IF(ISBLANK(AN249),"",VLOOKUP(AN249,ComboValue!$N$2:$O$70,2,FALSE) &amp; ",") &amp; IF(ISBLANK(AO249),"",VLOOKUP(AO249,ComboValue!$N$2:$O$70,2,FALSE) &amp; ",") &amp; IF(ISBLANK(AP249),"",VLOOKUP(AP249,ComboValue!$N$2:$O$70,2,FALSE) &amp; ",") &amp; IF(ISBLANK(AQ249),"",VLOOKUP(AQ249,ComboValue!$N$2:$O$70,2,FALSE) &amp; ",") &amp; IF(ISBLANK(AR249),"",VLOOKUP(AR249,ComboValue!$N$2:$O$70,2,FALSE) &amp; ",") &amp; IF(ISBLANK(AS249),"",VLOOKUP(AS249,ComboValue!$N$2:$O$70,2,FALSE) &amp; ",") &amp; IF(ISBLANK(AT249),"",VLOOKUP(AT249,ComboValue!$N$2:$O$70,2,FALSE) &amp; ",") &amp; IF(ISBLANK(AU249),"",VLOOKUP(AU249,ComboValue!$N$2:$O$70,2,FALSE) &amp; ",") &amp; IF(ISBLANK(AV249),"",VLOOKUP(AV249,ComboValue!$N$2:$O$70,2,FALSE) &amp; ",")</f>
        <v/>
      </c>
      <c r="BC249" s="122" t="str">
        <f t="shared" si="233"/>
        <v/>
      </c>
      <c r="BD249" s="110"/>
      <c r="BE249" s="120" t="str">
        <f t="shared" si="221"/>
        <v/>
      </c>
      <c r="BF249" s="121" t="str">
        <f t="shared" si="222"/>
        <v/>
      </c>
      <c r="BG249" s="121" t="str">
        <f t="shared" si="223"/>
        <v/>
      </c>
      <c r="BH249" s="121" t="str">
        <f t="shared" si="224"/>
        <v/>
      </c>
      <c r="BI249" s="121" t="str">
        <f t="shared" si="225"/>
        <v/>
      </c>
      <c r="BJ249" s="121" t="str">
        <f t="shared" si="226"/>
        <v/>
      </c>
      <c r="BK249" s="121" t="str">
        <f t="shared" si="227"/>
        <v/>
      </c>
      <c r="BL249" s="121" t="str">
        <f t="shared" si="228"/>
        <v/>
      </c>
      <c r="BM249" s="121" t="str">
        <f t="shared" si="229"/>
        <v/>
      </c>
      <c r="BN249" s="121" t="str">
        <f t="shared" si="230"/>
        <v/>
      </c>
      <c r="BO249" s="121">
        <f t="shared" si="234"/>
        <v>0</v>
      </c>
      <c r="BP249" s="121">
        <f t="shared" si="235"/>
        <v>0</v>
      </c>
      <c r="BQ249" s="121">
        <f t="shared" si="236"/>
        <v>0</v>
      </c>
      <c r="BR249" s="121">
        <f t="shared" si="237"/>
        <v>0</v>
      </c>
      <c r="BS249" s="121">
        <f t="shared" si="238"/>
        <v>0</v>
      </c>
      <c r="BT249" s="121">
        <f t="shared" si="239"/>
        <v>0</v>
      </c>
      <c r="BU249" s="121" t="str">
        <f t="shared" si="240"/>
        <v/>
      </c>
      <c r="BV249" s="121" t="str">
        <f t="shared" si="241"/>
        <v/>
      </c>
      <c r="BW249" s="121" t="str">
        <f t="shared" si="242"/>
        <v/>
      </c>
      <c r="BX249" s="121" t="str">
        <f t="shared" si="243"/>
        <v/>
      </c>
      <c r="BY249" s="121" t="str">
        <f t="shared" si="244"/>
        <v/>
      </c>
      <c r="BZ249" s="121" t="str">
        <f t="shared" si="245"/>
        <v/>
      </c>
      <c r="CA249" s="121" t="str">
        <f t="shared" si="246"/>
        <v/>
      </c>
      <c r="CB249" s="121" t="str">
        <f t="shared" si="247"/>
        <v/>
      </c>
      <c r="CC249" s="121" t="str">
        <f t="shared" si="248"/>
        <v/>
      </c>
      <c r="CD249" s="121" t="str">
        <f t="shared" si="249"/>
        <v/>
      </c>
      <c r="CE249" s="121" t="str">
        <f t="shared" si="250"/>
        <v/>
      </c>
      <c r="CF249" s="121" t="str">
        <f t="shared" si="251"/>
        <v/>
      </c>
      <c r="CG249" s="121" t="str">
        <f t="shared" si="252"/>
        <v/>
      </c>
      <c r="CH249" s="121" t="str">
        <f t="shared" si="253"/>
        <v/>
      </c>
      <c r="CI249" s="121" t="str">
        <f t="shared" si="254"/>
        <v/>
      </c>
      <c r="CJ249" s="129" t="str">
        <f t="shared" si="255"/>
        <v/>
      </c>
      <c r="CK249" s="121" t="str">
        <f t="shared" si="256"/>
        <v/>
      </c>
      <c r="CL249" s="121" t="str">
        <f t="shared" si="257"/>
        <v/>
      </c>
      <c r="CM249" s="122" t="str">
        <f t="shared" si="258"/>
        <v/>
      </c>
      <c r="CN249" s="122"/>
      <c r="CO249" s="122"/>
      <c r="CP249" s="122"/>
      <c r="CQ249" s="122"/>
      <c r="CR249" s="218" t="str">
        <f t="shared" si="231"/>
        <v>NO</v>
      </c>
      <c r="CS249" s="120" t="str">
        <f t="shared" si="259"/>
        <v/>
      </c>
      <c r="CT249" s="121" t="str">
        <f t="shared" si="260"/>
        <v/>
      </c>
      <c r="CU249" s="121" t="str">
        <f t="shared" si="261"/>
        <v/>
      </c>
      <c r="CV249" s="121" t="str">
        <f t="shared" si="262"/>
        <v/>
      </c>
      <c r="CW249" s="121" t="str">
        <f t="shared" si="263"/>
        <v/>
      </c>
      <c r="CX249" s="121" t="str">
        <f t="shared" si="264"/>
        <v/>
      </c>
      <c r="CY249" s="121" t="str">
        <f t="shared" si="265"/>
        <v/>
      </c>
      <c r="CZ249" s="121" t="str">
        <f t="shared" si="266"/>
        <v/>
      </c>
      <c r="DA249" s="121" t="str">
        <f t="shared" si="267"/>
        <v/>
      </c>
      <c r="DB249" s="122" t="str">
        <f t="shared" si="268"/>
        <v/>
      </c>
      <c r="DC249" s="120" t="str">
        <f t="shared" si="269"/>
        <v/>
      </c>
      <c r="DD249" s="121" t="str">
        <f t="shared" si="270"/>
        <v/>
      </c>
      <c r="DE249" s="121" t="str">
        <f t="shared" si="271"/>
        <v/>
      </c>
      <c r="DF249" s="122" t="str">
        <f t="shared" si="272"/>
        <v/>
      </c>
      <c r="DG249" s="110"/>
    </row>
    <row r="250" spans="2:111" ht="16.2" hidden="1" customHeight="1" outlineLevel="2" x14ac:dyDescent="0.4">
      <c r="B250" s="7">
        <v>245</v>
      </c>
      <c r="C250" s="12"/>
      <c r="D250" s="13"/>
      <c r="E250" s="14"/>
      <c r="F250" s="14"/>
      <c r="G250" s="14"/>
      <c r="H250" s="14"/>
      <c r="I250" s="14"/>
      <c r="J250" s="14"/>
      <c r="K250" s="14"/>
      <c r="L250" s="15"/>
      <c r="M250" s="12"/>
      <c r="N250" s="12"/>
      <c r="O250" s="12"/>
      <c r="P250" s="98" t="str">
        <f xml:space="preserve"> IF(ISBLANK(M250),"",VLOOKUP(M250,ComboValue!$E$2:$I$18,5,FALSE))</f>
        <v/>
      </c>
      <c r="Q250" s="12"/>
      <c r="R250" s="234" t="str" cm="1">
        <f t="array" ref="R250">IF(OR(ISNUMBER(SEARCH("GHS05",$D250:$L250)),ISNUMBER(SEARCH("GHS06",$D250:$L250)),ISNUMBER(SEARCH("GHS07",$D250:$L250)),ISNUMBER(SEARCH("GHS08",$D250:$L250)),ISNUMBER(SEARCH("geen pictogram",$D250:$L250)),ISNUMBER(SEARCH("GHS09",$D250:$L250)),ISNUMBER(SEARCH("GHS05",$D250:$L250))),"JA","NEE")</f>
        <v>NEE</v>
      </c>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X250" s="121" t="str">
        <f xml:space="preserve"> IF(ISBLANK(D250),"",VLOOKUP(D250,ComboValue!$B$2:$C$11,2,FALSE) &amp; ",") &amp; IF(ISBLANK(E250),"",VLOOKUP(E250,ComboValue!$B$2:$C$11,2,FALSE) &amp; ",") &amp; IF(ISBLANK(F250),"",VLOOKUP(F250,ComboValue!$B$2:$C$11,2,FALSE) &amp; ",") &amp; IF(ISBLANK(G250),"",VLOOKUP(G250,ComboValue!$B$2:$C$11,2,FALSE) &amp; ",") &amp; IF(ISBLANK(H250),"",VLOOKUP(H250,ComboValue!$B$2:$C$11,2,FALSE) &amp; ",") &amp; IF(ISBLANK(I250),"",VLOOKUP(I250,ComboValue!$B$2:$C$11,2,FALSE) &amp; ",") &amp; IF(ISBLANK(J250),"",VLOOKUP(J250,ComboValue!$B$2:$C$11,2,FALSE) &amp; ",") &amp; IF(ISBLANK(K250),"",VLOOKUP(K250,ComboValue!$B$2:$C$11,2,FALSE) &amp; ",") &amp; IF(ISBLANK(L250),"",VLOOKUP(L250,ComboValue!$B$2:$C$11,2,FALSE) &amp; ",")</f>
        <v/>
      </c>
      <c r="AY250" s="121" t="str">
        <f t="shared" si="232"/>
        <v>Tous_NL</v>
      </c>
      <c r="AZ250" s="121" t="str">
        <f>IF(ISBLANK(M250),"",VLOOKUP(M250,ComboValue!$E$2:$G$18,3,FALSE))</f>
        <v/>
      </c>
      <c r="BA250" s="121" t="str">
        <f>IF(ISBLANK(N250),"",VLOOKUP(N250,ComboValue!$K$2:$L$5,2,FALSE))</f>
        <v/>
      </c>
      <c r="BB250" s="128" t="str">
        <f>IF(ISBLANK(S250),"",VLOOKUP(S250,ComboValue!$N$2:$O$70,2,FALSE) &amp; ",") &amp; IF(ISBLANK(T250),"",VLOOKUP(T250,ComboValue!$N$2:$O$70,2,FALSE) &amp; ",") &amp; IF(ISBLANK(U250),"",VLOOKUP(U250,ComboValue!$N$2:$O$70,2,FALSE) &amp; ",") &amp; IF(ISBLANK(V250),"",VLOOKUP(V250,ComboValue!$N$2:$O$70,2,FALSE) &amp; ",") &amp; IF(ISBLANK(W250),"",VLOOKUP(W250,ComboValue!$N$2:$O$70,2,FALSE) &amp; ",") &amp; IF(ISBLANK(X250),"",VLOOKUP(X250,ComboValue!$N$2:$O$70,2,FALSE) &amp; ",") &amp; IF(ISBLANK(Y250),"",VLOOKUP(Y250,ComboValue!$N$2:$O$70,2,FALSE) &amp; ",") &amp; IF(ISBLANK(Z250),"",VLOOKUP(Z250,ComboValue!$N$2:$O$70,2,FALSE) &amp; ",") &amp; IF(ISBLANK(AA250),"",VLOOKUP(AA250,ComboValue!$N$2:$O$70,2,FALSE) &amp; ",") &amp; IF(ISBLANK(AB250),"",VLOOKUP(AB250,ComboValue!$N$2:$O$70,2,FALSE) &amp; ",") &amp; IF(ISBLANK(AC250),"",VLOOKUP(AC250,ComboValue!$N$2:$O$70,2,FALSE) &amp; ",") &amp; IF(ISBLANK(AD250),"",VLOOKUP(AD250,ComboValue!$N$2:$O$70,2,FALSE) &amp; ",") &amp; IF(ISBLANK(AE250),"",VLOOKUP(AE250,ComboValue!$N$2:$O$70,2,FALSE) &amp; ",") &amp; IF(ISBLANK(AF250),"",VLOOKUP(AF250,ComboValue!$N$2:$O$70,2,FALSE) &amp; ",") &amp; IF(ISBLANK(AG250),"",VLOOKUP(AG250,ComboValue!$N$2:$O$70,2,FALSE) &amp; ",") &amp; IF(ISBLANK(AH250),"",VLOOKUP(AH250,ComboValue!$N$2:$O$70,2,FALSE) &amp; ",") &amp; IF(ISBLANK(AI250),"",VLOOKUP(AI250,ComboValue!$N$2:$O$70,2,FALSE) &amp; ",") &amp; IF(ISBLANK(AJ250),"",VLOOKUP(AJ250,ComboValue!$N$2:$O$70,2,FALSE) &amp; ",") &amp; IF(ISBLANK(AK250),"",VLOOKUP(AK250,ComboValue!$N$2:$O$70,2,FALSE) &amp; ",") &amp; IF(ISBLANK(AL250),"",VLOOKUP(AL250,ComboValue!$N$2:$O$70,2,FALSE) &amp; ",") &amp; IF(ISBLANK(AM250),"",VLOOKUP(AM250,ComboValue!$N$2:$O$70,2,FALSE) &amp; ",") &amp; IF(ISBLANK(AN250),"",VLOOKUP(AN250,ComboValue!$N$2:$O$70,2,FALSE) &amp; ",") &amp; IF(ISBLANK(AO250),"",VLOOKUP(AO250,ComboValue!$N$2:$O$70,2,FALSE) &amp; ",") &amp; IF(ISBLANK(AP250),"",VLOOKUP(AP250,ComboValue!$N$2:$O$70,2,FALSE) &amp; ",") &amp; IF(ISBLANK(AQ250),"",VLOOKUP(AQ250,ComboValue!$N$2:$O$70,2,FALSE) &amp; ",") &amp; IF(ISBLANK(AR250),"",VLOOKUP(AR250,ComboValue!$N$2:$O$70,2,FALSE) &amp; ",") &amp; IF(ISBLANK(AS250),"",VLOOKUP(AS250,ComboValue!$N$2:$O$70,2,FALSE) &amp; ",") &amp; IF(ISBLANK(AT250),"",VLOOKUP(AT250,ComboValue!$N$2:$O$70,2,FALSE) &amp; ",") &amp; IF(ISBLANK(AU250),"",VLOOKUP(AU250,ComboValue!$N$2:$O$70,2,FALSE) &amp; ",") &amp; IF(ISBLANK(AV250),"",VLOOKUP(AV250,ComboValue!$N$2:$O$70,2,FALSE) &amp; ",")</f>
        <v/>
      </c>
      <c r="BC250" s="122" t="str">
        <f t="shared" si="233"/>
        <v/>
      </c>
      <c r="BD250" s="110"/>
      <c r="BE250" s="120" t="str">
        <f t="shared" si="221"/>
        <v/>
      </c>
      <c r="BF250" s="121" t="str">
        <f t="shared" si="222"/>
        <v/>
      </c>
      <c r="BG250" s="121" t="str">
        <f t="shared" si="223"/>
        <v/>
      </c>
      <c r="BH250" s="121" t="str">
        <f t="shared" si="224"/>
        <v/>
      </c>
      <c r="BI250" s="121" t="str">
        <f t="shared" si="225"/>
        <v/>
      </c>
      <c r="BJ250" s="121" t="str">
        <f t="shared" si="226"/>
        <v/>
      </c>
      <c r="BK250" s="121" t="str">
        <f t="shared" si="227"/>
        <v/>
      </c>
      <c r="BL250" s="121" t="str">
        <f t="shared" si="228"/>
        <v/>
      </c>
      <c r="BM250" s="121" t="str">
        <f t="shared" si="229"/>
        <v/>
      </c>
      <c r="BN250" s="121" t="str">
        <f t="shared" si="230"/>
        <v/>
      </c>
      <c r="BO250" s="121">
        <f t="shared" si="234"/>
        <v>0</v>
      </c>
      <c r="BP250" s="121">
        <f t="shared" si="235"/>
        <v>0</v>
      </c>
      <c r="BQ250" s="121">
        <f t="shared" si="236"/>
        <v>0</v>
      </c>
      <c r="BR250" s="121">
        <f t="shared" si="237"/>
        <v>0</v>
      </c>
      <c r="BS250" s="121">
        <f t="shared" si="238"/>
        <v>0</v>
      </c>
      <c r="BT250" s="121">
        <f t="shared" si="239"/>
        <v>0</v>
      </c>
      <c r="BU250" s="121" t="str">
        <f t="shared" si="240"/>
        <v/>
      </c>
      <c r="BV250" s="121" t="str">
        <f t="shared" si="241"/>
        <v/>
      </c>
      <c r="BW250" s="121" t="str">
        <f t="shared" si="242"/>
        <v/>
      </c>
      <c r="BX250" s="121" t="str">
        <f t="shared" si="243"/>
        <v/>
      </c>
      <c r="BY250" s="121" t="str">
        <f t="shared" si="244"/>
        <v/>
      </c>
      <c r="BZ250" s="121" t="str">
        <f t="shared" si="245"/>
        <v/>
      </c>
      <c r="CA250" s="121" t="str">
        <f t="shared" si="246"/>
        <v/>
      </c>
      <c r="CB250" s="121" t="str">
        <f t="shared" si="247"/>
        <v/>
      </c>
      <c r="CC250" s="121" t="str">
        <f t="shared" si="248"/>
        <v/>
      </c>
      <c r="CD250" s="121" t="str">
        <f t="shared" si="249"/>
        <v/>
      </c>
      <c r="CE250" s="121" t="str">
        <f t="shared" si="250"/>
        <v/>
      </c>
      <c r="CF250" s="121" t="str">
        <f t="shared" si="251"/>
        <v/>
      </c>
      <c r="CG250" s="121" t="str">
        <f t="shared" si="252"/>
        <v/>
      </c>
      <c r="CH250" s="121" t="str">
        <f t="shared" si="253"/>
        <v/>
      </c>
      <c r="CI250" s="121" t="str">
        <f t="shared" si="254"/>
        <v/>
      </c>
      <c r="CJ250" s="129" t="str">
        <f t="shared" si="255"/>
        <v/>
      </c>
      <c r="CK250" s="121" t="str">
        <f t="shared" si="256"/>
        <v/>
      </c>
      <c r="CL250" s="121" t="str">
        <f t="shared" si="257"/>
        <v/>
      </c>
      <c r="CM250" s="122" t="str">
        <f t="shared" si="258"/>
        <v/>
      </c>
      <c r="CN250" s="122"/>
      <c r="CO250" s="122"/>
      <c r="CP250" s="122"/>
      <c r="CQ250" s="122"/>
      <c r="CR250" s="218" t="str">
        <f t="shared" si="231"/>
        <v>NO</v>
      </c>
      <c r="CS250" s="120" t="str">
        <f t="shared" si="259"/>
        <v/>
      </c>
      <c r="CT250" s="121" t="str">
        <f t="shared" si="260"/>
        <v/>
      </c>
      <c r="CU250" s="121" t="str">
        <f t="shared" si="261"/>
        <v/>
      </c>
      <c r="CV250" s="121" t="str">
        <f t="shared" si="262"/>
        <v/>
      </c>
      <c r="CW250" s="121" t="str">
        <f t="shared" si="263"/>
        <v/>
      </c>
      <c r="CX250" s="121" t="str">
        <f t="shared" si="264"/>
        <v/>
      </c>
      <c r="CY250" s="121" t="str">
        <f t="shared" si="265"/>
        <v/>
      </c>
      <c r="CZ250" s="121" t="str">
        <f t="shared" si="266"/>
        <v/>
      </c>
      <c r="DA250" s="121" t="str">
        <f t="shared" si="267"/>
        <v/>
      </c>
      <c r="DB250" s="122" t="str">
        <f t="shared" si="268"/>
        <v/>
      </c>
      <c r="DC250" s="120" t="str">
        <f t="shared" si="269"/>
        <v/>
      </c>
      <c r="DD250" s="121" t="str">
        <f t="shared" si="270"/>
        <v/>
      </c>
      <c r="DE250" s="121" t="str">
        <f t="shared" si="271"/>
        <v/>
      </c>
      <c r="DF250" s="122" t="str">
        <f t="shared" si="272"/>
        <v/>
      </c>
      <c r="DG250" s="110"/>
    </row>
    <row r="251" spans="2:111" ht="16.2" hidden="1" customHeight="1" outlineLevel="2" x14ac:dyDescent="0.4">
      <c r="B251" s="7">
        <v>246</v>
      </c>
      <c r="C251" s="12"/>
      <c r="D251" s="13"/>
      <c r="E251" s="14"/>
      <c r="F251" s="14"/>
      <c r="G251" s="14"/>
      <c r="H251" s="14"/>
      <c r="I251" s="14"/>
      <c r="J251" s="14"/>
      <c r="K251" s="14"/>
      <c r="L251" s="15"/>
      <c r="M251" s="12"/>
      <c r="N251" s="12"/>
      <c r="O251" s="12"/>
      <c r="P251" s="98" t="str">
        <f xml:space="preserve"> IF(ISBLANK(M251),"",VLOOKUP(M251,ComboValue!$E$2:$I$18,5,FALSE))</f>
        <v/>
      </c>
      <c r="Q251" s="12"/>
      <c r="R251" s="234" t="str" cm="1">
        <f t="array" ref="R251">IF(OR(ISNUMBER(SEARCH("GHS05",$D251:$L251)),ISNUMBER(SEARCH("GHS06",$D251:$L251)),ISNUMBER(SEARCH("GHS07",$D251:$L251)),ISNUMBER(SEARCH("GHS08",$D251:$L251)),ISNUMBER(SEARCH("geen pictogram",$D251:$L251)),ISNUMBER(SEARCH("GHS09",$D251:$L251)),ISNUMBER(SEARCH("GHS05",$D251:$L251))),"JA","NEE")</f>
        <v>NEE</v>
      </c>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X251" s="121" t="str">
        <f xml:space="preserve"> IF(ISBLANK(D251),"",VLOOKUP(D251,ComboValue!$B$2:$C$11,2,FALSE) &amp; ",") &amp; IF(ISBLANK(E251),"",VLOOKUP(E251,ComboValue!$B$2:$C$11,2,FALSE) &amp; ",") &amp; IF(ISBLANK(F251),"",VLOOKUP(F251,ComboValue!$B$2:$C$11,2,FALSE) &amp; ",") &amp; IF(ISBLANK(G251),"",VLOOKUP(G251,ComboValue!$B$2:$C$11,2,FALSE) &amp; ",") &amp; IF(ISBLANK(H251),"",VLOOKUP(H251,ComboValue!$B$2:$C$11,2,FALSE) &amp; ",") &amp; IF(ISBLANK(I251),"",VLOOKUP(I251,ComboValue!$B$2:$C$11,2,FALSE) &amp; ",") &amp; IF(ISBLANK(J251),"",VLOOKUP(J251,ComboValue!$B$2:$C$11,2,FALSE) &amp; ",") &amp; IF(ISBLANK(K251),"",VLOOKUP(K251,ComboValue!$B$2:$C$11,2,FALSE) &amp; ",") &amp; IF(ISBLANK(L251),"",VLOOKUP(L251,ComboValue!$B$2:$C$11,2,FALSE) &amp; ",")</f>
        <v/>
      </c>
      <c r="AY251" s="121" t="str">
        <f t="shared" si="232"/>
        <v>Tous_NL</v>
      </c>
      <c r="AZ251" s="121" t="str">
        <f>IF(ISBLANK(M251),"",VLOOKUP(M251,ComboValue!$E$2:$G$18,3,FALSE))</f>
        <v/>
      </c>
      <c r="BA251" s="121" t="str">
        <f>IF(ISBLANK(N251),"",VLOOKUP(N251,ComboValue!$K$2:$L$5,2,FALSE))</f>
        <v/>
      </c>
      <c r="BB251" s="128" t="str">
        <f>IF(ISBLANK(S251),"",VLOOKUP(S251,ComboValue!$N$2:$O$70,2,FALSE) &amp; ",") &amp; IF(ISBLANK(T251),"",VLOOKUP(T251,ComboValue!$N$2:$O$70,2,FALSE) &amp; ",") &amp; IF(ISBLANK(U251),"",VLOOKUP(U251,ComboValue!$N$2:$O$70,2,FALSE) &amp; ",") &amp; IF(ISBLANK(V251),"",VLOOKUP(V251,ComboValue!$N$2:$O$70,2,FALSE) &amp; ",") &amp; IF(ISBLANK(W251),"",VLOOKUP(W251,ComboValue!$N$2:$O$70,2,FALSE) &amp; ",") &amp; IF(ISBLANK(X251),"",VLOOKUP(X251,ComboValue!$N$2:$O$70,2,FALSE) &amp; ",") &amp; IF(ISBLANK(Y251),"",VLOOKUP(Y251,ComboValue!$N$2:$O$70,2,FALSE) &amp; ",") &amp; IF(ISBLANK(Z251),"",VLOOKUP(Z251,ComboValue!$N$2:$O$70,2,FALSE) &amp; ",") &amp; IF(ISBLANK(AA251),"",VLOOKUP(AA251,ComboValue!$N$2:$O$70,2,FALSE) &amp; ",") &amp; IF(ISBLANK(AB251),"",VLOOKUP(AB251,ComboValue!$N$2:$O$70,2,FALSE) &amp; ",") &amp; IF(ISBLANK(AC251),"",VLOOKUP(AC251,ComboValue!$N$2:$O$70,2,FALSE) &amp; ",") &amp; IF(ISBLANK(AD251),"",VLOOKUP(AD251,ComboValue!$N$2:$O$70,2,FALSE) &amp; ",") &amp; IF(ISBLANK(AE251),"",VLOOKUP(AE251,ComboValue!$N$2:$O$70,2,FALSE) &amp; ",") &amp; IF(ISBLANK(AF251),"",VLOOKUP(AF251,ComboValue!$N$2:$O$70,2,FALSE) &amp; ",") &amp; IF(ISBLANK(AG251),"",VLOOKUP(AG251,ComboValue!$N$2:$O$70,2,FALSE) &amp; ",") &amp; IF(ISBLANK(AH251),"",VLOOKUP(AH251,ComboValue!$N$2:$O$70,2,FALSE) &amp; ",") &amp; IF(ISBLANK(AI251),"",VLOOKUP(AI251,ComboValue!$N$2:$O$70,2,FALSE) &amp; ",") &amp; IF(ISBLANK(AJ251),"",VLOOKUP(AJ251,ComboValue!$N$2:$O$70,2,FALSE) &amp; ",") &amp; IF(ISBLANK(AK251),"",VLOOKUP(AK251,ComboValue!$N$2:$O$70,2,FALSE) &amp; ",") &amp; IF(ISBLANK(AL251),"",VLOOKUP(AL251,ComboValue!$N$2:$O$70,2,FALSE) &amp; ",") &amp; IF(ISBLANK(AM251),"",VLOOKUP(AM251,ComboValue!$N$2:$O$70,2,FALSE) &amp; ",") &amp; IF(ISBLANK(AN251),"",VLOOKUP(AN251,ComboValue!$N$2:$O$70,2,FALSE) &amp; ",") &amp; IF(ISBLANK(AO251),"",VLOOKUP(AO251,ComboValue!$N$2:$O$70,2,FALSE) &amp; ",") &amp; IF(ISBLANK(AP251),"",VLOOKUP(AP251,ComboValue!$N$2:$O$70,2,FALSE) &amp; ",") &amp; IF(ISBLANK(AQ251),"",VLOOKUP(AQ251,ComboValue!$N$2:$O$70,2,FALSE) &amp; ",") &amp; IF(ISBLANK(AR251),"",VLOOKUP(AR251,ComboValue!$N$2:$O$70,2,FALSE) &amp; ",") &amp; IF(ISBLANK(AS251),"",VLOOKUP(AS251,ComboValue!$N$2:$O$70,2,FALSE) &amp; ",") &amp; IF(ISBLANK(AT251),"",VLOOKUP(AT251,ComboValue!$N$2:$O$70,2,FALSE) &amp; ",") &amp; IF(ISBLANK(AU251),"",VLOOKUP(AU251,ComboValue!$N$2:$O$70,2,FALSE) &amp; ",") &amp; IF(ISBLANK(AV251),"",VLOOKUP(AV251,ComboValue!$N$2:$O$70,2,FALSE) &amp; ",")</f>
        <v/>
      </c>
      <c r="BC251" s="122" t="str">
        <f t="shared" si="233"/>
        <v/>
      </c>
      <c r="BD251" s="110"/>
      <c r="BE251" s="120" t="str">
        <f t="shared" si="221"/>
        <v/>
      </c>
      <c r="BF251" s="121" t="str">
        <f t="shared" si="222"/>
        <v/>
      </c>
      <c r="BG251" s="121" t="str">
        <f t="shared" si="223"/>
        <v/>
      </c>
      <c r="BH251" s="121" t="str">
        <f t="shared" si="224"/>
        <v/>
      </c>
      <c r="BI251" s="121" t="str">
        <f t="shared" si="225"/>
        <v/>
      </c>
      <c r="BJ251" s="121" t="str">
        <f t="shared" si="226"/>
        <v/>
      </c>
      <c r="BK251" s="121" t="str">
        <f t="shared" si="227"/>
        <v/>
      </c>
      <c r="BL251" s="121" t="str">
        <f t="shared" si="228"/>
        <v/>
      </c>
      <c r="BM251" s="121" t="str">
        <f t="shared" si="229"/>
        <v/>
      </c>
      <c r="BN251" s="121" t="str">
        <f t="shared" si="230"/>
        <v/>
      </c>
      <c r="BO251" s="121">
        <f t="shared" si="234"/>
        <v>0</v>
      </c>
      <c r="BP251" s="121">
        <f t="shared" si="235"/>
        <v>0</v>
      </c>
      <c r="BQ251" s="121">
        <f t="shared" si="236"/>
        <v>0</v>
      </c>
      <c r="BR251" s="121">
        <f t="shared" si="237"/>
        <v>0</v>
      </c>
      <c r="BS251" s="121">
        <f t="shared" si="238"/>
        <v>0</v>
      </c>
      <c r="BT251" s="121">
        <f t="shared" si="239"/>
        <v>0</v>
      </c>
      <c r="BU251" s="121" t="str">
        <f t="shared" si="240"/>
        <v/>
      </c>
      <c r="BV251" s="121" t="str">
        <f t="shared" si="241"/>
        <v/>
      </c>
      <c r="BW251" s="121" t="str">
        <f t="shared" si="242"/>
        <v/>
      </c>
      <c r="BX251" s="121" t="str">
        <f t="shared" si="243"/>
        <v/>
      </c>
      <c r="BY251" s="121" t="str">
        <f t="shared" si="244"/>
        <v/>
      </c>
      <c r="BZ251" s="121" t="str">
        <f t="shared" si="245"/>
        <v/>
      </c>
      <c r="CA251" s="121" t="str">
        <f t="shared" si="246"/>
        <v/>
      </c>
      <c r="CB251" s="121" t="str">
        <f t="shared" si="247"/>
        <v/>
      </c>
      <c r="CC251" s="121" t="str">
        <f t="shared" si="248"/>
        <v/>
      </c>
      <c r="CD251" s="121" t="str">
        <f t="shared" si="249"/>
        <v/>
      </c>
      <c r="CE251" s="121" t="str">
        <f t="shared" si="250"/>
        <v/>
      </c>
      <c r="CF251" s="121" t="str">
        <f t="shared" si="251"/>
        <v/>
      </c>
      <c r="CG251" s="121" t="str">
        <f t="shared" si="252"/>
        <v/>
      </c>
      <c r="CH251" s="121" t="str">
        <f t="shared" si="253"/>
        <v/>
      </c>
      <c r="CI251" s="121" t="str">
        <f t="shared" si="254"/>
        <v/>
      </c>
      <c r="CJ251" s="129" t="str">
        <f t="shared" si="255"/>
        <v/>
      </c>
      <c r="CK251" s="121" t="str">
        <f t="shared" si="256"/>
        <v/>
      </c>
      <c r="CL251" s="121" t="str">
        <f t="shared" si="257"/>
        <v/>
      </c>
      <c r="CM251" s="122" t="str">
        <f t="shared" si="258"/>
        <v/>
      </c>
      <c r="CN251" s="122"/>
      <c r="CO251" s="122"/>
      <c r="CP251" s="122"/>
      <c r="CQ251" s="122"/>
      <c r="CR251" s="218" t="str">
        <f t="shared" si="231"/>
        <v>NO</v>
      </c>
      <c r="CS251" s="120" t="str">
        <f t="shared" si="259"/>
        <v/>
      </c>
      <c r="CT251" s="121" t="str">
        <f t="shared" si="260"/>
        <v/>
      </c>
      <c r="CU251" s="121" t="str">
        <f t="shared" si="261"/>
        <v/>
      </c>
      <c r="CV251" s="121" t="str">
        <f t="shared" si="262"/>
        <v/>
      </c>
      <c r="CW251" s="121" t="str">
        <f t="shared" si="263"/>
        <v/>
      </c>
      <c r="CX251" s="121" t="str">
        <f t="shared" si="264"/>
        <v/>
      </c>
      <c r="CY251" s="121" t="str">
        <f t="shared" si="265"/>
        <v/>
      </c>
      <c r="CZ251" s="121" t="str">
        <f t="shared" si="266"/>
        <v/>
      </c>
      <c r="DA251" s="121" t="str">
        <f t="shared" si="267"/>
        <v/>
      </c>
      <c r="DB251" s="122" t="str">
        <f t="shared" si="268"/>
        <v/>
      </c>
      <c r="DC251" s="120" t="str">
        <f t="shared" si="269"/>
        <v/>
      </c>
      <c r="DD251" s="121" t="str">
        <f t="shared" si="270"/>
        <v/>
      </c>
      <c r="DE251" s="121" t="str">
        <f t="shared" si="271"/>
        <v/>
      </c>
      <c r="DF251" s="122" t="str">
        <f t="shared" si="272"/>
        <v/>
      </c>
      <c r="DG251" s="110"/>
    </row>
    <row r="252" spans="2:111" ht="16.2" hidden="1" customHeight="1" outlineLevel="2" x14ac:dyDescent="0.4">
      <c r="B252" s="7">
        <v>247</v>
      </c>
      <c r="C252" s="12"/>
      <c r="D252" s="13"/>
      <c r="E252" s="14"/>
      <c r="F252" s="14"/>
      <c r="G252" s="14"/>
      <c r="H252" s="14"/>
      <c r="I252" s="14"/>
      <c r="J252" s="14"/>
      <c r="K252" s="14"/>
      <c r="L252" s="15"/>
      <c r="M252" s="12"/>
      <c r="N252" s="12"/>
      <c r="O252" s="12"/>
      <c r="P252" s="98" t="str">
        <f xml:space="preserve"> IF(ISBLANK(M252),"",VLOOKUP(M252,ComboValue!$E$2:$I$18,5,FALSE))</f>
        <v/>
      </c>
      <c r="Q252" s="12"/>
      <c r="R252" s="234" t="str" cm="1">
        <f t="array" ref="R252">IF(OR(ISNUMBER(SEARCH("GHS05",$D252:$L252)),ISNUMBER(SEARCH("GHS06",$D252:$L252)),ISNUMBER(SEARCH("GHS07",$D252:$L252)),ISNUMBER(SEARCH("GHS08",$D252:$L252)),ISNUMBER(SEARCH("geen pictogram",$D252:$L252)),ISNUMBER(SEARCH("GHS09",$D252:$L252)),ISNUMBER(SEARCH("GHS05",$D252:$L252))),"JA","NEE")</f>
        <v>NEE</v>
      </c>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X252" s="121" t="str">
        <f xml:space="preserve"> IF(ISBLANK(D252),"",VLOOKUP(D252,ComboValue!$B$2:$C$11,2,FALSE) &amp; ",") &amp; IF(ISBLANK(E252),"",VLOOKUP(E252,ComboValue!$B$2:$C$11,2,FALSE) &amp; ",") &amp; IF(ISBLANK(F252),"",VLOOKUP(F252,ComboValue!$B$2:$C$11,2,FALSE) &amp; ",") &amp; IF(ISBLANK(G252),"",VLOOKUP(G252,ComboValue!$B$2:$C$11,2,FALSE) &amp; ",") &amp; IF(ISBLANK(H252),"",VLOOKUP(H252,ComboValue!$B$2:$C$11,2,FALSE) &amp; ",") &amp; IF(ISBLANK(I252),"",VLOOKUP(I252,ComboValue!$B$2:$C$11,2,FALSE) &amp; ",") &amp; IF(ISBLANK(J252),"",VLOOKUP(J252,ComboValue!$B$2:$C$11,2,FALSE) &amp; ",") &amp; IF(ISBLANK(K252),"",VLOOKUP(K252,ComboValue!$B$2:$C$11,2,FALSE) &amp; ",") &amp; IF(ISBLANK(L252),"",VLOOKUP(L252,ComboValue!$B$2:$C$11,2,FALSE) &amp; ",")</f>
        <v/>
      </c>
      <c r="AY252" s="121" t="str">
        <f t="shared" si="232"/>
        <v>Tous_NL</v>
      </c>
      <c r="AZ252" s="121" t="str">
        <f>IF(ISBLANK(M252),"",VLOOKUP(M252,ComboValue!$E$2:$G$18,3,FALSE))</f>
        <v/>
      </c>
      <c r="BA252" s="121" t="str">
        <f>IF(ISBLANK(N252),"",VLOOKUP(N252,ComboValue!$K$2:$L$5,2,FALSE))</f>
        <v/>
      </c>
      <c r="BB252" s="128" t="str">
        <f>IF(ISBLANK(S252),"",VLOOKUP(S252,ComboValue!$N$2:$O$70,2,FALSE) &amp; ",") &amp; IF(ISBLANK(T252),"",VLOOKUP(T252,ComboValue!$N$2:$O$70,2,FALSE) &amp; ",") &amp; IF(ISBLANK(U252),"",VLOOKUP(U252,ComboValue!$N$2:$O$70,2,FALSE) &amp; ",") &amp; IF(ISBLANK(V252),"",VLOOKUP(V252,ComboValue!$N$2:$O$70,2,FALSE) &amp; ",") &amp; IF(ISBLANK(W252),"",VLOOKUP(W252,ComboValue!$N$2:$O$70,2,FALSE) &amp; ",") &amp; IF(ISBLANK(X252),"",VLOOKUP(X252,ComboValue!$N$2:$O$70,2,FALSE) &amp; ",") &amp; IF(ISBLANK(Y252),"",VLOOKUP(Y252,ComboValue!$N$2:$O$70,2,FALSE) &amp; ",") &amp; IF(ISBLANK(Z252),"",VLOOKUP(Z252,ComboValue!$N$2:$O$70,2,FALSE) &amp; ",") &amp; IF(ISBLANK(AA252),"",VLOOKUP(AA252,ComboValue!$N$2:$O$70,2,FALSE) &amp; ",") &amp; IF(ISBLANK(AB252),"",VLOOKUP(AB252,ComboValue!$N$2:$O$70,2,FALSE) &amp; ",") &amp; IF(ISBLANK(AC252),"",VLOOKUP(AC252,ComboValue!$N$2:$O$70,2,FALSE) &amp; ",") &amp; IF(ISBLANK(AD252),"",VLOOKUP(AD252,ComboValue!$N$2:$O$70,2,FALSE) &amp; ",") &amp; IF(ISBLANK(AE252),"",VLOOKUP(AE252,ComboValue!$N$2:$O$70,2,FALSE) &amp; ",") &amp; IF(ISBLANK(AF252),"",VLOOKUP(AF252,ComboValue!$N$2:$O$70,2,FALSE) &amp; ",") &amp; IF(ISBLANK(AG252),"",VLOOKUP(AG252,ComboValue!$N$2:$O$70,2,FALSE) &amp; ",") &amp; IF(ISBLANK(AH252),"",VLOOKUP(AH252,ComboValue!$N$2:$O$70,2,FALSE) &amp; ",") &amp; IF(ISBLANK(AI252),"",VLOOKUP(AI252,ComboValue!$N$2:$O$70,2,FALSE) &amp; ",") &amp; IF(ISBLANK(AJ252),"",VLOOKUP(AJ252,ComboValue!$N$2:$O$70,2,FALSE) &amp; ",") &amp; IF(ISBLANK(AK252),"",VLOOKUP(AK252,ComboValue!$N$2:$O$70,2,FALSE) &amp; ",") &amp; IF(ISBLANK(AL252),"",VLOOKUP(AL252,ComboValue!$N$2:$O$70,2,FALSE) &amp; ",") &amp; IF(ISBLANK(AM252),"",VLOOKUP(AM252,ComboValue!$N$2:$O$70,2,FALSE) &amp; ",") &amp; IF(ISBLANK(AN252),"",VLOOKUP(AN252,ComboValue!$N$2:$O$70,2,FALSE) &amp; ",") &amp; IF(ISBLANK(AO252),"",VLOOKUP(AO252,ComboValue!$N$2:$O$70,2,FALSE) &amp; ",") &amp; IF(ISBLANK(AP252),"",VLOOKUP(AP252,ComboValue!$N$2:$O$70,2,FALSE) &amp; ",") &amp; IF(ISBLANK(AQ252),"",VLOOKUP(AQ252,ComboValue!$N$2:$O$70,2,FALSE) &amp; ",") &amp; IF(ISBLANK(AR252),"",VLOOKUP(AR252,ComboValue!$N$2:$O$70,2,FALSE) &amp; ",") &amp; IF(ISBLANK(AS252),"",VLOOKUP(AS252,ComboValue!$N$2:$O$70,2,FALSE) &amp; ",") &amp; IF(ISBLANK(AT252),"",VLOOKUP(AT252,ComboValue!$N$2:$O$70,2,FALSE) &amp; ",") &amp; IF(ISBLANK(AU252),"",VLOOKUP(AU252,ComboValue!$N$2:$O$70,2,FALSE) &amp; ",") &amp; IF(ISBLANK(AV252),"",VLOOKUP(AV252,ComboValue!$N$2:$O$70,2,FALSE) &amp; ",")</f>
        <v/>
      </c>
      <c r="BC252" s="122" t="str">
        <f t="shared" si="233"/>
        <v/>
      </c>
      <c r="BD252" s="110"/>
      <c r="BE252" s="120" t="str">
        <f t="shared" si="221"/>
        <v/>
      </c>
      <c r="BF252" s="121" t="str">
        <f t="shared" si="222"/>
        <v/>
      </c>
      <c r="BG252" s="121" t="str">
        <f t="shared" si="223"/>
        <v/>
      </c>
      <c r="BH252" s="121" t="str">
        <f t="shared" si="224"/>
        <v/>
      </c>
      <c r="BI252" s="121" t="str">
        <f t="shared" si="225"/>
        <v/>
      </c>
      <c r="BJ252" s="121" t="str">
        <f t="shared" si="226"/>
        <v/>
      </c>
      <c r="BK252" s="121" t="str">
        <f t="shared" si="227"/>
        <v/>
      </c>
      <c r="BL252" s="121" t="str">
        <f t="shared" si="228"/>
        <v/>
      </c>
      <c r="BM252" s="121" t="str">
        <f t="shared" si="229"/>
        <v/>
      </c>
      <c r="BN252" s="121" t="str">
        <f t="shared" si="230"/>
        <v/>
      </c>
      <c r="BO252" s="121">
        <f t="shared" si="234"/>
        <v>0</v>
      </c>
      <c r="BP252" s="121">
        <f t="shared" si="235"/>
        <v>0</v>
      </c>
      <c r="BQ252" s="121">
        <f t="shared" si="236"/>
        <v>0</v>
      </c>
      <c r="BR252" s="121">
        <f t="shared" si="237"/>
        <v>0</v>
      </c>
      <c r="BS252" s="121">
        <f t="shared" si="238"/>
        <v>0</v>
      </c>
      <c r="BT252" s="121">
        <f t="shared" si="239"/>
        <v>0</v>
      </c>
      <c r="BU252" s="121" t="str">
        <f t="shared" si="240"/>
        <v/>
      </c>
      <c r="BV252" s="121" t="str">
        <f t="shared" si="241"/>
        <v/>
      </c>
      <c r="BW252" s="121" t="str">
        <f t="shared" si="242"/>
        <v/>
      </c>
      <c r="BX252" s="121" t="str">
        <f t="shared" si="243"/>
        <v/>
      </c>
      <c r="BY252" s="121" t="str">
        <f t="shared" si="244"/>
        <v/>
      </c>
      <c r="BZ252" s="121" t="str">
        <f t="shared" si="245"/>
        <v/>
      </c>
      <c r="CA252" s="121" t="str">
        <f t="shared" si="246"/>
        <v/>
      </c>
      <c r="CB252" s="121" t="str">
        <f t="shared" si="247"/>
        <v/>
      </c>
      <c r="CC252" s="121" t="str">
        <f t="shared" si="248"/>
        <v/>
      </c>
      <c r="CD252" s="121" t="str">
        <f t="shared" si="249"/>
        <v/>
      </c>
      <c r="CE252" s="121" t="str">
        <f t="shared" si="250"/>
        <v/>
      </c>
      <c r="CF252" s="121" t="str">
        <f t="shared" si="251"/>
        <v/>
      </c>
      <c r="CG252" s="121" t="str">
        <f t="shared" si="252"/>
        <v/>
      </c>
      <c r="CH252" s="121" t="str">
        <f t="shared" si="253"/>
        <v/>
      </c>
      <c r="CI252" s="121" t="str">
        <f t="shared" si="254"/>
        <v/>
      </c>
      <c r="CJ252" s="129" t="str">
        <f t="shared" si="255"/>
        <v/>
      </c>
      <c r="CK252" s="121" t="str">
        <f t="shared" si="256"/>
        <v/>
      </c>
      <c r="CL252" s="121" t="str">
        <f t="shared" si="257"/>
        <v/>
      </c>
      <c r="CM252" s="122" t="str">
        <f t="shared" si="258"/>
        <v/>
      </c>
      <c r="CN252" s="122"/>
      <c r="CO252" s="122"/>
      <c r="CP252" s="122"/>
      <c r="CQ252" s="122"/>
      <c r="CR252" s="218" t="str">
        <f t="shared" si="231"/>
        <v>NO</v>
      </c>
      <c r="CS252" s="120" t="str">
        <f t="shared" si="259"/>
        <v/>
      </c>
      <c r="CT252" s="121" t="str">
        <f t="shared" si="260"/>
        <v/>
      </c>
      <c r="CU252" s="121" t="str">
        <f t="shared" si="261"/>
        <v/>
      </c>
      <c r="CV252" s="121" t="str">
        <f t="shared" si="262"/>
        <v/>
      </c>
      <c r="CW252" s="121" t="str">
        <f t="shared" si="263"/>
        <v/>
      </c>
      <c r="CX252" s="121" t="str">
        <f t="shared" si="264"/>
        <v/>
      </c>
      <c r="CY252" s="121" t="str">
        <f t="shared" si="265"/>
        <v/>
      </c>
      <c r="CZ252" s="121" t="str">
        <f t="shared" si="266"/>
        <v/>
      </c>
      <c r="DA252" s="121" t="str">
        <f t="shared" si="267"/>
        <v/>
      </c>
      <c r="DB252" s="122" t="str">
        <f t="shared" si="268"/>
        <v/>
      </c>
      <c r="DC252" s="120" t="str">
        <f t="shared" si="269"/>
        <v/>
      </c>
      <c r="DD252" s="121" t="str">
        <f t="shared" si="270"/>
        <v/>
      </c>
      <c r="DE252" s="121" t="str">
        <f t="shared" si="271"/>
        <v/>
      </c>
      <c r="DF252" s="122" t="str">
        <f t="shared" si="272"/>
        <v/>
      </c>
      <c r="DG252" s="110"/>
    </row>
    <row r="253" spans="2:111" ht="16.2" hidden="1" customHeight="1" outlineLevel="2" x14ac:dyDescent="0.4">
      <c r="B253" s="7">
        <v>248</v>
      </c>
      <c r="C253" s="12"/>
      <c r="D253" s="13"/>
      <c r="E253" s="14"/>
      <c r="F253" s="14"/>
      <c r="G253" s="14"/>
      <c r="H253" s="14"/>
      <c r="I253" s="14"/>
      <c r="J253" s="14"/>
      <c r="K253" s="14"/>
      <c r="L253" s="15"/>
      <c r="M253" s="12"/>
      <c r="N253" s="12"/>
      <c r="O253" s="12"/>
      <c r="P253" s="98" t="str">
        <f xml:space="preserve"> IF(ISBLANK(M253),"",VLOOKUP(M253,ComboValue!$E$2:$I$18,5,FALSE))</f>
        <v/>
      </c>
      <c r="Q253" s="12"/>
      <c r="R253" s="234" t="str" cm="1">
        <f t="array" ref="R253">IF(OR(ISNUMBER(SEARCH("GHS05",$D253:$L253)),ISNUMBER(SEARCH("GHS06",$D253:$L253)),ISNUMBER(SEARCH("GHS07",$D253:$L253)),ISNUMBER(SEARCH("GHS08",$D253:$L253)),ISNUMBER(SEARCH("geen pictogram",$D253:$L253)),ISNUMBER(SEARCH("GHS09",$D253:$L253)),ISNUMBER(SEARCH("GHS05",$D253:$L253))),"JA","NEE")</f>
        <v>NEE</v>
      </c>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X253" s="121" t="str">
        <f xml:space="preserve"> IF(ISBLANK(D253),"",VLOOKUP(D253,ComboValue!$B$2:$C$11,2,FALSE) &amp; ",") &amp; IF(ISBLANK(E253),"",VLOOKUP(E253,ComboValue!$B$2:$C$11,2,FALSE) &amp; ",") &amp; IF(ISBLANK(F253),"",VLOOKUP(F253,ComboValue!$B$2:$C$11,2,FALSE) &amp; ",") &amp; IF(ISBLANK(G253),"",VLOOKUP(G253,ComboValue!$B$2:$C$11,2,FALSE) &amp; ",") &amp; IF(ISBLANK(H253),"",VLOOKUP(H253,ComboValue!$B$2:$C$11,2,FALSE) &amp; ",") &amp; IF(ISBLANK(I253),"",VLOOKUP(I253,ComboValue!$B$2:$C$11,2,FALSE) &amp; ",") &amp; IF(ISBLANK(J253),"",VLOOKUP(J253,ComboValue!$B$2:$C$11,2,FALSE) &amp; ",") &amp; IF(ISBLANK(K253),"",VLOOKUP(K253,ComboValue!$B$2:$C$11,2,FALSE) &amp; ",") &amp; IF(ISBLANK(L253),"",VLOOKUP(L253,ComboValue!$B$2:$C$11,2,FALSE) &amp; ",")</f>
        <v/>
      </c>
      <c r="AY253" s="121" t="str">
        <f t="shared" si="232"/>
        <v>Tous_NL</v>
      </c>
      <c r="AZ253" s="121" t="str">
        <f>IF(ISBLANK(M253),"",VLOOKUP(M253,ComboValue!$E$2:$G$18,3,FALSE))</f>
        <v/>
      </c>
      <c r="BA253" s="121" t="str">
        <f>IF(ISBLANK(N253),"",VLOOKUP(N253,ComboValue!$K$2:$L$5,2,FALSE))</f>
        <v/>
      </c>
      <c r="BB253" s="128" t="str">
        <f>IF(ISBLANK(S253),"",VLOOKUP(S253,ComboValue!$N$2:$O$70,2,FALSE) &amp; ",") &amp; IF(ISBLANK(T253),"",VLOOKUP(T253,ComboValue!$N$2:$O$70,2,FALSE) &amp; ",") &amp; IF(ISBLANK(U253),"",VLOOKUP(U253,ComboValue!$N$2:$O$70,2,FALSE) &amp; ",") &amp; IF(ISBLANK(V253),"",VLOOKUP(V253,ComboValue!$N$2:$O$70,2,FALSE) &amp; ",") &amp; IF(ISBLANK(W253),"",VLOOKUP(W253,ComboValue!$N$2:$O$70,2,FALSE) &amp; ",") &amp; IF(ISBLANK(X253),"",VLOOKUP(X253,ComboValue!$N$2:$O$70,2,FALSE) &amp; ",") &amp; IF(ISBLANK(Y253),"",VLOOKUP(Y253,ComboValue!$N$2:$O$70,2,FALSE) &amp; ",") &amp; IF(ISBLANK(Z253),"",VLOOKUP(Z253,ComboValue!$N$2:$O$70,2,FALSE) &amp; ",") &amp; IF(ISBLANK(AA253),"",VLOOKUP(AA253,ComboValue!$N$2:$O$70,2,FALSE) &amp; ",") &amp; IF(ISBLANK(AB253),"",VLOOKUP(AB253,ComboValue!$N$2:$O$70,2,FALSE) &amp; ",") &amp; IF(ISBLANK(AC253),"",VLOOKUP(AC253,ComboValue!$N$2:$O$70,2,FALSE) &amp; ",") &amp; IF(ISBLANK(AD253),"",VLOOKUP(AD253,ComboValue!$N$2:$O$70,2,FALSE) &amp; ",") &amp; IF(ISBLANK(AE253),"",VLOOKUP(AE253,ComboValue!$N$2:$O$70,2,FALSE) &amp; ",") &amp; IF(ISBLANK(AF253),"",VLOOKUP(AF253,ComboValue!$N$2:$O$70,2,FALSE) &amp; ",") &amp; IF(ISBLANK(AG253),"",VLOOKUP(AG253,ComboValue!$N$2:$O$70,2,FALSE) &amp; ",") &amp; IF(ISBLANK(AH253),"",VLOOKUP(AH253,ComboValue!$N$2:$O$70,2,FALSE) &amp; ",") &amp; IF(ISBLANK(AI253),"",VLOOKUP(AI253,ComboValue!$N$2:$O$70,2,FALSE) &amp; ",") &amp; IF(ISBLANK(AJ253),"",VLOOKUP(AJ253,ComboValue!$N$2:$O$70,2,FALSE) &amp; ",") &amp; IF(ISBLANK(AK253),"",VLOOKUP(AK253,ComboValue!$N$2:$O$70,2,FALSE) &amp; ",") &amp; IF(ISBLANK(AL253),"",VLOOKUP(AL253,ComboValue!$N$2:$O$70,2,FALSE) &amp; ",") &amp; IF(ISBLANK(AM253),"",VLOOKUP(AM253,ComboValue!$N$2:$O$70,2,FALSE) &amp; ",") &amp; IF(ISBLANK(AN253),"",VLOOKUP(AN253,ComboValue!$N$2:$O$70,2,FALSE) &amp; ",") &amp; IF(ISBLANK(AO253),"",VLOOKUP(AO253,ComboValue!$N$2:$O$70,2,FALSE) &amp; ",") &amp; IF(ISBLANK(AP253),"",VLOOKUP(AP253,ComboValue!$N$2:$O$70,2,FALSE) &amp; ",") &amp; IF(ISBLANK(AQ253),"",VLOOKUP(AQ253,ComboValue!$N$2:$O$70,2,FALSE) &amp; ",") &amp; IF(ISBLANK(AR253),"",VLOOKUP(AR253,ComboValue!$N$2:$O$70,2,FALSE) &amp; ",") &amp; IF(ISBLANK(AS253),"",VLOOKUP(AS253,ComboValue!$N$2:$O$70,2,FALSE) &amp; ",") &amp; IF(ISBLANK(AT253),"",VLOOKUP(AT253,ComboValue!$N$2:$O$70,2,FALSE) &amp; ",") &amp; IF(ISBLANK(AU253),"",VLOOKUP(AU253,ComboValue!$N$2:$O$70,2,FALSE) &amp; ",") &amp; IF(ISBLANK(AV253),"",VLOOKUP(AV253,ComboValue!$N$2:$O$70,2,FALSE) &amp; ",")</f>
        <v/>
      </c>
      <c r="BC253" s="122" t="str">
        <f t="shared" si="233"/>
        <v/>
      </c>
      <c r="BD253" s="110"/>
      <c r="BE253" s="120" t="str">
        <f t="shared" si="221"/>
        <v/>
      </c>
      <c r="BF253" s="121" t="str">
        <f t="shared" si="222"/>
        <v/>
      </c>
      <c r="BG253" s="121" t="str">
        <f t="shared" si="223"/>
        <v/>
      </c>
      <c r="BH253" s="121" t="str">
        <f t="shared" si="224"/>
        <v/>
      </c>
      <c r="BI253" s="121" t="str">
        <f t="shared" si="225"/>
        <v/>
      </c>
      <c r="BJ253" s="121" t="str">
        <f t="shared" si="226"/>
        <v/>
      </c>
      <c r="BK253" s="121" t="str">
        <f t="shared" si="227"/>
        <v/>
      </c>
      <c r="BL253" s="121" t="str">
        <f t="shared" si="228"/>
        <v/>
      </c>
      <c r="BM253" s="121" t="str">
        <f t="shared" si="229"/>
        <v/>
      </c>
      <c r="BN253" s="121" t="str">
        <f t="shared" si="230"/>
        <v/>
      </c>
      <c r="BO253" s="121">
        <f t="shared" si="234"/>
        <v>0</v>
      </c>
      <c r="BP253" s="121">
        <f t="shared" si="235"/>
        <v>0</v>
      </c>
      <c r="BQ253" s="121">
        <f t="shared" si="236"/>
        <v>0</v>
      </c>
      <c r="BR253" s="121">
        <f t="shared" si="237"/>
        <v>0</v>
      </c>
      <c r="BS253" s="121">
        <f t="shared" si="238"/>
        <v>0</v>
      </c>
      <c r="BT253" s="121">
        <f t="shared" si="239"/>
        <v>0</v>
      </c>
      <c r="BU253" s="121" t="str">
        <f t="shared" si="240"/>
        <v/>
      </c>
      <c r="BV253" s="121" t="str">
        <f t="shared" si="241"/>
        <v/>
      </c>
      <c r="BW253" s="121" t="str">
        <f t="shared" si="242"/>
        <v/>
      </c>
      <c r="BX253" s="121" t="str">
        <f t="shared" si="243"/>
        <v/>
      </c>
      <c r="BY253" s="121" t="str">
        <f t="shared" si="244"/>
        <v/>
      </c>
      <c r="BZ253" s="121" t="str">
        <f t="shared" si="245"/>
        <v/>
      </c>
      <c r="CA253" s="121" t="str">
        <f t="shared" si="246"/>
        <v/>
      </c>
      <c r="CB253" s="121" t="str">
        <f t="shared" si="247"/>
        <v/>
      </c>
      <c r="CC253" s="121" t="str">
        <f t="shared" si="248"/>
        <v/>
      </c>
      <c r="CD253" s="121" t="str">
        <f t="shared" si="249"/>
        <v/>
      </c>
      <c r="CE253" s="121" t="str">
        <f t="shared" si="250"/>
        <v/>
      </c>
      <c r="CF253" s="121" t="str">
        <f t="shared" si="251"/>
        <v/>
      </c>
      <c r="CG253" s="121" t="str">
        <f t="shared" si="252"/>
        <v/>
      </c>
      <c r="CH253" s="121" t="str">
        <f t="shared" si="253"/>
        <v/>
      </c>
      <c r="CI253" s="121" t="str">
        <f t="shared" si="254"/>
        <v/>
      </c>
      <c r="CJ253" s="129" t="str">
        <f t="shared" si="255"/>
        <v/>
      </c>
      <c r="CK253" s="121" t="str">
        <f t="shared" si="256"/>
        <v/>
      </c>
      <c r="CL253" s="121" t="str">
        <f t="shared" si="257"/>
        <v/>
      </c>
      <c r="CM253" s="122" t="str">
        <f t="shared" si="258"/>
        <v/>
      </c>
      <c r="CN253" s="122"/>
      <c r="CO253" s="122"/>
      <c r="CP253" s="122"/>
      <c r="CQ253" s="122"/>
      <c r="CR253" s="218" t="str">
        <f t="shared" si="231"/>
        <v>NO</v>
      </c>
      <c r="CS253" s="120" t="str">
        <f t="shared" si="259"/>
        <v/>
      </c>
      <c r="CT253" s="121" t="str">
        <f t="shared" si="260"/>
        <v/>
      </c>
      <c r="CU253" s="121" t="str">
        <f t="shared" si="261"/>
        <v/>
      </c>
      <c r="CV253" s="121" t="str">
        <f t="shared" si="262"/>
        <v/>
      </c>
      <c r="CW253" s="121" t="str">
        <f t="shared" si="263"/>
        <v/>
      </c>
      <c r="CX253" s="121" t="str">
        <f t="shared" si="264"/>
        <v/>
      </c>
      <c r="CY253" s="121" t="str">
        <f t="shared" si="265"/>
        <v/>
      </c>
      <c r="CZ253" s="121" t="str">
        <f t="shared" si="266"/>
        <v/>
      </c>
      <c r="DA253" s="121" t="str">
        <f t="shared" si="267"/>
        <v/>
      </c>
      <c r="DB253" s="122" t="str">
        <f t="shared" si="268"/>
        <v/>
      </c>
      <c r="DC253" s="120" t="str">
        <f t="shared" si="269"/>
        <v/>
      </c>
      <c r="DD253" s="121" t="str">
        <f t="shared" si="270"/>
        <v/>
      </c>
      <c r="DE253" s="121" t="str">
        <f t="shared" si="271"/>
        <v/>
      </c>
      <c r="DF253" s="122" t="str">
        <f t="shared" si="272"/>
        <v/>
      </c>
      <c r="DG253" s="110"/>
    </row>
    <row r="254" spans="2:111" ht="16.2" hidden="1" customHeight="1" outlineLevel="2" x14ac:dyDescent="0.4">
      <c r="B254" s="7">
        <v>249</v>
      </c>
      <c r="C254" s="12"/>
      <c r="D254" s="13"/>
      <c r="E254" s="14"/>
      <c r="F254" s="14"/>
      <c r="G254" s="14"/>
      <c r="H254" s="14"/>
      <c r="I254" s="14"/>
      <c r="J254" s="14"/>
      <c r="K254" s="14"/>
      <c r="L254" s="15"/>
      <c r="M254" s="12"/>
      <c r="N254" s="12"/>
      <c r="O254" s="12"/>
      <c r="P254" s="98" t="str">
        <f xml:space="preserve"> IF(ISBLANK(M254),"",VLOOKUP(M254,ComboValue!$E$2:$I$18,5,FALSE))</f>
        <v/>
      </c>
      <c r="Q254" s="12"/>
      <c r="R254" s="234" t="str" cm="1">
        <f t="array" ref="R254">IF(OR(ISNUMBER(SEARCH("GHS05",$D254:$L254)),ISNUMBER(SEARCH("GHS06",$D254:$L254)),ISNUMBER(SEARCH("GHS07",$D254:$L254)),ISNUMBER(SEARCH("GHS08",$D254:$L254)),ISNUMBER(SEARCH("geen pictogram",$D254:$L254)),ISNUMBER(SEARCH("GHS09",$D254:$L254)),ISNUMBER(SEARCH("GHS05",$D254:$L254))),"JA","NEE")</f>
        <v>NEE</v>
      </c>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X254" s="121" t="str">
        <f xml:space="preserve"> IF(ISBLANK(D254),"",VLOOKUP(D254,ComboValue!$B$2:$C$11,2,FALSE) &amp; ",") &amp; IF(ISBLANK(E254),"",VLOOKUP(E254,ComboValue!$B$2:$C$11,2,FALSE) &amp; ",") &amp; IF(ISBLANK(F254),"",VLOOKUP(F254,ComboValue!$B$2:$C$11,2,FALSE) &amp; ",") &amp; IF(ISBLANK(G254),"",VLOOKUP(G254,ComboValue!$B$2:$C$11,2,FALSE) &amp; ",") &amp; IF(ISBLANK(H254),"",VLOOKUP(H254,ComboValue!$B$2:$C$11,2,FALSE) &amp; ",") &amp; IF(ISBLANK(I254),"",VLOOKUP(I254,ComboValue!$B$2:$C$11,2,FALSE) &amp; ",") &amp; IF(ISBLANK(J254),"",VLOOKUP(J254,ComboValue!$B$2:$C$11,2,FALSE) &amp; ",") &amp; IF(ISBLANK(K254),"",VLOOKUP(K254,ComboValue!$B$2:$C$11,2,FALSE) &amp; ",") &amp; IF(ISBLANK(L254),"",VLOOKUP(L254,ComboValue!$B$2:$C$11,2,FALSE) &amp; ",")</f>
        <v/>
      </c>
      <c r="AY254" s="121" t="str">
        <f t="shared" si="232"/>
        <v>Tous_NL</v>
      </c>
      <c r="AZ254" s="121" t="str">
        <f>IF(ISBLANK(M254),"",VLOOKUP(M254,ComboValue!$E$2:$G$18,3,FALSE))</f>
        <v/>
      </c>
      <c r="BA254" s="121" t="str">
        <f>IF(ISBLANK(N254),"",VLOOKUP(N254,ComboValue!$K$2:$L$5,2,FALSE))</f>
        <v/>
      </c>
      <c r="BB254" s="128" t="str">
        <f>IF(ISBLANK(S254),"",VLOOKUP(S254,ComboValue!$N$2:$O$70,2,FALSE) &amp; ",") &amp; IF(ISBLANK(T254),"",VLOOKUP(T254,ComboValue!$N$2:$O$70,2,FALSE) &amp; ",") &amp; IF(ISBLANK(U254),"",VLOOKUP(U254,ComboValue!$N$2:$O$70,2,FALSE) &amp; ",") &amp; IF(ISBLANK(V254),"",VLOOKUP(V254,ComboValue!$N$2:$O$70,2,FALSE) &amp; ",") &amp; IF(ISBLANK(W254),"",VLOOKUP(W254,ComboValue!$N$2:$O$70,2,FALSE) &amp; ",") &amp; IF(ISBLANK(X254),"",VLOOKUP(X254,ComboValue!$N$2:$O$70,2,FALSE) &amp; ",") &amp; IF(ISBLANK(Y254),"",VLOOKUP(Y254,ComboValue!$N$2:$O$70,2,FALSE) &amp; ",") &amp; IF(ISBLANK(Z254),"",VLOOKUP(Z254,ComboValue!$N$2:$O$70,2,FALSE) &amp; ",") &amp; IF(ISBLANK(AA254),"",VLOOKUP(AA254,ComboValue!$N$2:$O$70,2,FALSE) &amp; ",") &amp; IF(ISBLANK(AB254),"",VLOOKUP(AB254,ComboValue!$N$2:$O$70,2,FALSE) &amp; ",") &amp; IF(ISBLANK(AC254),"",VLOOKUP(AC254,ComboValue!$N$2:$O$70,2,FALSE) &amp; ",") &amp; IF(ISBLANK(AD254),"",VLOOKUP(AD254,ComboValue!$N$2:$O$70,2,FALSE) &amp; ",") &amp; IF(ISBLANK(AE254),"",VLOOKUP(AE254,ComboValue!$N$2:$O$70,2,FALSE) &amp; ",") &amp; IF(ISBLANK(AF254),"",VLOOKUP(AF254,ComboValue!$N$2:$O$70,2,FALSE) &amp; ",") &amp; IF(ISBLANK(AG254),"",VLOOKUP(AG254,ComboValue!$N$2:$O$70,2,FALSE) &amp; ",") &amp; IF(ISBLANK(AH254),"",VLOOKUP(AH254,ComboValue!$N$2:$O$70,2,FALSE) &amp; ",") &amp; IF(ISBLANK(AI254),"",VLOOKUP(AI254,ComboValue!$N$2:$O$70,2,FALSE) &amp; ",") &amp; IF(ISBLANK(AJ254),"",VLOOKUP(AJ254,ComboValue!$N$2:$O$70,2,FALSE) &amp; ",") &amp; IF(ISBLANK(AK254),"",VLOOKUP(AK254,ComboValue!$N$2:$O$70,2,FALSE) &amp; ",") &amp; IF(ISBLANK(AL254),"",VLOOKUP(AL254,ComboValue!$N$2:$O$70,2,FALSE) &amp; ",") &amp; IF(ISBLANK(AM254),"",VLOOKUP(AM254,ComboValue!$N$2:$O$70,2,FALSE) &amp; ",") &amp; IF(ISBLANK(AN254),"",VLOOKUP(AN254,ComboValue!$N$2:$O$70,2,FALSE) &amp; ",") &amp; IF(ISBLANK(AO254),"",VLOOKUP(AO254,ComboValue!$N$2:$O$70,2,FALSE) &amp; ",") &amp; IF(ISBLANK(AP254),"",VLOOKUP(AP254,ComboValue!$N$2:$O$70,2,FALSE) &amp; ",") &amp; IF(ISBLANK(AQ254),"",VLOOKUP(AQ254,ComboValue!$N$2:$O$70,2,FALSE) &amp; ",") &amp; IF(ISBLANK(AR254),"",VLOOKUP(AR254,ComboValue!$N$2:$O$70,2,FALSE) &amp; ",") &amp; IF(ISBLANK(AS254),"",VLOOKUP(AS254,ComboValue!$N$2:$O$70,2,FALSE) &amp; ",") &amp; IF(ISBLANK(AT254),"",VLOOKUP(AT254,ComboValue!$N$2:$O$70,2,FALSE) &amp; ",") &amp; IF(ISBLANK(AU254),"",VLOOKUP(AU254,ComboValue!$N$2:$O$70,2,FALSE) &amp; ",") &amp; IF(ISBLANK(AV254),"",VLOOKUP(AV254,ComboValue!$N$2:$O$70,2,FALSE) &amp; ",")</f>
        <v/>
      </c>
      <c r="BC254" s="122" t="str">
        <f t="shared" si="233"/>
        <v/>
      </c>
      <c r="BD254" s="110"/>
      <c r="BE254" s="120" t="str">
        <f t="shared" si="221"/>
        <v/>
      </c>
      <c r="BF254" s="121" t="str">
        <f t="shared" si="222"/>
        <v/>
      </c>
      <c r="BG254" s="121" t="str">
        <f t="shared" si="223"/>
        <v/>
      </c>
      <c r="BH254" s="121" t="str">
        <f t="shared" si="224"/>
        <v/>
      </c>
      <c r="BI254" s="121" t="str">
        <f t="shared" si="225"/>
        <v/>
      </c>
      <c r="BJ254" s="121" t="str">
        <f t="shared" si="226"/>
        <v/>
      </c>
      <c r="BK254" s="121" t="str">
        <f t="shared" si="227"/>
        <v/>
      </c>
      <c r="BL254" s="121" t="str">
        <f t="shared" si="228"/>
        <v/>
      </c>
      <c r="BM254" s="121" t="str">
        <f t="shared" si="229"/>
        <v/>
      </c>
      <c r="BN254" s="121" t="str">
        <f t="shared" si="230"/>
        <v/>
      </c>
      <c r="BO254" s="121">
        <f t="shared" si="234"/>
        <v>0</v>
      </c>
      <c r="BP254" s="121">
        <f t="shared" si="235"/>
        <v>0</v>
      </c>
      <c r="BQ254" s="121">
        <f t="shared" si="236"/>
        <v>0</v>
      </c>
      <c r="BR254" s="121">
        <f t="shared" si="237"/>
        <v>0</v>
      </c>
      <c r="BS254" s="121">
        <f t="shared" si="238"/>
        <v>0</v>
      </c>
      <c r="BT254" s="121">
        <f t="shared" si="239"/>
        <v>0</v>
      </c>
      <c r="BU254" s="121" t="str">
        <f t="shared" si="240"/>
        <v/>
      </c>
      <c r="BV254" s="121" t="str">
        <f t="shared" si="241"/>
        <v/>
      </c>
      <c r="BW254" s="121" t="str">
        <f t="shared" si="242"/>
        <v/>
      </c>
      <c r="BX254" s="121" t="str">
        <f t="shared" si="243"/>
        <v/>
      </c>
      <c r="BY254" s="121" t="str">
        <f t="shared" si="244"/>
        <v/>
      </c>
      <c r="BZ254" s="121" t="str">
        <f t="shared" si="245"/>
        <v/>
      </c>
      <c r="CA254" s="121" t="str">
        <f t="shared" si="246"/>
        <v/>
      </c>
      <c r="CB254" s="121" t="str">
        <f t="shared" si="247"/>
        <v/>
      </c>
      <c r="CC254" s="121" t="str">
        <f t="shared" si="248"/>
        <v/>
      </c>
      <c r="CD254" s="121" t="str">
        <f t="shared" si="249"/>
        <v/>
      </c>
      <c r="CE254" s="121" t="str">
        <f t="shared" si="250"/>
        <v/>
      </c>
      <c r="CF254" s="121" t="str">
        <f t="shared" si="251"/>
        <v/>
      </c>
      <c r="CG254" s="121" t="str">
        <f t="shared" si="252"/>
        <v/>
      </c>
      <c r="CH254" s="121" t="str">
        <f t="shared" si="253"/>
        <v/>
      </c>
      <c r="CI254" s="121" t="str">
        <f t="shared" si="254"/>
        <v/>
      </c>
      <c r="CJ254" s="129" t="str">
        <f t="shared" si="255"/>
        <v/>
      </c>
      <c r="CK254" s="121" t="str">
        <f t="shared" si="256"/>
        <v/>
      </c>
      <c r="CL254" s="121" t="str">
        <f t="shared" si="257"/>
        <v/>
      </c>
      <c r="CM254" s="122" t="str">
        <f t="shared" si="258"/>
        <v/>
      </c>
      <c r="CN254" s="122"/>
      <c r="CO254" s="122"/>
      <c r="CP254" s="122"/>
      <c r="CQ254" s="122"/>
      <c r="CR254" s="218" t="str">
        <f t="shared" si="231"/>
        <v>NO</v>
      </c>
      <c r="CS254" s="120" t="str">
        <f t="shared" si="259"/>
        <v/>
      </c>
      <c r="CT254" s="121" t="str">
        <f t="shared" si="260"/>
        <v/>
      </c>
      <c r="CU254" s="121" t="str">
        <f t="shared" si="261"/>
        <v/>
      </c>
      <c r="CV254" s="121" t="str">
        <f t="shared" si="262"/>
        <v/>
      </c>
      <c r="CW254" s="121" t="str">
        <f t="shared" si="263"/>
        <v/>
      </c>
      <c r="CX254" s="121" t="str">
        <f t="shared" si="264"/>
        <v/>
      </c>
      <c r="CY254" s="121" t="str">
        <f t="shared" si="265"/>
        <v/>
      </c>
      <c r="CZ254" s="121" t="str">
        <f t="shared" si="266"/>
        <v/>
      </c>
      <c r="DA254" s="121" t="str">
        <f t="shared" si="267"/>
        <v/>
      </c>
      <c r="DB254" s="122" t="str">
        <f t="shared" si="268"/>
        <v/>
      </c>
      <c r="DC254" s="120" t="str">
        <f t="shared" si="269"/>
        <v/>
      </c>
      <c r="DD254" s="121" t="str">
        <f t="shared" si="270"/>
        <v/>
      </c>
      <c r="DE254" s="121" t="str">
        <f t="shared" si="271"/>
        <v/>
      </c>
      <c r="DF254" s="122" t="str">
        <f t="shared" si="272"/>
        <v/>
      </c>
      <c r="DG254" s="110"/>
    </row>
    <row r="255" spans="2:111" ht="16.2" hidden="1" customHeight="1" outlineLevel="2" x14ac:dyDescent="0.4">
      <c r="B255" s="7">
        <v>250</v>
      </c>
      <c r="C255" s="12"/>
      <c r="D255" s="13"/>
      <c r="E255" s="14"/>
      <c r="F255" s="14"/>
      <c r="G255" s="14"/>
      <c r="H255" s="14"/>
      <c r="I255" s="14"/>
      <c r="J255" s="14"/>
      <c r="K255" s="14"/>
      <c r="L255" s="15"/>
      <c r="M255" s="12"/>
      <c r="N255" s="12"/>
      <c r="O255" s="12"/>
      <c r="P255" s="98" t="str">
        <f xml:space="preserve"> IF(ISBLANK(M255),"",VLOOKUP(M255,ComboValue!$E$2:$I$18,5,FALSE))</f>
        <v/>
      </c>
      <c r="Q255" s="12"/>
      <c r="R255" s="234" t="str" cm="1">
        <f t="array" ref="R255">IF(OR(ISNUMBER(SEARCH("GHS05",$D255:$L255)),ISNUMBER(SEARCH("GHS06",$D255:$L255)),ISNUMBER(SEARCH("GHS07",$D255:$L255)),ISNUMBER(SEARCH("GHS08",$D255:$L255)),ISNUMBER(SEARCH("geen pictogram",$D255:$L255)),ISNUMBER(SEARCH("GHS09",$D255:$L255)),ISNUMBER(SEARCH("GHS05",$D255:$L255))),"JA","NEE")</f>
        <v>NEE</v>
      </c>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X255" s="121" t="str">
        <f xml:space="preserve"> IF(ISBLANK(D255),"",VLOOKUP(D255,ComboValue!$B$2:$C$11,2,FALSE) &amp; ",") &amp; IF(ISBLANK(E255),"",VLOOKUP(E255,ComboValue!$B$2:$C$11,2,FALSE) &amp; ",") &amp; IF(ISBLANK(F255),"",VLOOKUP(F255,ComboValue!$B$2:$C$11,2,FALSE) &amp; ",") &amp; IF(ISBLANK(G255),"",VLOOKUP(G255,ComboValue!$B$2:$C$11,2,FALSE) &amp; ",") &amp; IF(ISBLANK(H255),"",VLOOKUP(H255,ComboValue!$B$2:$C$11,2,FALSE) &amp; ",") &amp; IF(ISBLANK(I255),"",VLOOKUP(I255,ComboValue!$B$2:$C$11,2,FALSE) &amp; ",") &amp; IF(ISBLANK(J255),"",VLOOKUP(J255,ComboValue!$B$2:$C$11,2,FALSE) &amp; ",") &amp; IF(ISBLANK(K255),"",VLOOKUP(K255,ComboValue!$B$2:$C$11,2,FALSE) &amp; ",") &amp; IF(ISBLANK(L255),"",VLOOKUP(L255,ComboValue!$B$2:$C$11,2,FALSE) &amp; ",")</f>
        <v/>
      </c>
      <c r="AY255" s="121" t="str">
        <f t="shared" si="232"/>
        <v>Tous_NL</v>
      </c>
      <c r="AZ255" s="121" t="str">
        <f>IF(ISBLANK(M255),"",VLOOKUP(M255,ComboValue!$E$2:$G$18,3,FALSE))</f>
        <v/>
      </c>
      <c r="BA255" s="121" t="str">
        <f>IF(ISBLANK(N255),"",VLOOKUP(N255,ComboValue!$K$2:$L$5,2,FALSE))</f>
        <v/>
      </c>
      <c r="BB255" s="128" t="str">
        <f>IF(ISBLANK(S255),"",VLOOKUP(S255,ComboValue!$N$2:$O$70,2,FALSE) &amp; ",") &amp; IF(ISBLANK(T255),"",VLOOKUP(T255,ComboValue!$N$2:$O$70,2,FALSE) &amp; ",") &amp; IF(ISBLANK(U255),"",VLOOKUP(U255,ComboValue!$N$2:$O$70,2,FALSE) &amp; ",") &amp; IF(ISBLANK(V255),"",VLOOKUP(V255,ComboValue!$N$2:$O$70,2,FALSE) &amp; ",") &amp; IF(ISBLANK(W255),"",VLOOKUP(W255,ComboValue!$N$2:$O$70,2,FALSE) &amp; ",") &amp; IF(ISBLANK(X255),"",VLOOKUP(X255,ComboValue!$N$2:$O$70,2,FALSE) &amp; ",") &amp; IF(ISBLANK(Y255),"",VLOOKUP(Y255,ComboValue!$N$2:$O$70,2,FALSE) &amp; ",") &amp; IF(ISBLANK(Z255),"",VLOOKUP(Z255,ComboValue!$N$2:$O$70,2,FALSE) &amp; ",") &amp; IF(ISBLANK(AA255),"",VLOOKUP(AA255,ComboValue!$N$2:$O$70,2,FALSE) &amp; ",") &amp; IF(ISBLANK(AB255),"",VLOOKUP(AB255,ComboValue!$N$2:$O$70,2,FALSE) &amp; ",") &amp; IF(ISBLANK(AC255),"",VLOOKUP(AC255,ComboValue!$N$2:$O$70,2,FALSE) &amp; ",") &amp; IF(ISBLANK(AD255),"",VLOOKUP(AD255,ComboValue!$N$2:$O$70,2,FALSE) &amp; ",") &amp; IF(ISBLANK(AE255),"",VLOOKUP(AE255,ComboValue!$N$2:$O$70,2,FALSE) &amp; ",") &amp; IF(ISBLANK(AF255),"",VLOOKUP(AF255,ComboValue!$N$2:$O$70,2,FALSE) &amp; ",") &amp; IF(ISBLANK(AG255),"",VLOOKUP(AG255,ComboValue!$N$2:$O$70,2,FALSE) &amp; ",") &amp; IF(ISBLANK(AH255),"",VLOOKUP(AH255,ComboValue!$N$2:$O$70,2,FALSE) &amp; ",") &amp; IF(ISBLANK(AI255),"",VLOOKUP(AI255,ComboValue!$N$2:$O$70,2,FALSE) &amp; ",") &amp; IF(ISBLANK(AJ255),"",VLOOKUP(AJ255,ComboValue!$N$2:$O$70,2,FALSE) &amp; ",") &amp; IF(ISBLANK(AK255),"",VLOOKUP(AK255,ComboValue!$N$2:$O$70,2,FALSE) &amp; ",") &amp; IF(ISBLANK(AL255),"",VLOOKUP(AL255,ComboValue!$N$2:$O$70,2,FALSE) &amp; ",") &amp; IF(ISBLANK(AM255),"",VLOOKUP(AM255,ComboValue!$N$2:$O$70,2,FALSE) &amp; ",") &amp; IF(ISBLANK(AN255),"",VLOOKUP(AN255,ComboValue!$N$2:$O$70,2,FALSE) &amp; ",") &amp; IF(ISBLANK(AO255),"",VLOOKUP(AO255,ComboValue!$N$2:$O$70,2,FALSE) &amp; ",") &amp; IF(ISBLANK(AP255),"",VLOOKUP(AP255,ComboValue!$N$2:$O$70,2,FALSE) &amp; ",") &amp; IF(ISBLANK(AQ255),"",VLOOKUP(AQ255,ComboValue!$N$2:$O$70,2,FALSE) &amp; ",") &amp; IF(ISBLANK(AR255),"",VLOOKUP(AR255,ComboValue!$N$2:$O$70,2,FALSE) &amp; ",") &amp; IF(ISBLANK(AS255),"",VLOOKUP(AS255,ComboValue!$N$2:$O$70,2,FALSE) &amp; ",") &amp; IF(ISBLANK(AT255),"",VLOOKUP(AT255,ComboValue!$N$2:$O$70,2,FALSE) &amp; ",") &amp; IF(ISBLANK(AU255),"",VLOOKUP(AU255,ComboValue!$N$2:$O$70,2,FALSE) &amp; ",") &amp; IF(ISBLANK(AV255),"",VLOOKUP(AV255,ComboValue!$N$2:$O$70,2,FALSE) &amp; ",")</f>
        <v/>
      </c>
      <c r="BC255" s="122" t="str">
        <f t="shared" si="233"/>
        <v/>
      </c>
      <c r="BD255" s="110"/>
      <c r="BE255" s="120" t="str">
        <f t="shared" si="221"/>
        <v/>
      </c>
      <c r="BF255" s="121" t="str">
        <f t="shared" si="222"/>
        <v/>
      </c>
      <c r="BG255" s="121" t="str">
        <f t="shared" si="223"/>
        <v/>
      </c>
      <c r="BH255" s="121" t="str">
        <f t="shared" si="224"/>
        <v/>
      </c>
      <c r="BI255" s="121" t="str">
        <f t="shared" si="225"/>
        <v/>
      </c>
      <c r="BJ255" s="121" t="str">
        <f t="shared" si="226"/>
        <v/>
      </c>
      <c r="BK255" s="121" t="str">
        <f t="shared" si="227"/>
        <v/>
      </c>
      <c r="BL255" s="121" t="str">
        <f t="shared" si="228"/>
        <v/>
      </c>
      <c r="BM255" s="121" t="str">
        <f t="shared" si="229"/>
        <v/>
      </c>
      <c r="BN255" s="121" t="str">
        <f t="shared" si="230"/>
        <v/>
      </c>
      <c r="BO255" s="121">
        <f t="shared" si="234"/>
        <v>0</v>
      </c>
      <c r="BP255" s="121">
        <f t="shared" si="235"/>
        <v>0</v>
      </c>
      <c r="BQ255" s="121">
        <f t="shared" si="236"/>
        <v>0</v>
      </c>
      <c r="BR255" s="121">
        <f t="shared" si="237"/>
        <v>0</v>
      </c>
      <c r="BS255" s="121">
        <f t="shared" si="238"/>
        <v>0</v>
      </c>
      <c r="BT255" s="121">
        <f t="shared" si="239"/>
        <v>0</v>
      </c>
      <c r="BU255" s="121" t="str">
        <f t="shared" si="240"/>
        <v/>
      </c>
      <c r="BV255" s="121" t="str">
        <f t="shared" si="241"/>
        <v/>
      </c>
      <c r="BW255" s="121" t="str">
        <f t="shared" si="242"/>
        <v/>
      </c>
      <c r="BX255" s="121" t="str">
        <f t="shared" si="243"/>
        <v/>
      </c>
      <c r="BY255" s="121" t="str">
        <f t="shared" si="244"/>
        <v/>
      </c>
      <c r="BZ255" s="121" t="str">
        <f t="shared" si="245"/>
        <v/>
      </c>
      <c r="CA255" s="121" t="str">
        <f t="shared" si="246"/>
        <v/>
      </c>
      <c r="CB255" s="121" t="str">
        <f t="shared" si="247"/>
        <v/>
      </c>
      <c r="CC255" s="121" t="str">
        <f t="shared" si="248"/>
        <v/>
      </c>
      <c r="CD255" s="121" t="str">
        <f t="shared" si="249"/>
        <v/>
      </c>
      <c r="CE255" s="121" t="str">
        <f t="shared" si="250"/>
        <v/>
      </c>
      <c r="CF255" s="121" t="str">
        <f t="shared" si="251"/>
        <v/>
      </c>
      <c r="CG255" s="121" t="str">
        <f t="shared" si="252"/>
        <v/>
      </c>
      <c r="CH255" s="121" t="str">
        <f t="shared" si="253"/>
        <v/>
      </c>
      <c r="CI255" s="121" t="str">
        <f t="shared" si="254"/>
        <v/>
      </c>
      <c r="CJ255" s="129" t="str">
        <f t="shared" si="255"/>
        <v/>
      </c>
      <c r="CK255" s="121" t="str">
        <f t="shared" si="256"/>
        <v/>
      </c>
      <c r="CL255" s="121" t="str">
        <f t="shared" si="257"/>
        <v/>
      </c>
      <c r="CM255" s="122" t="str">
        <f t="shared" si="258"/>
        <v/>
      </c>
      <c r="CN255" s="122"/>
      <c r="CO255" s="122"/>
      <c r="CP255" s="122"/>
      <c r="CQ255" s="122"/>
      <c r="CR255" s="218" t="str">
        <f t="shared" si="231"/>
        <v>NO</v>
      </c>
      <c r="CS255" s="120" t="str">
        <f t="shared" si="259"/>
        <v/>
      </c>
      <c r="CT255" s="121" t="str">
        <f t="shared" si="260"/>
        <v/>
      </c>
      <c r="CU255" s="121" t="str">
        <f t="shared" si="261"/>
        <v/>
      </c>
      <c r="CV255" s="121" t="str">
        <f t="shared" si="262"/>
        <v/>
      </c>
      <c r="CW255" s="121" t="str">
        <f t="shared" si="263"/>
        <v/>
      </c>
      <c r="CX255" s="121" t="str">
        <f t="shared" si="264"/>
        <v/>
      </c>
      <c r="CY255" s="121" t="str">
        <f t="shared" si="265"/>
        <v/>
      </c>
      <c r="CZ255" s="121" t="str">
        <f t="shared" si="266"/>
        <v/>
      </c>
      <c r="DA255" s="121" t="str">
        <f t="shared" si="267"/>
        <v/>
      </c>
      <c r="DB255" s="122" t="str">
        <f t="shared" si="268"/>
        <v/>
      </c>
      <c r="DC255" s="120" t="str">
        <f t="shared" si="269"/>
        <v/>
      </c>
      <c r="DD255" s="121" t="str">
        <f t="shared" si="270"/>
        <v/>
      </c>
      <c r="DE255" s="121" t="str">
        <f t="shared" si="271"/>
        <v/>
      </c>
      <c r="DF255" s="122" t="str">
        <f t="shared" si="272"/>
        <v/>
      </c>
      <c r="DG255" s="110"/>
    </row>
    <row r="256" spans="2:111" ht="16.2" hidden="1" customHeight="1" outlineLevel="2" x14ac:dyDescent="0.4">
      <c r="B256" s="7">
        <v>251</v>
      </c>
      <c r="C256" s="12"/>
      <c r="D256" s="13"/>
      <c r="E256" s="14"/>
      <c r="F256" s="14"/>
      <c r="G256" s="14"/>
      <c r="H256" s="14"/>
      <c r="I256" s="14"/>
      <c r="J256" s="14"/>
      <c r="K256" s="14"/>
      <c r="L256" s="15"/>
      <c r="M256" s="12"/>
      <c r="N256" s="12"/>
      <c r="O256" s="12"/>
      <c r="P256" s="98" t="str">
        <f xml:space="preserve"> IF(ISBLANK(M256),"",VLOOKUP(M256,ComboValue!$E$2:$I$18,5,FALSE))</f>
        <v/>
      </c>
      <c r="Q256" s="12"/>
      <c r="R256" s="234" t="str" cm="1">
        <f t="array" ref="R256">IF(OR(ISNUMBER(SEARCH("GHS05",$D256:$L256)),ISNUMBER(SEARCH("GHS06",$D256:$L256)),ISNUMBER(SEARCH("GHS07",$D256:$L256)),ISNUMBER(SEARCH("GHS08",$D256:$L256)),ISNUMBER(SEARCH("geen pictogram",$D256:$L256)),ISNUMBER(SEARCH("GHS09",$D256:$L256)),ISNUMBER(SEARCH("GHS05",$D256:$L256))),"JA","NEE")</f>
        <v>NEE</v>
      </c>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X256" s="121" t="str">
        <f xml:space="preserve"> IF(ISBLANK(D256),"",VLOOKUP(D256,ComboValue!$B$2:$C$11,2,FALSE) &amp; ",") &amp; IF(ISBLANK(E256),"",VLOOKUP(E256,ComboValue!$B$2:$C$11,2,FALSE) &amp; ",") &amp; IF(ISBLANK(F256),"",VLOOKUP(F256,ComboValue!$B$2:$C$11,2,FALSE) &amp; ",") &amp; IF(ISBLANK(G256),"",VLOOKUP(G256,ComboValue!$B$2:$C$11,2,FALSE) &amp; ",") &amp; IF(ISBLANK(H256),"",VLOOKUP(H256,ComboValue!$B$2:$C$11,2,FALSE) &amp; ",") &amp; IF(ISBLANK(I256),"",VLOOKUP(I256,ComboValue!$B$2:$C$11,2,FALSE) &amp; ",") &amp; IF(ISBLANK(J256),"",VLOOKUP(J256,ComboValue!$B$2:$C$11,2,FALSE) &amp; ",") &amp; IF(ISBLANK(K256),"",VLOOKUP(K256,ComboValue!$B$2:$C$11,2,FALSE) &amp; ",") &amp; IF(ISBLANK(L256),"",VLOOKUP(L256,ComboValue!$B$2:$C$11,2,FALSE) &amp; ",")</f>
        <v/>
      </c>
      <c r="AY256" s="121" t="str">
        <f t="shared" si="232"/>
        <v>Tous_NL</v>
      </c>
      <c r="AZ256" s="121" t="str">
        <f>IF(ISBLANK(M256),"",VLOOKUP(M256,ComboValue!$E$2:$G$18,3,FALSE))</f>
        <v/>
      </c>
      <c r="BA256" s="121" t="str">
        <f>IF(ISBLANK(N256),"",VLOOKUP(N256,ComboValue!$K$2:$L$5,2,FALSE))</f>
        <v/>
      </c>
      <c r="BB256" s="128" t="str">
        <f>IF(ISBLANK(S256),"",VLOOKUP(S256,ComboValue!$N$2:$O$70,2,FALSE) &amp; ",") &amp; IF(ISBLANK(T256),"",VLOOKUP(T256,ComboValue!$N$2:$O$70,2,FALSE) &amp; ",") &amp; IF(ISBLANK(U256),"",VLOOKUP(U256,ComboValue!$N$2:$O$70,2,FALSE) &amp; ",") &amp; IF(ISBLANK(V256),"",VLOOKUP(V256,ComboValue!$N$2:$O$70,2,FALSE) &amp; ",") &amp; IF(ISBLANK(W256),"",VLOOKUP(W256,ComboValue!$N$2:$O$70,2,FALSE) &amp; ",") &amp; IF(ISBLANK(X256),"",VLOOKUP(X256,ComboValue!$N$2:$O$70,2,FALSE) &amp; ",") &amp; IF(ISBLANK(Y256),"",VLOOKUP(Y256,ComboValue!$N$2:$O$70,2,FALSE) &amp; ",") &amp; IF(ISBLANK(Z256),"",VLOOKUP(Z256,ComboValue!$N$2:$O$70,2,FALSE) &amp; ",") &amp; IF(ISBLANK(AA256),"",VLOOKUP(AA256,ComboValue!$N$2:$O$70,2,FALSE) &amp; ",") &amp; IF(ISBLANK(AB256),"",VLOOKUP(AB256,ComboValue!$N$2:$O$70,2,FALSE) &amp; ",") &amp; IF(ISBLANK(AC256),"",VLOOKUP(AC256,ComboValue!$N$2:$O$70,2,FALSE) &amp; ",") &amp; IF(ISBLANK(AD256),"",VLOOKUP(AD256,ComboValue!$N$2:$O$70,2,FALSE) &amp; ",") &amp; IF(ISBLANK(AE256),"",VLOOKUP(AE256,ComboValue!$N$2:$O$70,2,FALSE) &amp; ",") &amp; IF(ISBLANK(AF256),"",VLOOKUP(AF256,ComboValue!$N$2:$O$70,2,FALSE) &amp; ",") &amp; IF(ISBLANK(AG256),"",VLOOKUP(AG256,ComboValue!$N$2:$O$70,2,FALSE) &amp; ",") &amp; IF(ISBLANK(AH256),"",VLOOKUP(AH256,ComboValue!$N$2:$O$70,2,FALSE) &amp; ",") &amp; IF(ISBLANK(AI256),"",VLOOKUP(AI256,ComboValue!$N$2:$O$70,2,FALSE) &amp; ",") &amp; IF(ISBLANK(AJ256),"",VLOOKUP(AJ256,ComboValue!$N$2:$O$70,2,FALSE) &amp; ",") &amp; IF(ISBLANK(AK256),"",VLOOKUP(AK256,ComboValue!$N$2:$O$70,2,FALSE) &amp; ",") &amp; IF(ISBLANK(AL256),"",VLOOKUP(AL256,ComboValue!$N$2:$O$70,2,FALSE) &amp; ",") &amp; IF(ISBLANK(AM256),"",VLOOKUP(AM256,ComboValue!$N$2:$O$70,2,FALSE) &amp; ",") &amp; IF(ISBLANK(AN256),"",VLOOKUP(AN256,ComboValue!$N$2:$O$70,2,FALSE) &amp; ",") &amp; IF(ISBLANK(AO256),"",VLOOKUP(AO256,ComboValue!$N$2:$O$70,2,FALSE) &amp; ",") &amp; IF(ISBLANK(AP256),"",VLOOKUP(AP256,ComboValue!$N$2:$O$70,2,FALSE) &amp; ",") &amp; IF(ISBLANK(AQ256),"",VLOOKUP(AQ256,ComboValue!$N$2:$O$70,2,FALSE) &amp; ",") &amp; IF(ISBLANK(AR256),"",VLOOKUP(AR256,ComboValue!$N$2:$O$70,2,FALSE) &amp; ",") &amp; IF(ISBLANK(AS256),"",VLOOKUP(AS256,ComboValue!$N$2:$O$70,2,FALSE) &amp; ",") &amp; IF(ISBLANK(AT256),"",VLOOKUP(AT256,ComboValue!$N$2:$O$70,2,FALSE) &amp; ",") &amp; IF(ISBLANK(AU256),"",VLOOKUP(AU256,ComboValue!$N$2:$O$70,2,FALSE) &amp; ",") &amp; IF(ISBLANK(AV256),"",VLOOKUP(AV256,ComboValue!$N$2:$O$70,2,FALSE) &amp; ",")</f>
        <v/>
      </c>
      <c r="BC256" s="122" t="str">
        <f t="shared" si="233"/>
        <v/>
      </c>
      <c r="BD256" s="110"/>
      <c r="BE256" s="120" t="str">
        <f t="shared" si="221"/>
        <v/>
      </c>
      <c r="BF256" s="121" t="str">
        <f t="shared" si="222"/>
        <v/>
      </c>
      <c r="BG256" s="121" t="str">
        <f t="shared" si="223"/>
        <v/>
      </c>
      <c r="BH256" s="121" t="str">
        <f t="shared" si="224"/>
        <v/>
      </c>
      <c r="BI256" s="121" t="str">
        <f t="shared" si="225"/>
        <v/>
      </c>
      <c r="BJ256" s="121" t="str">
        <f t="shared" si="226"/>
        <v/>
      </c>
      <c r="BK256" s="121" t="str">
        <f t="shared" si="227"/>
        <v/>
      </c>
      <c r="BL256" s="121" t="str">
        <f t="shared" si="228"/>
        <v/>
      </c>
      <c r="BM256" s="121" t="str">
        <f t="shared" si="229"/>
        <v/>
      </c>
      <c r="BN256" s="121" t="str">
        <f t="shared" si="230"/>
        <v/>
      </c>
      <c r="BO256" s="121">
        <f t="shared" si="234"/>
        <v>0</v>
      </c>
      <c r="BP256" s="121">
        <f t="shared" si="235"/>
        <v>0</v>
      </c>
      <c r="BQ256" s="121">
        <f t="shared" si="236"/>
        <v>0</v>
      </c>
      <c r="BR256" s="121">
        <f t="shared" si="237"/>
        <v>0</v>
      </c>
      <c r="BS256" s="121">
        <f t="shared" si="238"/>
        <v>0</v>
      </c>
      <c r="BT256" s="121">
        <f t="shared" si="239"/>
        <v>0</v>
      </c>
      <c r="BU256" s="121" t="str">
        <f t="shared" si="240"/>
        <v/>
      </c>
      <c r="BV256" s="121" t="str">
        <f t="shared" si="241"/>
        <v/>
      </c>
      <c r="BW256" s="121" t="str">
        <f t="shared" si="242"/>
        <v/>
      </c>
      <c r="BX256" s="121" t="str">
        <f t="shared" si="243"/>
        <v/>
      </c>
      <c r="BY256" s="121" t="str">
        <f t="shared" si="244"/>
        <v/>
      </c>
      <c r="BZ256" s="121" t="str">
        <f t="shared" si="245"/>
        <v/>
      </c>
      <c r="CA256" s="121" t="str">
        <f t="shared" si="246"/>
        <v/>
      </c>
      <c r="CB256" s="121" t="str">
        <f t="shared" si="247"/>
        <v/>
      </c>
      <c r="CC256" s="121" t="str">
        <f t="shared" si="248"/>
        <v/>
      </c>
      <c r="CD256" s="121" t="str">
        <f t="shared" si="249"/>
        <v/>
      </c>
      <c r="CE256" s="121" t="str">
        <f t="shared" si="250"/>
        <v/>
      </c>
      <c r="CF256" s="121" t="str">
        <f t="shared" si="251"/>
        <v/>
      </c>
      <c r="CG256" s="121" t="str">
        <f t="shared" si="252"/>
        <v/>
      </c>
      <c r="CH256" s="121" t="str">
        <f t="shared" si="253"/>
        <v/>
      </c>
      <c r="CI256" s="121" t="str">
        <f t="shared" si="254"/>
        <v/>
      </c>
      <c r="CJ256" s="129" t="str">
        <f t="shared" si="255"/>
        <v/>
      </c>
      <c r="CK256" s="121" t="str">
        <f t="shared" si="256"/>
        <v/>
      </c>
      <c r="CL256" s="121" t="str">
        <f t="shared" si="257"/>
        <v/>
      </c>
      <c r="CM256" s="122" t="str">
        <f t="shared" si="258"/>
        <v/>
      </c>
      <c r="CN256" s="122"/>
      <c r="CO256" s="122"/>
      <c r="CP256" s="122"/>
      <c r="CQ256" s="122"/>
      <c r="CR256" s="218" t="str">
        <f t="shared" si="231"/>
        <v>NO</v>
      </c>
      <c r="CS256" s="120" t="str">
        <f t="shared" si="259"/>
        <v/>
      </c>
      <c r="CT256" s="121" t="str">
        <f t="shared" si="260"/>
        <v/>
      </c>
      <c r="CU256" s="121" t="str">
        <f t="shared" si="261"/>
        <v/>
      </c>
      <c r="CV256" s="121" t="str">
        <f t="shared" si="262"/>
        <v/>
      </c>
      <c r="CW256" s="121" t="str">
        <f t="shared" si="263"/>
        <v/>
      </c>
      <c r="CX256" s="121" t="str">
        <f t="shared" si="264"/>
        <v/>
      </c>
      <c r="CY256" s="121" t="str">
        <f t="shared" si="265"/>
        <v/>
      </c>
      <c r="CZ256" s="121" t="str">
        <f t="shared" si="266"/>
        <v/>
      </c>
      <c r="DA256" s="121" t="str">
        <f t="shared" si="267"/>
        <v/>
      </c>
      <c r="DB256" s="122" t="str">
        <f t="shared" si="268"/>
        <v/>
      </c>
      <c r="DC256" s="120" t="str">
        <f t="shared" si="269"/>
        <v/>
      </c>
      <c r="DD256" s="121" t="str">
        <f t="shared" si="270"/>
        <v/>
      </c>
      <c r="DE256" s="121" t="str">
        <f t="shared" si="271"/>
        <v/>
      </c>
      <c r="DF256" s="122" t="str">
        <f t="shared" si="272"/>
        <v/>
      </c>
      <c r="DG256" s="110"/>
    </row>
    <row r="257" spans="2:111" ht="16.2" hidden="1" customHeight="1" outlineLevel="2" x14ac:dyDescent="0.4">
      <c r="B257" s="7">
        <v>252</v>
      </c>
      <c r="C257" s="12"/>
      <c r="D257" s="13"/>
      <c r="E257" s="14"/>
      <c r="F257" s="14"/>
      <c r="G257" s="14"/>
      <c r="H257" s="14"/>
      <c r="I257" s="14"/>
      <c r="J257" s="14"/>
      <c r="K257" s="14"/>
      <c r="L257" s="15"/>
      <c r="M257" s="12"/>
      <c r="N257" s="12"/>
      <c r="O257" s="12"/>
      <c r="P257" s="98" t="str">
        <f xml:space="preserve"> IF(ISBLANK(M257),"",VLOOKUP(M257,ComboValue!$E$2:$I$18,5,FALSE))</f>
        <v/>
      </c>
      <c r="Q257" s="12"/>
      <c r="R257" s="234" t="str" cm="1">
        <f t="array" ref="R257">IF(OR(ISNUMBER(SEARCH("GHS05",$D257:$L257)),ISNUMBER(SEARCH("GHS06",$D257:$L257)),ISNUMBER(SEARCH("GHS07",$D257:$L257)),ISNUMBER(SEARCH("GHS08",$D257:$L257)),ISNUMBER(SEARCH("geen pictogram",$D257:$L257)),ISNUMBER(SEARCH("GHS09",$D257:$L257)),ISNUMBER(SEARCH("GHS05",$D257:$L257))),"JA","NEE")</f>
        <v>NEE</v>
      </c>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X257" s="121" t="str">
        <f xml:space="preserve"> IF(ISBLANK(D257),"",VLOOKUP(D257,ComboValue!$B$2:$C$11,2,FALSE) &amp; ",") &amp; IF(ISBLANK(E257),"",VLOOKUP(E257,ComboValue!$B$2:$C$11,2,FALSE) &amp; ",") &amp; IF(ISBLANK(F257),"",VLOOKUP(F257,ComboValue!$B$2:$C$11,2,FALSE) &amp; ",") &amp; IF(ISBLANK(G257),"",VLOOKUP(G257,ComboValue!$B$2:$C$11,2,FALSE) &amp; ",") &amp; IF(ISBLANK(H257),"",VLOOKUP(H257,ComboValue!$B$2:$C$11,2,FALSE) &amp; ",") &amp; IF(ISBLANK(I257),"",VLOOKUP(I257,ComboValue!$B$2:$C$11,2,FALSE) &amp; ",") &amp; IF(ISBLANK(J257),"",VLOOKUP(J257,ComboValue!$B$2:$C$11,2,FALSE) &amp; ",") &amp; IF(ISBLANK(K257),"",VLOOKUP(K257,ComboValue!$B$2:$C$11,2,FALSE) &amp; ",") &amp; IF(ISBLANK(L257),"",VLOOKUP(L257,ComboValue!$B$2:$C$11,2,FALSE) &amp; ",")</f>
        <v/>
      </c>
      <c r="AY257" s="121" t="str">
        <f t="shared" si="232"/>
        <v>Tous_NL</v>
      </c>
      <c r="AZ257" s="121" t="str">
        <f>IF(ISBLANK(M257),"",VLOOKUP(M257,ComboValue!$E$2:$G$18,3,FALSE))</f>
        <v/>
      </c>
      <c r="BA257" s="121" t="str">
        <f>IF(ISBLANK(N257),"",VLOOKUP(N257,ComboValue!$K$2:$L$5,2,FALSE))</f>
        <v/>
      </c>
      <c r="BB257" s="128" t="str">
        <f>IF(ISBLANK(S257),"",VLOOKUP(S257,ComboValue!$N$2:$O$70,2,FALSE) &amp; ",") &amp; IF(ISBLANK(T257),"",VLOOKUP(T257,ComboValue!$N$2:$O$70,2,FALSE) &amp; ",") &amp; IF(ISBLANK(U257),"",VLOOKUP(U257,ComboValue!$N$2:$O$70,2,FALSE) &amp; ",") &amp; IF(ISBLANK(V257),"",VLOOKUP(V257,ComboValue!$N$2:$O$70,2,FALSE) &amp; ",") &amp; IF(ISBLANK(W257),"",VLOOKUP(W257,ComboValue!$N$2:$O$70,2,FALSE) &amp; ",") &amp; IF(ISBLANK(X257),"",VLOOKUP(X257,ComboValue!$N$2:$O$70,2,FALSE) &amp; ",") &amp; IF(ISBLANK(Y257),"",VLOOKUP(Y257,ComboValue!$N$2:$O$70,2,FALSE) &amp; ",") &amp; IF(ISBLANK(Z257),"",VLOOKUP(Z257,ComboValue!$N$2:$O$70,2,FALSE) &amp; ",") &amp; IF(ISBLANK(AA257),"",VLOOKUP(AA257,ComboValue!$N$2:$O$70,2,FALSE) &amp; ",") &amp; IF(ISBLANK(AB257),"",VLOOKUP(AB257,ComboValue!$N$2:$O$70,2,FALSE) &amp; ",") &amp; IF(ISBLANK(AC257),"",VLOOKUP(AC257,ComboValue!$N$2:$O$70,2,FALSE) &amp; ",") &amp; IF(ISBLANK(AD257),"",VLOOKUP(AD257,ComboValue!$N$2:$O$70,2,FALSE) &amp; ",") &amp; IF(ISBLANK(AE257),"",VLOOKUP(AE257,ComboValue!$N$2:$O$70,2,FALSE) &amp; ",") &amp; IF(ISBLANK(AF257),"",VLOOKUP(AF257,ComboValue!$N$2:$O$70,2,FALSE) &amp; ",") &amp; IF(ISBLANK(AG257),"",VLOOKUP(AG257,ComboValue!$N$2:$O$70,2,FALSE) &amp; ",") &amp; IF(ISBLANK(AH257),"",VLOOKUP(AH257,ComboValue!$N$2:$O$70,2,FALSE) &amp; ",") &amp; IF(ISBLANK(AI257),"",VLOOKUP(AI257,ComboValue!$N$2:$O$70,2,FALSE) &amp; ",") &amp; IF(ISBLANK(AJ257),"",VLOOKUP(AJ257,ComboValue!$N$2:$O$70,2,FALSE) &amp; ",") &amp; IF(ISBLANK(AK257),"",VLOOKUP(AK257,ComboValue!$N$2:$O$70,2,FALSE) &amp; ",") &amp; IF(ISBLANK(AL257),"",VLOOKUP(AL257,ComboValue!$N$2:$O$70,2,FALSE) &amp; ",") &amp; IF(ISBLANK(AM257),"",VLOOKUP(AM257,ComboValue!$N$2:$O$70,2,FALSE) &amp; ",") &amp; IF(ISBLANK(AN257),"",VLOOKUP(AN257,ComboValue!$N$2:$O$70,2,FALSE) &amp; ",") &amp; IF(ISBLANK(AO257),"",VLOOKUP(AO257,ComboValue!$N$2:$O$70,2,FALSE) &amp; ",") &amp; IF(ISBLANK(AP257),"",VLOOKUP(AP257,ComboValue!$N$2:$O$70,2,FALSE) &amp; ",") &amp; IF(ISBLANK(AQ257),"",VLOOKUP(AQ257,ComboValue!$N$2:$O$70,2,FALSE) &amp; ",") &amp; IF(ISBLANK(AR257),"",VLOOKUP(AR257,ComboValue!$N$2:$O$70,2,FALSE) &amp; ",") &amp; IF(ISBLANK(AS257),"",VLOOKUP(AS257,ComboValue!$N$2:$O$70,2,FALSE) &amp; ",") &amp; IF(ISBLANK(AT257),"",VLOOKUP(AT257,ComboValue!$N$2:$O$70,2,FALSE) &amp; ",") &amp; IF(ISBLANK(AU257),"",VLOOKUP(AU257,ComboValue!$N$2:$O$70,2,FALSE) &amp; ",") &amp; IF(ISBLANK(AV257),"",VLOOKUP(AV257,ComboValue!$N$2:$O$70,2,FALSE) &amp; ",")</f>
        <v/>
      </c>
      <c r="BC257" s="122" t="str">
        <f t="shared" si="233"/>
        <v/>
      </c>
      <c r="BD257" s="110"/>
      <c r="BE257" s="120" t="str">
        <f t="shared" si="221"/>
        <v/>
      </c>
      <c r="BF257" s="121" t="str">
        <f t="shared" si="222"/>
        <v/>
      </c>
      <c r="BG257" s="121" t="str">
        <f t="shared" si="223"/>
        <v/>
      </c>
      <c r="BH257" s="121" t="str">
        <f t="shared" si="224"/>
        <v/>
      </c>
      <c r="BI257" s="121" t="str">
        <f t="shared" si="225"/>
        <v/>
      </c>
      <c r="BJ257" s="121" t="str">
        <f t="shared" si="226"/>
        <v/>
      </c>
      <c r="BK257" s="121" t="str">
        <f t="shared" si="227"/>
        <v/>
      </c>
      <c r="BL257" s="121" t="str">
        <f t="shared" si="228"/>
        <v/>
      </c>
      <c r="BM257" s="121" t="str">
        <f t="shared" si="229"/>
        <v/>
      </c>
      <c r="BN257" s="121" t="str">
        <f t="shared" si="230"/>
        <v/>
      </c>
      <c r="BO257" s="121">
        <f t="shared" si="234"/>
        <v>0</v>
      </c>
      <c r="BP257" s="121">
        <f t="shared" si="235"/>
        <v>0</v>
      </c>
      <c r="BQ257" s="121">
        <f t="shared" si="236"/>
        <v>0</v>
      </c>
      <c r="BR257" s="121">
        <f t="shared" si="237"/>
        <v>0</v>
      </c>
      <c r="BS257" s="121">
        <f t="shared" si="238"/>
        <v>0</v>
      </c>
      <c r="BT257" s="121">
        <f t="shared" si="239"/>
        <v>0</v>
      </c>
      <c r="BU257" s="121" t="str">
        <f t="shared" si="240"/>
        <v/>
      </c>
      <c r="BV257" s="121" t="str">
        <f t="shared" si="241"/>
        <v/>
      </c>
      <c r="BW257" s="121" t="str">
        <f t="shared" si="242"/>
        <v/>
      </c>
      <c r="BX257" s="121" t="str">
        <f t="shared" si="243"/>
        <v/>
      </c>
      <c r="BY257" s="121" t="str">
        <f t="shared" si="244"/>
        <v/>
      </c>
      <c r="BZ257" s="121" t="str">
        <f t="shared" si="245"/>
        <v/>
      </c>
      <c r="CA257" s="121" t="str">
        <f t="shared" si="246"/>
        <v/>
      </c>
      <c r="CB257" s="121" t="str">
        <f t="shared" si="247"/>
        <v/>
      </c>
      <c r="CC257" s="121" t="str">
        <f t="shared" si="248"/>
        <v/>
      </c>
      <c r="CD257" s="121" t="str">
        <f t="shared" si="249"/>
        <v/>
      </c>
      <c r="CE257" s="121" t="str">
        <f t="shared" si="250"/>
        <v/>
      </c>
      <c r="CF257" s="121" t="str">
        <f t="shared" si="251"/>
        <v/>
      </c>
      <c r="CG257" s="121" t="str">
        <f t="shared" si="252"/>
        <v/>
      </c>
      <c r="CH257" s="121" t="str">
        <f t="shared" si="253"/>
        <v/>
      </c>
      <c r="CI257" s="121" t="str">
        <f t="shared" si="254"/>
        <v/>
      </c>
      <c r="CJ257" s="129" t="str">
        <f t="shared" si="255"/>
        <v/>
      </c>
      <c r="CK257" s="121" t="str">
        <f t="shared" si="256"/>
        <v/>
      </c>
      <c r="CL257" s="121" t="str">
        <f t="shared" si="257"/>
        <v/>
      </c>
      <c r="CM257" s="122" t="str">
        <f t="shared" si="258"/>
        <v/>
      </c>
      <c r="CN257" s="122"/>
      <c r="CO257" s="122"/>
      <c r="CP257" s="122"/>
      <c r="CQ257" s="122"/>
      <c r="CR257" s="218" t="str">
        <f t="shared" si="231"/>
        <v>NO</v>
      </c>
      <c r="CS257" s="120" t="str">
        <f t="shared" si="259"/>
        <v/>
      </c>
      <c r="CT257" s="121" t="str">
        <f t="shared" si="260"/>
        <v/>
      </c>
      <c r="CU257" s="121" t="str">
        <f t="shared" si="261"/>
        <v/>
      </c>
      <c r="CV257" s="121" t="str">
        <f t="shared" si="262"/>
        <v/>
      </c>
      <c r="CW257" s="121" t="str">
        <f t="shared" si="263"/>
        <v/>
      </c>
      <c r="CX257" s="121" t="str">
        <f t="shared" si="264"/>
        <v/>
      </c>
      <c r="CY257" s="121" t="str">
        <f t="shared" si="265"/>
        <v/>
      </c>
      <c r="CZ257" s="121" t="str">
        <f t="shared" si="266"/>
        <v/>
      </c>
      <c r="DA257" s="121" t="str">
        <f t="shared" si="267"/>
        <v/>
      </c>
      <c r="DB257" s="122" t="str">
        <f t="shared" si="268"/>
        <v/>
      </c>
      <c r="DC257" s="120" t="str">
        <f t="shared" si="269"/>
        <v/>
      </c>
      <c r="DD257" s="121" t="str">
        <f t="shared" si="270"/>
        <v/>
      </c>
      <c r="DE257" s="121" t="str">
        <f t="shared" si="271"/>
        <v/>
      </c>
      <c r="DF257" s="122" t="str">
        <f t="shared" si="272"/>
        <v/>
      </c>
      <c r="DG257" s="110"/>
    </row>
    <row r="258" spans="2:111" ht="16.2" hidden="1" customHeight="1" outlineLevel="2" x14ac:dyDescent="0.4">
      <c r="B258" s="7">
        <v>253</v>
      </c>
      <c r="C258" s="12"/>
      <c r="D258" s="13"/>
      <c r="E258" s="14"/>
      <c r="F258" s="14"/>
      <c r="G258" s="14"/>
      <c r="H258" s="14"/>
      <c r="I258" s="14"/>
      <c r="J258" s="14"/>
      <c r="K258" s="14"/>
      <c r="L258" s="15"/>
      <c r="M258" s="12"/>
      <c r="N258" s="12"/>
      <c r="O258" s="12"/>
      <c r="P258" s="98" t="str">
        <f xml:space="preserve"> IF(ISBLANK(M258),"",VLOOKUP(M258,ComboValue!$E$2:$I$18,5,FALSE))</f>
        <v/>
      </c>
      <c r="Q258" s="12"/>
      <c r="R258" s="234" t="str" cm="1">
        <f t="array" ref="R258">IF(OR(ISNUMBER(SEARCH("GHS05",$D258:$L258)),ISNUMBER(SEARCH("GHS06",$D258:$L258)),ISNUMBER(SEARCH("GHS07",$D258:$L258)),ISNUMBER(SEARCH("GHS08",$D258:$L258)),ISNUMBER(SEARCH("geen pictogram",$D258:$L258)),ISNUMBER(SEARCH("GHS09",$D258:$L258)),ISNUMBER(SEARCH("GHS05",$D258:$L258))),"JA","NEE")</f>
        <v>NEE</v>
      </c>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X258" s="121" t="str">
        <f xml:space="preserve"> IF(ISBLANK(D258),"",VLOOKUP(D258,ComboValue!$B$2:$C$11,2,FALSE) &amp; ",") &amp; IF(ISBLANK(E258),"",VLOOKUP(E258,ComboValue!$B$2:$C$11,2,FALSE) &amp; ",") &amp; IF(ISBLANK(F258),"",VLOOKUP(F258,ComboValue!$B$2:$C$11,2,FALSE) &amp; ",") &amp; IF(ISBLANK(G258),"",VLOOKUP(G258,ComboValue!$B$2:$C$11,2,FALSE) &amp; ",") &amp; IF(ISBLANK(H258),"",VLOOKUP(H258,ComboValue!$B$2:$C$11,2,FALSE) &amp; ",") &amp; IF(ISBLANK(I258),"",VLOOKUP(I258,ComboValue!$B$2:$C$11,2,FALSE) &amp; ",") &amp; IF(ISBLANK(J258),"",VLOOKUP(J258,ComboValue!$B$2:$C$11,2,FALSE) &amp; ",") &amp; IF(ISBLANK(K258),"",VLOOKUP(K258,ComboValue!$B$2:$C$11,2,FALSE) &amp; ",") &amp; IF(ISBLANK(L258),"",VLOOKUP(L258,ComboValue!$B$2:$C$11,2,FALSE) &amp; ",")</f>
        <v/>
      </c>
      <c r="AY258" s="121" t="str">
        <f t="shared" si="232"/>
        <v>Tous_NL</v>
      </c>
      <c r="AZ258" s="121" t="str">
        <f>IF(ISBLANK(M258),"",VLOOKUP(M258,ComboValue!$E$2:$G$18,3,FALSE))</f>
        <v/>
      </c>
      <c r="BA258" s="121" t="str">
        <f>IF(ISBLANK(N258),"",VLOOKUP(N258,ComboValue!$K$2:$L$5,2,FALSE))</f>
        <v/>
      </c>
      <c r="BB258" s="128" t="str">
        <f>IF(ISBLANK(S258),"",VLOOKUP(S258,ComboValue!$N$2:$O$70,2,FALSE) &amp; ",") &amp; IF(ISBLANK(T258),"",VLOOKUP(T258,ComboValue!$N$2:$O$70,2,FALSE) &amp; ",") &amp; IF(ISBLANK(U258),"",VLOOKUP(U258,ComboValue!$N$2:$O$70,2,FALSE) &amp; ",") &amp; IF(ISBLANK(V258),"",VLOOKUP(V258,ComboValue!$N$2:$O$70,2,FALSE) &amp; ",") &amp; IF(ISBLANK(W258),"",VLOOKUP(W258,ComboValue!$N$2:$O$70,2,FALSE) &amp; ",") &amp; IF(ISBLANK(X258),"",VLOOKUP(X258,ComboValue!$N$2:$O$70,2,FALSE) &amp; ",") &amp; IF(ISBLANK(Y258),"",VLOOKUP(Y258,ComboValue!$N$2:$O$70,2,FALSE) &amp; ",") &amp; IF(ISBLANK(Z258),"",VLOOKUP(Z258,ComboValue!$N$2:$O$70,2,FALSE) &amp; ",") &amp; IF(ISBLANK(AA258),"",VLOOKUP(AA258,ComboValue!$N$2:$O$70,2,FALSE) &amp; ",") &amp; IF(ISBLANK(AB258),"",VLOOKUP(AB258,ComboValue!$N$2:$O$70,2,FALSE) &amp; ",") &amp; IF(ISBLANK(AC258),"",VLOOKUP(AC258,ComboValue!$N$2:$O$70,2,FALSE) &amp; ",") &amp; IF(ISBLANK(AD258),"",VLOOKUP(AD258,ComboValue!$N$2:$O$70,2,FALSE) &amp; ",") &amp; IF(ISBLANK(AE258),"",VLOOKUP(AE258,ComboValue!$N$2:$O$70,2,FALSE) &amp; ",") &amp; IF(ISBLANK(AF258),"",VLOOKUP(AF258,ComboValue!$N$2:$O$70,2,FALSE) &amp; ",") &amp; IF(ISBLANK(AG258),"",VLOOKUP(AG258,ComboValue!$N$2:$O$70,2,FALSE) &amp; ",") &amp; IF(ISBLANK(AH258),"",VLOOKUP(AH258,ComboValue!$N$2:$O$70,2,FALSE) &amp; ",") &amp; IF(ISBLANK(AI258),"",VLOOKUP(AI258,ComboValue!$N$2:$O$70,2,FALSE) &amp; ",") &amp; IF(ISBLANK(AJ258),"",VLOOKUP(AJ258,ComboValue!$N$2:$O$70,2,FALSE) &amp; ",") &amp; IF(ISBLANK(AK258),"",VLOOKUP(AK258,ComboValue!$N$2:$O$70,2,FALSE) &amp; ",") &amp; IF(ISBLANK(AL258),"",VLOOKUP(AL258,ComboValue!$N$2:$O$70,2,FALSE) &amp; ",") &amp; IF(ISBLANK(AM258),"",VLOOKUP(AM258,ComboValue!$N$2:$O$70,2,FALSE) &amp; ",") &amp; IF(ISBLANK(AN258),"",VLOOKUP(AN258,ComboValue!$N$2:$O$70,2,FALSE) &amp; ",") &amp; IF(ISBLANK(AO258),"",VLOOKUP(AO258,ComboValue!$N$2:$O$70,2,FALSE) &amp; ",") &amp; IF(ISBLANK(AP258),"",VLOOKUP(AP258,ComboValue!$N$2:$O$70,2,FALSE) &amp; ",") &amp; IF(ISBLANK(AQ258),"",VLOOKUP(AQ258,ComboValue!$N$2:$O$70,2,FALSE) &amp; ",") &amp; IF(ISBLANK(AR258),"",VLOOKUP(AR258,ComboValue!$N$2:$O$70,2,FALSE) &amp; ",") &amp; IF(ISBLANK(AS258),"",VLOOKUP(AS258,ComboValue!$N$2:$O$70,2,FALSE) &amp; ",") &amp; IF(ISBLANK(AT258),"",VLOOKUP(AT258,ComboValue!$N$2:$O$70,2,FALSE) &amp; ",") &amp; IF(ISBLANK(AU258),"",VLOOKUP(AU258,ComboValue!$N$2:$O$70,2,FALSE) &amp; ",") &amp; IF(ISBLANK(AV258),"",VLOOKUP(AV258,ComboValue!$N$2:$O$70,2,FALSE) &amp; ",")</f>
        <v/>
      </c>
      <c r="BC258" s="122" t="str">
        <f t="shared" si="233"/>
        <v/>
      </c>
      <c r="BD258" s="110"/>
      <c r="BE258" s="120" t="str">
        <f t="shared" si="221"/>
        <v/>
      </c>
      <c r="BF258" s="121" t="str">
        <f t="shared" si="222"/>
        <v/>
      </c>
      <c r="BG258" s="121" t="str">
        <f t="shared" si="223"/>
        <v/>
      </c>
      <c r="BH258" s="121" t="str">
        <f t="shared" si="224"/>
        <v/>
      </c>
      <c r="BI258" s="121" t="str">
        <f t="shared" si="225"/>
        <v/>
      </c>
      <c r="BJ258" s="121" t="str">
        <f t="shared" si="226"/>
        <v/>
      </c>
      <c r="BK258" s="121" t="str">
        <f t="shared" si="227"/>
        <v/>
      </c>
      <c r="BL258" s="121" t="str">
        <f t="shared" si="228"/>
        <v/>
      </c>
      <c r="BM258" s="121" t="str">
        <f t="shared" si="229"/>
        <v/>
      </c>
      <c r="BN258" s="121" t="str">
        <f t="shared" si="230"/>
        <v/>
      </c>
      <c r="BO258" s="121">
        <f t="shared" si="234"/>
        <v>0</v>
      </c>
      <c r="BP258" s="121">
        <f t="shared" si="235"/>
        <v>0</v>
      </c>
      <c r="BQ258" s="121">
        <f t="shared" si="236"/>
        <v>0</v>
      </c>
      <c r="BR258" s="121">
        <f t="shared" si="237"/>
        <v>0</v>
      </c>
      <c r="BS258" s="121">
        <f t="shared" si="238"/>
        <v>0</v>
      </c>
      <c r="BT258" s="121">
        <f t="shared" si="239"/>
        <v>0</v>
      </c>
      <c r="BU258" s="121" t="str">
        <f t="shared" si="240"/>
        <v/>
      </c>
      <c r="BV258" s="121" t="str">
        <f t="shared" si="241"/>
        <v/>
      </c>
      <c r="BW258" s="121" t="str">
        <f t="shared" si="242"/>
        <v/>
      </c>
      <c r="BX258" s="121" t="str">
        <f t="shared" si="243"/>
        <v/>
      </c>
      <c r="BY258" s="121" t="str">
        <f t="shared" si="244"/>
        <v/>
      </c>
      <c r="BZ258" s="121" t="str">
        <f t="shared" si="245"/>
        <v/>
      </c>
      <c r="CA258" s="121" t="str">
        <f t="shared" si="246"/>
        <v/>
      </c>
      <c r="CB258" s="121" t="str">
        <f t="shared" si="247"/>
        <v/>
      </c>
      <c r="CC258" s="121" t="str">
        <f t="shared" si="248"/>
        <v/>
      </c>
      <c r="CD258" s="121" t="str">
        <f t="shared" si="249"/>
        <v/>
      </c>
      <c r="CE258" s="121" t="str">
        <f t="shared" si="250"/>
        <v/>
      </c>
      <c r="CF258" s="121" t="str">
        <f t="shared" si="251"/>
        <v/>
      </c>
      <c r="CG258" s="121" t="str">
        <f t="shared" si="252"/>
        <v/>
      </c>
      <c r="CH258" s="121" t="str">
        <f t="shared" si="253"/>
        <v/>
      </c>
      <c r="CI258" s="121" t="str">
        <f t="shared" si="254"/>
        <v/>
      </c>
      <c r="CJ258" s="129" t="str">
        <f t="shared" si="255"/>
        <v/>
      </c>
      <c r="CK258" s="121" t="str">
        <f t="shared" si="256"/>
        <v/>
      </c>
      <c r="CL258" s="121" t="str">
        <f t="shared" si="257"/>
        <v/>
      </c>
      <c r="CM258" s="122" t="str">
        <f t="shared" si="258"/>
        <v/>
      </c>
      <c r="CN258" s="122"/>
      <c r="CO258" s="122"/>
      <c r="CP258" s="122"/>
      <c r="CQ258" s="122"/>
      <c r="CR258" s="218" t="str">
        <f t="shared" si="231"/>
        <v>NO</v>
      </c>
      <c r="CS258" s="120" t="str">
        <f t="shared" si="259"/>
        <v/>
      </c>
      <c r="CT258" s="121" t="str">
        <f t="shared" si="260"/>
        <v/>
      </c>
      <c r="CU258" s="121" t="str">
        <f t="shared" si="261"/>
        <v/>
      </c>
      <c r="CV258" s="121" t="str">
        <f t="shared" si="262"/>
        <v/>
      </c>
      <c r="CW258" s="121" t="str">
        <f t="shared" si="263"/>
        <v/>
      </c>
      <c r="CX258" s="121" t="str">
        <f t="shared" si="264"/>
        <v/>
      </c>
      <c r="CY258" s="121" t="str">
        <f t="shared" si="265"/>
        <v/>
      </c>
      <c r="CZ258" s="121" t="str">
        <f t="shared" si="266"/>
        <v/>
      </c>
      <c r="DA258" s="121" t="str">
        <f t="shared" si="267"/>
        <v/>
      </c>
      <c r="DB258" s="122" t="str">
        <f t="shared" si="268"/>
        <v/>
      </c>
      <c r="DC258" s="120" t="str">
        <f t="shared" si="269"/>
        <v/>
      </c>
      <c r="DD258" s="121" t="str">
        <f t="shared" si="270"/>
        <v/>
      </c>
      <c r="DE258" s="121" t="str">
        <f t="shared" si="271"/>
        <v/>
      </c>
      <c r="DF258" s="122" t="str">
        <f t="shared" si="272"/>
        <v/>
      </c>
      <c r="DG258" s="110"/>
    </row>
    <row r="259" spans="2:111" ht="16.2" hidden="1" customHeight="1" outlineLevel="2" x14ac:dyDescent="0.4">
      <c r="B259" s="7">
        <v>254</v>
      </c>
      <c r="C259" s="12"/>
      <c r="D259" s="13"/>
      <c r="E259" s="14"/>
      <c r="F259" s="14"/>
      <c r="G259" s="14"/>
      <c r="H259" s="14"/>
      <c r="I259" s="14"/>
      <c r="J259" s="14"/>
      <c r="K259" s="14"/>
      <c r="L259" s="15"/>
      <c r="M259" s="12"/>
      <c r="N259" s="12"/>
      <c r="O259" s="12"/>
      <c r="P259" s="98" t="str">
        <f xml:space="preserve"> IF(ISBLANK(M259),"",VLOOKUP(M259,ComboValue!$E$2:$I$18,5,FALSE))</f>
        <v/>
      </c>
      <c r="Q259" s="12"/>
      <c r="R259" s="234" t="str" cm="1">
        <f t="array" ref="R259">IF(OR(ISNUMBER(SEARCH("GHS05",$D259:$L259)),ISNUMBER(SEARCH("GHS06",$D259:$L259)),ISNUMBER(SEARCH("GHS07",$D259:$L259)),ISNUMBER(SEARCH("GHS08",$D259:$L259)),ISNUMBER(SEARCH("geen pictogram",$D259:$L259)),ISNUMBER(SEARCH("GHS09",$D259:$L259)),ISNUMBER(SEARCH("GHS05",$D259:$L259))),"JA","NEE")</f>
        <v>NEE</v>
      </c>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X259" s="121" t="str">
        <f xml:space="preserve"> IF(ISBLANK(D259),"",VLOOKUP(D259,ComboValue!$B$2:$C$11,2,FALSE) &amp; ",") &amp; IF(ISBLANK(E259),"",VLOOKUP(E259,ComboValue!$B$2:$C$11,2,FALSE) &amp; ",") &amp; IF(ISBLANK(F259),"",VLOOKUP(F259,ComboValue!$B$2:$C$11,2,FALSE) &amp; ",") &amp; IF(ISBLANK(G259),"",VLOOKUP(G259,ComboValue!$B$2:$C$11,2,FALSE) &amp; ",") &amp; IF(ISBLANK(H259),"",VLOOKUP(H259,ComboValue!$B$2:$C$11,2,FALSE) &amp; ",") &amp; IF(ISBLANK(I259),"",VLOOKUP(I259,ComboValue!$B$2:$C$11,2,FALSE) &amp; ",") &amp; IF(ISBLANK(J259),"",VLOOKUP(J259,ComboValue!$B$2:$C$11,2,FALSE) &amp; ",") &amp; IF(ISBLANK(K259),"",VLOOKUP(K259,ComboValue!$B$2:$C$11,2,FALSE) &amp; ",") &amp; IF(ISBLANK(L259),"",VLOOKUP(L259,ComboValue!$B$2:$C$11,2,FALSE) &amp; ",")</f>
        <v/>
      </c>
      <c r="AY259" s="121" t="str">
        <f t="shared" si="232"/>
        <v>Tous_NL</v>
      </c>
      <c r="AZ259" s="121" t="str">
        <f>IF(ISBLANK(M259),"",VLOOKUP(M259,ComboValue!$E$2:$G$18,3,FALSE))</f>
        <v/>
      </c>
      <c r="BA259" s="121" t="str">
        <f>IF(ISBLANK(N259),"",VLOOKUP(N259,ComboValue!$K$2:$L$5,2,FALSE))</f>
        <v/>
      </c>
      <c r="BB259" s="128" t="str">
        <f>IF(ISBLANK(S259),"",VLOOKUP(S259,ComboValue!$N$2:$O$70,2,FALSE) &amp; ",") &amp; IF(ISBLANK(T259),"",VLOOKUP(T259,ComboValue!$N$2:$O$70,2,FALSE) &amp; ",") &amp; IF(ISBLANK(U259),"",VLOOKUP(U259,ComboValue!$N$2:$O$70,2,FALSE) &amp; ",") &amp; IF(ISBLANK(V259),"",VLOOKUP(V259,ComboValue!$N$2:$O$70,2,FALSE) &amp; ",") &amp; IF(ISBLANK(W259),"",VLOOKUP(W259,ComboValue!$N$2:$O$70,2,FALSE) &amp; ",") &amp; IF(ISBLANK(X259),"",VLOOKUP(X259,ComboValue!$N$2:$O$70,2,FALSE) &amp; ",") &amp; IF(ISBLANK(Y259),"",VLOOKUP(Y259,ComboValue!$N$2:$O$70,2,FALSE) &amp; ",") &amp; IF(ISBLANK(Z259),"",VLOOKUP(Z259,ComboValue!$N$2:$O$70,2,FALSE) &amp; ",") &amp; IF(ISBLANK(AA259),"",VLOOKUP(AA259,ComboValue!$N$2:$O$70,2,FALSE) &amp; ",") &amp; IF(ISBLANK(AB259),"",VLOOKUP(AB259,ComboValue!$N$2:$O$70,2,FALSE) &amp; ",") &amp; IF(ISBLANK(AC259),"",VLOOKUP(AC259,ComboValue!$N$2:$O$70,2,FALSE) &amp; ",") &amp; IF(ISBLANK(AD259),"",VLOOKUP(AD259,ComboValue!$N$2:$O$70,2,FALSE) &amp; ",") &amp; IF(ISBLANK(AE259),"",VLOOKUP(AE259,ComboValue!$N$2:$O$70,2,FALSE) &amp; ",") &amp; IF(ISBLANK(AF259),"",VLOOKUP(AF259,ComboValue!$N$2:$O$70,2,FALSE) &amp; ",") &amp; IF(ISBLANK(AG259),"",VLOOKUP(AG259,ComboValue!$N$2:$O$70,2,FALSE) &amp; ",") &amp; IF(ISBLANK(AH259),"",VLOOKUP(AH259,ComboValue!$N$2:$O$70,2,FALSE) &amp; ",") &amp; IF(ISBLANK(AI259),"",VLOOKUP(AI259,ComboValue!$N$2:$O$70,2,FALSE) &amp; ",") &amp; IF(ISBLANK(AJ259),"",VLOOKUP(AJ259,ComboValue!$N$2:$O$70,2,FALSE) &amp; ",") &amp; IF(ISBLANK(AK259),"",VLOOKUP(AK259,ComboValue!$N$2:$O$70,2,FALSE) &amp; ",") &amp; IF(ISBLANK(AL259),"",VLOOKUP(AL259,ComboValue!$N$2:$O$70,2,FALSE) &amp; ",") &amp; IF(ISBLANK(AM259),"",VLOOKUP(AM259,ComboValue!$N$2:$O$70,2,FALSE) &amp; ",") &amp; IF(ISBLANK(AN259),"",VLOOKUP(AN259,ComboValue!$N$2:$O$70,2,FALSE) &amp; ",") &amp; IF(ISBLANK(AO259),"",VLOOKUP(AO259,ComboValue!$N$2:$O$70,2,FALSE) &amp; ",") &amp; IF(ISBLANK(AP259),"",VLOOKUP(AP259,ComboValue!$N$2:$O$70,2,FALSE) &amp; ",") &amp; IF(ISBLANK(AQ259),"",VLOOKUP(AQ259,ComboValue!$N$2:$O$70,2,FALSE) &amp; ",") &amp; IF(ISBLANK(AR259),"",VLOOKUP(AR259,ComboValue!$N$2:$O$70,2,FALSE) &amp; ",") &amp; IF(ISBLANK(AS259),"",VLOOKUP(AS259,ComboValue!$N$2:$O$70,2,FALSE) &amp; ",") &amp; IF(ISBLANK(AT259),"",VLOOKUP(AT259,ComboValue!$N$2:$O$70,2,FALSE) &amp; ",") &amp; IF(ISBLANK(AU259),"",VLOOKUP(AU259,ComboValue!$N$2:$O$70,2,FALSE) &amp; ",") &amp; IF(ISBLANK(AV259),"",VLOOKUP(AV259,ComboValue!$N$2:$O$70,2,FALSE) &amp; ",")</f>
        <v/>
      </c>
      <c r="BC259" s="122" t="str">
        <f t="shared" si="233"/>
        <v/>
      </c>
      <c r="BD259" s="110"/>
      <c r="BE259" s="120" t="str">
        <f t="shared" si="221"/>
        <v/>
      </c>
      <c r="BF259" s="121" t="str">
        <f t="shared" si="222"/>
        <v/>
      </c>
      <c r="BG259" s="121" t="str">
        <f t="shared" si="223"/>
        <v/>
      </c>
      <c r="BH259" s="121" t="str">
        <f t="shared" si="224"/>
        <v/>
      </c>
      <c r="BI259" s="121" t="str">
        <f t="shared" si="225"/>
        <v/>
      </c>
      <c r="BJ259" s="121" t="str">
        <f t="shared" si="226"/>
        <v/>
      </c>
      <c r="BK259" s="121" t="str">
        <f t="shared" si="227"/>
        <v/>
      </c>
      <c r="BL259" s="121" t="str">
        <f t="shared" si="228"/>
        <v/>
      </c>
      <c r="BM259" s="121" t="str">
        <f t="shared" si="229"/>
        <v/>
      </c>
      <c r="BN259" s="121" t="str">
        <f t="shared" si="230"/>
        <v/>
      </c>
      <c r="BO259" s="121">
        <f t="shared" si="234"/>
        <v>0</v>
      </c>
      <c r="BP259" s="121">
        <f t="shared" si="235"/>
        <v>0</v>
      </c>
      <c r="BQ259" s="121">
        <f t="shared" si="236"/>
        <v>0</v>
      </c>
      <c r="BR259" s="121">
        <f t="shared" si="237"/>
        <v>0</v>
      </c>
      <c r="BS259" s="121">
        <f t="shared" si="238"/>
        <v>0</v>
      </c>
      <c r="BT259" s="121">
        <f t="shared" si="239"/>
        <v>0</v>
      </c>
      <c r="BU259" s="121" t="str">
        <f t="shared" si="240"/>
        <v/>
      </c>
      <c r="BV259" s="121" t="str">
        <f t="shared" si="241"/>
        <v/>
      </c>
      <c r="BW259" s="121" t="str">
        <f t="shared" si="242"/>
        <v/>
      </c>
      <c r="BX259" s="121" t="str">
        <f t="shared" si="243"/>
        <v/>
      </c>
      <c r="BY259" s="121" t="str">
        <f t="shared" si="244"/>
        <v/>
      </c>
      <c r="BZ259" s="121" t="str">
        <f t="shared" si="245"/>
        <v/>
      </c>
      <c r="CA259" s="121" t="str">
        <f t="shared" si="246"/>
        <v/>
      </c>
      <c r="CB259" s="121" t="str">
        <f t="shared" si="247"/>
        <v/>
      </c>
      <c r="CC259" s="121" t="str">
        <f t="shared" si="248"/>
        <v/>
      </c>
      <c r="CD259" s="121" t="str">
        <f t="shared" si="249"/>
        <v/>
      </c>
      <c r="CE259" s="121" t="str">
        <f t="shared" si="250"/>
        <v/>
      </c>
      <c r="CF259" s="121" t="str">
        <f t="shared" si="251"/>
        <v/>
      </c>
      <c r="CG259" s="121" t="str">
        <f t="shared" si="252"/>
        <v/>
      </c>
      <c r="CH259" s="121" t="str">
        <f t="shared" si="253"/>
        <v/>
      </c>
      <c r="CI259" s="121" t="str">
        <f t="shared" si="254"/>
        <v/>
      </c>
      <c r="CJ259" s="129" t="str">
        <f t="shared" si="255"/>
        <v/>
      </c>
      <c r="CK259" s="121" t="str">
        <f t="shared" si="256"/>
        <v/>
      </c>
      <c r="CL259" s="121" t="str">
        <f t="shared" si="257"/>
        <v/>
      </c>
      <c r="CM259" s="122" t="str">
        <f t="shared" si="258"/>
        <v/>
      </c>
      <c r="CN259" s="122"/>
      <c r="CO259" s="122"/>
      <c r="CP259" s="122"/>
      <c r="CQ259" s="122"/>
      <c r="CR259" s="218" t="str">
        <f t="shared" si="231"/>
        <v>NO</v>
      </c>
      <c r="CS259" s="120" t="str">
        <f t="shared" si="259"/>
        <v/>
      </c>
      <c r="CT259" s="121" t="str">
        <f t="shared" si="260"/>
        <v/>
      </c>
      <c r="CU259" s="121" t="str">
        <f t="shared" si="261"/>
        <v/>
      </c>
      <c r="CV259" s="121" t="str">
        <f t="shared" si="262"/>
        <v/>
      </c>
      <c r="CW259" s="121" t="str">
        <f t="shared" si="263"/>
        <v/>
      </c>
      <c r="CX259" s="121" t="str">
        <f t="shared" si="264"/>
        <v/>
      </c>
      <c r="CY259" s="121" t="str">
        <f t="shared" si="265"/>
        <v/>
      </c>
      <c r="CZ259" s="121" t="str">
        <f t="shared" si="266"/>
        <v/>
      </c>
      <c r="DA259" s="121" t="str">
        <f t="shared" si="267"/>
        <v/>
      </c>
      <c r="DB259" s="122" t="str">
        <f t="shared" si="268"/>
        <v/>
      </c>
      <c r="DC259" s="120" t="str">
        <f t="shared" si="269"/>
        <v/>
      </c>
      <c r="DD259" s="121" t="str">
        <f t="shared" si="270"/>
        <v/>
      </c>
      <c r="DE259" s="121" t="str">
        <f t="shared" si="271"/>
        <v/>
      </c>
      <c r="DF259" s="122" t="str">
        <f t="shared" si="272"/>
        <v/>
      </c>
      <c r="DG259" s="110"/>
    </row>
    <row r="260" spans="2:111" ht="16.2" hidden="1" customHeight="1" outlineLevel="2" x14ac:dyDescent="0.4">
      <c r="B260" s="7">
        <v>255</v>
      </c>
      <c r="C260" s="12"/>
      <c r="D260" s="13"/>
      <c r="E260" s="14"/>
      <c r="F260" s="14"/>
      <c r="G260" s="14"/>
      <c r="H260" s="14"/>
      <c r="I260" s="14"/>
      <c r="J260" s="14"/>
      <c r="K260" s="14"/>
      <c r="L260" s="15"/>
      <c r="M260" s="12"/>
      <c r="N260" s="12"/>
      <c r="O260" s="12"/>
      <c r="P260" s="98" t="str">
        <f xml:space="preserve"> IF(ISBLANK(M260),"",VLOOKUP(M260,ComboValue!$E$2:$I$18,5,FALSE))</f>
        <v/>
      </c>
      <c r="Q260" s="12"/>
      <c r="R260" s="234" t="str" cm="1">
        <f t="array" ref="R260">IF(OR(ISNUMBER(SEARCH("GHS05",$D260:$L260)),ISNUMBER(SEARCH("GHS06",$D260:$L260)),ISNUMBER(SEARCH("GHS07",$D260:$L260)),ISNUMBER(SEARCH("GHS08",$D260:$L260)),ISNUMBER(SEARCH("geen pictogram",$D260:$L260)),ISNUMBER(SEARCH("GHS09",$D260:$L260)),ISNUMBER(SEARCH("GHS05",$D260:$L260))),"JA","NEE")</f>
        <v>NEE</v>
      </c>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X260" s="121" t="str">
        <f xml:space="preserve"> IF(ISBLANK(D260),"",VLOOKUP(D260,ComboValue!$B$2:$C$11,2,FALSE) &amp; ",") &amp; IF(ISBLANK(E260),"",VLOOKUP(E260,ComboValue!$B$2:$C$11,2,FALSE) &amp; ",") &amp; IF(ISBLANK(F260),"",VLOOKUP(F260,ComboValue!$B$2:$C$11,2,FALSE) &amp; ",") &amp; IF(ISBLANK(G260),"",VLOOKUP(G260,ComboValue!$B$2:$C$11,2,FALSE) &amp; ",") &amp; IF(ISBLANK(H260),"",VLOOKUP(H260,ComboValue!$B$2:$C$11,2,FALSE) &amp; ",") &amp; IF(ISBLANK(I260),"",VLOOKUP(I260,ComboValue!$B$2:$C$11,2,FALSE) &amp; ",") &amp; IF(ISBLANK(J260),"",VLOOKUP(J260,ComboValue!$B$2:$C$11,2,FALSE) &amp; ",") &amp; IF(ISBLANK(K260),"",VLOOKUP(K260,ComboValue!$B$2:$C$11,2,FALSE) &amp; ",") &amp; IF(ISBLANK(L260),"",VLOOKUP(L260,ComboValue!$B$2:$C$11,2,FALSE) &amp; ",")</f>
        <v/>
      </c>
      <c r="AY260" s="121" t="str">
        <f t="shared" si="232"/>
        <v>Tous_NL</v>
      </c>
      <c r="AZ260" s="121" t="str">
        <f>IF(ISBLANK(M260),"",VLOOKUP(M260,ComboValue!$E$2:$G$18,3,FALSE))</f>
        <v/>
      </c>
      <c r="BA260" s="121" t="str">
        <f>IF(ISBLANK(N260),"",VLOOKUP(N260,ComboValue!$K$2:$L$5,2,FALSE))</f>
        <v/>
      </c>
      <c r="BB260" s="128" t="str">
        <f>IF(ISBLANK(S260),"",VLOOKUP(S260,ComboValue!$N$2:$O$70,2,FALSE) &amp; ",") &amp; IF(ISBLANK(T260),"",VLOOKUP(T260,ComboValue!$N$2:$O$70,2,FALSE) &amp; ",") &amp; IF(ISBLANK(U260),"",VLOOKUP(U260,ComboValue!$N$2:$O$70,2,FALSE) &amp; ",") &amp; IF(ISBLANK(V260),"",VLOOKUP(V260,ComboValue!$N$2:$O$70,2,FALSE) &amp; ",") &amp; IF(ISBLANK(W260),"",VLOOKUP(W260,ComboValue!$N$2:$O$70,2,FALSE) &amp; ",") &amp; IF(ISBLANK(X260),"",VLOOKUP(X260,ComboValue!$N$2:$O$70,2,FALSE) &amp; ",") &amp; IF(ISBLANK(Y260),"",VLOOKUP(Y260,ComboValue!$N$2:$O$70,2,FALSE) &amp; ",") &amp; IF(ISBLANK(Z260),"",VLOOKUP(Z260,ComboValue!$N$2:$O$70,2,FALSE) &amp; ",") &amp; IF(ISBLANK(AA260),"",VLOOKUP(AA260,ComboValue!$N$2:$O$70,2,FALSE) &amp; ",") &amp; IF(ISBLANK(AB260),"",VLOOKUP(AB260,ComboValue!$N$2:$O$70,2,FALSE) &amp; ",") &amp; IF(ISBLANK(AC260),"",VLOOKUP(AC260,ComboValue!$N$2:$O$70,2,FALSE) &amp; ",") &amp; IF(ISBLANK(AD260),"",VLOOKUP(AD260,ComboValue!$N$2:$O$70,2,FALSE) &amp; ",") &amp; IF(ISBLANK(AE260),"",VLOOKUP(AE260,ComboValue!$N$2:$O$70,2,FALSE) &amp; ",") &amp; IF(ISBLANK(AF260),"",VLOOKUP(AF260,ComboValue!$N$2:$O$70,2,FALSE) &amp; ",") &amp; IF(ISBLANK(AG260),"",VLOOKUP(AG260,ComboValue!$N$2:$O$70,2,FALSE) &amp; ",") &amp; IF(ISBLANK(AH260),"",VLOOKUP(AH260,ComboValue!$N$2:$O$70,2,FALSE) &amp; ",") &amp; IF(ISBLANK(AI260),"",VLOOKUP(AI260,ComboValue!$N$2:$O$70,2,FALSE) &amp; ",") &amp; IF(ISBLANK(AJ260),"",VLOOKUP(AJ260,ComboValue!$N$2:$O$70,2,FALSE) &amp; ",") &amp; IF(ISBLANK(AK260),"",VLOOKUP(AK260,ComboValue!$N$2:$O$70,2,FALSE) &amp; ",") &amp; IF(ISBLANK(AL260),"",VLOOKUP(AL260,ComboValue!$N$2:$O$70,2,FALSE) &amp; ",") &amp; IF(ISBLANK(AM260),"",VLOOKUP(AM260,ComboValue!$N$2:$O$70,2,FALSE) &amp; ",") &amp; IF(ISBLANK(AN260),"",VLOOKUP(AN260,ComboValue!$N$2:$O$70,2,FALSE) &amp; ",") &amp; IF(ISBLANK(AO260),"",VLOOKUP(AO260,ComboValue!$N$2:$O$70,2,FALSE) &amp; ",") &amp; IF(ISBLANK(AP260),"",VLOOKUP(AP260,ComboValue!$N$2:$O$70,2,FALSE) &amp; ",") &amp; IF(ISBLANK(AQ260),"",VLOOKUP(AQ260,ComboValue!$N$2:$O$70,2,FALSE) &amp; ",") &amp; IF(ISBLANK(AR260),"",VLOOKUP(AR260,ComboValue!$N$2:$O$70,2,FALSE) &amp; ",") &amp; IF(ISBLANK(AS260),"",VLOOKUP(AS260,ComboValue!$N$2:$O$70,2,FALSE) &amp; ",") &amp; IF(ISBLANK(AT260),"",VLOOKUP(AT260,ComboValue!$N$2:$O$70,2,FALSE) &amp; ",") &amp; IF(ISBLANK(AU260),"",VLOOKUP(AU260,ComboValue!$N$2:$O$70,2,FALSE) &amp; ",") &amp; IF(ISBLANK(AV260),"",VLOOKUP(AV260,ComboValue!$N$2:$O$70,2,FALSE) &amp; ",")</f>
        <v/>
      </c>
      <c r="BC260" s="122" t="str">
        <f t="shared" si="233"/>
        <v/>
      </c>
      <c r="BD260" s="110"/>
      <c r="BE260" s="120" t="str">
        <f t="shared" si="221"/>
        <v/>
      </c>
      <c r="BF260" s="121" t="str">
        <f t="shared" si="222"/>
        <v/>
      </c>
      <c r="BG260" s="121" t="str">
        <f t="shared" si="223"/>
        <v/>
      </c>
      <c r="BH260" s="121" t="str">
        <f t="shared" si="224"/>
        <v/>
      </c>
      <c r="BI260" s="121" t="str">
        <f t="shared" si="225"/>
        <v/>
      </c>
      <c r="BJ260" s="121" t="str">
        <f t="shared" si="226"/>
        <v/>
      </c>
      <c r="BK260" s="121" t="str">
        <f t="shared" si="227"/>
        <v/>
      </c>
      <c r="BL260" s="121" t="str">
        <f t="shared" si="228"/>
        <v/>
      </c>
      <c r="BM260" s="121" t="str">
        <f t="shared" si="229"/>
        <v/>
      </c>
      <c r="BN260" s="121" t="str">
        <f t="shared" si="230"/>
        <v/>
      </c>
      <c r="BO260" s="121">
        <f t="shared" si="234"/>
        <v>0</v>
      </c>
      <c r="BP260" s="121">
        <f t="shared" si="235"/>
        <v>0</v>
      </c>
      <c r="BQ260" s="121">
        <f t="shared" si="236"/>
        <v>0</v>
      </c>
      <c r="BR260" s="121">
        <f t="shared" si="237"/>
        <v>0</v>
      </c>
      <c r="BS260" s="121">
        <f t="shared" si="238"/>
        <v>0</v>
      </c>
      <c r="BT260" s="121">
        <f t="shared" si="239"/>
        <v>0</v>
      </c>
      <c r="BU260" s="121" t="str">
        <f t="shared" si="240"/>
        <v/>
      </c>
      <c r="BV260" s="121" t="str">
        <f t="shared" si="241"/>
        <v/>
      </c>
      <c r="BW260" s="121" t="str">
        <f t="shared" si="242"/>
        <v/>
      </c>
      <c r="BX260" s="121" t="str">
        <f t="shared" si="243"/>
        <v/>
      </c>
      <c r="BY260" s="121" t="str">
        <f t="shared" si="244"/>
        <v/>
      </c>
      <c r="BZ260" s="121" t="str">
        <f t="shared" si="245"/>
        <v/>
      </c>
      <c r="CA260" s="121" t="str">
        <f t="shared" si="246"/>
        <v/>
      </c>
      <c r="CB260" s="121" t="str">
        <f t="shared" si="247"/>
        <v/>
      </c>
      <c r="CC260" s="121" t="str">
        <f t="shared" si="248"/>
        <v/>
      </c>
      <c r="CD260" s="121" t="str">
        <f t="shared" si="249"/>
        <v/>
      </c>
      <c r="CE260" s="121" t="str">
        <f t="shared" si="250"/>
        <v/>
      </c>
      <c r="CF260" s="121" t="str">
        <f t="shared" si="251"/>
        <v/>
      </c>
      <c r="CG260" s="121" t="str">
        <f t="shared" si="252"/>
        <v/>
      </c>
      <c r="CH260" s="121" t="str">
        <f t="shared" si="253"/>
        <v/>
      </c>
      <c r="CI260" s="121" t="str">
        <f t="shared" si="254"/>
        <v/>
      </c>
      <c r="CJ260" s="129" t="str">
        <f t="shared" si="255"/>
        <v/>
      </c>
      <c r="CK260" s="121" t="str">
        <f t="shared" si="256"/>
        <v/>
      </c>
      <c r="CL260" s="121" t="str">
        <f t="shared" si="257"/>
        <v/>
      </c>
      <c r="CM260" s="122" t="str">
        <f t="shared" si="258"/>
        <v/>
      </c>
      <c r="CN260" s="122"/>
      <c r="CO260" s="122"/>
      <c r="CP260" s="122"/>
      <c r="CQ260" s="122"/>
      <c r="CR260" s="218" t="str">
        <f t="shared" si="231"/>
        <v>NO</v>
      </c>
      <c r="CS260" s="120" t="str">
        <f t="shared" si="259"/>
        <v/>
      </c>
      <c r="CT260" s="121" t="str">
        <f t="shared" si="260"/>
        <v/>
      </c>
      <c r="CU260" s="121" t="str">
        <f t="shared" si="261"/>
        <v/>
      </c>
      <c r="CV260" s="121" t="str">
        <f t="shared" si="262"/>
        <v/>
      </c>
      <c r="CW260" s="121" t="str">
        <f t="shared" si="263"/>
        <v/>
      </c>
      <c r="CX260" s="121" t="str">
        <f t="shared" si="264"/>
        <v/>
      </c>
      <c r="CY260" s="121" t="str">
        <f t="shared" si="265"/>
        <v/>
      </c>
      <c r="CZ260" s="121" t="str">
        <f t="shared" si="266"/>
        <v/>
      </c>
      <c r="DA260" s="121" t="str">
        <f t="shared" si="267"/>
        <v/>
      </c>
      <c r="DB260" s="122" t="str">
        <f t="shared" si="268"/>
        <v/>
      </c>
      <c r="DC260" s="120" t="str">
        <f t="shared" si="269"/>
        <v/>
      </c>
      <c r="DD260" s="121" t="str">
        <f t="shared" si="270"/>
        <v/>
      </c>
      <c r="DE260" s="121" t="str">
        <f t="shared" si="271"/>
        <v/>
      </c>
      <c r="DF260" s="122" t="str">
        <f t="shared" si="272"/>
        <v/>
      </c>
      <c r="DG260" s="110"/>
    </row>
    <row r="261" spans="2:111" ht="16.2" hidden="1" customHeight="1" outlineLevel="2" x14ac:dyDescent="0.4">
      <c r="B261" s="7">
        <v>256</v>
      </c>
      <c r="C261" s="12"/>
      <c r="D261" s="13"/>
      <c r="E261" s="14"/>
      <c r="F261" s="14"/>
      <c r="G261" s="14"/>
      <c r="H261" s="14"/>
      <c r="I261" s="14"/>
      <c r="J261" s="14"/>
      <c r="K261" s="14"/>
      <c r="L261" s="15"/>
      <c r="M261" s="12"/>
      <c r="N261" s="12"/>
      <c r="O261" s="12"/>
      <c r="P261" s="98" t="str">
        <f xml:space="preserve"> IF(ISBLANK(M261),"",VLOOKUP(M261,ComboValue!$E$2:$I$18,5,FALSE))</f>
        <v/>
      </c>
      <c r="Q261" s="12"/>
      <c r="R261" s="234" t="str" cm="1">
        <f t="array" ref="R261">IF(OR(ISNUMBER(SEARCH("GHS05",$D261:$L261)),ISNUMBER(SEARCH("GHS06",$D261:$L261)),ISNUMBER(SEARCH("GHS07",$D261:$L261)),ISNUMBER(SEARCH("GHS08",$D261:$L261)),ISNUMBER(SEARCH("geen pictogram",$D261:$L261)),ISNUMBER(SEARCH("GHS09",$D261:$L261)),ISNUMBER(SEARCH("GHS05",$D261:$L261))),"JA","NEE")</f>
        <v>NEE</v>
      </c>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X261" s="121" t="str">
        <f xml:space="preserve"> IF(ISBLANK(D261),"",VLOOKUP(D261,ComboValue!$B$2:$C$11,2,FALSE) &amp; ",") &amp; IF(ISBLANK(E261),"",VLOOKUP(E261,ComboValue!$B$2:$C$11,2,FALSE) &amp; ",") &amp; IF(ISBLANK(F261),"",VLOOKUP(F261,ComboValue!$B$2:$C$11,2,FALSE) &amp; ",") &amp; IF(ISBLANK(G261),"",VLOOKUP(G261,ComboValue!$B$2:$C$11,2,FALSE) &amp; ",") &amp; IF(ISBLANK(H261),"",VLOOKUP(H261,ComboValue!$B$2:$C$11,2,FALSE) &amp; ",") &amp; IF(ISBLANK(I261),"",VLOOKUP(I261,ComboValue!$B$2:$C$11,2,FALSE) &amp; ",") &amp; IF(ISBLANK(J261),"",VLOOKUP(J261,ComboValue!$B$2:$C$11,2,FALSE) &amp; ",") &amp; IF(ISBLANK(K261),"",VLOOKUP(K261,ComboValue!$B$2:$C$11,2,FALSE) &amp; ",") &amp; IF(ISBLANK(L261),"",VLOOKUP(L261,ComboValue!$B$2:$C$11,2,FALSE) &amp; ",")</f>
        <v/>
      </c>
      <c r="AY261" s="121" t="str">
        <f t="shared" si="232"/>
        <v>Tous_NL</v>
      </c>
      <c r="AZ261" s="121" t="str">
        <f>IF(ISBLANK(M261),"",VLOOKUP(M261,ComboValue!$E$2:$G$18,3,FALSE))</f>
        <v/>
      </c>
      <c r="BA261" s="121" t="str">
        <f>IF(ISBLANK(N261),"",VLOOKUP(N261,ComboValue!$K$2:$L$5,2,FALSE))</f>
        <v/>
      </c>
      <c r="BB261" s="128" t="str">
        <f>IF(ISBLANK(S261),"",VLOOKUP(S261,ComboValue!$N$2:$O$70,2,FALSE) &amp; ",") &amp; IF(ISBLANK(T261),"",VLOOKUP(T261,ComboValue!$N$2:$O$70,2,FALSE) &amp; ",") &amp; IF(ISBLANK(U261),"",VLOOKUP(U261,ComboValue!$N$2:$O$70,2,FALSE) &amp; ",") &amp; IF(ISBLANK(V261),"",VLOOKUP(V261,ComboValue!$N$2:$O$70,2,FALSE) &amp; ",") &amp; IF(ISBLANK(W261),"",VLOOKUP(W261,ComboValue!$N$2:$O$70,2,FALSE) &amp; ",") &amp; IF(ISBLANK(X261),"",VLOOKUP(X261,ComboValue!$N$2:$O$70,2,FALSE) &amp; ",") &amp; IF(ISBLANK(Y261),"",VLOOKUP(Y261,ComboValue!$N$2:$O$70,2,FALSE) &amp; ",") &amp; IF(ISBLANK(Z261),"",VLOOKUP(Z261,ComboValue!$N$2:$O$70,2,FALSE) &amp; ",") &amp; IF(ISBLANK(AA261),"",VLOOKUP(AA261,ComboValue!$N$2:$O$70,2,FALSE) &amp; ",") &amp; IF(ISBLANK(AB261),"",VLOOKUP(AB261,ComboValue!$N$2:$O$70,2,FALSE) &amp; ",") &amp; IF(ISBLANK(AC261),"",VLOOKUP(AC261,ComboValue!$N$2:$O$70,2,FALSE) &amp; ",") &amp; IF(ISBLANK(AD261),"",VLOOKUP(AD261,ComboValue!$N$2:$O$70,2,FALSE) &amp; ",") &amp; IF(ISBLANK(AE261),"",VLOOKUP(AE261,ComboValue!$N$2:$O$70,2,FALSE) &amp; ",") &amp; IF(ISBLANK(AF261),"",VLOOKUP(AF261,ComboValue!$N$2:$O$70,2,FALSE) &amp; ",") &amp; IF(ISBLANK(AG261),"",VLOOKUP(AG261,ComboValue!$N$2:$O$70,2,FALSE) &amp; ",") &amp; IF(ISBLANK(AH261),"",VLOOKUP(AH261,ComboValue!$N$2:$O$70,2,FALSE) &amp; ",") &amp; IF(ISBLANK(AI261),"",VLOOKUP(AI261,ComboValue!$N$2:$O$70,2,FALSE) &amp; ",") &amp; IF(ISBLANK(AJ261),"",VLOOKUP(AJ261,ComboValue!$N$2:$O$70,2,FALSE) &amp; ",") &amp; IF(ISBLANK(AK261),"",VLOOKUP(AK261,ComboValue!$N$2:$O$70,2,FALSE) &amp; ",") &amp; IF(ISBLANK(AL261),"",VLOOKUP(AL261,ComboValue!$N$2:$O$70,2,FALSE) &amp; ",") &amp; IF(ISBLANK(AM261),"",VLOOKUP(AM261,ComboValue!$N$2:$O$70,2,FALSE) &amp; ",") &amp; IF(ISBLANK(AN261),"",VLOOKUP(AN261,ComboValue!$N$2:$O$70,2,FALSE) &amp; ",") &amp; IF(ISBLANK(AO261),"",VLOOKUP(AO261,ComboValue!$N$2:$O$70,2,FALSE) &amp; ",") &amp; IF(ISBLANK(AP261),"",VLOOKUP(AP261,ComboValue!$N$2:$O$70,2,FALSE) &amp; ",") &amp; IF(ISBLANK(AQ261),"",VLOOKUP(AQ261,ComboValue!$N$2:$O$70,2,FALSE) &amp; ",") &amp; IF(ISBLANK(AR261),"",VLOOKUP(AR261,ComboValue!$N$2:$O$70,2,FALSE) &amp; ",") &amp; IF(ISBLANK(AS261),"",VLOOKUP(AS261,ComboValue!$N$2:$O$70,2,FALSE) &amp; ",") &amp; IF(ISBLANK(AT261),"",VLOOKUP(AT261,ComboValue!$N$2:$O$70,2,FALSE) &amp; ",") &amp; IF(ISBLANK(AU261),"",VLOOKUP(AU261,ComboValue!$N$2:$O$70,2,FALSE) &amp; ",") &amp; IF(ISBLANK(AV261),"",VLOOKUP(AV261,ComboValue!$N$2:$O$70,2,FALSE) &amp; ",")</f>
        <v/>
      </c>
      <c r="BC261" s="122" t="str">
        <f t="shared" si="233"/>
        <v/>
      </c>
      <c r="BD261" s="110"/>
      <c r="BE261" s="120" t="str">
        <f t="shared" si="221"/>
        <v/>
      </c>
      <c r="BF261" s="121" t="str">
        <f t="shared" si="222"/>
        <v/>
      </c>
      <c r="BG261" s="121" t="str">
        <f t="shared" si="223"/>
        <v/>
      </c>
      <c r="BH261" s="121" t="str">
        <f t="shared" si="224"/>
        <v/>
      </c>
      <c r="BI261" s="121" t="str">
        <f t="shared" si="225"/>
        <v/>
      </c>
      <c r="BJ261" s="121" t="str">
        <f t="shared" si="226"/>
        <v/>
      </c>
      <c r="BK261" s="121" t="str">
        <f t="shared" si="227"/>
        <v/>
      </c>
      <c r="BL261" s="121" t="str">
        <f t="shared" si="228"/>
        <v/>
      </c>
      <c r="BM261" s="121" t="str">
        <f t="shared" si="229"/>
        <v/>
      </c>
      <c r="BN261" s="121" t="str">
        <f t="shared" si="230"/>
        <v/>
      </c>
      <c r="BO261" s="121">
        <f t="shared" si="234"/>
        <v>0</v>
      </c>
      <c r="BP261" s="121">
        <f t="shared" si="235"/>
        <v>0</v>
      </c>
      <c r="BQ261" s="121">
        <f t="shared" si="236"/>
        <v>0</v>
      </c>
      <c r="BR261" s="121">
        <f t="shared" si="237"/>
        <v>0</v>
      </c>
      <c r="BS261" s="121">
        <f t="shared" si="238"/>
        <v>0</v>
      </c>
      <c r="BT261" s="121">
        <f t="shared" si="239"/>
        <v>0</v>
      </c>
      <c r="BU261" s="121" t="str">
        <f t="shared" si="240"/>
        <v/>
      </c>
      <c r="BV261" s="121" t="str">
        <f t="shared" si="241"/>
        <v/>
      </c>
      <c r="BW261" s="121" t="str">
        <f t="shared" si="242"/>
        <v/>
      </c>
      <c r="BX261" s="121" t="str">
        <f t="shared" si="243"/>
        <v/>
      </c>
      <c r="BY261" s="121" t="str">
        <f t="shared" si="244"/>
        <v/>
      </c>
      <c r="BZ261" s="121" t="str">
        <f t="shared" si="245"/>
        <v/>
      </c>
      <c r="CA261" s="121" t="str">
        <f t="shared" si="246"/>
        <v/>
      </c>
      <c r="CB261" s="121" t="str">
        <f t="shared" si="247"/>
        <v/>
      </c>
      <c r="CC261" s="121" t="str">
        <f t="shared" si="248"/>
        <v/>
      </c>
      <c r="CD261" s="121" t="str">
        <f t="shared" si="249"/>
        <v/>
      </c>
      <c r="CE261" s="121" t="str">
        <f t="shared" si="250"/>
        <v/>
      </c>
      <c r="CF261" s="121" t="str">
        <f t="shared" si="251"/>
        <v/>
      </c>
      <c r="CG261" s="121" t="str">
        <f t="shared" si="252"/>
        <v/>
      </c>
      <c r="CH261" s="121" t="str">
        <f t="shared" si="253"/>
        <v/>
      </c>
      <c r="CI261" s="121" t="str">
        <f t="shared" si="254"/>
        <v/>
      </c>
      <c r="CJ261" s="129" t="str">
        <f t="shared" si="255"/>
        <v/>
      </c>
      <c r="CK261" s="121" t="str">
        <f t="shared" si="256"/>
        <v/>
      </c>
      <c r="CL261" s="121" t="str">
        <f t="shared" si="257"/>
        <v/>
      </c>
      <c r="CM261" s="122" t="str">
        <f t="shared" si="258"/>
        <v/>
      </c>
      <c r="CN261" s="122"/>
      <c r="CO261" s="122"/>
      <c r="CP261" s="122"/>
      <c r="CQ261" s="122"/>
      <c r="CR261" s="218" t="str">
        <f t="shared" si="231"/>
        <v>NO</v>
      </c>
      <c r="CS261" s="120" t="str">
        <f t="shared" si="259"/>
        <v/>
      </c>
      <c r="CT261" s="121" t="str">
        <f t="shared" si="260"/>
        <v/>
      </c>
      <c r="CU261" s="121" t="str">
        <f t="shared" si="261"/>
        <v/>
      </c>
      <c r="CV261" s="121" t="str">
        <f t="shared" si="262"/>
        <v/>
      </c>
      <c r="CW261" s="121" t="str">
        <f t="shared" si="263"/>
        <v/>
      </c>
      <c r="CX261" s="121" t="str">
        <f t="shared" si="264"/>
        <v/>
      </c>
      <c r="CY261" s="121" t="str">
        <f t="shared" si="265"/>
        <v/>
      </c>
      <c r="CZ261" s="121" t="str">
        <f t="shared" si="266"/>
        <v/>
      </c>
      <c r="DA261" s="121" t="str">
        <f t="shared" si="267"/>
        <v/>
      </c>
      <c r="DB261" s="122" t="str">
        <f t="shared" si="268"/>
        <v/>
      </c>
      <c r="DC261" s="120" t="str">
        <f t="shared" si="269"/>
        <v/>
      </c>
      <c r="DD261" s="121" t="str">
        <f t="shared" si="270"/>
        <v/>
      </c>
      <c r="DE261" s="121" t="str">
        <f t="shared" si="271"/>
        <v/>
      </c>
      <c r="DF261" s="122" t="str">
        <f t="shared" si="272"/>
        <v/>
      </c>
      <c r="DG261" s="110"/>
    </row>
    <row r="262" spans="2:111" ht="16.2" hidden="1" customHeight="1" outlineLevel="2" x14ac:dyDescent="0.4">
      <c r="B262" s="7">
        <v>257</v>
      </c>
      <c r="C262" s="12"/>
      <c r="D262" s="13"/>
      <c r="E262" s="14"/>
      <c r="F262" s="14"/>
      <c r="G262" s="14"/>
      <c r="H262" s="14"/>
      <c r="I262" s="14"/>
      <c r="J262" s="14"/>
      <c r="K262" s="14"/>
      <c r="L262" s="15"/>
      <c r="M262" s="12"/>
      <c r="N262" s="12"/>
      <c r="O262" s="12"/>
      <c r="P262" s="98" t="str">
        <f xml:space="preserve"> IF(ISBLANK(M262),"",VLOOKUP(M262,ComboValue!$E$2:$I$18,5,FALSE))</f>
        <v/>
      </c>
      <c r="Q262" s="12"/>
      <c r="R262" s="234" t="str" cm="1">
        <f t="array" ref="R262">IF(OR(ISNUMBER(SEARCH("GHS05",$D262:$L262)),ISNUMBER(SEARCH("GHS06",$D262:$L262)),ISNUMBER(SEARCH("GHS07",$D262:$L262)),ISNUMBER(SEARCH("GHS08",$D262:$L262)),ISNUMBER(SEARCH("geen pictogram",$D262:$L262)),ISNUMBER(SEARCH("GHS09",$D262:$L262)),ISNUMBER(SEARCH("GHS05",$D262:$L262))),"JA","NEE")</f>
        <v>NEE</v>
      </c>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X262" s="121" t="str">
        <f xml:space="preserve"> IF(ISBLANK(D262),"",VLOOKUP(D262,ComboValue!$B$2:$C$11,2,FALSE) &amp; ",") &amp; IF(ISBLANK(E262),"",VLOOKUP(E262,ComboValue!$B$2:$C$11,2,FALSE) &amp; ",") &amp; IF(ISBLANK(F262),"",VLOOKUP(F262,ComboValue!$B$2:$C$11,2,FALSE) &amp; ",") &amp; IF(ISBLANK(G262),"",VLOOKUP(G262,ComboValue!$B$2:$C$11,2,FALSE) &amp; ",") &amp; IF(ISBLANK(H262),"",VLOOKUP(H262,ComboValue!$B$2:$C$11,2,FALSE) &amp; ",") &amp; IF(ISBLANK(I262),"",VLOOKUP(I262,ComboValue!$B$2:$C$11,2,FALSE) &amp; ",") &amp; IF(ISBLANK(J262),"",VLOOKUP(J262,ComboValue!$B$2:$C$11,2,FALSE) &amp; ",") &amp; IF(ISBLANK(K262),"",VLOOKUP(K262,ComboValue!$B$2:$C$11,2,FALSE) &amp; ",") &amp; IF(ISBLANK(L262),"",VLOOKUP(L262,ComboValue!$B$2:$C$11,2,FALSE) &amp; ",")</f>
        <v/>
      </c>
      <c r="AY262" s="121" t="str">
        <f t="shared" si="232"/>
        <v>Tous_NL</v>
      </c>
      <c r="AZ262" s="121" t="str">
        <f>IF(ISBLANK(M262),"",VLOOKUP(M262,ComboValue!$E$2:$G$18,3,FALSE))</f>
        <v/>
      </c>
      <c r="BA262" s="121" t="str">
        <f>IF(ISBLANK(N262),"",VLOOKUP(N262,ComboValue!$K$2:$L$5,2,FALSE))</f>
        <v/>
      </c>
      <c r="BB262" s="128" t="str">
        <f>IF(ISBLANK(S262),"",VLOOKUP(S262,ComboValue!$N$2:$O$70,2,FALSE) &amp; ",") &amp; IF(ISBLANK(T262),"",VLOOKUP(T262,ComboValue!$N$2:$O$70,2,FALSE) &amp; ",") &amp; IF(ISBLANK(U262),"",VLOOKUP(U262,ComboValue!$N$2:$O$70,2,FALSE) &amp; ",") &amp; IF(ISBLANK(V262),"",VLOOKUP(V262,ComboValue!$N$2:$O$70,2,FALSE) &amp; ",") &amp; IF(ISBLANK(W262),"",VLOOKUP(W262,ComboValue!$N$2:$O$70,2,FALSE) &amp; ",") &amp; IF(ISBLANK(X262),"",VLOOKUP(X262,ComboValue!$N$2:$O$70,2,FALSE) &amp; ",") &amp; IF(ISBLANK(Y262),"",VLOOKUP(Y262,ComboValue!$N$2:$O$70,2,FALSE) &amp; ",") &amp; IF(ISBLANK(Z262),"",VLOOKUP(Z262,ComboValue!$N$2:$O$70,2,FALSE) &amp; ",") &amp; IF(ISBLANK(AA262),"",VLOOKUP(AA262,ComboValue!$N$2:$O$70,2,FALSE) &amp; ",") &amp; IF(ISBLANK(AB262),"",VLOOKUP(AB262,ComboValue!$N$2:$O$70,2,FALSE) &amp; ",") &amp; IF(ISBLANK(AC262),"",VLOOKUP(AC262,ComboValue!$N$2:$O$70,2,FALSE) &amp; ",") &amp; IF(ISBLANK(AD262),"",VLOOKUP(AD262,ComboValue!$N$2:$O$70,2,FALSE) &amp; ",") &amp; IF(ISBLANK(AE262),"",VLOOKUP(AE262,ComboValue!$N$2:$O$70,2,FALSE) &amp; ",") &amp; IF(ISBLANK(AF262),"",VLOOKUP(AF262,ComboValue!$N$2:$O$70,2,FALSE) &amp; ",") &amp; IF(ISBLANK(AG262),"",VLOOKUP(AG262,ComboValue!$N$2:$O$70,2,FALSE) &amp; ",") &amp; IF(ISBLANK(AH262),"",VLOOKUP(AH262,ComboValue!$N$2:$O$70,2,FALSE) &amp; ",") &amp; IF(ISBLANK(AI262),"",VLOOKUP(AI262,ComboValue!$N$2:$O$70,2,FALSE) &amp; ",") &amp; IF(ISBLANK(AJ262),"",VLOOKUP(AJ262,ComboValue!$N$2:$O$70,2,FALSE) &amp; ",") &amp; IF(ISBLANK(AK262),"",VLOOKUP(AK262,ComboValue!$N$2:$O$70,2,FALSE) &amp; ",") &amp; IF(ISBLANK(AL262),"",VLOOKUP(AL262,ComboValue!$N$2:$O$70,2,FALSE) &amp; ",") &amp; IF(ISBLANK(AM262),"",VLOOKUP(AM262,ComboValue!$N$2:$O$70,2,FALSE) &amp; ",") &amp; IF(ISBLANK(AN262),"",VLOOKUP(AN262,ComboValue!$N$2:$O$70,2,FALSE) &amp; ",") &amp; IF(ISBLANK(AO262),"",VLOOKUP(AO262,ComboValue!$N$2:$O$70,2,FALSE) &amp; ",") &amp; IF(ISBLANK(AP262),"",VLOOKUP(AP262,ComboValue!$N$2:$O$70,2,FALSE) &amp; ",") &amp; IF(ISBLANK(AQ262),"",VLOOKUP(AQ262,ComboValue!$N$2:$O$70,2,FALSE) &amp; ",") &amp; IF(ISBLANK(AR262),"",VLOOKUP(AR262,ComboValue!$N$2:$O$70,2,FALSE) &amp; ",") &amp; IF(ISBLANK(AS262),"",VLOOKUP(AS262,ComboValue!$N$2:$O$70,2,FALSE) &amp; ",") &amp; IF(ISBLANK(AT262),"",VLOOKUP(AT262,ComboValue!$N$2:$O$70,2,FALSE) &amp; ",") &amp; IF(ISBLANK(AU262),"",VLOOKUP(AU262,ComboValue!$N$2:$O$70,2,FALSE) &amp; ",") &amp; IF(ISBLANK(AV262),"",VLOOKUP(AV262,ComboValue!$N$2:$O$70,2,FALSE) &amp; ",")</f>
        <v/>
      </c>
      <c r="BC262" s="122" t="str">
        <f t="shared" si="233"/>
        <v/>
      </c>
      <c r="BD262" s="110"/>
      <c r="BE262" s="120" t="str">
        <f t="shared" si="221"/>
        <v/>
      </c>
      <c r="BF262" s="121" t="str">
        <f t="shared" si="222"/>
        <v/>
      </c>
      <c r="BG262" s="121" t="str">
        <f t="shared" si="223"/>
        <v/>
      </c>
      <c r="BH262" s="121" t="str">
        <f t="shared" si="224"/>
        <v/>
      </c>
      <c r="BI262" s="121" t="str">
        <f t="shared" si="225"/>
        <v/>
      </c>
      <c r="BJ262" s="121" t="str">
        <f t="shared" si="226"/>
        <v/>
      </c>
      <c r="BK262" s="121" t="str">
        <f t="shared" si="227"/>
        <v/>
      </c>
      <c r="BL262" s="121" t="str">
        <f t="shared" si="228"/>
        <v/>
      </c>
      <c r="BM262" s="121" t="str">
        <f t="shared" si="229"/>
        <v/>
      </c>
      <c r="BN262" s="121" t="str">
        <f t="shared" si="230"/>
        <v/>
      </c>
      <c r="BO262" s="121">
        <f t="shared" si="234"/>
        <v>0</v>
      </c>
      <c r="BP262" s="121">
        <f t="shared" si="235"/>
        <v>0</v>
      </c>
      <c r="BQ262" s="121">
        <f t="shared" si="236"/>
        <v>0</v>
      </c>
      <c r="BR262" s="121">
        <f t="shared" si="237"/>
        <v>0</v>
      </c>
      <c r="BS262" s="121">
        <f t="shared" si="238"/>
        <v>0</v>
      </c>
      <c r="BT262" s="121">
        <f t="shared" si="239"/>
        <v>0</v>
      </c>
      <c r="BU262" s="121" t="str">
        <f t="shared" si="240"/>
        <v/>
      </c>
      <c r="BV262" s="121" t="str">
        <f t="shared" si="241"/>
        <v/>
      </c>
      <c r="BW262" s="121" t="str">
        <f t="shared" si="242"/>
        <v/>
      </c>
      <c r="BX262" s="121" t="str">
        <f t="shared" si="243"/>
        <v/>
      </c>
      <c r="BY262" s="121" t="str">
        <f t="shared" si="244"/>
        <v/>
      </c>
      <c r="BZ262" s="121" t="str">
        <f t="shared" si="245"/>
        <v/>
      </c>
      <c r="CA262" s="121" t="str">
        <f t="shared" si="246"/>
        <v/>
      </c>
      <c r="CB262" s="121" t="str">
        <f t="shared" si="247"/>
        <v/>
      </c>
      <c r="CC262" s="121" t="str">
        <f t="shared" si="248"/>
        <v/>
      </c>
      <c r="CD262" s="121" t="str">
        <f t="shared" si="249"/>
        <v/>
      </c>
      <c r="CE262" s="121" t="str">
        <f t="shared" si="250"/>
        <v/>
      </c>
      <c r="CF262" s="121" t="str">
        <f t="shared" si="251"/>
        <v/>
      </c>
      <c r="CG262" s="121" t="str">
        <f t="shared" si="252"/>
        <v/>
      </c>
      <c r="CH262" s="121" t="str">
        <f t="shared" si="253"/>
        <v/>
      </c>
      <c r="CI262" s="121" t="str">
        <f t="shared" si="254"/>
        <v/>
      </c>
      <c r="CJ262" s="129" t="str">
        <f t="shared" si="255"/>
        <v/>
      </c>
      <c r="CK262" s="121" t="str">
        <f t="shared" si="256"/>
        <v/>
      </c>
      <c r="CL262" s="121" t="str">
        <f t="shared" si="257"/>
        <v/>
      </c>
      <c r="CM262" s="122" t="str">
        <f t="shared" si="258"/>
        <v/>
      </c>
      <c r="CN262" s="122"/>
      <c r="CO262" s="122"/>
      <c r="CP262" s="122"/>
      <c r="CQ262" s="122"/>
      <c r="CR262" s="218" t="str">
        <f t="shared" si="231"/>
        <v>NO</v>
      </c>
      <c r="CS262" s="120" t="str">
        <f t="shared" si="259"/>
        <v/>
      </c>
      <c r="CT262" s="121" t="str">
        <f t="shared" si="260"/>
        <v/>
      </c>
      <c r="CU262" s="121" t="str">
        <f t="shared" si="261"/>
        <v/>
      </c>
      <c r="CV262" s="121" t="str">
        <f t="shared" si="262"/>
        <v/>
      </c>
      <c r="CW262" s="121" t="str">
        <f t="shared" si="263"/>
        <v/>
      </c>
      <c r="CX262" s="121" t="str">
        <f t="shared" si="264"/>
        <v/>
      </c>
      <c r="CY262" s="121" t="str">
        <f t="shared" si="265"/>
        <v/>
      </c>
      <c r="CZ262" s="121" t="str">
        <f t="shared" si="266"/>
        <v/>
      </c>
      <c r="DA262" s="121" t="str">
        <f t="shared" si="267"/>
        <v/>
      </c>
      <c r="DB262" s="122" t="str">
        <f t="shared" si="268"/>
        <v/>
      </c>
      <c r="DC262" s="120" t="str">
        <f t="shared" si="269"/>
        <v/>
      </c>
      <c r="DD262" s="121" t="str">
        <f t="shared" si="270"/>
        <v/>
      </c>
      <c r="DE262" s="121" t="str">
        <f t="shared" si="271"/>
        <v/>
      </c>
      <c r="DF262" s="122" t="str">
        <f t="shared" si="272"/>
        <v/>
      </c>
      <c r="DG262" s="110"/>
    </row>
    <row r="263" spans="2:111" ht="16.2" hidden="1" customHeight="1" outlineLevel="2" x14ac:dyDescent="0.4">
      <c r="B263" s="7">
        <v>258</v>
      </c>
      <c r="C263" s="12"/>
      <c r="D263" s="13"/>
      <c r="E263" s="14"/>
      <c r="F263" s="14"/>
      <c r="G263" s="14"/>
      <c r="H263" s="14"/>
      <c r="I263" s="14"/>
      <c r="J263" s="14"/>
      <c r="K263" s="14"/>
      <c r="L263" s="15"/>
      <c r="M263" s="12"/>
      <c r="N263" s="12"/>
      <c r="O263" s="12"/>
      <c r="P263" s="98" t="str">
        <f xml:space="preserve"> IF(ISBLANK(M263),"",VLOOKUP(M263,ComboValue!$E$2:$I$18,5,FALSE))</f>
        <v/>
      </c>
      <c r="Q263" s="12"/>
      <c r="R263" s="234" t="str" cm="1">
        <f t="array" ref="R263">IF(OR(ISNUMBER(SEARCH("GHS05",$D263:$L263)),ISNUMBER(SEARCH("GHS06",$D263:$L263)),ISNUMBER(SEARCH("GHS07",$D263:$L263)),ISNUMBER(SEARCH("GHS08",$D263:$L263)),ISNUMBER(SEARCH("geen pictogram",$D263:$L263)),ISNUMBER(SEARCH("GHS09",$D263:$L263)),ISNUMBER(SEARCH("GHS05",$D263:$L263))),"JA","NEE")</f>
        <v>NEE</v>
      </c>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X263" s="121" t="str">
        <f xml:space="preserve"> IF(ISBLANK(D263),"",VLOOKUP(D263,ComboValue!$B$2:$C$11,2,FALSE) &amp; ",") &amp; IF(ISBLANK(E263),"",VLOOKUP(E263,ComboValue!$B$2:$C$11,2,FALSE) &amp; ",") &amp; IF(ISBLANK(F263),"",VLOOKUP(F263,ComboValue!$B$2:$C$11,2,FALSE) &amp; ",") &amp; IF(ISBLANK(G263),"",VLOOKUP(G263,ComboValue!$B$2:$C$11,2,FALSE) &amp; ",") &amp; IF(ISBLANK(H263),"",VLOOKUP(H263,ComboValue!$B$2:$C$11,2,FALSE) &amp; ",") &amp; IF(ISBLANK(I263),"",VLOOKUP(I263,ComboValue!$B$2:$C$11,2,FALSE) &amp; ",") &amp; IF(ISBLANK(J263),"",VLOOKUP(J263,ComboValue!$B$2:$C$11,2,FALSE) &amp; ",") &amp; IF(ISBLANK(K263),"",VLOOKUP(K263,ComboValue!$B$2:$C$11,2,FALSE) &amp; ",") &amp; IF(ISBLANK(L263),"",VLOOKUP(L263,ComboValue!$B$2:$C$11,2,FALSE) &amp; ",")</f>
        <v/>
      </c>
      <c r="AY263" s="121" t="str">
        <f t="shared" si="232"/>
        <v>Tous_NL</v>
      </c>
      <c r="AZ263" s="121" t="str">
        <f>IF(ISBLANK(M263),"",VLOOKUP(M263,ComboValue!$E$2:$G$18,3,FALSE))</f>
        <v/>
      </c>
      <c r="BA263" s="121" t="str">
        <f>IF(ISBLANK(N263),"",VLOOKUP(N263,ComboValue!$K$2:$L$5,2,FALSE))</f>
        <v/>
      </c>
      <c r="BB263" s="128" t="str">
        <f>IF(ISBLANK(S263),"",VLOOKUP(S263,ComboValue!$N$2:$O$70,2,FALSE) &amp; ",") &amp; IF(ISBLANK(T263),"",VLOOKUP(T263,ComboValue!$N$2:$O$70,2,FALSE) &amp; ",") &amp; IF(ISBLANK(U263),"",VLOOKUP(U263,ComboValue!$N$2:$O$70,2,FALSE) &amp; ",") &amp; IF(ISBLANK(V263),"",VLOOKUP(V263,ComboValue!$N$2:$O$70,2,FALSE) &amp; ",") &amp; IF(ISBLANK(W263),"",VLOOKUP(W263,ComboValue!$N$2:$O$70,2,FALSE) &amp; ",") &amp; IF(ISBLANK(X263),"",VLOOKUP(X263,ComboValue!$N$2:$O$70,2,FALSE) &amp; ",") &amp; IF(ISBLANK(Y263),"",VLOOKUP(Y263,ComboValue!$N$2:$O$70,2,FALSE) &amp; ",") &amp; IF(ISBLANK(Z263),"",VLOOKUP(Z263,ComboValue!$N$2:$O$70,2,FALSE) &amp; ",") &amp; IF(ISBLANK(AA263),"",VLOOKUP(AA263,ComboValue!$N$2:$O$70,2,FALSE) &amp; ",") &amp; IF(ISBLANK(AB263),"",VLOOKUP(AB263,ComboValue!$N$2:$O$70,2,FALSE) &amp; ",") &amp; IF(ISBLANK(AC263),"",VLOOKUP(AC263,ComboValue!$N$2:$O$70,2,FALSE) &amp; ",") &amp; IF(ISBLANK(AD263),"",VLOOKUP(AD263,ComboValue!$N$2:$O$70,2,FALSE) &amp; ",") &amp; IF(ISBLANK(AE263),"",VLOOKUP(AE263,ComboValue!$N$2:$O$70,2,FALSE) &amp; ",") &amp; IF(ISBLANK(AF263),"",VLOOKUP(AF263,ComboValue!$N$2:$O$70,2,FALSE) &amp; ",") &amp; IF(ISBLANK(AG263),"",VLOOKUP(AG263,ComboValue!$N$2:$O$70,2,FALSE) &amp; ",") &amp; IF(ISBLANK(AH263),"",VLOOKUP(AH263,ComboValue!$N$2:$O$70,2,FALSE) &amp; ",") &amp; IF(ISBLANK(AI263),"",VLOOKUP(AI263,ComboValue!$N$2:$O$70,2,FALSE) &amp; ",") &amp; IF(ISBLANK(AJ263),"",VLOOKUP(AJ263,ComboValue!$N$2:$O$70,2,FALSE) &amp; ",") &amp; IF(ISBLANK(AK263),"",VLOOKUP(AK263,ComboValue!$N$2:$O$70,2,FALSE) &amp; ",") &amp; IF(ISBLANK(AL263),"",VLOOKUP(AL263,ComboValue!$N$2:$O$70,2,FALSE) &amp; ",") &amp; IF(ISBLANK(AM263),"",VLOOKUP(AM263,ComboValue!$N$2:$O$70,2,FALSE) &amp; ",") &amp; IF(ISBLANK(AN263),"",VLOOKUP(AN263,ComboValue!$N$2:$O$70,2,FALSE) &amp; ",") &amp; IF(ISBLANK(AO263),"",VLOOKUP(AO263,ComboValue!$N$2:$O$70,2,FALSE) &amp; ",") &amp; IF(ISBLANK(AP263),"",VLOOKUP(AP263,ComboValue!$N$2:$O$70,2,FALSE) &amp; ",") &amp; IF(ISBLANK(AQ263),"",VLOOKUP(AQ263,ComboValue!$N$2:$O$70,2,FALSE) &amp; ",") &amp; IF(ISBLANK(AR263),"",VLOOKUP(AR263,ComboValue!$N$2:$O$70,2,FALSE) &amp; ",") &amp; IF(ISBLANK(AS263),"",VLOOKUP(AS263,ComboValue!$N$2:$O$70,2,FALSE) &amp; ",") &amp; IF(ISBLANK(AT263),"",VLOOKUP(AT263,ComboValue!$N$2:$O$70,2,FALSE) &amp; ",") &amp; IF(ISBLANK(AU263),"",VLOOKUP(AU263,ComboValue!$N$2:$O$70,2,FALSE) &amp; ",") &amp; IF(ISBLANK(AV263),"",VLOOKUP(AV263,ComboValue!$N$2:$O$70,2,FALSE) &amp; ",")</f>
        <v/>
      </c>
      <c r="BC263" s="122" t="str">
        <f t="shared" si="233"/>
        <v/>
      </c>
      <c r="BD263" s="110"/>
      <c r="BE263" s="120" t="str">
        <f t="shared" ref="BE263:BE326" si="273">IF(ISNUMBER(SEARCH("01",AX263)),O263,"")</f>
        <v/>
      </c>
      <c r="BF263" s="121" t="str">
        <f t="shared" ref="BF263:BF326" si="274">IF(ISNUMBER(SEARCH("02",AX263)),O263,"")</f>
        <v/>
      </c>
      <c r="BG263" s="121" t="str">
        <f t="shared" ref="BG263:BG326" si="275">IF(ISNUMBER(SEARCH("03",AX263)),O263,"")</f>
        <v/>
      </c>
      <c r="BH263" s="121" t="str">
        <f t="shared" ref="BH263:BH326" si="276">IF(ISNUMBER(SEARCH("04",AX263)),O263,"")</f>
        <v/>
      </c>
      <c r="BI263" s="121" t="str">
        <f t="shared" ref="BI263:BI326" si="277">IF(ISNUMBER(SEARCH("05",AX263)),O263,"")</f>
        <v/>
      </c>
      <c r="BJ263" s="121" t="str">
        <f t="shared" ref="BJ263:BJ326" si="278">IF(ISNUMBER(SEARCH("06",AX263)),O263,"")</f>
        <v/>
      </c>
      <c r="BK263" s="121" t="str">
        <f t="shared" ref="BK263:BK326" si="279">IF(ISNUMBER(SEARCH("07",AX263)),O263,"")</f>
        <v/>
      </c>
      <c r="BL263" s="121" t="str">
        <f t="shared" ref="BL263:BL326" si="280">IF(ISNUMBER(SEARCH("08",AX263)),O263,"")</f>
        <v/>
      </c>
      <c r="BM263" s="121" t="str">
        <f t="shared" ref="BM263:BM326" si="281">IF(ISNUMBER(SEARCH("09",AX263)),O263,"")</f>
        <v/>
      </c>
      <c r="BN263" s="121" t="str">
        <f t="shared" ref="BN263:BN326" si="282">IF(ISNUMBER(SEARCH("10",AX263)),O263,"")</f>
        <v/>
      </c>
      <c r="BO263" s="121">
        <f t="shared" si="234"/>
        <v>0</v>
      </c>
      <c r="BP263" s="121">
        <f t="shared" si="235"/>
        <v>0</v>
      </c>
      <c r="BQ263" s="121">
        <f t="shared" si="236"/>
        <v>0</v>
      </c>
      <c r="BR263" s="121">
        <f t="shared" si="237"/>
        <v>0</v>
      </c>
      <c r="BS263" s="121">
        <f t="shared" si="238"/>
        <v>0</v>
      </c>
      <c r="BT263" s="121">
        <f t="shared" si="239"/>
        <v>0</v>
      </c>
      <c r="BU263" s="121" t="str">
        <f t="shared" si="240"/>
        <v/>
      </c>
      <c r="BV263" s="121" t="str">
        <f t="shared" si="241"/>
        <v/>
      </c>
      <c r="BW263" s="121" t="str">
        <f t="shared" si="242"/>
        <v/>
      </c>
      <c r="BX263" s="121" t="str">
        <f t="shared" si="243"/>
        <v/>
      </c>
      <c r="BY263" s="121" t="str">
        <f t="shared" si="244"/>
        <v/>
      </c>
      <c r="BZ263" s="121" t="str">
        <f t="shared" si="245"/>
        <v/>
      </c>
      <c r="CA263" s="121" t="str">
        <f t="shared" si="246"/>
        <v/>
      </c>
      <c r="CB263" s="121" t="str">
        <f t="shared" si="247"/>
        <v/>
      </c>
      <c r="CC263" s="121" t="str">
        <f t="shared" si="248"/>
        <v/>
      </c>
      <c r="CD263" s="121" t="str">
        <f t="shared" si="249"/>
        <v/>
      </c>
      <c r="CE263" s="121" t="str">
        <f t="shared" si="250"/>
        <v/>
      </c>
      <c r="CF263" s="121" t="str">
        <f t="shared" si="251"/>
        <v/>
      </c>
      <c r="CG263" s="121" t="str">
        <f t="shared" si="252"/>
        <v/>
      </c>
      <c r="CH263" s="121" t="str">
        <f t="shared" si="253"/>
        <v/>
      </c>
      <c r="CI263" s="121" t="str">
        <f t="shared" si="254"/>
        <v/>
      </c>
      <c r="CJ263" s="129" t="str">
        <f t="shared" si="255"/>
        <v/>
      </c>
      <c r="CK263" s="121" t="str">
        <f t="shared" si="256"/>
        <v/>
      </c>
      <c r="CL263" s="121" t="str">
        <f t="shared" si="257"/>
        <v/>
      </c>
      <c r="CM263" s="122" t="str">
        <f t="shared" si="258"/>
        <v/>
      </c>
      <c r="CN263" s="122"/>
      <c r="CO263" s="122"/>
      <c r="CP263" s="122"/>
      <c r="CQ263" s="122"/>
      <c r="CR263" s="218" t="str">
        <f t="shared" ref="CR263:CR326" si="283">IF(OR(AZ263="D_15", CM263&lt;&gt;"",CN263&lt;&gt;"",CO263&lt;&gt;"",CP263&lt;&gt;""), "YES", "NO")</f>
        <v>NO</v>
      </c>
      <c r="CS263" s="120" t="str">
        <f t="shared" si="259"/>
        <v/>
      </c>
      <c r="CT263" s="121" t="str">
        <f t="shared" si="260"/>
        <v/>
      </c>
      <c r="CU263" s="121" t="str">
        <f t="shared" si="261"/>
        <v/>
      </c>
      <c r="CV263" s="121" t="str">
        <f t="shared" si="262"/>
        <v/>
      </c>
      <c r="CW263" s="121" t="str">
        <f t="shared" si="263"/>
        <v/>
      </c>
      <c r="CX263" s="121" t="str">
        <f t="shared" si="264"/>
        <v/>
      </c>
      <c r="CY263" s="121" t="str">
        <f t="shared" si="265"/>
        <v/>
      </c>
      <c r="CZ263" s="121" t="str">
        <f t="shared" si="266"/>
        <v/>
      </c>
      <c r="DA263" s="121" t="str">
        <f t="shared" si="267"/>
        <v/>
      </c>
      <c r="DB263" s="122" t="str">
        <f t="shared" si="268"/>
        <v/>
      </c>
      <c r="DC263" s="120" t="str">
        <f t="shared" si="269"/>
        <v/>
      </c>
      <c r="DD263" s="121" t="str">
        <f t="shared" si="270"/>
        <v/>
      </c>
      <c r="DE263" s="121" t="str">
        <f t="shared" si="271"/>
        <v/>
      </c>
      <c r="DF263" s="122" t="str">
        <f t="shared" si="272"/>
        <v/>
      </c>
      <c r="DG263" s="110"/>
    </row>
    <row r="264" spans="2:111" ht="16.2" hidden="1" customHeight="1" outlineLevel="2" x14ac:dyDescent="0.4">
      <c r="B264" s="7">
        <v>259</v>
      </c>
      <c r="C264" s="12"/>
      <c r="D264" s="13"/>
      <c r="E264" s="14"/>
      <c r="F264" s="14"/>
      <c r="G264" s="14"/>
      <c r="H264" s="14"/>
      <c r="I264" s="14"/>
      <c r="J264" s="14"/>
      <c r="K264" s="14"/>
      <c r="L264" s="15"/>
      <c r="M264" s="12"/>
      <c r="N264" s="12"/>
      <c r="O264" s="12"/>
      <c r="P264" s="98" t="str">
        <f xml:space="preserve"> IF(ISBLANK(M264),"",VLOOKUP(M264,ComboValue!$E$2:$I$18,5,FALSE))</f>
        <v/>
      </c>
      <c r="Q264" s="12"/>
      <c r="R264" s="234" t="str" cm="1">
        <f t="array" ref="R264">IF(OR(ISNUMBER(SEARCH("GHS05",$D264:$L264)),ISNUMBER(SEARCH("GHS06",$D264:$L264)),ISNUMBER(SEARCH("GHS07",$D264:$L264)),ISNUMBER(SEARCH("GHS08",$D264:$L264)),ISNUMBER(SEARCH("geen pictogram",$D264:$L264)),ISNUMBER(SEARCH("GHS09",$D264:$L264)),ISNUMBER(SEARCH("GHS05",$D264:$L264))),"JA","NEE")</f>
        <v>NEE</v>
      </c>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X264" s="121" t="str">
        <f xml:space="preserve"> IF(ISBLANK(D264),"",VLOOKUP(D264,ComboValue!$B$2:$C$11,2,FALSE) &amp; ",") &amp; IF(ISBLANK(E264),"",VLOOKUP(E264,ComboValue!$B$2:$C$11,2,FALSE) &amp; ",") &amp; IF(ISBLANK(F264),"",VLOOKUP(F264,ComboValue!$B$2:$C$11,2,FALSE) &amp; ",") &amp; IF(ISBLANK(G264),"",VLOOKUP(G264,ComboValue!$B$2:$C$11,2,FALSE) &amp; ",") &amp; IF(ISBLANK(H264),"",VLOOKUP(H264,ComboValue!$B$2:$C$11,2,FALSE) &amp; ",") &amp; IF(ISBLANK(I264),"",VLOOKUP(I264,ComboValue!$B$2:$C$11,2,FALSE) &amp; ",") &amp; IF(ISBLANK(J264),"",VLOOKUP(J264,ComboValue!$B$2:$C$11,2,FALSE) &amp; ",") &amp; IF(ISBLANK(K264),"",VLOOKUP(K264,ComboValue!$B$2:$C$11,2,FALSE) &amp; ",") &amp; IF(ISBLANK(L264),"",VLOOKUP(L264,ComboValue!$B$2:$C$11,2,FALSE) &amp; ",")</f>
        <v/>
      </c>
      <c r="AY264" s="121" t="str">
        <f t="shared" si="232"/>
        <v>Tous_NL</v>
      </c>
      <c r="AZ264" s="121" t="str">
        <f>IF(ISBLANK(M264),"",VLOOKUP(M264,ComboValue!$E$2:$G$18,3,FALSE))</f>
        <v/>
      </c>
      <c r="BA264" s="121" t="str">
        <f>IF(ISBLANK(N264),"",VLOOKUP(N264,ComboValue!$K$2:$L$5,2,FALSE))</f>
        <v/>
      </c>
      <c r="BB264" s="128" t="str">
        <f>IF(ISBLANK(S264),"",VLOOKUP(S264,ComboValue!$N$2:$O$70,2,FALSE) &amp; ",") &amp; IF(ISBLANK(T264),"",VLOOKUP(T264,ComboValue!$N$2:$O$70,2,FALSE) &amp; ",") &amp; IF(ISBLANK(U264),"",VLOOKUP(U264,ComboValue!$N$2:$O$70,2,FALSE) &amp; ",") &amp; IF(ISBLANK(V264),"",VLOOKUP(V264,ComboValue!$N$2:$O$70,2,FALSE) &amp; ",") &amp; IF(ISBLANK(W264),"",VLOOKUP(W264,ComboValue!$N$2:$O$70,2,FALSE) &amp; ",") &amp; IF(ISBLANK(X264),"",VLOOKUP(X264,ComboValue!$N$2:$O$70,2,FALSE) &amp; ",") &amp; IF(ISBLANK(Y264),"",VLOOKUP(Y264,ComboValue!$N$2:$O$70,2,FALSE) &amp; ",") &amp; IF(ISBLANK(Z264),"",VLOOKUP(Z264,ComboValue!$N$2:$O$70,2,FALSE) &amp; ",") &amp; IF(ISBLANK(AA264),"",VLOOKUP(AA264,ComboValue!$N$2:$O$70,2,FALSE) &amp; ",") &amp; IF(ISBLANK(AB264),"",VLOOKUP(AB264,ComboValue!$N$2:$O$70,2,FALSE) &amp; ",") &amp; IF(ISBLANK(AC264),"",VLOOKUP(AC264,ComboValue!$N$2:$O$70,2,FALSE) &amp; ",") &amp; IF(ISBLANK(AD264),"",VLOOKUP(AD264,ComboValue!$N$2:$O$70,2,FALSE) &amp; ",") &amp; IF(ISBLANK(AE264),"",VLOOKUP(AE264,ComboValue!$N$2:$O$70,2,FALSE) &amp; ",") &amp; IF(ISBLANK(AF264),"",VLOOKUP(AF264,ComboValue!$N$2:$O$70,2,FALSE) &amp; ",") &amp; IF(ISBLANK(AG264),"",VLOOKUP(AG264,ComboValue!$N$2:$O$70,2,FALSE) &amp; ",") &amp; IF(ISBLANK(AH264),"",VLOOKUP(AH264,ComboValue!$N$2:$O$70,2,FALSE) &amp; ",") &amp; IF(ISBLANK(AI264),"",VLOOKUP(AI264,ComboValue!$N$2:$O$70,2,FALSE) &amp; ",") &amp; IF(ISBLANK(AJ264),"",VLOOKUP(AJ264,ComboValue!$N$2:$O$70,2,FALSE) &amp; ",") &amp; IF(ISBLANK(AK264),"",VLOOKUP(AK264,ComboValue!$N$2:$O$70,2,FALSE) &amp; ",") &amp; IF(ISBLANK(AL264),"",VLOOKUP(AL264,ComboValue!$N$2:$O$70,2,FALSE) &amp; ",") &amp; IF(ISBLANK(AM264),"",VLOOKUP(AM264,ComboValue!$N$2:$O$70,2,FALSE) &amp; ",") &amp; IF(ISBLANK(AN264),"",VLOOKUP(AN264,ComboValue!$N$2:$O$70,2,FALSE) &amp; ",") &amp; IF(ISBLANK(AO264),"",VLOOKUP(AO264,ComboValue!$N$2:$O$70,2,FALSE) &amp; ",") &amp; IF(ISBLANK(AP264),"",VLOOKUP(AP264,ComboValue!$N$2:$O$70,2,FALSE) &amp; ",") &amp; IF(ISBLANK(AQ264),"",VLOOKUP(AQ264,ComboValue!$N$2:$O$70,2,FALSE) &amp; ",") &amp; IF(ISBLANK(AR264),"",VLOOKUP(AR264,ComboValue!$N$2:$O$70,2,FALSE) &amp; ",") &amp; IF(ISBLANK(AS264),"",VLOOKUP(AS264,ComboValue!$N$2:$O$70,2,FALSE) &amp; ",") &amp; IF(ISBLANK(AT264),"",VLOOKUP(AT264,ComboValue!$N$2:$O$70,2,FALSE) &amp; ",") &amp; IF(ISBLANK(AU264),"",VLOOKUP(AU264,ComboValue!$N$2:$O$70,2,FALSE) &amp; ",") &amp; IF(ISBLANK(AV264),"",VLOOKUP(AV264,ComboValue!$N$2:$O$70,2,FALSE) &amp; ",")</f>
        <v/>
      </c>
      <c r="BC264" s="122" t="str">
        <f t="shared" si="233"/>
        <v/>
      </c>
      <c r="BD264" s="110"/>
      <c r="BE264" s="120" t="str">
        <f t="shared" si="273"/>
        <v/>
      </c>
      <c r="BF264" s="121" t="str">
        <f t="shared" si="274"/>
        <v/>
      </c>
      <c r="BG264" s="121" t="str">
        <f t="shared" si="275"/>
        <v/>
      </c>
      <c r="BH264" s="121" t="str">
        <f t="shared" si="276"/>
        <v/>
      </c>
      <c r="BI264" s="121" t="str">
        <f t="shared" si="277"/>
        <v/>
      </c>
      <c r="BJ264" s="121" t="str">
        <f t="shared" si="278"/>
        <v/>
      </c>
      <c r="BK264" s="121" t="str">
        <f t="shared" si="279"/>
        <v/>
      </c>
      <c r="BL264" s="121" t="str">
        <f t="shared" si="280"/>
        <v/>
      </c>
      <c r="BM264" s="121" t="str">
        <f t="shared" si="281"/>
        <v/>
      </c>
      <c r="BN264" s="121" t="str">
        <f t="shared" si="282"/>
        <v/>
      </c>
      <c r="BO264" s="121">
        <f t="shared" si="234"/>
        <v>0</v>
      </c>
      <c r="BP264" s="121">
        <f t="shared" si="235"/>
        <v>0</v>
      </c>
      <c r="BQ264" s="121">
        <f t="shared" si="236"/>
        <v>0</v>
      </c>
      <c r="BR264" s="121">
        <f t="shared" si="237"/>
        <v>0</v>
      </c>
      <c r="BS264" s="121">
        <f t="shared" si="238"/>
        <v>0</v>
      </c>
      <c r="BT264" s="121">
        <f t="shared" si="239"/>
        <v>0</v>
      </c>
      <c r="BU264" s="121" t="str">
        <f t="shared" si="240"/>
        <v/>
      </c>
      <c r="BV264" s="121" t="str">
        <f t="shared" si="241"/>
        <v/>
      </c>
      <c r="BW264" s="121" t="str">
        <f t="shared" si="242"/>
        <v/>
      </c>
      <c r="BX264" s="121" t="str">
        <f t="shared" si="243"/>
        <v/>
      </c>
      <c r="BY264" s="121" t="str">
        <f t="shared" si="244"/>
        <v/>
      </c>
      <c r="BZ264" s="121" t="str">
        <f t="shared" si="245"/>
        <v/>
      </c>
      <c r="CA264" s="121" t="str">
        <f t="shared" si="246"/>
        <v/>
      </c>
      <c r="CB264" s="121" t="str">
        <f t="shared" si="247"/>
        <v/>
      </c>
      <c r="CC264" s="121" t="str">
        <f t="shared" si="248"/>
        <v/>
      </c>
      <c r="CD264" s="121" t="str">
        <f t="shared" si="249"/>
        <v/>
      </c>
      <c r="CE264" s="121" t="str">
        <f t="shared" si="250"/>
        <v/>
      </c>
      <c r="CF264" s="121" t="str">
        <f t="shared" si="251"/>
        <v/>
      </c>
      <c r="CG264" s="121" t="str">
        <f t="shared" si="252"/>
        <v/>
      </c>
      <c r="CH264" s="121" t="str">
        <f t="shared" si="253"/>
        <v/>
      </c>
      <c r="CI264" s="121" t="str">
        <f t="shared" si="254"/>
        <v/>
      </c>
      <c r="CJ264" s="129" t="str">
        <f t="shared" si="255"/>
        <v/>
      </c>
      <c r="CK264" s="121" t="str">
        <f t="shared" si="256"/>
        <v/>
      </c>
      <c r="CL264" s="121" t="str">
        <f t="shared" si="257"/>
        <v/>
      </c>
      <c r="CM264" s="122" t="str">
        <f t="shared" si="258"/>
        <v/>
      </c>
      <c r="CN264" s="122"/>
      <c r="CO264" s="122"/>
      <c r="CP264" s="122"/>
      <c r="CQ264" s="122"/>
      <c r="CR264" s="218" t="str">
        <f t="shared" si="283"/>
        <v>NO</v>
      </c>
      <c r="CS264" s="120" t="str">
        <f t="shared" si="259"/>
        <v/>
      </c>
      <c r="CT264" s="121" t="str">
        <f t="shared" si="260"/>
        <v/>
      </c>
      <c r="CU264" s="121" t="str">
        <f t="shared" si="261"/>
        <v/>
      </c>
      <c r="CV264" s="121" t="str">
        <f t="shared" si="262"/>
        <v/>
      </c>
      <c r="CW264" s="121" t="str">
        <f t="shared" si="263"/>
        <v/>
      </c>
      <c r="CX264" s="121" t="str">
        <f t="shared" si="264"/>
        <v/>
      </c>
      <c r="CY264" s="121" t="str">
        <f t="shared" si="265"/>
        <v/>
      </c>
      <c r="CZ264" s="121" t="str">
        <f t="shared" si="266"/>
        <v/>
      </c>
      <c r="DA264" s="121" t="str">
        <f t="shared" si="267"/>
        <v/>
      </c>
      <c r="DB264" s="122" t="str">
        <f t="shared" si="268"/>
        <v/>
      </c>
      <c r="DC264" s="120" t="str">
        <f t="shared" si="269"/>
        <v/>
      </c>
      <c r="DD264" s="121" t="str">
        <f t="shared" si="270"/>
        <v/>
      </c>
      <c r="DE264" s="121" t="str">
        <f t="shared" si="271"/>
        <v/>
      </c>
      <c r="DF264" s="122" t="str">
        <f t="shared" si="272"/>
        <v/>
      </c>
      <c r="DG264" s="110"/>
    </row>
    <row r="265" spans="2:111" ht="16.2" hidden="1" customHeight="1" outlineLevel="2" x14ac:dyDescent="0.4">
      <c r="B265" s="7">
        <v>260</v>
      </c>
      <c r="C265" s="12"/>
      <c r="D265" s="13"/>
      <c r="E265" s="14"/>
      <c r="F265" s="14"/>
      <c r="G265" s="14"/>
      <c r="H265" s="14"/>
      <c r="I265" s="14"/>
      <c r="J265" s="14"/>
      <c r="K265" s="14"/>
      <c r="L265" s="15"/>
      <c r="M265" s="12"/>
      <c r="N265" s="12"/>
      <c r="O265" s="12"/>
      <c r="P265" s="98" t="str">
        <f xml:space="preserve"> IF(ISBLANK(M265),"",VLOOKUP(M265,ComboValue!$E$2:$I$18,5,FALSE))</f>
        <v/>
      </c>
      <c r="Q265" s="12"/>
      <c r="R265" s="234" t="str" cm="1">
        <f t="array" ref="R265">IF(OR(ISNUMBER(SEARCH("GHS05",$D265:$L265)),ISNUMBER(SEARCH("GHS06",$D265:$L265)),ISNUMBER(SEARCH("GHS07",$D265:$L265)),ISNUMBER(SEARCH("GHS08",$D265:$L265)),ISNUMBER(SEARCH("geen pictogram",$D265:$L265)),ISNUMBER(SEARCH("GHS09",$D265:$L265)),ISNUMBER(SEARCH("GHS05",$D265:$L265))),"JA","NEE")</f>
        <v>NEE</v>
      </c>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X265" s="121" t="str">
        <f xml:space="preserve"> IF(ISBLANK(D265),"",VLOOKUP(D265,ComboValue!$B$2:$C$11,2,FALSE) &amp; ",") &amp; IF(ISBLANK(E265),"",VLOOKUP(E265,ComboValue!$B$2:$C$11,2,FALSE) &amp; ",") &amp; IF(ISBLANK(F265),"",VLOOKUP(F265,ComboValue!$B$2:$C$11,2,FALSE) &amp; ",") &amp; IF(ISBLANK(G265),"",VLOOKUP(G265,ComboValue!$B$2:$C$11,2,FALSE) &amp; ",") &amp; IF(ISBLANK(H265),"",VLOOKUP(H265,ComboValue!$B$2:$C$11,2,FALSE) &amp; ",") &amp; IF(ISBLANK(I265),"",VLOOKUP(I265,ComboValue!$B$2:$C$11,2,FALSE) &amp; ",") &amp; IF(ISBLANK(J265),"",VLOOKUP(J265,ComboValue!$B$2:$C$11,2,FALSE) &amp; ",") &amp; IF(ISBLANK(K265),"",VLOOKUP(K265,ComboValue!$B$2:$C$11,2,FALSE) &amp; ",") &amp; IF(ISBLANK(L265),"",VLOOKUP(L265,ComboValue!$B$2:$C$11,2,FALSE) &amp; ",")</f>
        <v/>
      </c>
      <c r="AY265" s="121" t="str">
        <f t="shared" si="232"/>
        <v>Tous_NL</v>
      </c>
      <c r="AZ265" s="121" t="str">
        <f>IF(ISBLANK(M265),"",VLOOKUP(M265,ComboValue!$E$2:$G$18,3,FALSE))</f>
        <v/>
      </c>
      <c r="BA265" s="121" t="str">
        <f>IF(ISBLANK(N265),"",VLOOKUP(N265,ComboValue!$K$2:$L$5,2,FALSE))</f>
        <v/>
      </c>
      <c r="BB265" s="128" t="str">
        <f>IF(ISBLANK(S265),"",VLOOKUP(S265,ComboValue!$N$2:$O$70,2,FALSE) &amp; ",") &amp; IF(ISBLANK(T265),"",VLOOKUP(T265,ComboValue!$N$2:$O$70,2,FALSE) &amp; ",") &amp; IF(ISBLANK(U265),"",VLOOKUP(U265,ComboValue!$N$2:$O$70,2,FALSE) &amp; ",") &amp; IF(ISBLANK(V265),"",VLOOKUP(V265,ComboValue!$N$2:$O$70,2,FALSE) &amp; ",") &amp; IF(ISBLANK(W265),"",VLOOKUP(W265,ComboValue!$N$2:$O$70,2,FALSE) &amp; ",") &amp; IF(ISBLANK(X265),"",VLOOKUP(X265,ComboValue!$N$2:$O$70,2,FALSE) &amp; ",") &amp; IF(ISBLANK(Y265),"",VLOOKUP(Y265,ComboValue!$N$2:$O$70,2,FALSE) &amp; ",") &amp; IF(ISBLANK(Z265),"",VLOOKUP(Z265,ComboValue!$N$2:$O$70,2,FALSE) &amp; ",") &amp; IF(ISBLANK(AA265),"",VLOOKUP(AA265,ComboValue!$N$2:$O$70,2,FALSE) &amp; ",") &amp; IF(ISBLANK(AB265),"",VLOOKUP(AB265,ComboValue!$N$2:$O$70,2,FALSE) &amp; ",") &amp; IF(ISBLANK(AC265),"",VLOOKUP(AC265,ComboValue!$N$2:$O$70,2,FALSE) &amp; ",") &amp; IF(ISBLANK(AD265),"",VLOOKUP(AD265,ComboValue!$N$2:$O$70,2,FALSE) &amp; ",") &amp; IF(ISBLANK(AE265),"",VLOOKUP(AE265,ComboValue!$N$2:$O$70,2,FALSE) &amp; ",") &amp; IF(ISBLANK(AF265),"",VLOOKUP(AF265,ComboValue!$N$2:$O$70,2,FALSE) &amp; ",") &amp; IF(ISBLANK(AG265),"",VLOOKUP(AG265,ComboValue!$N$2:$O$70,2,FALSE) &amp; ",") &amp; IF(ISBLANK(AH265),"",VLOOKUP(AH265,ComboValue!$N$2:$O$70,2,FALSE) &amp; ",") &amp; IF(ISBLANK(AI265),"",VLOOKUP(AI265,ComboValue!$N$2:$O$70,2,FALSE) &amp; ",") &amp; IF(ISBLANK(AJ265),"",VLOOKUP(AJ265,ComboValue!$N$2:$O$70,2,FALSE) &amp; ",") &amp; IF(ISBLANK(AK265),"",VLOOKUP(AK265,ComboValue!$N$2:$O$70,2,FALSE) &amp; ",") &amp; IF(ISBLANK(AL265),"",VLOOKUP(AL265,ComboValue!$N$2:$O$70,2,FALSE) &amp; ",") &amp; IF(ISBLANK(AM265),"",VLOOKUP(AM265,ComboValue!$N$2:$O$70,2,FALSE) &amp; ",") &amp; IF(ISBLANK(AN265),"",VLOOKUP(AN265,ComboValue!$N$2:$O$70,2,FALSE) &amp; ",") &amp; IF(ISBLANK(AO265),"",VLOOKUP(AO265,ComboValue!$N$2:$O$70,2,FALSE) &amp; ",") &amp; IF(ISBLANK(AP265),"",VLOOKUP(AP265,ComboValue!$N$2:$O$70,2,FALSE) &amp; ",") &amp; IF(ISBLANK(AQ265),"",VLOOKUP(AQ265,ComboValue!$N$2:$O$70,2,FALSE) &amp; ",") &amp; IF(ISBLANK(AR265),"",VLOOKUP(AR265,ComboValue!$N$2:$O$70,2,FALSE) &amp; ",") &amp; IF(ISBLANK(AS265),"",VLOOKUP(AS265,ComboValue!$N$2:$O$70,2,FALSE) &amp; ",") &amp; IF(ISBLANK(AT265),"",VLOOKUP(AT265,ComboValue!$N$2:$O$70,2,FALSE) &amp; ",") &amp; IF(ISBLANK(AU265),"",VLOOKUP(AU265,ComboValue!$N$2:$O$70,2,FALSE) &amp; ",") &amp; IF(ISBLANK(AV265),"",VLOOKUP(AV265,ComboValue!$N$2:$O$70,2,FALSE) &amp; ",")</f>
        <v/>
      </c>
      <c r="BC265" s="122" t="str">
        <f t="shared" si="233"/>
        <v/>
      </c>
      <c r="BD265" s="110"/>
      <c r="BE265" s="120" t="str">
        <f t="shared" si="273"/>
        <v/>
      </c>
      <c r="BF265" s="121" t="str">
        <f t="shared" si="274"/>
        <v/>
      </c>
      <c r="BG265" s="121" t="str">
        <f t="shared" si="275"/>
        <v/>
      </c>
      <c r="BH265" s="121" t="str">
        <f t="shared" si="276"/>
        <v/>
      </c>
      <c r="BI265" s="121" t="str">
        <f t="shared" si="277"/>
        <v/>
      </c>
      <c r="BJ265" s="121" t="str">
        <f t="shared" si="278"/>
        <v/>
      </c>
      <c r="BK265" s="121" t="str">
        <f t="shared" si="279"/>
        <v/>
      </c>
      <c r="BL265" s="121" t="str">
        <f t="shared" si="280"/>
        <v/>
      </c>
      <c r="BM265" s="121" t="str">
        <f t="shared" si="281"/>
        <v/>
      </c>
      <c r="BN265" s="121" t="str">
        <f t="shared" si="282"/>
        <v/>
      </c>
      <c r="BO265" s="121">
        <f t="shared" si="234"/>
        <v>0</v>
      </c>
      <c r="BP265" s="121">
        <f t="shared" si="235"/>
        <v>0</v>
      </c>
      <c r="BQ265" s="121">
        <f t="shared" si="236"/>
        <v>0</v>
      </c>
      <c r="BR265" s="121">
        <f t="shared" si="237"/>
        <v>0</v>
      </c>
      <c r="BS265" s="121">
        <f t="shared" si="238"/>
        <v>0</v>
      </c>
      <c r="BT265" s="121">
        <f t="shared" si="239"/>
        <v>0</v>
      </c>
      <c r="BU265" s="121" t="str">
        <f t="shared" si="240"/>
        <v/>
      </c>
      <c r="BV265" s="121" t="str">
        <f t="shared" si="241"/>
        <v/>
      </c>
      <c r="BW265" s="121" t="str">
        <f t="shared" si="242"/>
        <v/>
      </c>
      <c r="BX265" s="121" t="str">
        <f t="shared" si="243"/>
        <v/>
      </c>
      <c r="BY265" s="121" t="str">
        <f t="shared" si="244"/>
        <v/>
      </c>
      <c r="BZ265" s="121" t="str">
        <f t="shared" si="245"/>
        <v/>
      </c>
      <c r="CA265" s="121" t="str">
        <f t="shared" si="246"/>
        <v/>
      </c>
      <c r="CB265" s="121" t="str">
        <f t="shared" si="247"/>
        <v/>
      </c>
      <c r="CC265" s="121" t="str">
        <f t="shared" si="248"/>
        <v/>
      </c>
      <c r="CD265" s="121" t="str">
        <f t="shared" si="249"/>
        <v/>
      </c>
      <c r="CE265" s="121" t="str">
        <f t="shared" si="250"/>
        <v/>
      </c>
      <c r="CF265" s="121" t="str">
        <f t="shared" si="251"/>
        <v/>
      </c>
      <c r="CG265" s="121" t="str">
        <f t="shared" si="252"/>
        <v/>
      </c>
      <c r="CH265" s="121" t="str">
        <f t="shared" si="253"/>
        <v/>
      </c>
      <c r="CI265" s="121" t="str">
        <f t="shared" si="254"/>
        <v/>
      </c>
      <c r="CJ265" s="129" t="str">
        <f t="shared" si="255"/>
        <v/>
      </c>
      <c r="CK265" s="121" t="str">
        <f t="shared" si="256"/>
        <v/>
      </c>
      <c r="CL265" s="121" t="str">
        <f t="shared" si="257"/>
        <v/>
      </c>
      <c r="CM265" s="122" t="str">
        <f t="shared" si="258"/>
        <v/>
      </c>
      <c r="CN265" s="122"/>
      <c r="CO265" s="122"/>
      <c r="CP265" s="122"/>
      <c r="CQ265" s="122"/>
      <c r="CR265" s="218" t="str">
        <f t="shared" si="283"/>
        <v>NO</v>
      </c>
      <c r="CS265" s="120" t="str">
        <f t="shared" si="259"/>
        <v/>
      </c>
      <c r="CT265" s="121" t="str">
        <f t="shared" si="260"/>
        <v/>
      </c>
      <c r="CU265" s="121" t="str">
        <f t="shared" si="261"/>
        <v/>
      </c>
      <c r="CV265" s="121" t="str">
        <f t="shared" si="262"/>
        <v/>
      </c>
      <c r="CW265" s="121" t="str">
        <f t="shared" si="263"/>
        <v/>
      </c>
      <c r="CX265" s="121" t="str">
        <f t="shared" si="264"/>
        <v/>
      </c>
      <c r="CY265" s="121" t="str">
        <f t="shared" si="265"/>
        <v/>
      </c>
      <c r="CZ265" s="121" t="str">
        <f t="shared" si="266"/>
        <v/>
      </c>
      <c r="DA265" s="121" t="str">
        <f t="shared" si="267"/>
        <v/>
      </c>
      <c r="DB265" s="122" t="str">
        <f t="shared" si="268"/>
        <v/>
      </c>
      <c r="DC265" s="120" t="str">
        <f t="shared" si="269"/>
        <v/>
      </c>
      <c r="DD265" s="121" t="str">
        <f t="shared" si="270"/>
        <v/>
      </c>
      <c r="DE265" s="121" t="str">
        <f t="shared" si="271"/>
        <v/>
      </c>
      <c r="DF265" s="122" t="str">
        <f t="shared" si="272"/>
        <v/>
      </c>
      <c r="DG265" s="110"/>
    </row>
    <row r="266" spans="2:111" ht="16.2" hidden="1" customHeight="1" outlineLevel="2" x14ac:dyDescent="0.4">
      <c r="B266" s="7">
        <v>261</v>
      </c>
      <c r="C266" s="12"/>
      <c r="D266" s="13"/>
      <c r="E266" s="14"/>
      <c r="F266" s="14"/>
      <c r="G266" s="14"/>
      <c r="H266" s="14"/>
      <c r="I266" s="14"/>
      <c r="J266" s="14"/>
      <c r="K266" s="14"/>
      <c r="L266" s="15"/>
      <c r="M266" s="12"/>
      <c r="N266" s="12"/>
      <c r="O266" s="12"/>
      <c r="P266" s="98" t="str">
        <f xml:space="preserve"> IF(ISBLANK(M266),"",VLOOKUP(M266,ComboValue!$E$2:$I$18,5,FALSE))</f>
        <v/>
      </c>
      <c r="Q266" s="12"/>
      <c r="R266" s="234" t="str" cm="1">
        <f t="array" ref="R266">IF(OR(ISNUMBER(SEARCH("GHS05",$D266:$L266)),ISNUMBER(SEARCH("GHS06",$D266:$L266)),ISNUMBER(SEARCH("GHS07",$D266:$L266)),ISNUMBER(SEARCH("GHS08",$D266:$L266)),ISNUMBER(SEARCH("geen pictogram",$D266:$L266)),ISNUMBER(SEARCH("GHS09",$D266:$L266)),ISNUMBER(SEARCH("GHS05",$D266:$L266))),"JA","NEE")</f>
        <v>NEE</v>
      </c>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X266" s="121" t="str">
        <f xml:space="preserve"> IF(ISBLANK(D266),"",VLOOKUP(D266,ComboValue!$B$2:$C$11,2,FALSE) &amp; ",") &amp; IF(ISBLANK(E266),"",VLOOKUP(E266,ComboValue!$B$2:$C$11,2,FALSE) &amp; ",") &amp; IF(ISBLANK(F266),"",VLOOKUP(F266,ComboValue!$B$2:$C$11,2,FALSE) &amp; ",") &amp; IF(ISBLANK(G266),"",VLOOKUP(G266,ComboValue!$B$2:$C$11,2,FALSE) &amp; ",") &amp; IF(ISBLANK(H266),"",VLOOKUP(H266,ComboValue!$B$2:$C$11,2,FALSE) &amp; ",") &amp; IF(ISBLANK(I266),"",VLOOKUP(I266,ComboValue!$B$2:$C$11,2,FALSE) &amp; ",") &amp; IF(ISBLANK(J266),"",VLOOKUP(J266,ComboValue!$B$2:$C$11,2,FALSE) &amp; ",") &amp; IF(ISBLANK(K266),"",VLOOKUP(K266,ComboValue!$B$2:$C$11,2,FALSE) &amp; ",") &amp; IF(ISBLANK(L266),"",VLOOKUP(L266,ComboValue!$B$2:$C$11,2,FALSE) &amp; ",")</f>
        <v/>
      </c>
      <c r="AY266" s="121" t="str">
        <f t="shared" si="232"/>
        <v>Tous_NL</v>
      </c>
      <c r="AZ266" s="121" t="str">
        <f>IF(ISBLANK(M266),"",VLOOKUP(M266,ComboValue!$E$2:$G$18,3,FALSE))</f>
        <v/>
      </c>
      <c r="BA266" s="121" t="str">
        <f>IF(ISBLANK(N266),"",VLOOKUP(N266,ComboValue!$K$2:$L$5,2,FALSE))</f>
        <v/>
      </c>
      <c r="BB266" s="128" t="str">
        <f>IF(ISBLANK(S266),"",VLOOKUP(S266,ComboValue!$N$2:$O$70,2,FALSE) &amp; ",") &amp; IF(ISBLANK(T266),"",VLOOKUP(T266,ComboValue!$N$2:$O$70,2,FALSE) &amp; ",") &amp; IF(ISBLANK(U266),"",VLOOKUP(U266,ComboValue!$N$2:$O$70,2,FALSE) &amp; ",") &amp; IF(ISBLANK(V266),"",VLOOKUP(V266,ComboValue!$N$2:$O$70,2,FALSE) &amp; ",") &amp; IF(ISBLANK(W266),"",VLOOKUP(W266,ComboValue!$N$2:$O$70,2,FALSE) &amp; ",") &amp; IF(ISBLANK(X266),"",VLOOKUP(X266,ComboValue!$N$2:$O$70,2,FALSE) &amp; ",") &amp; IF(ISBLANK(Y266),"",VLOOKUP(Y266,ComboValue!$N$2:$O$70,2,FALSE) &amp; ",") &amp; IF(ISBLANK(Z266),"",VLOOKUP(Z266,ComboValue!$N$2:$O$70,2,FALSE) &amp; ",") &amp; IF(ISBLANK(AA266),"",VLOOKUP(AA266,ComboValue!$N$2:$O$70,2,FALSE) &amp; ",") &amp; IF(ISBLANK(AB266),"",VLOOKUP(AB266,ComboValue!$N$2:$O$70,2,FALSE) &amp; ",") &amp; IF(ISBLANK(AC266),"",VLOOKUP(AC266,ComboValue!$N$2:$O$70,2,FALSE) &amp; ",") &amp; IF(ISBLANK(AD266),"",VLOOKUP(AD266,ComboValue!$N$2:$O$70,2,FALSE) &amp; ",") &amp; IF(ISBLANK(AE266),"",VLOOKUP(AE266,ComboValue!$N$2:$O$70,2,FALSE) &amp; ",") &amp; IF(ISBLANK(AF266),"",VLOOKUP(AF266,ComboValue!$N$2:$O$70,2,FALSE) &amp; ",") &amp; IF(ISBLANK(AG266),"",VLOOKUP(AG266,ComboValue!$N$2:$O$70,2,FALSE) &amp; ",") &amp; IF(ISBLANK(AH266),"",VLOOKUP(AH266,ComboValue!$N$2:$O$70,2,FALSE) &amp; ",") &amp; IF(ISBLANK(AI266),"",VLOOKUP(AI266,ComboValue!$N$2:$O$70,2,FALSE) &amp; ",") &amp; IF(ISBLANK(AJ266),"",VLOOKUP(AJ266,ComboValue!$N$2:$O$70,2,FALSE) &amp; ",") &amp; IF(ISBLANK(AK266),"",VLOOKUP(AK266,ComboValue!$N$2:$O$70,2,FALSE) &amp; ",") &amp; IF(ISBLANK(AL266),"",VLOOKUP(AL266,ComboValue!$N$2:$O$70,2,FALSE) &amp; ",") &amp; IF(ISBLANK(AM266),"",VLOOKUP(AM266,ComboValue!$N$2:$O$70,2,FALSE) &amp; ",") &amp; IF(ISBLANK(AN266),"",VLOOKUP(AN266,ComboValue!$N$2:$O$70,2,FALSE) &amp; ",") &amp; IF(ISBLANK(AO266),"",VLOOKUP(AO266,ComboValue!$N$2:$O$70,2,FALSE) &amp; ",") &amp; IF(ISBLANK(AP266),"",VLOOKUP(AP266,ComboValue!$N$2:$O$70,2,FALSE) &amp; ",") &amp; IF(ISBLANK(AQ266),"",VLOOKUP(AQ266,ComboValue!$N$2:$O$70,2,FALSE) &amp; ",") &amp; IF(ISBLANK(AR266),"",VLOOKUP(AR266,ComboValue!$N$2:$O$70,2,FALSE) &amp; ",") &amp; IF(ISBLANK(AS266),"",VLOOKUP(AS266,ComboValue!$N$2:$O$70,2,FALSE) &amp; ",") &amp; IF(ISBLANK(AT266),"",VLOOKUP(AT266,ComboValue!$N$2:$O$70,2,FALSE) &amp; ",") &amp; IF(ISBLANK(AU266),"",VLOOKUP(AU266,ComboValue!$N$2:$O$70,2,FALSE) &amp; ",") &amp; IF(ISBLANK(AV266),"",VLOOKUP(AV266,ComboValue!$N$2:$O$70,2,FALSE) &amp; ",")</f>
        <v/>
      </c>
      <c r="BC266" s="122" t="str">
        <f t="shared" si="233"/>
        <v/>
      </c>
      <c r="BD266" s="110"/>
      <c r="BE266" s="120" t="str">
        <f t="shared" si="273"/>
        <v/>
      </c>
      <c r="BF266" s="121" t="str">
        <f t="shared" si="274"/>
        <v/>
      </c>
      <c r="BG266" s="121" t="str">
        <f t="shared" si="275"/>
        <v/>
      </c>
      <c r="BH266" s="121" t="str">
        <f t="shared" si="276"/>
        <v/>
      </c>
      <c r="BI266" s="121" t="str">
        <f t="shared" si="277"/>
        <v/>
      </c>
      <c r="BJ266" s="121" t="str">
        <f t="shared" si="278"/>
        <v/>
      </c>
      <c r="BK266" s="121" t="str">
        <f t="shared" si="279"/>
        <v/>
      </c>
      <c r="BL266" s="121" t="str">
        <f t="shared" si="280"/>
        <v/>
      </c>
      <c r="BM266" s="121" t="str">
        <f t="shared" si="281"/>
        <v/>
      </c>
      <c r="BN266" s="121" t="str">
        <f t="shared" si="282"/>
        <v/>
      </c>
      <c r="BO266" s="121">
        <f t="shared" si="234"/>
        <v>0</v>
      </c>
      <c r="BP266" s="121">
        <f t="shared" si="235"/>
        <v>0</v>
      </c>
      <c r="BQ266" s="121">
        <f t="shared" si="236"/>
        <v>0</v>
      </c>
      <c r="BR266" s="121">
        <f t="shared" si="237"/>
        <v>0</v>
      </c>
      <c r="BS266" s="121">
        <f t="shared" si="238"/>
        <v>0</v>
      </c>
      <c r="BT266" s="121">
        <f t="shared" si="239"/>
        <v>0</v>
      </c>
      <c r="BU266" s="121" t="str">
        <f t="shared" si="240"/>
        <v/>
      </c>
      <c r="BV266" s="121" t="str">
        <f t="shared" si="241"/>
        <v/>
      </c>
      <c r="BW266" s="121" t="str">
        <f t="shared" si="242"/>
        <v/>
      </c>
      <c r="BX266" s="121" t="str">
        <f t="shared" si="243"/>
        <v/>
      </c>
      <c r="BY266" s="121" t="str">
        <f t="shared" si="244"/>
        <v/>
      </c>
      <c r="BZ266" s="121" t="str">
        <f t="shared" si="245"/>
        <v/>
      </c>
      <c r="CA266" s="121" t="str">
        <f t="shared" si="246"/>
        <v/>
      </c>
      <c r="CB266" s="121" t="str">
        <f t="shared" si="247"/>
        <v/>
      </c>
      <c r="CC266" s="121" t="str">
        <f t="shared" si="248"/>
        <v/>
      </c>
      <c r="CD266" s="121" t="str">
        <f t="shared" si="249"/>
        <v/>
      </c>
      <c r="CE266" s="121" t="str">
        <f t="shared" si="250"/>
        <v/>
      </c>
      <c r="CF266" s="121" t="str">
        <f t="shared" si="251"/>
        <v/>
      </c>
      <c r="CG266" s="121" t="str">
        <f t="shared" si="252"/>
        <v/>
      </c>
      <c r="CH266" s="121" t="str">
        <f t="shared" si="253"/>
        <v/>
      </c>
      <c r="CI266" s="121" t="str">
        <f t="shared" si="254"/>
        <v/>
      </c>
      <c r="CJ266" s="129" t="str">
        <f t="shared" si="255"/>
        <v/>
      </c>
      <c r="CK266" s="121" t="str">
        <f t="shared" si="256"/>
        <v/>
      </c>
      <c r="CL266" s="121" t="str">
        <f t="shared" si="257"/>
        <v/>
      </c>
      <c r="CM266" s="122" t="str">
        <f t="shared" si="258"/>
        <v/>
      </c>
      <c r="CN266" s="122"/>
      <c r="CO266" s="122"/>
      <c r="CP266" s="122"/>
      <c r="CQ266" s="122"/>
      <c r="CR266" s="218" t="str">
        <f t="shared" si="283"/>
        <v>NO</v>
      </c>
      <c r="CS266" s="120" t="str">
        <f t="shared" si="259"/>
        <v/>
      </c>
      <c r="CT266" s="121" t="str">
        <f t="shared" si="260"/>
        <v/>
      </c>
      <c r="CU266" s="121" t="str">
        <f t="shared" si="261"/>
        <v/>
      </c>
      <c r="CV266" s="121" t="str">
        <f t="shared" si="262"/>
        <v/>
      </c>
      <c r="CW266" s="121" t="str">
        <f t="shared" si="263"/>
        <v/>
      </c>
      <c r="CX266" s="121" t="str">
        <f t="shared" si="264"/>
        <v/>
      </c>
      <c r="CY266" s="121" t="str">
        <f t="shared" si="265"/>
        <v/>
      </c>
      <c r="CZ266" s="121" t="str">
        <f t="shared" si="266"/>
        <v/>
      </c>
      <c r="DA266" s="121" t="str">
        <f t="shared" si="267"/>
        <v/>
      </c>
      <c r="DB266" s="122" t="str">
        <f t="shared" si="268"/>
        <v/>
      </c>
      <c r="DC266" s="120" t="str">
        <f t="shared" si="269"/>
        <v/>
      </c>
      <c r="DD266" s="121" t="str">
        <f t="shared" si="270"/>
        <v/>
      </c>
      <c r="DE266" s="121" t="str">
        <f t="shared" si="271"/>
        <v/>
      </c>
      <c r="DF266" s="122" t="str">
        <f t="shared" si="272"/>
        <v/>
      </c>
      <c r="DG266" s="110"/>
    </row>
    <row r="267" spans="2:111" ht="16.2" hidden="1" customHeight="1" outlineLevel="2" x14ac:dyDescent="0.4">
      <c r="B267" s="7">
        <v>262</v>
      </c>
      <c r="C267" s="12"/>
      <c r="D267" s="13"/>
      <c r="E267" s="14"/>
      <c r="F267" s="14"/>
      <c r="G267" s="14"/>
      <c r="H267" s="14"/>
      <c r="I267" s="14"/>
      <c r="J267" s="14"/>
      <c r="K267" s="14"/>
      <c r="L267" s="15"/>
      <c r="M267" s="12"/>
      <c r="N267" s="12"/>
      <c r="O267" s="12"/>
      <c r="P267" s="98" t="str">
        <f xml:space="preserve"> IF(ISBLANK(M267),"",VLOOKUP(M267,ComboValue!$E$2:$I$18,5,FALSE))</f>
        <v/>
      </c>
      <c r="Q267" s="12"/>
      <c r="R267" s="234" t="str" cm="1">
        <f t="array" ref="R267">IF(OR(ISNUMBER(SEARCH("GHS05",$D267:$L267)),ISNUMBER(SEARCH("GHS06",$D267:$L267)),ISNUMBER(SEARCH("GHS07",$D267:$L267)),ISNUMBER(SEARCH("GHS08",$D267:$L267)),ISNUMBER(SEARCH("geen pictogram",$D267:$L267)),ISNUMBER(SEARCH("GHS09",$D267:$L267)),ISNUMBER(SEARCH("GHS05",$D267:$L267))),"JA","NEE")</f>
        <v>NEE</v>
      </c>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X267" s="121" t="str">
        <f xml:space="preserve"> IF(ISBLANK(D267),"",VLOOKUP(D267,ComboValue!$B$2:$C$11,2,FALSE) &amp; ",") &amp; IF(ISBLANK(E267),"",VLOOKUP(E267,ComboValue!$B$2:$C$11,2,FALSE) &amp; ",") &amp; IF(ISBLANK(F267),"",VLOOKUP(F267,ComboValue!$B$2:$C$11,2,FALSE) &amp; ",") &amp; IF(ISBLANK(G267),"",VLOOKUP(G267,ComboValue!$B$2:$C$11,2,FALSE) &amp; ",") &amp; IF(ISBLANK(H267),"",VLOOKUP(H267,ComboValue!$B$2:$C$11,2,FALSE) &amp; ",") &amp; IF(ISBLANK(I267),"",VLOOKUP(I267,ComboValue!$B$2:$C$11,2,FALSE) &amp; ",") &amp; IF(ISBLANK(J267),"",VLOOKUP(J267,ComboValue!$B$2:$C$11,2,FALSE) &amp; ",") &amp; IF(ISBLANK(K267),"",VLOOKUP(K267,ComboValue!$B$2:$C$11,2,FALSE) &amp; ",") &amp; IF(ISBLANK(L267),"",VLOOKUP(L267,ComboValue!$B$2:$C$11,2,FALSE) &amp; ",")</f>
        <v/>
      </c>
      <c r="AY267" s="121" t="str">
        <f t="shared" si="232"/>
        <v>Tous_NL</v>
      </c>
      <c r="AZ267" s="121" t="str">
        <f>IF(ISBLANK(M267),"",VLOOKUP(M267,ComboValue!$E$2:$G$18,3,FALSE))</f>
        <v/>
      </c>
      <c r="BA267" s="121" t="str">
        <f>IF(ISBLANK(N267),"",VLOOKUP(N267,ComboValue!$K$2:$L$5,2,FALSE))</f>
        <v/>
      </c>
      <c r="BB267" s="128" t="str">
        <f>IF(ISBLANK(S267),"",VLOOKUP(S267,ComboValue!$N$2:$O$70,2,FALSE) &amp; ",") &amp; IF(ISBLANK(T267),"",VLOOKUP(T267,ComboValue!$N$2:$O$70,2,FALSE) &amp; ",") &amp; IF(ISBLANK(U267),"",VLOOKUP(U267,ComboValue!$N$2:$O$70,2,FALSE) &amp; ",") &amp; IF(ISBLANK(V267),"",VLOOKUP(V267,ComboValue!$N$2:$O$70,2,FALSE) &amp; ",") &amp; IF(ISBLANK(W267),"",VLOOKUP(W267,ComboValue!$N$2:$O$70,2,FALSE) &amp; ",") &amp; IF(ISBLANK(X267),"",VLOOKUP(X267,ComboValue!$N$2:$O$70,2,FALSE) &amp; ",") &amp; IF(ISBLANK(Y267),"",VLOOKUP(Y267,ComboValue!$N$2:$O$70,2,FALSE) &amp; ",") &amp; IF(ISBLANK(Z267),"",VLOOKUP(Z267,ComboValue!$N$2:$O$70,2,FALSE) &amp; ",") &amp; IF(ISBLANK(AA267),"",VLOOKUP(AA267,ComboValue!$N$2:$O$70,2,FALSE) &amp; ",") &amp; IF(ISBLANK(AB267),"",VLOOKUP(AB267,ComboValue!$N$2:$O$70,2,FALSE) &amp; ",") &amp; IF(ISBLANK(AC267),"",VLOOKUP(AC267,ComboValue!$N$2:$O$70,2,FALSE) &amp; ",") &amp; IF(ISBLANK(AD267),"",VLOOKUP(AD267,ComboValue!$N$2:$O$70,2,FALSE) &amp; ",") &amp; IF(ISBLANK(AE267),"",VLOOKUP(AE267,ComboValue!$N$2:$O$70,2,FALSE) &amp; ",") &amp; IF(ISBLANK(AF267),"",VLOOKUP(AF267,ComboValue!$N$2:$O$70,2,FALSE) &amp; ",") &amp; IF(ISBLANK(AG267),"",VLOOKUP(AG267,ComboValue!$N$2:$O$70,2,FALSE) &amp; ",") &amp; IF(ISBLANK(AH267),"",VLOOKUP(AH267,ComboValue!$N$2:$O$70,2,FALSE) &amp; ",") &amp; IF(ISBLANK(AI267),"",VLOOKUP(AI267,ComboValue!$N$2:$O$70,2,FALSE) &amp; ",") &amp; IF(ISBLANK(AJ267),"",VLOOKUP(AJ267,ComboValue!$N$2:$O$70,2,FALSE) &amp; ",") &amp; IF(ISBLANK(AK267),"",VLOOKUP(AK267,ComboValue!$N$2:$O$70,2,FALSE) &amp; ",") &amp; IF(ISBLANK(AL267),"",VLOOKUP(AL267,ComboValue!$N$2:$O$70,2,FALSE) &amp; ",") &amp; IF(ISBLANK(AM267),"",VLOOKUP(AM267,ComboValue!$N$2:$O$70,2,FALSE) &amp; ",") &amp; IF(ISBLANK(AN267),"",VLOOKUP(AN267,ComboValue!$N$2:$O$70,2,FALSE) &amp; ",") &amp; IF(ISBLANK(AO267),"",VLOOKUP(AO267,ComboValue!$N$2:$O$70,2,FALSE) &amp; ",") &amp; IF(ISBLANK(AP267),"",VLOOKUP(AP267,ComboValue!$N$2:$O$70,2,FALSE) &amp; ",") &amp; IF(ISBLANK(AQ267),"",VLOOKUP(AQ267,ComboValue!$N$2:$O$70,2,FALSE) &amp; ",") &amp; IF(ISBLANK(AR267),"",VLOOKUP(AR267,ComboValue!$N$2:$O$70,2,FALSE) &amp; ",") &amp; IF(ISBLANK(AS267),"",VLOOKUP(AS267,ComboValue!$N$2:$O$70,2,FALSE) &amp; ",") &amp; IF(ISBLANK(AT267),"",VLOOKUP(AT267,ComboValue!$N$2:$O$70,2,FALSE) &amp; ",") &amp; IF(ISBLANK(AU267),"",VLOOKUP(AU267,ComboValue!$N$2:$O$70,2,FALSE) &amp; ",") &amp; IF(ISBLANK(AV267),"",VLOOKUP(AV267,ComboValue!$N$2:$O$70,2,FALSE) &amp; ",")</f>
        <v/>
      </c>
      <c r="BC267" s="122" t="str">
        <f t="shared" si="233"/>
        <v/>
      </c>
      <c r="BD267" s="110"/>
      <c r="BE267" s="120" t="str">
        <f t="shared" si="273"/>
        <v/>
      </c>
      <c r="BF267" s="121" t="str">
        <f t="shared" si="274"/>
        <v/>
      </c>
      <c r="BG267" s="121" t="str">
        <f t="shared" si="275"/>
        <v/>
      </c>
      <c r="BH267" s="121" t="str">
        <f t="shared" si="276"/>
        <v/>
      </c>
      <c r="BI267" s="121" t="str">
        <f t="shared" si="277"/>
        <v/>
      </c>
      <c r="BJ267" s="121" t="str">
        <f t="shared" si="278"/>
        <v/>
      </c>
      <c r="BK267" s="121" t="str">
        <f t="shared" si="279"/>
        <v/>
      </c>
      <c r="BL267" s="121" t="str">
        <f t="shared" si="280"/>
        <v/>
      </c>
      <c r="BM267" s="121" t="str">
        <f t="shared" si="281"/>
        <v/>
      </c>
      <c r="BN267" s="121" t="str">
        <f t="shared" si="282"/>
        <v/>
      </c>
      <c r="BO267" s="121">
        <f t="shared" si="234"/>
        <v>0</v>
      </c>
      <c r="BP267" s="121">
        <f t="shared" si="235"/>
        <v>0</v>
      </c>
      <c r="BQ267" s="121">
        <f t="shared" si="236"/>
        <v>0</v>
      </c>
      <c r="BR267" s="121">
        <f t="shared" si="237"/>
        <v>0</v>
      </c>
      <c r="BS267" s="121">
        <f t="shared" si="238"/>
        <v>0</v>
      </c>
      <c r="BT267" s="121">
        <f t="shared" si="239"/>
        <v>0</v>
      </c>
      <c r="BU267" s="121" t="str">
        <f t="shared" si="240"/>
        <v/>
      </c>
      <c r="BV267" s="121" t="str">
        <f t="shared" si="241"/>
        <v/>
      </c>
      <c r="BW267" s="121" t="str">
        <f t="shared" si="242"/>
        <v/>
      </c>
      <c r="BX267" s="121" t="str">
        <f t="shared" si="243"/>
        <v/>
      </c>
      <c r="BY267" s="121" t="str">
        <f t="shared" si="244"/>
        <v/>
      </c>
      <c r="BZ267" s="121" t="str">
        <f t="shared" si="245"/>
        <v/>
      </c>
      <c r="CA267" s="121" t="str">
        <f t="shared" si="246"/>
        <v/>
      </c>
      <c r="CB267" s="121" t="str">
        <f t="shared" si="247"/>
        <v/>
      </c>
      <c r="CC267" s="121" t="str">
        <f t="shared" si="248"/>
        <v/>
      </c>
      <c r="CD267" s="121" t="str">
        <f t="shared" si="249"/>
        <v/>
      </c>
      <c r="CE267" s="121" t="str">
        <f t="shared" si="250"/>
        <v/>
      </c>
      <c r="CF267" s="121" t="str">
        <f t="shared" si="251"/>
        <v/>
      </c>
      <c r="CG267" s="121" t="str">
        <f t="shared" si="252"/>
        <v/>
      </c>
      <c r="CH267" s="121" t="str">
        <f t="shared" si="253"/>
        <v/>
      </c>
      <c r="CI267" s="121" t="str">
        <f t="shared" si="254"/>
        <v/>
      </c>
      <c r="CJ267" s="129" t="str">
        <f t="shared" si="255"/>
        <v/>
      </c>
      <c r="CK267" s="121" t="str">
        <f t="shared" si="256"/>
        <v/>
      </c>
      <c r="CL267" s="121" t="str">
        <f t="shared" si="257"/>
        <v/>
      </c>
      <c r="CM267" s="122" t="str">
        <f t="shared" si="258"/>
        <v/>
      </c>
      <c r="CN267" s="122"/>
      <c r="CO267" s="122"/>
      <c r="CP267" s="122"/>
      <c r="CQ267" s="122"/>
      <c r="CR267" s="218" t="str">
        <f t="shared" si="283"/>
        <v>NO</v>
      </c>
      <c r="CS267" s="120" t="str">
        <f t="shared" si="259"/>
        <v/>
      </c>
      <c r="CT267" s="121" t="str">
        <f t="shared" si="260"/>
        <v/>
      </c>
      <c r="CU267" s="121" t="str">
        <f t="shared" si="261"/>
        <v/>
      </c>
      <c r="CV267" s="121" t="str">
        <f t="shared" si="262"/>
        <v/>
      </c>
      <c r="CW267" s="121" t="str">
        <f t="shared" si="263"/>
        <v/>
      </c>
      <c r="CX267" s="121" t="str">
        <f t="shared" si="264"/>
        <v/>
      </c>
      <c r="CY267" s="121" t="str">
        <f t="shared" si="265"/>
        <v/>
      </c>
      <c r="CZ267" s="121" t="str">
        <f t="shared" si="266"/>
        <v/>
      </c>
      <c r="DA267" s="121" t="str">
        <f t="shared" si="267"/>
        <v/>
      </c>
      <c r="DB267" s="122" t="str">
        <f t="shared" si="268"/>
        <v/>
      </c>
      <c r="DC267" s="120" t="str">
        <f t="shared" si="269"/>
        <v/>
      </c>
      <c r="DD267" s="121" t="str">
        <f t="shared" si="270"/>
        <v/>
      </c>
      <c r="DE267" s="121" t="str">
        <f t="shared" si="271"/>
        <v/>
      </c>
      <c r="DF267" s="122" t="str">
        <f t="shared" si="272"/>
        <v/>
      </c>
      <c r="DG267" s="110"/>
    </row>
    <row r="268" spans="2:111" ht="16.2" hidden="1" customHeight="1" outlineLevel="2" x14ac:dyDescent="0.4">
      <c r="B268" s="7">
        <v>263</v>
      </c>
      <c r="C268" s="12"/>
      <c r="D268" s="13"/>
      <c r="E268" s="14"/>
      <c r="F268" s="14"/>
      <c r="G268" s="14"/>
      <c r="H268" s="14"/>
      <c r="I268" s="14"/>
      <c r="J268" s="14"/>
      <c r="K268" s="14"/>
      <c r="L268" s="15"/>
      <c r="M268" s="12"/>
      <c r="N268" s="12"/>
      <c r="O268" s="12"/>
      <c r="P268" s="98" t="str">
        <f xml:space="preserve"> IF(ISBLANK(M268),"",VLOOKUP(M268,ComboValue!$E$2:$I$18,5,FALSE))</f>
        <v/>
      </c>
      <c r="Q268" s="12"/>
      <c r="R268" s="234" t="str" cm="1">
        <f t="array" ref="R268">IF(OR(ISNUMBER(SEARCH("GHS05",$D268:$L268)),ISNUMBER(SEARCH("GHS06",$D268:$L268)),ISNUMBER(SEARCH("GHS07",$D268:$L268)),ISNUMBER(SEARCH("GHS08",$D268:$L268)),ISNUMBER(SEARCH("geen pictogram",$D268:$L268)),ISNUMBER(SEARCH("GHS09",$D268:$L268)),ISNUMBER(SEARCH("GHS05",$D268:$L268))),"JA","NEE")</f>
        <v>NEE</v>
      </c>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X268" s="121" t="str">
        <f xml:space="preserve"> IF(ISBLANK(D268),"",VLOOKUP(D268,ComboValue!$B$2:$C$11,2,FALSE) &amp; ",") &amp; IF(ISBLANK(E268),"",VLOOKUP(E268,ComboValue!$B$2:$C$11,2,FALSE) &amp; ",") &amp; IF(ISBLANK(F268),"",VLOOKUP(F268,ComboValue!$B$2:$C$11,2,FALSE) &amp; ",") &amp; IF(ISBLANK(G268),"",VLOOKUP(G268,ComboValue!$B$2:$C$11,2,FALSE) &amp; ",") &amp; IF(ISBLANK(H268),"",VLOOKUP(H268,ComboValue!$B$2:$C$11,2,FALSE) &amp; ",") &amp; IF(ISBLANK(I268),"",VLOOKUP(I268,ComboValue!$B$2:$C$11,2,FALSE) &amp; ",") &amp; IF(ISBLANK(J268),"",VLOOKUP(J268,ComboValue!$B$2:$C$11,2,FALSE) &amp; ",") &amp; IF(ISBLANK(K268),"",VLOOKUP(K268,ComboValue!$B$2:$C$11,2,FALSE) &amp; ",") &amp; IF(ISBLANK(L268),"",VLOOKUP(L268,ComboValue!$B$2:$C$11,2,FALSE) &amp; ",")</f>
        <v/>
      </c>
      <c r="AY268" s="121" t="str">
        <f t="shared" si="232"/>
        <v>Tous_NL</v>
      </c>
      <c r="AZ268" s="121" t="str">
        <f>IF(ISBLANK(M268),"",VLOOKUP(M268,ComboValue!$E$2:$G$18,3,FALSE))</f>
        <v/>
      </c>
      <c r="BA268" s="121" t="str">
        <f>IF(ISBLANK(N268),"",VLOOKUP(N268,ComboValue!$K$2:$L$5,2,FALSE))</f>
        <v/>
      </c>
      <c r="BB268" s="128" t="str">
        <f>IF(ISBLANK(S268),"",VLOOKUP(S268,ComboValue!$N$2:$O$70,2,FALSE) &amp; ",") &amp; IF(ISBLANK(T268),"",VLOOKUP(T268,ComboValue!$N$2:$O$70,2,FALSE) &amp; ",") &amp; IF(ISBLANK(U268),"",VLOOKUP(U268,ComboValue!$N$2:$O$70,2,FALSE) &amp; ",") &amp; IF(ISBLANK(V268),"",VLOOKUP(V268,ComboValue!$N$2:$O$70,2,FALSE) &amp; ",") &amp; IF(ISBLANK(W268),"",VLOOKUP(W268,ComboValue!$N$2:$O$70,2,FALSE) &amp; ",") &amp; IF(ISBLANK(X268),"",VLOOKUP(X268,ComboValue!$N$2:$O$70,2,FALSE) &amp; ",") &amp; IF(ISBLANK(Y268),"",VLOOKUP(Y268,ComboValue!$N$2:$O$70,2,FALSE) &amp; ",") &amp; IF(ISBLANK(Z268),"",VLOOKUP(Z268,ComboValue!$N$2:$O$70,2,FALSE) &amp; ",") &amp; IF(ISBLANK(AA268),"",VLOOKUP(AA268,ComboValue!$N$2:$O$70,2,FALSE) &amp; ",") &amp; IF(ISBLANK(AB268),"",VLOOKUP(AB268,ComboValue!$N$2:$O$70,2,FALSE) &amp; ",") &amp; IF(ISBLANK(AC268),"",VLOOKUP(AC268,ComboValue!$N$2:$O$70,2,FALSE) &amp; ",") &amp; IF(ISBLANK(AD268),"",VLOOKUP(AD268,ComboValue!$N$2:$O$70,2,FALSE) &amp; ",") &amp; IF(ISBLANK(AE268),"",VLOOKUP(AE268,ComboValue!$N$2:$O$70,2,FALSE) &amp; ",") &amp; IF(ISBLANK(AF268),"",VLOOKUP(AF268,ComboValue!$N$2:$O$70,2,FALSE) &amp; ",") &amp; IF(ISBLANK(AG268),"",VLOOKUP(AG268,ComboValue!$N$2:$O$70,2,FALSE) &amp; ",") &amp; IF(ISBLANK(AH268),"",VLOOKUP(AH268,ComboValue!$N$2:$O$70,2,FALSE) &amp; ",") &amp; IF(ISBLANK(AI268),"",VLOOKUP(AI268,ComboValue!$N$2:$O$70,2,FALSE) &amp; ",") &amp; IF(ISBLANK(AJ268),"",VLOOKUP(AJ268,ComboValue!$N$2:$O$70,2,FALSE) &amp; ",") &amp; IF(ISBLANK(AK268),"",VLOOKUP(AK268,ComboValue!$N$2:$O$70,2,FALSE) &amp; ",") &amp; IF(ISBLANK(AL268),"",VLOOKUP(AL268,ComboValue!$N$2:$O$70,2,FALSE) &amp; ",") &amp; IF(ISBLANK(AM268),"",VLOOKUP(AM268,ComboValue!$N$2:$O$70,2,FALSE) &amp; ",") &amp; IF(ISBLANK(AN268),"",VLOOKUP(AN268,ComboValue!$N$2:$O$70,2,FALSE) &amp; ",") &amp; IF(ISBLANK(AO268),"",VLOOKUP(AO268,ComboValue!$N$2:$O$70,2,FALSE) &amp; ",") &amp; IF(ISBLANK(AP268),"",VLOOKUP(AP268,ComboValue!$N$2:$O$70,2,FALSE) &amp; ",") &amp; IF(ISBLANK(AQ268),"",VLOOKUP(AQ268,ComboValue!$N$2:$O$70,2,FALSE) &amp; ",") &amp; IF(ISBLANK(AR268),"",VLOOKUP(AR268,ComboValue!$N$2:$O$70,2,FALSE) &amp; ",") &amp; IF(ISBLANK(AS268),"",VLOOKUP(AS268,ComboValue!$N$2:$O$70,2,FALSE) &amp; ",") &amp; IF(ISBLANK(AT268),"",VLOOKUP(AT268,ComboValue!$N$2:$O$70,2,FALSE) &amp; ",") &amp; IF(ISBLANK(AU268),"",VLOOKUP(AU268,ComboValue!$N$2:$O$70,2,FALSE) &amp; ",") &amp; IF(ISBLANK(AV268),"",VLOOKUP(AV268,ComboValue!$N$2:$O$70,2,FALSE) &amp; ",")</f>
        <v/>
      </c>
      <c r="BC268" s="122" t="str">
        <f t="shared" si="233"/>
        <v/>
      </c>
      <c r="BD268" s="110"/>
      <c r="BE268" s="120" t="str">
        <f t="shared" si="273"/>
        <v/>
      </c>
      <c r="BF268" s="121" t="str">
        <f t="shared" si="274"/>
        <v/>
      </c>
      <c r="BG268" s="121" t="str">
        <f t="shared" si="275"/>
        <v/>
      </c>
      <c r="BH268" s="121" t="str">
        <f t="shared" si="276"/>
        <v/>
      </c>
      <c r="BI268" s="121" t="str">
        <f t="shared" si="277"/>
        <v/>
      </c>
      <c r="BJ268" s="121" t="str">
        <f t="shared" si="278"/>
        <v/>
      </c>
      <c r="BK268" s="121" t="str">
        <f t="shared" si="279"/>
        <v/>
      </c>
      <c r="BL268" s="121" t="str">
        <f t="shared" si="280"/>
        <v/>
      </c>
      <c r="BM268" s="121" t="str">
        <f t="shared" si="281"/>
        <v/>
      </c>
      <c r="BN268" s="121" t="str">
        <f t="shared" si="282"/>
        <v/>
      </c>
      <c r="BO268" s="121">
        <f t="shared" si="234"/>
        <v>0</v>
      </c>
      <c r="BP268" s="121">
        <f t="shared" si="235"/>
        <v>0</v>
      </c>
      <c r="BQ268" s="121">
        <f t="shared" si="236"/>
        <v>0</v>
      </c>
      <c r="BR268" s="121">
        <f t="shared" si="237"/>
        <v>0</v>
      </c>
      <c r="BS268" s="121">
        <f t="shared" si="238"/>
        <v>0</v>
      </c>
      <c r="BT268" s="121">
        <f t="shared" si="239"/>
        <v>0</v>
      </c>
      <c r="BU268" s="121" t="str">
        <f t="shared" si="240"/>
        <v/>
      </c>
      <c r="BV268" s="121" t="str">
        <f t="shared" si="241"/>
        <v/>
      </c>
      <c r="BW268" s="121" t="str">
        <f t="shared" si="242"/>
        <v/>
      </c>
      <c r="BX268" s="121" t="str">
        <f t="shared" si="243"/>
        <v/>
      </c>
      <c r="BY268" s="121" t="str">
        <f t="shared" si="244"/>
        <v/>
      </c>
      <c r="BZ268" s="121" t="str">
        <f t="shared" si="245"/>
        <v/>
      </c>
      <c r="CA268" s="121" t="str">
        <f t="shared" si="246"/>
        <v/>
      </c>
      <c r="CB268" s="121" t="str">
        <f t="shared" si="247"/>
        <v/>
      </c>
      <c r="CC268" s="121" t="str">
        <f t="shared" si="248"/>
        <v/>
      </c>
      <c r="CD268" s="121" t="str">
        <f t="shared" si="249"/>
        <v/>
      </c>
      <c r="CE268" s="121" t="str">
        <f t="shared" si="250"/>
        <v/>
      </c>
      <c r="CF268" s="121" t="str">
        <f t="shared" si="251"/>
        <v/>
      </c>
      <c r="CG268" s="121" t="str">
        <f t="shared" si="252"/>
        <v/>
      </c>
      <c r="CH268" s="121" t="str">
        <f t="shared" si="253"/>
        <v/>
      </c>
      <c r="CI268" s="121" t="str">
        <f t="shared" si="254"/>
        <v/>
      </c>
      <c r="CJ268" s="129" t="str">
        <f t="shared" si="255"/>
        <v/>
      </c>
      <c r="CK268" s="121" t="str">
        <f t="shared" si="256"/>
        <v/>
      </c>
      <c r="CL268" s="121" t="str">
        <f t="shared" si="257"/>
        <v/>
      </c>
      <c r="CM268" s="122" t="str">
        <f t="shared" si="258"/>
        <v/>
      </c>
      <c r="CN268" s="122"/>
      <c r="CO268" s="122"/>
      <c r="CP268" s="122"/>
      <c r="CQ268" s="122"/>
      <c r="CR268" s="218" t="str">
        <f t="shared" si="283"/>
        <v>NO</v>
      </c>
      <c r="CS268" s="120" t="str">
        <f t="shared" si="259"/>
        <v/>
      </c>
      <c r="CT268" s="121" t="str">
        <f t="shared" si="260"/>
        <v/>
      </c>
      <c r="CU268" s="121" t="str">
        <f t="shared" si="261"/>
        <v/>
      </c>
      <c r="CV268" s="121" t="str">
        <f t="shared" si="262"/>
        <v/>
      </c>
      <c r="CW268" s="121" t="str">
        <f t="shared" si="263"/>
        <v/>
      </c>
      <c r="CX268" s="121" t="str">
        <f t="shared" si="264"/>
        <v/>
      </c>
      <c r="CY268" s="121" t="str">
        <f t="shared" si="265"/>
        <v/>
      </c>
      <c r="CZ268" s="121" t="str">
        <f t="shared" si="266"/>
        <v/>
      </c>
      <c r="DA268" s="121" t="str">
        <f t="shared" si="267"/>
        <v/>
      </c>
      <c r="DB268" s="122" t="str">
        <f t="shared" si="268"/>
        <v/>
      </c>
      <c r="DC268" s="120" t="str">
        <f t="shared" si="269"/>
        <v/>
      </c>
      <c r="DD268" s="121" t="str">
        <f t="shared" si="270"/>
        <v/>
      </c>
      <c r="DE268" s="121" t="str">
        <f t="shared" si="271"/>
        <v/>
      </c>
      <c r="DF268" s="122" t="str">
        <f t="shared" si="272"/>
        <v/>
      </c>
      <c r="DG268" s="110"/>
    </row>
    <row r="269" spans="2:111" ht="16.2" hidden="1" customHeight="1" outlineLevel="2" x14ac:dyDescent="0.4">
      <c r="B269" s="7">
        <v>264</v>
      </c>
      <c r="C269" s="12"/>
      <c r="D269" s="13"/>
      <c r="E269" s="14"/>
      <c r="F269" s="14"/>
      <c r="G269" s="14"/>
      <c r="H269" s="14"/>
      <c r="I269" s="14"/>
      <c r="J269" s="14"/>
      <c r="K269" s="14"/>
      <c r="L269" s="15"/>
      <c r="M269" s="12"/>
      <c r="N269" s="12"/>
      <c r="O269" s="12"/>
      <c r="P269" s="98" t="str">
        <f xml:space="preserve"> IF(ISBLANK(M269),"",VLOOKUP(M269,ComboValue!$E$2:$I$18,5,FALSE))</f>
        <v/>
      </c>
      <c r="Q269" s="12"/>
      <c r="R269" s="234" t="str" cm="1">
        <f t="array" ref="R269">IF(OR(ISNUMBER(SEARCH("GHS05",$D269:$L269)),ISNUMBER(SEARCH("GHS06",$D269:$L269)),ISNUMBER(SEARCH("GHS07",$D269:$L269)),ISNUMBER(SEARCH("GHS08",$D269:$L269)),ISNUMBER(SEARCH("geen pictogram",$D269:$L269)),ISNUMBER(SEARCH("GHS09",$D269:$L269)),ISNUMBER(SEARCH("GHS05",$D269:$L269))),"JA","NEE")</f>
        <v>NEE</v>
      </c>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X269" s="121" t="str">
        <f xml:space="preserve"> IF(ISBLANK(D269),"",VLOOKUP(D269,ComboValue!$B$2:$C$11,2,FALSE) &amp; ",") &amp; IF(ISBLANK(E269),"",VLOOKUP(E269,ComboValue!$B$2:$C$11,2,FALSE) &amp; ",") &amp; IF(ISBLANK(F269),"",VLOOKUP(F269,ComboValue!$B$2:$C$11,2,FALSE) &amp; ",") &amp; IF(ISBLANK(G269),"",VLOOKUP(G269,ComboValue!$B$2:$C$11,2,FALSE) &amp; ",") &amp; IF(ISBLANK(H269),"",VLOOKUP(H269,ComboValue!$B$2:$C$11,2,FALSE) &amp; ",") &amp; IF(ISBLANK(I269),"",VLOOKUP(I269,ComboValue!$B$2:$C$11,2,FALSE) &amp; ",") &amp; IF(ISBLANK(J269),"",VLOOKUP(J269,ComboValue!$B$2:$C$11,2,FALSE) &amp; ",") &amp; IF(ISBLANK(K269),"",VLOOKUP(K269,ComboValue!$B$2:$C$11,2,FALSE) &amp; ",") &amp; IF(ISBLANK(L269),"",VLOOKUP(L269,ComboValue!$B$2:$C$11,2,FALSE) &amp; ",")</f>
        <v/>
      </c>
      <c r="AY269" s="121" t="str">
        <f t="shared" si="232"/>
        <v>Tous_NL</v>
      </c>
      <c r="AZ269" s="121" t="str">
        <f>IF(ISBLANK(M269),"",VLOOKUP(M269,ComboValue!$E$2:$G$18,3,FALSE))</f>
        <v/>
      </c>
      <c r="BA269" s="121" t="str">
        <f>IF(ISBLANK(N269),"",VLOOKUP(N269,ComboValue!$K$2:$L$5,2,FALSE))</f>
        <v/>
      </c>
      <c r="BB269" s="128" t="str">
        <f>IF(ISBLANK(S269),"",VLOOKUP(S269,ComboValue!$N$2:$O$70,2,FALSE) &amp; ",") &amp; IF(ISBLANK(T269),"",VLOOKUP(T269,ComboValue!$N$2:$O$70,2,FALSE) &amp; ",") &amp; IF(ISBLANK(U269),"",VLOOKUP(U269,ComboValue!$N$2:$O$70,2,FALSE) &amp; ",") &amp; IF(ISBLANK(V269),"",VLOOKUP(V269,ComboValue!$N$2:$O$70,2,FALSE) &amp; ",") &amp; IF(ISBLANK(W269),"",VLOOKUP(W269,ComboValue!$N$2:$O$70,2,FALSE) &amp; ",") &amp; IF(ISBLANK(X269),"",VLOOKUP(X269,ComboValue!$N$2:$O$70,2,FALSE) &amp; ",") &amp; IF(ISBLANK(Y269),"",VLOOKUP(Y269,ComboValue!$N$2:$O$70,2,FALSE) &amp; ",") &amp; IF(ISBLANK(Z269),"",VLOOKUP(Z269,ComboValue!$N$2:$O$70,2,FALSE) &amp; ",") &amp; IF(ISBLANK(AA269),"",VLOOKUP(AA269,ComboValue!$N$2:$O$70,2,FALSE) &amp; ",") &amp; IF(ISBLANK(AB269),"",VLOOKUP(AB269,ComboValue!$N$2:$O$70,2,FALSE) &amp; ",") &amp; IF(ISBLANK(AC269),"",VLOOKUP(AC269,ComboValue!$N$2:$O$70,2,FALSE) &amp; ",") &amp; IF(ISBLANK(AD269),"",VLOOKUP(AD269,ComboValue!$N$2:$O$70,2,FALSE) &amp; ",") &amp; IF(ISBLANK(AE269),"",VLOOKUP(AE269,ComboValue!$N$2:$O$70,2,FALSE) &amp; ",") &amp; IF(ISBLANK(AF269),"",VLOOKUP(AF269,ComboValue!$N$2:$O$70,2,FALSE) &amp; ",") &amp; IF(ISBLANK(AG269),"",VLOOKUP(AG269,ComboValue!$N$2:$O$70,2,FALSE) &amp; ",") &amp; IF(ISBLANK(AH269),"",VLOOKUP(AH269,ComboValue!$N$2:$O$70,2,FALSE) &amp; ",") &amp; IF(ISBLANK(AI269),"",VLOOKUP(AI269,ComboValue!$N$2:$O$70,2,FALSE) &amp; ",") &amp; IF(ISBLANK(AJ269),"",VLOOKUP(AJ269,ComboValue!$N$2:$O$70,2,FALSE) &amp; ",") &amp; IF(ISBLANK(AK269),"",VLOOKUP(AK269,ComboValue!$N$2:$O$70,2,FALSE) &amp; ",") &amp; IF(ISBLANK(AL269),"",VLOOKUP(AL269,ComboValue!$N$2:$O$70,2,FALSE) &amp; ",") &amp; IF(ISBLANK(AM269),"",VLOOKUP(AM269,ComboValue!$N$2:$O$70,2,FALSE) &amp; ",") &amp; IF(ISBLANK(AN269),"",VLOOKUP(AN269,ComboValue!$N$2:$O$70,2,FALSE) &amp; ",") &amp; IF(ISBLANK(AO269),"",VLOOKUP(AO269,ComboValue!$N$2:$O$70,2,FALSE) &amp; ",") &amp; IF(ISBLANK(AP269),"",VLOOKUP(AP269,ComboValue!$N$2:$O$70,2,FALSE) &amp; ",") &amp; IF(ISBLANK(AQ269),"",VLOOKUP(AQ269,ComboValue!$N$2:$O$70,2,FALSE) &amp; ",") &amp; IF(ISBLANK(AR269),"",VLOOKUP(AR269,ComboValue!$N$2:$O$70,2,FALSE) &amp; ",") &amp; IF(ISBLANK(AS269),"",VLOOKUP(AS269,ComboValue!$N$2:$O$70,2,FALSE) &amp; ",") &amp; IF(ISBLANK(AT269),"",VLOOKUP(AT269,ComboValue!$N$2:$O$70,2,FALSE) &amp; ",") &amp; IF(ISBLANK(AU269),"",VLOOKUP(AU269,ComboValue!$N$2:$O$70,2,FALSE) &amp; ",") &amp; IF(ISBLANK(AV269),"",VLOOKUP(AV269,ComboValue!$N$2:$O$70,2,FALSE) &amp; ",")</f>
        <v/>
      </c>
      <c r="BC269" s="122" t="str">
        <f t="shared" si="233"/>
        <v/>
      </c>
      <c r="BD269" s="110"/>
      <c r="BE269" s="120" t="str">
        <f t="shared" si="273"/>
        <v/>
      </c>
      <c r="BF269" s="121" t="str">
        <f t="shared" si="274"/>
        <v/>
      </c>
      <c r="BG269" s="121" t="str">
        <f t="shared" si="275"/>
        <v/>
      </c>
      <c r="BH269" s="121" t="str">
        <f t="shared" si="276"/>
        <v/>
      </c>
      <c r="BI269" s="121" t="str">
        <f t="shared" si="277"/>
        <v/>
      </c>
      <c r="BJ269" s="121" t="str">
        <f t="shared" si="278"/>
        <v/>
      </c>
      <c r="BK269" s="121" t="str">
        <f t="shared" si="279"/>
        <v/>
      </c>
      <c r="BL269" s="121" t="str">
        <f t="shared" si="280"/>
        <v/>
      </c>
      <c r="BM269" s="121" t="str">
        <f t="shared" si="281"/>
        <v/>
      </c>
      <c r="BN269" s="121" t="str">
        <f t="shared" si="282"/>
        <v/>
      </c>
      <c r="BO269" s="121">
        <f t="shared" si="234"/>
        <v>0</v>
      </c>
      <c r="BP269" s="121">
        <f t="shared" si="235"/>
        <v>0</v>
      </c>
      <c r="BQ269" s="121">
        <f t="shared" si="236"/>
        <v>0</v>
      </c>
      <c r="BR269" s="121">
        <f t="shared" si="237"/>
        <v>0</v>
      </c>
      <c r="BS269" s="121">
        <f t="shared" si="238"/>
        <v>0</v>
      </c>
      <c r="BT269" s="121">
        <f t="shared" si="239"/>
        <v>0</v>
      </c>
      <c r="BU269" s="121" t="str">
        <f t="shared" si="240"/>
        <v/>
      </c>
      <c r="BV269" s="121" t="str">
        <f t="shared" si="241"/>
        <v/>
      </c>
      <c r="BW269" s="121" t="str">
        <f t="shared" si="242"/>
        <v/>
      </c>
      <c r="BX269" s="121" t="str">
        <f t="shared" si="243"/>
        <v/>
      </c>
      <c r="BY269" s="121" t="str">
        <f t="shared" si="244"/>
        <v/>
      </c>
      <c r="BZ269" s="121" t="str">
        <f t="shared" si="245"/>
        <v/>
      </c>
      <c r="CA269" s="121" t="str">
        <f t="shared" si="246"/>
        <v/>
      </c>
      <c r="CB269" s="121" t="str">
        <f t="shared" si="247"/>
        <v/>
      </c>
      <c r="CC269" s="121" t="str">
        <f t="shared" si="248"/>
        <v/>
      </c>
      <c r="CD269" s="121" t="str">
        <f t="shared" si="249"/>
        <v/>
      </c>
      <c r="CE269" s="121" t="str">
        <f t="shared" si="250"/>
        <v/>
      </c>
      <c r="CF269" s="121" t="str">
        <f t="shared" si="251"/>
        <v/>
      </c>
      <c r="CG269" s="121" t="str">
        <f t="shared" si="252"/>
        <v/>
      </c>
      <c r="CH269" s="121" t="str">
        <f t="shared" si="253"/>
        <v/>
      </c>
      <c r="CI269" s="121" t="str">
        <f t="shared" si="254"/>
        <v/>
      </c>
      <c r="CJ269" s="129" t="str">
        <f t="shared" si="255"/>
        <v/>
      </c>
      <c r="CK269" s="121" t="str">
        <f t="shared" si="256"/>
        <v/>
      </c>
      <c r="CL269" s="121" t="str">
        <f t="shared" si="257"/>
        <v/>
      </c>
      <c r="CM269" s="122" t="str">
        <f t="shared" si="258"/>
        <v/>
      </c>
      <c r="CN269" s="122"/>
      <c r="CO269" s="122"/>
      <c r="CP269" s="122"/>
      <c r="CQ269" s="122"/>
      <c r="CR269" s="218" t="str">
        <f t="shared" si="283"/>
        <v>NO</v>
      </c>
      <c r="CS269" s="120" t="str">
        <f t="shared" si="259"/>
        <v/>
      </c>
      <c r="CT269" s="121" t="str">
        <f t="shared" si="260"/>
        <v/>
      </c>
      <c r="CU269" s="121" t="str">
        <f t="shared" si="261"/>
        <v/>
      </c>
      <c r="CV269" s="121" t="str">
        <f t="shared" si="262"/>
        <v/>
      </c>
      <c r="CW269" s="121" t="str">
        <f t="shared" si="263"/>
        <v/>
      </c>
      <c r="CX269" s="121" t="str">
        <f t="shared" si="264"/>
        <v/>
      </c>
      <c r="CY269" s="121" t="str">
        <f t="shared" si="265"/>
        <v/>
      </c>
      <c r="CZ269" s="121" t="str">
        <f t="shared" si="266"/>
        <v/>
      </c>
      <c r="DA269" s="121" t="str">
        <f t="shared" si="267"/>
        <v/>
      </c>
      <c r="DB269" s="122" t="str">
        <f t="shared" si="268"/>
        <v/>
      </c>
      <c r="DC269" s="120" t="str">
        <f t="shared" si="269"/>
        <v/>
      </c>
      <c r="DD269" s="121" t="str">
        <f t="shared" si="270"/>
        <v/>
      </c>
      <c r="DE269" s="121" t="str">
        <f t="shared" si="271"/>
        <v/>
      </c>
      <c r="DF269" s="122" t="str">
        <f t="shared" si="272"/>
        <v/>
      </c>
      <c r="DG269" s="110"/>
    </row>
    <row r="270" spans="2:111" ht="16.2" hidden="1" customHeight="1" outlineLevel="2" x14ac:dyDescent="0.4">
      <c r="B270" s="7">
        <v>265</v>
      </c>
      <c r="C270" s="12"/>
      <c r="D270" s="13"/>
      <c r="E270" s="14"/>
      <c r="F270" s="14"/>
      <c r="G270" s="14"/>
      <c r="H270" s="14"/>
      <c r="I270" s="14"/>
      <c r="J270" s="14"/>
      <c r="K270" s="14"/>
      <c r="L270" s="15"/>
      <c r="M270" s="12"/>
      <c r="N270" s="12"/>
      <c r="O270" s="12"/>
      <c r="P270" s="98" t="str">
        <f xml:space="preserve"> IF(ISBLANK(M270),"",VLOOKUP(M270,ComboValue!$E$2:$I$18,5,FALSE))</f>
        <v/>
      </c>
      <c r="Q270" s="12"/>
      <c r="R270" s="234" t="str" cm="1">
        <f t="array" ref="R270">IF(OR(ISNUMBER(SEARCH("GHS05",$D270:$L270)),ISNUMBER(SEARCH("GHS06",$D270:$L270)),ISNUMBER(SEARCH("GHS07",$D270:$L270)),ISNUMBER(SEARCH("GHS08",$D270:$L270)),ISNUMBER(SEARCH("geen pictogram",$D270:$L270)),ISNUMBER(SEARCH("GHS09",$D270:$L270)),ISNUMBER(SEARCH("GHS05",$D270:$L270))),"JA","NEE")</f>
        <v>NEE</v>
      </c>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X270" s="121" t="str">
        <f xml:space="preserve"> IF(ISBLANK(D270),"",VLOOKUP(D270,ComboValue!$B$2:$C$11,2,FALSE) &amp; ",") &amp; IF(ISBLANK(E270),"",VLOOKUP(E270,ComboValue!$B$2:$C$11,2,FALSE) &amp; ",") &amp; IF(ISBLANK(F270),"",VLOOKUP(F270,ComboValue!$B$2:$C$11,2,FALSE) &amp; ",") &amp; IF(ISBLANK(G270),"",VLOOKUP(G270,ComboValue!$B$2:$C$11,2,FALSE) &amp; ",") &amp; IF(ISBLANK(H270),"",VLOOKUP(H270,ComboValue!$B$2:$C$11,2,FALSE) &amp; ",") &amp; IF(ISBLANK(I270),"",VLOOKUP(I270,ComboValue!$B$2:$C$11,2,FALSE) &amp; ",") &amp; IF(ISBLANK(J270),"",VLOOKUP(J270,ComboValue!$B$2:$C$11,2,FALSE) &amp; ",") &amp; IF(ISBLANK(K270),"",VLOOKUP(K270,ComboValue!$B$2:$C$11,2,FALSE) &amp; ",") &amp; IF(ISBLANK(L270),"",VLOOKUP(L270,ComboValue!$B$2:$C$11,2,FALSE) &amp; ",")</f>
        <v/>
      </c>
      <c r="AY270" s="121" t="str">
        <f t="shared" si="232"/>
        <v>Tous_NL</v>
      </c>
      <c r="AZ270" s="121" t="str">
        <f>IF(ISBLANK(M270),"",VLOOKUP(M270,ComboValue!$E$2:$G$18,3,FALSE))</f>
        <v/>
      </c>
      <c r="BA270" s="121" t="str">
        <f>IF(ISBLANK(N270),"",VLOOKUP(N270,ComboValue!$K$2:$L$5,2,FALSE))</f>
        <v/>
      </c>
      <c r="BB270" s="128" t="str">
        <f>IF(ISBLANK(S270),"",VLOOKUP(S270,ComboValue!$N$2:$O$70,2,FALSE) &amp; ",") &amp; IF(ISBLANK(T270),"",VLOOKUP(T270,ComboValue!$N$2:$O$70,2,FALSE) &amp; ",") &amp; IF(ISBLANK(U270),"",VLOOKUP(U270,ComboValue!$N$2:$O$70,2,FALSE) &amp; ",") &amp; IF(ISBLANK(V270),"",VLOOKUP(V270,ComboValue!$N$2:$O$70,2,FALSE) &amp; ",") &amp; IF(ISBLANK(W270),"",VLOOKUP(W270,ComboValue!$N$2:$O$70,2,FALSE) &amp; ",") &amp; IF(ISBLANK(X270),"",VLOOKUP(X270,ComboValue!$N$2:$O$70,2,FALSE) &amp; ",") &amp; IF(ISBLANK(Y270),"",VLOOKUP(Y270,ComboValue!$N$2:$O$70,2,FALSE) &amp; ",") &amp; IF(ISBLANK(Z270),"",VLOOKUP(Z270,ComboValue!$N$2:$O$70,2,FALSE) &amp; ",") &amp; IF(ISBLANK(AA270),"",VLOOKUP(AA270,ComboValue!$N$2:$O$70,2,FALSE) &amp; ",") &amp; IF(ISBLANK(AB270),"",VLOOKUP(AB270,ComboValue!$N$2:$O$70,2,FALSE) &amp; ",") &amp; IF(ISBLANK(AC270),"",VLOOKUP(AC270,ComboValue!$N$2:$O$70,2,FALSE) &amp; ",") &amp; IF(ISBLANK(AD270),"",VLOOKUP(AD270,ComboValue!$N$2:$O$70,2,FALSE) &amp; ",") &amp; IF(ISBLANK(AE270),"",VLOOKUP(AE270,ComboValue!$N$2:$O$70,2,FALSE) &amp; ",") &amp; IF(ISBLANK(AF270),"",VLOOKUP(AF270,ComboValue!$N$2:$O$70,2,FALSE) &amp; ",") &amp; IF(ISBLANK(AG270),"",VLOOKUP(AG270,ComboValue!$N$2:$O$70,2,FALSE) &amp; ",") &amp; IF(ISBLANK(AH270),"",VLOOKUP(AH270,ComboValue!$N$2:$O$70,2,FALSE) &amp; ",") &amp; IF(ISBLANK(AI270),"",VLOOKUP(AI270,ComboValue!$N$2:$O$70,2,FALSE) &amp; ",") &amp; IF(ISBLANK(AJ270),"",VLOOKUP(AJ270,ComboValue!$N$2:$O$70,2,FALSE) &amp; ",") &amp; IF(ISBLANK(AK270),"",VLOOKUP(AK270,ComboValue!$N$2:$O$70,2,FALSE) &amp; ",") &amp; IF(ISBLANK(AL270),"",VLOOKUP(AL270,ComboValue!$N$2:$O$70,2,FALSE) &amp; ",") &amp; IF(ISBLANK(AM270),"",VLOOKUP(AM270,ComboValue!$N$2:$O$70,2,FALSE) &amp; ",") &amp; IF(ISBLANK(AN270),"",VLOOKUP(AN270,ComboValue!$N$2:$O$70,2,FALSE) &amp; ",") &amp; IF(ISBLANK(AO270),"",VLOOKUP(AO270,ComboValue!$N$2:$O$70,2,FALSE) &amp; ",") &amp; IF(ISBLANK(AP270),"",VLOOKUP(AP270,ComboValue!$N$2:$O$70,2,FALSE) &amp; ",") &amp; IF(ISBLANK(AQ270),"",VLOOKUP(AQ270,ComboValue!$N$2:$O$70,2,FALSE) &amp; ",") &amp; IF(ISBLANK(AR270),"",VLOOKUP(AR270,ComboValue!$N$2:$O$70,2,FALSE) &amp; ",") &amp; IF(ISBLANK(AS270),"",VLOOKUP(AS270,ComboValue!$N$2:$O$70,2,FALSE) &amp; ",") &amp; IF(ISBLANK(AT270),"",VLOOKUP(AT270,ComboValue!$N$2:$O$70,2,FALSE) &amp; ",") &amp; IF(ISBLANK(AU270),"",VLOOKUP(AU270,ComboValue!$N$2:$O$70,2,FALSE) &amp; ",") &amp; IF(ISBLANK(AV270),"",VLOOKUP(AV270,ComboValue!$N$2:$O$70,2,FALSE) &amp; ",")</f>
        <v/>
      </c>
      <c r="BC270" s="122" t="str">
        <f t="shared" si="233"/>
        <v/>
      </c>
      <c r="BD270" s="110"/>
      <c r="BE270" s="120" t="str">
        <f t="shared" si="273"/>
        <v/>
      </c>
      <c r="BF270" s="121" t="str">
        <f t="shared" si="274"/>
        <v/>
      </c>
      <c r="BG270" s="121" t="str">
        <f t="shared" si="275"/>
        <v/>
      </c>
      <c r="BH270" s="121" t="str">
        <f t="shared" si="276"/>
        <v/>
      </c>
      <c r="BI270" s="121" t="str">
        <f t="shared" si="277"/>
        <v/>
      </c>
      <c r="BJ270" s="121" t="str">
        <f t="shared" si="278"/>
        <v/>
      </c>
      <c r="BK270" s="121" t="str">
        <f t="shared" si="279"/>
        <v/>
      </c>
      <c r="BL270" s="121" t="str">
        <f t="shared" si="280"/>
        <v/>
      </c>
      <c r="BM270" s="121" t="str">
        <f t="shared" si="281"/>
        <v/>
      </c>
      <c r="BN270" s="121" t="str">
        <f t="shared" si="282"/>
        <v/>
      </c>
      <c r="BO270" s="121">
        <f t="shared" si="234"/>
        <v>0</v>
      </c>
      <c r="BP270" s="121">
        <f t="shared" si="235"/>
        <v>0</v>
      </c>
      <c r="BQ270" s="121">
        <f t="shared" si="236"/>
        <v>0</v>
      </c>
      <c r="BR270" s="121">
        <f t="shared" si="237"/>
        <v>0</v>
      </c>
      <c r="BS270" s="121">
        <f t="shared" si="238"/>
        <v>0</v>
      </c>
      <c r="BT270" s="121">
        <f t="shared" si="239"/>
        <v>0</v>
      </c>
      <c r="BU270" s="121" t="str">
        <f t="shared" si="240"/>
        <v/>
      </c>
      <c r="BV270" s="121" t="str">
        <f t="shared" si="241"/>
        <v/>
      </c>
      <c r="BW270" s="121" t="str">
        <f t="shared" si="242"/>
        <v/>
      </c>
      <c r="BX270" s="121" t="str">
        <f t="shared" si="243"/>
        <v/>
      </c>
      <c r="BY270" s="121" t="str">
        <f t="shared" si="244"/>
        <v/>
      </c>
      <c r="BZ270" s="121" t="str">
        <f t="shared" si="245"/>
        <v/>
      </c>
      <c r="CA270" s="121" t="str">
        <f t="shared" si="246"/>
        <v/>
      </c>
      <c r="CB270" s="121" t="str">
        <f t="shared" si="247"/>
        <v/>
      </c>
      <c r="CC270" s="121" t="str">
        <f t="shared" si="248"/>
        <v/>
      </c>
      <c r="CD270" s="121" t="str">
        <f t="shared" si="249"/>
        <v/>
      </c>
      <c r="CE270" s="121" t="str">
        <f t="shared" si="250"/>
        <v/>
      </c>
      <c r="CF270" s="121" t="str">
        <f t="shared" si="251"/>
        <v/>
      </c>
      <c r="CG270" s="121" t="str">
        <f t="shared" si="252"/>
        <v/>
      </c>
      <c r="CH270" s="121" t="str">
        <f t="shared" si="253"/>
        <v/>
      </c>
      <c r="CI270" s="121" t="str">
        <f t="shared" si="254"/>
        <v/>
      </c>
      <c r="CJ270" s="129" t="str">
        <f t="shared" si="255"/>
        <v/>
      </c>
      <c r="CK270" s="121" t="str">
        <f t="shared" si="256"/>
        <v/>
      </c>
      <c r="CL270" s="121" t="str">
        <f t="shared" si="257"/>
        <v/>
      </c>
      <c r="CM270" s="122" t="str">
        <f t="shared" si="258"/>
        <v/>
      </c>
      <c r="CN270" s="122"/>
      <c r="CO270" s="122"/>
      <c r="CP270" s="122"/>
      <c r="CQ270" s="122"/>
      <c r="CR270" s="218" t="str">
        <f t="shared" si="283"/>
        <v>NO</v>
      </c>
      <c r="CS270" s="120" t="str">
        <f t="shared" si="259"/>
        <v/>
      </c>
      <c r="CT270" s="121" t="str">
        <f t="shared" si="260"/>
        <v/>
      </c>
      <c r="CU270" s="121" t="str">
        <f t="shared" si="261"/>
        <v/>
      </c>
      <c r="CV270" s="121" t="str">
        <f t="shared" si="262"/>
        <v/>
      </c>
      <c r="CW270" s="121" t="str">
        <f t="shared" si="263"/>
        <v/>
      </c>
      <c r="CX270" s="121" t="str">
        <f t="shared" si="264"/>
        <v/>
      </c>
      <c r="CY270" s="121" t="str">
        <f t="shared" si="265"/>
        <v/>
      </c>
      <c r="CZ270" s="121" t="str">
        <f t="shared" si="266"/>
        <v/>
      </c>
      <c r="DA270" s="121" t="str">
        <f t="shared" si="267"/>
        <v/>
      </c>
      <c r="DB270" s="122" t="str">
        <f t="shared" si="268"/>
        <v/>
      </c>
      <c r="DC270" s="120" t="str">
        <f t="shared" si="269"/>
        <v/>
      </c>
      <c r="DD270" s="121" t="str">
        <f t="shared" si="270"/>
        <v/>
      </c>
      <c r="DE270" s="121" t="str">
        <f t="shared" si="271"/>
        <v/>
      </c>
      <c r="DF270" s="122" t="str">
        <f t="shared" si="272"/>
        <v/>
      </c>
      <c r="DG270" s="110"/>
    </row>
    <row r="271" spans="2:111" ht="16.2" hidden="1" customHeight="1" outlineLevel="2" x14ac:dyDescent="0.4">
      <c r="B271" s="7">
        <v>266</v>
      </c>
      <c r="C271" s="12"/>
      <c r="D271" s="13"/>
      <c r="E271" s="14"/>
      <c r="F271" s="14"/>
      <c r="G271" s="14"/>
      <c r="H271" s="14"/>
      <c r="I271" s="14"/>
      <c r="J271" s="14"/>
      <c r="K271" s="14"/>
      <c r="L271" s="15"/>
      <c r="M271" s="12"/>
      <c r="N271" s="12"/>
      <c r="O271" s="12"/>
      <c r="P271" s="98" t="str">
        <f xml:space="preserve"> IF(ISBLANK(M271),"",VLOOKUP(M271,ComboValue!$E$2:$I$18,5,FALSE))</f>
        <v/>
      </c>
      <c r="Q271" s="12"/>
      <c r="R271" s="234" t="str" cm="1">
        <f t="array" ref="R271">IF(OR(ISNUMBER(SEARCH("GHS05",$D271:$L271)),ISNUMBER(SEARCH("GHS06",$D271:$L271)),ISNUMBER(SEARCH("GHS07",$D271:$L271)),ISNUMBER(SEARCH("GHS08",$D271:$L271)),ISNUMBER(SEARCH("geen pictogram",$D271:$L271)),ISNUMBER(SEARCH("GHS09",$D271:$L271)),ISNUMBER(SEARCH("GHS05",$D271:$L271))),"JA","NEE")</f>
        <v>NEE</v>
      </c>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X271" s="121" t="str">
        <f xml:space="preserve"> IF(ISBLANK(D271),"",VLOOKUP(D271,ComboValue!$B$2:$C$11,2,FALSE) &amp; ",") &amp; IF(ISBLANK(E271),"",VLOOKUP(E271,ComboValue!$B$2:$C$11,2,FALSE) &amp; ",") &amp; IF(ISBLANK(F271),"",VLOOKUP(F271,ComboValue!$B$2:$C$11,2,FALSE) &amp; ",") &amp; IF(ISBLANK(G271),"",VLOOKUP(G271,ComboValue!$B$2:$C$11,2,FALSE) &amp; ",") &amp; IF(ISBLANK(H271),"",VLOOKUP(H271,ComboValue!$B$2:$C$11,2,FALSE) &amp; ",") &amp; IF(ISBLANK(I271),"",VLOOKUP(I271,ComboValue!$B$2:$C$11,2,FALSE) &amp; ",") &amp; IF(ISBLANK(J271),"",VLOOKUP(J271,ComboValue!$B$2:$C$11,2,FALSE) &amp; ",") &amp; IF(ISBLANK(K271),"",VLOOKUP(K271,ComboValue!$B$2:$C$11,2,FALSE) &amp; ",") &amp; IF(ISBLANK(L271),"",VLOOKUP(L271,ComboValue!$B$2:$C$11,2,FALSE) &amp; ",")</f>
        <v/>
      </c>
      <c r="AY271" s="121" t="str">
        <f t="shared" si="232"/>
        <v>Tous_NL</v>
      </c>
      <c r="AZ271" s="121" t="str">
        <f>IF(ISBLANK(M271),"",VLOOKUP(M271,ComboValue!$E$2:$G$18,3,FALSE))</f>
        <v/>
      </c>
      <c r="BA271" s="121" t="str">
        <f>IF(ISBLANK(N271),"",VLOOKUP(N271,ComboValue!$K$2:$L$5,2,FALSE))</f>
        <v/>
      </c>
      <c r="BB271" s="128" t="str">
        <f>IF(ISBLANK(S271),"",VLOOKUP(S271,ComboValue!$N$2:$O$70,2,FALSE) &amp; ",") &amp; IF(ISBLANK(T271),"",VLOOKUP(T271,ComboValue!$N$2:$O$70,2,FALSE) &amp; ",") &amp; IF(ISBLANK(U271),"",VLOOKUP(U271,ComboValue!$N$2:$O$70,2,FALSE) &amp; ",") &amp; IF(ISBLANK(V271),"",VLOOKUP(V271,ComboValue!$N$2:$O$70,2,FALSE) &amp; ",") &amp; IF(ISBLANK(W271),"",VLOOKUP(W271,ComboValue!$N$2:$O$70,2,FALSE) &amp; ",") &amp; IF(ISBLANK(X271),"",VLOOKUP(X271,ComboValue!$N$2:$O$70,2,FALSE) &amp; ",") &amp; IF(ISBLANK(Y271),"",VLOOKUP(Y271,ComboValue!$N$2:$O$70,2,FALSE) &amp; ",") &amp; IF(ISBLANK(Z271),"",VLOOKUP(Z271,ComboValue!$N$2:$O$70,2,FALSE) &amp; ",") &amp; IF(ISBLANK(AA271),"",VLOOKUP(AA271,ComboValue!$N$2:$O$70,2,FALSE) &amp; ",") &amp; IF(ISBLANK(AB271),"",VLOOKUP(AB271,ComboValue!$N$2:$O$70,2,FALSE) &amp; ",") &amp; IF(ISBLANK(AC271),"",VLOOKUP(AC271,ComboValue!$N$2:$O$70,2,FALSE) &amp; ",") &amp; IF(ISBLANK(AD271),"",VLOOKUP(AD271,ComboValue!$N$2:$O$70,2,FALSE) &amp; ",") &amp; IF(ISBLANK(AE271),"",VLOOKUP(AE271,ComboValue!$N$2:$O$70,2,FALSE) &amp; ",") &amp; IF(ISBLANK(AF271),"",VLOOKUP(AF271,ComboValue!$N$2:$O$70,2,FALSE) &amp; ",") &amp; IF(ISBLANK(AG271),"",VLOOKUP(AG271,ComboValue!$N$2:$O$70,2,FALSE) &amp; ",") &amp; IF(ISBLANK(AH271),"",VLOOKUP(AH271,ComboValue!$N$2:$O$70,2,FALSE) &amp; ",") &amp; IF(ISBLANK(AI271),"",VLOOKUP(AI271,ComboValue!$N$2:$O$70,2,FALSE) &amp; ",") &amp; IF(ISBLANK(AJ271),"",VLOOKUP(AJ271,ComboValue!$N$2:$O$70,2,FALSE) &amp; ",") &amp; IF(ISBLANK(AK271),"",VLOOKUP(AK271,ComboValue!$N$2:$O$70,2,FALSE) &amp; ",") &amp; IF(ISBLANK(AL271),"",VLOOKUP(AL271,ComboValue!$N$2:$O$70,2,FALSE) &amp; ",") &amp; IF(ISBLANK(AM271),"",VLOOKUP(AM271,ComboValue!$N$2:$O$70,2,FALSE) &amp; ",") &amp; IF(ISBLANK(AN271),"",VLOOKUP(AN271,ComboValue!$N$2:$O$70,2,FALSE) &amp; ",") &amp; IF(ISBLANK(AO271),"",VLOOKUP(AO271,ComboValue!$N$2:$O$70,2,FALSE) &amp; ",") &amp; IF(ISBLANK(AP271),"",VLOOKUP(AP271,ComboValue!$N$2:$O$70,2,FALSE) &amp; ",") &amp; IF(ISBLANK(AQ271),"",VLOOKUP(AQ271,ComboValue!$N$2:$O$70,2,FALSE) &amp; ",") &amp; IF(ISBLANK(AR271),"",VLOOKUP(AR271,ComboValue!$N$2:$O$70,2,FALSE) &amp; ",") &amp; IF(ISBLANK(AS271),"",VLOOKUP(AS271,ComboValue!$N$2:$O$70,2,FALSE) &amp; ",") &amp; IF(ISBLANK(AT271),"",VLOOKUP(AT271,ComboValue!$N$2:$O$70,2,FALSE) &amp; ",") &amp; IF(ISBLANK(AU271),"",VLOOKUP(AU271,ComboValue!$N$2:$O$70,2,FALSE) &amp; ",") &amp; IF(ISBLANK(AV271),"",VLOOKUP(AV271,ComboValue!$N$2:$O$70,2,FALSE) &amp; ",")</f>
        <v/>
      </c>
      <c r="BC271" s="122" t="str">
        <f t="shared" si="233"/>
        <v/>
      </c>
      <c r="BD271" s="110"/>
      <c r="BE271" s="120" t="str">
        <f t="shared" si="273"/>
        <v/>
      </c>
      <c r="BF271" s="121" t="str">
        <f t="shared" si="274"/>
        <v/>
      </c>
      <c r="BG271" s="121" t="str">
        <f t="shared" si="275"/>
        <v/>
      </c>
      <c r="BH271" s="121" t="str">
        <f t="shared" si="276"/>
        <v/>
      </c>
      <c r="BI271" s="121" t="str">
        <f t="shared" si="277"/>
        <v/>
      </c>
      <c r="BJ271" s="121" t="str">
        <f t="shared" si="278"/>
        <v/>
      </c>
      <c r="BK271" s="121" t="str">
        <f t="shared" si="279"/>
        <v/>
      </c>
      <c r="BL271" s="121" t="str">
        <f t="shared" si="280"/>
        <v/>
      </c>
      <c r="BM271" s="121" t="str">
        <f t="shared" si="281"/>
        <v/>
      </c>
      <c r="BN271" s="121" t="str">
        <f t="shared" si="282"/>
        <v/>
      </c>
      <c r="BO271" s="121">
        <f t="shared" si="234"/>
        <v>0</v>
      </c>
      <c r="BP271" s="121">
        <f t="shared" si="235"/>
        <v>0</v>
      </c>
      <c r="BQ271" s="121">
        <f t="shared" si="236"/>
        <v>0</v>
      </c>
      <c r="BR271" s="121">
        <f t="shared" si="237"/>
        <v>0</v>
      </c>
      <c r="BS271" s="121">
        <f t="shared" si="238"/>
        <v>0</v>
      </c>
      <c r="BT271" s="121">
        <f t="shared" si="239"/>
        <v>0</v>
      </c>
      <c r="BU271" s="121" t="str">
        <f t="shared" si="240"/>
        <v/>
      </c>
      <c r="BV271" s="121" t="str">
        <f t="shared" si="241"/>
        <v/>
      </c>
      <c r="BW271" s="121" t="str">
        <f t="shared" si="242"/>
        <v/>
      </c>
      <c r="BX271" s="121" t="str">
        <f t="shared" si="243"/>
        <v/>
      </c>
      <c r="BY271" s="121" t="str">
        <f t="shared" si="244"/>
        <v/>
      </c>
      <c r="BZ271" s="121" t="str">
        <f t="shared" si="245"/>
        <v/>
      </c>
      <c r="CA271" s="121" t="str">
        <f t="shared" si="246"/>
        <v/>
      </c>
      <c r="CB271" s="121" t="str">
        <f t="shared" si="247"/>
        <v/>
      </c>
      <c r="CC271" s="121" t="str">
        <f t="shared" si="248"/>
        <v/>
      </c>
      <c r="CD271" s="121" t="str">
        <f t="shared" si="249"/>
        <v/>
      </c>
      <c r="CE271" s="121" t="str">
        <f t="shared" si="250"/>
        <v/>
      </c>
      <c r="CF271" s="121" t="str">
        <f t="shared" si="251"/>
        <v/>
      </c>
      <c r="CG271" s="121" t="str">
        <f t="shared" si="252"/>
        <v/>
      </c>
      <c r="CH271" s="121" t="str">
        <f t="shared" si="253"/>
        <v/>
      </c>
      <c r="CI271" s="121" t="str">
        <f t="shared" si="254"/>
        <v/>
      </c>
      <c r="CJ271" s="129" t="str">
        <f t="shared" si="255"/>
        <v/>
      </c>
      <c r="CK271" s="121" t="str">
        <f t="shared" si="256"/>
        <v/>
      </c>
      <c r="CL271" s="121" t="str">
        <f t="shared" si="257"/>
        <v/>
      </c>
      <c r="CM271" s="122" t="str">
        <f t="shared" si="258"/>
        <v/>
      </c>
      <c r="CN271" s="122"/>
      <c r="CO271" s="122"/>
      <c r="CP271" s="122"/>
      <c r="CQ271" s="122"/>
      <c r="CR271" s="218" t="str">
        <f t="shared" si="283"/>
        <v>NO</v>
      </c>
      <c r="CS271" s="120" t="str">
        <f t="shared" si="259"/>
        <v/>
      </c>
      <c r="CT271" s="121" t="str">
        <f t="shared" si="260"/>
        <v/>
      </c>
      <c r="CU271" s="121" t="str">
        <f t="shared" si="261"/>
        <v/>
      </c>
      <c r="CV271" s="121" t="str">
        <f t="shared" si="262"/>
        <v/>
      </c>
      <c r="CW271" s="121" t="str">
        <f t="shared" si="263"/>
        <v/>
      </c>
      <c r="CX271" s="121" t="str">
        <f t="shared" si="264"/>
        <v/>
      </c>
      <c r="CY271" s="121" t="str">
        <f t="shared" si="265"/>
        <v/>
      </c>
      <c r="CZ271" s="121" t="str">
        <f t="shared" si="266"/>
        <v/>
      </c>
      <c r="DA271" s="121" t="str">
        <f t="shared" si="267"/>
        <v/>
      </c>
      <c r="DB271" s="122" t="str">
        <f t="shared" si="268"/>
        <v/>
      </c>
      <c r="DC271" s="120" t="str">
        <f t="shared" si="269"/>
        <v/>
      </c>
      <c r="DD271" s="121" t="str">
        <f t="shared" si="270"/>
        <v/>
      </c>
      <c r="DE271" s="121" t="str">
        <f t="shared" si="271"/>
        <v/>
      </c>
      <c r="DF271" s="122" t="str">
        <f t="shared" si="272"/>
        <v/>
      </c>
      <c r="DG271" s="110"/>
    </row>
    <row r="272" spans="2:111" ht="16.2" hidden="1" customHeight="1" outlineLevel="2" x14ac:dyDescent="0.4">
      <c r="B272" s="7">
        <v>267</v>
      </c>
      <c r="C272" s="12"/>
      <c r="D272" s="13"/>
      <c r="E272" s="14"/>
      <c r="F272" s="14"/>
      <c r="G272" s="14"/>
      <c r="H272" s="14"/>
      <c r="I272" s="14"/>
      <c r="J272" s="14"/>
      <c r="K272" s="14"/>
      <c r="L272" s="15"/>
      <c r="M272" s="12"/>
      <c r="N272" s="12"/>
      <c r="O272" s="12"/>
      <c r="P272" s="98" t="str">
        <f xml:space="preserve"> IF(ISBLANK(M272),"",VLOOKUP(M272,ComboValue!$E$2:$I$18,5,FALSE))</f>
        <v/>
      </c>
      <c r="Q272" s="12"/>
      <c r="R272" s="234" t="str" cm="1">
        <f t="array" ref="R272">IF(OR(ISNUMBER(SEARCH("GHS05",$D272:$L272)),ISNUMBER(SEARCH("GHS06",$D272:$L272)),ISNUMBER(SEARCH("GHS07",$D272:$L272)),ISNUMBER(SEARCH("GHS08",$D272:$L272)),ISNUMBER(SEARCH("geen pictogram",$D272:$L272)),ISNUMBER(SEARCH("GHS09",$D272:$L272)),ISNUMBER(SEARCH("GHS05",$D272:$L272))),"JA","NEE")</f>
        <v>NEE</v>
      </c>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X272" s="121" t="str">
        <f xml:space="preserve"> IF(ISBLANK(D272),"",VLOOKUP(D272,ComboValue!$B$2:$C$11,2,FALSE) &amp; ",") &amp; IF(ISBLANK(E272),"",VLOOKUP(E272,ComboValue!$B$2:$C$11,2,FALSE) &amp; ",") &amp; IF(ISBLANK(F272),"",VLOOKUP(F272,ComboValue!$B$2:$C$11,2,FALSE) &amp; ",") &amp; IF(ISBLANK(G272),"",VLOOKUP(G272,ComboValue!$B$2:$C$11,2,FALSE) &amp; ",") &amp; IF(ISBLANK(H272),"",VLOOKUP(H272,ComboValue!$B$2:$C$11,2,FALSE) &amp; ",") &amp; IF(ISBLANK(I272),"",VLOOKUP(I272,ComboValue!$B$2:$C$11,2,FALSE) &amp; ",") &amp; IF(ISBLANK(J272),"",VLOOKUP(J272,ComboValue!$B$2:$C$11,2,FALSE) &amp; ",") &amp; IF(ISBLANK(K272),"",VLOOKUP(K272,ComboValue!$B$2:$C$11,2,FALSE) &amp; ",") &amp; IF(ISBLANK(L272),"",VLOOKUP(L272,ComboValue!$B$2:$C$11,2,FALSE) &amp; ",")</f>
        <v/>
      </c>
      <c r="AY272" s="121" t="str">
        <f t="shared" si="232"/>
        <v>Tous_NL</v>
      </c>
      <c r="AZ272" s="121" t="str">
        <f>IF(ISBLANK(M272),"",VLOOKUP(M272,ComboValue!$E$2:$G$18,3,FALSE))</f>
        <v/>
      </c>
      <c r="BA272" s="121" t="str">
        <f>IF(ISBLANK(N272),"",VLOOKUP(N272,ComboValue!$K$2:$L$5,2,FALSE))</f>
        <v/>
      </c>
      <c r="BB272" s="128" t="str">
        <f>IF(ISBLANK(S272),"",VLOOKUP(S272,ComboValue!$N$2:$O$70,2,FALSE) &amp; ",") &amp; IF(ISBLANK(T272),"",VLOOKUP(T272,ComboValue!$N$2:$O$70,2,FALSE) &amp; ",") &amp; IF(ISBLANK(U272),"",VLOOKUP(U272,ComboValue!$N$2:$O$70,2,FALSE) &amp; ",") &amp; IF(ISBLANK(V272),"",VLOOKUP(V272,ComboValue!$N$2:$O$70,2,FALSE) &amp; ",") &amp; IF(ISBLANK(W272),"",VLOOKUP(W272,ComboValue!$N$2:$O$70,2,FALSE) &amp; ",") &amp; IF(ISBLANK(X272),"",VLOOKUP(X272,ComboValue!$N$2:$O$70,2,FALSE) &amp; ",") &amp; IF(ISBLANK(Y272),"",VLOOKUP(Y272,ComboValue!$N$2:$O$70,2,FALSE) &amp; ",") &amp; IF(ISBLANK(Z272),"",VLOOKUP(Z272,ComboValue!$N$2:$O$70,2,FALSE) &amp; ",") &amp; IF(ISBLANK(AA272),"",VLOOKUP(AA272,ComboValue!$N$2:$O$70,2,FALSE) &amp; ",") &amp; IF(ISBLANK(AB272),"",VLOOKUP(AB272,ComboValue!$N$2:$O$70,2,FALSE) &amp; ",") &amp; IF(ISBLANK(AC272),"",VLOOKUP(AC272,ComboValue!$N$2:$O$70,2,FALSE) &amp; ",") &amp; IF(ISBLANK(AD272),"",VLOOKUP(AD272,ComboValue!$N$2:$O$70,2,FALSE) &amp; ",") &amp; IF(ISBLANK(AE272),"",VLOOKUP(AE272,ComboValue!$N$2:$O$70,2,FALSE) &amp; ",") &amp; IF(ISBLANK(AF272),"",VLOOKUP(AF272,ComboValue!$N$2:$O$70,2,FALSE) &amp; ",") &amp; IF(ISBLANK(AG272),"",VLOOKUP(AG272,ComboValue!$N$2:$O$70,2,FALSE) &amp; ",") &amp; IF(ISBLANK(AH272),"",VLOOKUP(AH272,ComboValue!$N$2:$O$70,2,FALSE) &amp; ",") &amp; IF(ISBLANK(AI272),"",VLOOKUP(AI272,ComboValue!$N$2:$O$70,2,FALSE) &amp; ",") &amp; IF(ISBLANK(AJ272),"",VLOOKUP(AJ272,ComboValue!$N$2:$O$70,2,FALSE) &amp; ",") &amp; IF(ISBLANK(AK272),"",VLOOKUP(AK272,ComboValue!$N$2:$O$70,2,FALSE) &amp; ",") &amp; IF(ISBLANK(AL272),"",VLOOKUP(AL272,ComboValue!$N$2:$O$70,2,FALSE) &amp; ",") &amp; IF(ISBLANK(AM272),"",VLOOKUP(AM272,ComboValue!$N$2:$O$70,2,FALSE) &amp; ",") &amp; IF(ISBLANK(AN272),"",VLOOKUP(AN272,ComboValue!$N$2:$O$70,2,FALSE) &amp; ",") &amp; IF(ISBLANK(AO272),"",VLOOKUP(AO272,ComboValue!$N$2:$O$70,2,FALSE) &amp; ",") &amp; IF(ISBLANK(AP272),"",VLOOKUP(AP272,ComboValue!$N$2:$O$70,2,FALSE) &amp; ",") &amp; IF(ISBLANK(AQ272),"",VLOOKUP(AQ272,ComboValue!$N$2:$O$70,2,FALSE) &amp; ",") &amp; IF(ISBLANK(AR272),"",VLOOKUP(AR272,ComboValue!$N$2:$O$70,2,FALSE) &amp; ",") &amp; IF(ISBLANK(AS272),"",VLOOKUP(AS272,ComboValue!$N$2:$O$70,2,FALSE) &amp; ",") &amp; IF(ISBLANK(AT272),"",VLOOKUP(AT272,ComboValue!$N$2:$O$70,2,FALSE) &amp; ",") &amp; IF(ISBLANK(AU272),"",VLOOKUP(AU272,ComboValue!$N$2:$O$70,2,FALSE) &amp; ",") &amp; IF(ISBLANK(AV272),"",VLOOKUP(AV272,ComboValue!$N$2:$O$70,2,FALSE) &amp; ",")</f>
        <v/>
      </c>
      <c r="BC272" s="122" t="str">
        <f t="shared" si="233"/>
        <v/>
      </c>
      <c r="BD272" s="110"/>
      <c r="BE272" s="120" t="str">
        <f t="shared" si="273"/>
        <v/>
      </c>
      <c r="BF272" s="121" t="str">
        <f t="shared" si="274"/>
        <v/>
      </c>
      <c r="BG272" s="121" t="str">
        <f t="shared" si="275"/>
        <v/>
      </c>
      <c r="BH272" s="121" t="str">
        <f t="shared" si="276"/>
        <v/>
      </c>
      <c r="BI272" s="121" t="str">
        <f t="shared" si="277"/>
        <v/>
      </c>
      <c r="BJ272" s="121" t="str">
        <f t="shared" si="278"/>
        <v/>
      </c>
      <c r="BK272" s="121" t="str">
        <f t="shared" si="279"/>
        <v/>
      </c>
      <c r="BL272" s="121" t="str">
        <f t="shared" si="280"/>
        <v/>
      </c>
      <c r="BM272" s="121" t="str">
        <f t="shared" si="281"/>
        <v/>
      </c>
      <c r="BN272" s="121" t="str">
        <f t="shared" si="282"/>
        <v/>
      </c>
      <c r="BO272" s="121">
        <f t="shared" si="234"/>
        <v>0</v>
      </c>
      <c r="BP272" s="121">
        <f t="shared" si="235"/>
        <v>0</v>
      </c>
      <c r="BQ272" s="121">
        <f t="shared" si="236"/>
        <v>0</v>
      </c>
      <c r="BR272" s="121">
        <f t="shared" si="237"/>
        <v>0</v>
      </c>
      <c r="BS272" s="121">
        <f t="shared" si="238"/>
        <v>0</v>
      </c>
      <c r="BT272" s="121">
        <f t="shared" si="239"/>
        <v>0</v>
      </c>
      <c r="BU272" s="121" t="str">
        <f t="shared" si="240"/>
        <v/>
      </c>
      <c r="BV272" s="121" t="str">
        <f t="shared" si="241"/>
        <v/>
      </c>
      <c r="BW272" s="121" t="str">
        <f t="shared" si="242"/>
        <v/>
      </c>
      <c r="BX272" s="121" t="str">
        <f t="shared" si="243"/>
        <v/>
      </c>
      <c r="BY272" s="121" t="str">
        <f t="shared" si="244"/>
        <v/>
      </c>
      <c r="BZ272" s="121" t="str">
        <f t="shared" si="245"/>
        <v/>
      </c>
      <c r="CA272" s="121" t="str">
        <f t="shared" si="246"/>
        <v/>
      </c>
      <c r="CB272" s="121" t="str">
        <f t="shared" si="247"/>
        <v/>
      </c>
      <c r="CC272" s="121" t="str">
        <f t="shared" si="248"/>
        <v/>
      </c>
      <c r="CD272" s="121" t="str">
        <f t="shared" si="249"/>
        <v/>
      </c>
      <c r="CE272" s="121" t="str">
        <f t="shared" si="250"/>
        <v/>
      </c>
      <c r="CF272" s="121" t="str">
        <f t="shared" si="251"/>
        <v/>
      </c>
      <c r="CG272" s="121" t="str">
        <f t="shared" si="252"/>
        <v/>
      </c>
      <c r="CH272" s="121" t="str">
        <f t="shared" si="253"/>
        <v/>
      </c>
      <c r="CI272" s="121" t="str">
        <f t="shared" si="254"/>
        <v/>
      </c>
      <c r="CJ272" s="129" t="str">
        <f t="shared" si="255"/>
        <v/>
      </c>
      <c r="CK272" s="121" t="str">
        <f t="shared" si="256"/>
        <v/>
      </c>
      <c r="CL272" s="121" t="str">
        <f t="shared" si="257"/>
        <v/>
      </c>
      <c r="CM272" s="122" t="str">
        <f t="shared" si="258"/>
        <v/>
      </c>
      <c r="CN272" s="122"/>
      <c r="CO272" s="122"/>
      <c r="CP272" s="122"/>
      <c r="CQ272" s="122"/>
      <c r="CR272" s="218" t="str">
        <f t="shared" si="283"/>
        <v>NO</v>
      </c>
      <c r="CS272" s="120" t="str">
        <f t="shared" si="259"/>
        <v/>
      </c>
      <c r="CT272" s="121" t="str">
        <f t="shared" si="260"/>
        <v/>
      </c>
      <c r="CU272" s="121" t="str">
        <f t="shared" si="261"/>
        <v/>
      </c>
      <c r="CV272" s="121" t="str">
        <f t="shared" si="262"/>
        <v/>
      </c>
      <c r="CW272" s="121" t="str">
        <f t="shared" si="263"/>
        <v/>
      </c>
      <c r="CX272" s="121" t="str">
        <f t="shared" si="264"/>
        <v/>
      </c>
      <c r="CY272" s="121" t="str">
        <f t="shared" si="265"/>
        <v/>
      </c>
      <c r="CZ272" s="121" t="str">
        <f t="shared" si="266"/>
        <v/>
      </c>
      <c r="DA272" s="121" t="str">
        <f t="shared" si="267"/>
        <v/>
      </c>
      <c r="DB272" s="122" t="str">
        <f t="shared" si="268"/>
        <v/>
      </c>
      <c r="DC272" s="120" t="str">
        <f t="shared" si="269"/>
        <v/>
      </c>
      <c r="DD272" s="121" t="str">
        <f t="shared" si="270"/>
        <v/>
      </c>
      <c r="DE272" s="121" t="str">
        <f t="shared" si="271"/>
        <v/>
      </c>
      <c r="DF272" s="122" t="str">
        <f t="shared" si="272"/>
        <v/>
      </c>
      <c r="DG272" s="110"/>
    </row>
    <row r="273" spans="2:111" ht="16.2" hidden="1" customHeight="1" outlineLevel="2" x14ac:dyDescent="0.4">
      <c r="B273" s="7">
        <v>268</v>
      </c>
      <c r="C273" s="12"/>
      <c r="D273" s="13"/>
      <c r="E273" s="14"/>
      <c r="F273" s="14"/>
      <c r="G273" s="14"/>
      <c r="H273" s="14"/>
      <c r="I273" s="14"/>
      <c r="J273" s="14"/>
      <c r="K273" s="14"/>
      <c r="L273" s="15"/>
      <c r="M273" s="12"/>
      <c r="N273" s="12"/>
      <c r="O273" s="12"/>
      <c r="P273" s="98" t="str">
        <f xml:space="preserve"> IF(ISBLANK(M273),"",VLOOKUP(M273,ComboValue!$E$2:$I$18,5,FALSE))</f>
        <v/>
      </c>
      <c r="Q273" s="12"/>
      <c r="R273" s="234" t="str" cm="1">
        <f t="array" ref="R273">IF(OR(ISNUMBER(SEARCH("GHS05",$D273:$L273)),ISNUMBER(SEARCH("GHS06",$D273:$L273)),ISNUMBER(SEARCH("GHS07",$D273:$L273)),ISNUMBER(SEARCH("GHS08",$D273:$L273)),ISNUMBER(SEARCH("geen pictogram",$D273:$L273)),ISNUMBER(SEARCH("GHS09",$D273:$L273)),ISNUMBER(SEARCH("GHS05",$D273:$L273))),"JA","NEE")</f>
        <v>NEE</v>
      </c>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X273" s="121" t="str">
        <f xml:space="preserve"> IF(ISBLANK(D273),"",VLOOKUP(D273,ComboValue!$B$2:$C$11,2,FALSE) &amp; ",") &amp; IF(ISBLANK(E273),"",VLOOKUP(E273,ComboValue!$B$2:$C$11,2,FALSE) &amp; ",") &amp; IF(ISBLANK(F273),"",VLOOKUP(F273,ComboValue!$B$2:$C$11,2,FALSE) &amp; ",") &amp; IF(ISBLANK(G273),"",VLOOKUP(G273,ComboValue!$B$2:$C$11,2,FALSE) &amp; ",") &amp; IF(ISBLANK(H273),"",VLOOKUP(H273,ComboValue!$B$2:$C$11,2,FALSE) &amp; ",") &amp; IF(ISBLANK(I273),"",VLOOKUP(I273,ComboValue!$B$2:$C$11,2,FALSE) &amp; ",") &amp; IF(ISBLANK(J273),"",VLOOKUP(J273,ComboValue!$B$2:$C$11,2,FALSE) &amp; ",") &amp; IF(ISBLANK(K273),"",VLOOKUP(K273,ComboValue!$B$2:$C$11,2,FALSE) &amp; ",") &amp; IF(ISBLANK(L273),"",VLOOKUP(L273,ComboValue!$B$2:$C$11,2,FALSE) &amp; ",")</f>
        <v/>
      </c>
      <c r="AY273" s="121" t="str">
        <f t="shared" si="232"/>
        <v>Tous_NL</v>
      </c>
      <c r="AZ273" s="121" t="str">
        <f>IF(ISBLANK(M273),"",VLOOKUP(M273,ComboValue!$E$2:$G$18,3,FALSE))</f>
        <v/>
      </c>
      <c r="BA273" s="121" t="str">
        <f>IF(ISBLANK(N273),"",VLOOKUP(N273,ComboValue!$K$2:$L$5,2,FALSE))</f>
        <v/>
      </c>
      <c r="BB273" s="128" t="str">
        <f>IF(ISBLANK(S273),"",VLOOKUP(S273,ComboValue!$N$2:$O$70,2,FALSE) &amp; ",") &amp; IF(ISBLANK(T273),"",VLOOKUP(T273,ComboValue!$N$2:$O$70,2,FALSE) &amp; ",") &amp; IF(ISBLANK(U273),"",VLOOKUP(U273,ComboValue!$N$2:$O$70,2,FALSE) &amp; ",") &amp; IF(ISBLANK(V273),"",VLOOKUP(V273,ComboValue!$N$2:$O$70,2,FALSE) &amp; ",") &amp; IF(ISBLANK(W273),"",VLOOKUP(W273,ComboValue!$N$2:$O$70,2,FALSE) &amp; ",") &amp; IF(ISBLANK(X273),"",VLOOKUP(X273,ComboValue!$N$2:$O$70,2,FALSE) &amp; ",") &amp; IF(ISBLANK(Y273),"",VLOOKUP(Y273,ComboValue!$N$2:$O$70,2,FALSE) &amp; ",") &amp; IF(ISBLANK(Z273),"",VLOOKUP(Z273,ComboValue!$N$2:$O$70,2,FALSE) &amp; ",") &amp; IF(ISBLANK(AA273),"",VLOOKUP(AA273,ComboValue!$N$2:$O$70,2,FALSE) &amp; ",") &amp; IF(ISBLANK(AB273),"",VLOOKUP(AB273,ComboValue!$N$2:$O$70,2,FALSE) &amp; ",") &amp; IF(ISBLANK(AC273),"",VLOOKUP(AC273,ComboValue!$N$2:$O$70,2,FALSE) &amp; ",") &amp; IF(ISBLANK(AD273),"",VLOOKUP(AD273,ComboValue!$N$2:$O$70,2,FALSE) &amp; ",") &amp; IF(ISBLANK(AE273),"",VLOOKUP(AE273,ComboValue!$N$2:$O$70,2,FALSE) &amp; ",") &amp; IF(ISBLANK(AF273),"",VLOOKUP(AF273,ComboValue!$N$2:$O$70,2,FALSE) &amp; ",") &amp; IF(ISBLANK(AG273),"",VLOOKUP(AG273,ComboValue!$N$2:$O$70,2,FALSE) &amp; ",") &amp; IF(ISBLANK(AH273),"",VLOOKUP(AH273,ComboValue!$N$2:$O$70,2,FALSE) &amp; ",") &amp; IF(ISBLANK(AI273),"",VLOOKUP(AI273,ComboValue!$N$2:$O$70,2,FALSE) &amp; ",") &amp; IF(ISBLANK(AJ273),"",VLOOKUP(AJ273,ComboValue!$N$2:$O$70,2,FALSE) &amp; ",") &amp; IF(ISBLANK(AK273),"",VLOOKUP(AK273,ComboValue!$N$2:$O$70,2,FALSE) &amp; ",") &amp; IF(ISBLANK(AL273),"",VLOOKUP(AL273,ComboValue!$N$2:$O$70,2,FALSE) &amp; ",") &amp; IF(ISBLANK(AM273),"",VLOOKUP(AM273,ComboValue!$N$2:$O$70,2,FALSE) &amp; ",") &amp; IF(ISBLANK(AN273),"",VLOOKUP(AN273,ComboValue!$N$2:$O$70,2,FALSE) &amp; ",") &amp; IF(ISBLANK(AO273),"",VLOOKUP(AO273,ComboValue!$N$2:$O$70,2,FALSE) &amp; ",") &amp; IF(ISBLANK(AP273),"",VLOOKUP(AP273,ComboValue!$N$2:$O$70,2,FALSE) &amp; ",") &amp; IF(ISBLANK(AQ273),"",VLOOKUP(AQ273,ComboValue!$N$2:$O$70,2,FALSE) &amp; ",") &amp; IF(ISBLANK(AR273),"",VLOOKUP(AR273,ComboValue!$N$2:$O$70,2,FALSE) &amp; ",") &amp; IF(ISBLANK(AS273),"",VLOOKUP(AS273,ComboValue!$N$2:$O$70,2,FALSE) &amp; ",") &amp; IF(ISBLANK(AT273),"",VLOOKUP(AT273,ComboValue!$N$2:$O$70,2,FALSE) &amp; ",") &amp; IF(ISBLANK(AU273),"",VLOOKUP(AU273,ComboValue!$N$2:$O$70,2,FALSE) &amp; ",") &amp; IF(ISBLANK(AV273),"",VLOOKUP(AV273,ComboValue!$N$2:$O$70,2,FALSE) &amp; ",")</f>
        <v/>
      </c>
      <c r="BC273" s="122" t="str">
        <f t="shared" si="233"/>
        <v/>
      </c>
      <c r="BD273" s="110"/>
      <c r="BE273" s="120" t="str">
        <f t="shared" si="273"/>
        <v/>
      </c>
      <c r="BF273" s="121" t="str">
        <f t="shared" si="274"/>
        <v/>
      </c>
      <c r="BG273" s="121" t="str">
        <f t="shared" si="275"/>
        <v/>
      </c>
      <c r="BH273" s="121" t="str">
        <f t="shared" si="276"/>
        <v/>
      </c>
      <c r="BI273" s="121" t="str">
        <f t="shared" si="277"/>
        <v/>
      </c>
      <c r="BJ273" s="121" t="str">
        <f t="shared" si="278"/>
        <v/>
      </c>
      <c r="BK273" s="121" t="str">
        <f t="shared" si="279"/>
        <v/>
      </c>
      <c r="BL273" s="121" t="str">
        <f t="shared" si="280"/>
        <v/>
      </c>
      <c r="BM273" s="121" t="str">
        <f t="shared" si="281"/>
        <v/>
      </c>
      <c r="BN273" s="121" t="str">
        <f t="shared" si="282"/>
        <v/>
      </c>
      <c r="BO273" s="121">
        <f t="shared" si="234"/>
        <v>0</v>
      </c>
      <c r="BP273" s="121">
        <f t="shared" si="235"/>
        <v>0</v>
      </c>
      <c r="BQ273" s="121">
        <f t="shared" si="236"/>
        <v>0</v>
      </c>
      <c r="BR273" s="121">
        <f t="shared" si="237"/>
        <v>0</v>
      </c>
      <c r="BS273" s="121">
        <f t="shared" si="238"/>
        <v>0</v>
      </c>
      <c r="BT273" s="121">
        <f t="shared" si="239"/>
        <v>0</v>
      </c>
      <c r="BU273" s="121" t="str">
        <f t="shared" si="240"/>
        <v/>
      </c>
      <c r="BV273" s="121" t="str">
        <f t="shared" si="241"/>
        <v/>
      </c>
      <c r="BW273" s="121" t="str">
        <f t="shared" si="242"/>
        <v/>
      </c>
      <c r="BX273" s="121" t="str">
        <f t="shared" si="243"/>
        <v/>
      </c>
      <c r="BY273" s="121" t="str">
        <f t="shared" si="244"/>
        <v/>
      </c>
      <c r="BZ273" s="121" t="str">
        <f t="shared" si="245"/>
        <v/>
      </c>
      <c r="CA273" s="121" t="str">
        <f t="shared" si="246"/>
        <v/>
      </c>
      <c r="CB273" s="121" t="str">
        <f t="shared" si="247"/>
        <v/>
      </c>
      <c r="CC273" s="121" t="str">
        <f t="shared" si="248"/>
        <v/>
      </c>
      <c r="CD273" s="121" t="str">
        <f t="shared" si="249"/>
        <v/>
      </c>
      <c r="CE273" s="121" t="str">
        <f t="shared" si="250"/>
        <v/>
      </c>
      <c r="CF273" s="121" t="str">
        <f t="shared" si="251"/>
        <v/>
      </c>
      <c r="CG273" s="121" t="str">
        <f t="shared" si="252"/>
        <v/>
      </c>
      <c r="CH273" s="121" t="str">
        <f t="shared" si="253"/>
        <v/>
      </c>
      <c r="CI273" s="121" t="str">
        <f t="shared" si="254"/>
        <v/>
      </c>
      <c r="CJ273" s="129" t="str">
        <f t="shared" si="255"/>
        <v/>
      </c>
      <c r="CK273" s="121" t="str">
        <f t="shared" si="256"/>
        <v/>
      </c>
      <c r="CL273" s="121" t="str">
        <f t="shared" si="257"/>
        <v/>
      </c>
      <c r="CM273" s="122" t="str">
        <f t="shared" si="258"/>
        <v/>
      </c>
      <c r="CN273" s="122"/>
      <c r="CO273" s="122"/>
      <c r="CP273" s="122"/>
      <c r="CQ273" s="122"/>
      <c r="CR273" s="218" t="str">
        <f t="shared" si="283"/>
        <v>NO</v>
      </c>
      <c r="CS273" s="120" t="str">
        <f t="shared" si="259"/>
        <v/>
      </c>
      <c r="CT273" s="121" t="str">
        <f t="shared" si="260"/>
        <v/>
      </c>
      <c r="CU273" s="121" t="str">
        <f t="shared" si="261"/>
        <v/>
      </c>
      <c r="CV273" s="121" t="str">
        <f t="shared" si="262"/>
        <v/>
      </c>
      <c r="CW273" s="121" t="str">
        <f t="shared" si="263"/>
        <v/>
      </c>
      <c r="CX273" s="121" t="str">
        <f t="shared" si="264"/>
        <v/>
      </c>
      <c r="CY273" s="121" t="str">
        <f t="shared" si="265"/>
        <v/>
      </c>
      <c r="CZ273" s="121" t="str">
        <f t="shared" si="266"/>
        <v/>
      </c>
      <c r="DA273" s="121" t="str">
        <f t="shared" si="267"/>
        <v/>
      </c>
      <c r="DB273" s="122" t="str">
        <f t="shared" si="268"/>
        <v/>
      </c>
      <c r="DC273" s="120" t="str">
        <f t="shared" si="269"/>
        <v/>
      </c>
      <c r="DD273" s="121" t="str">
        <f t="shared" si="270"/>
        <v/>
      </c>
      <c r="DE273" s="121" t="str">
        <f t="shared" si="271"/>
        <v/>
      </c>
      <c r="DF273" s="122" t="str">
        <f t="shared" si="272"/>
        <v/>
      </c>
      <c r="DG273" s="110"/>
    </row>
    <row r="274" spans="2:111" ht="16.2" hidden="1" customHeight="1" outlineLevel="2" x14ac:dyDescent="0.4">
      <c r="B274" s="7">
        <v>269</v>
      </c>
      <c r="C274" s="12"/>
      <c r="D274" s="13"/>
      <c r="E274" s="14"/>
      <c r="F274" s="14"/>
      <c r="G274" s="14"/>
      <c r="H274" s="14"/>
      <c r="I274" s="14"/>
      <c r="J274" s="14"/>
      <c r="K274" s="14"/>
      <c r="L274" s="15"/>
      <c r="M274" s="12"/>
      <c r="N274" s="12"/>
      <c r="O274" s="12"/>
      <c r="P274" s="98" t="str">
        <f xml:space="preserve"> IF(ISBLANK(M274),"",VLOOKUP(M274,ComboValue!$E$2:$I$18,5,FALSE))</f>
        <v/>
      </c>
      <c r="Q274" s="12"/>
      <c r="R274" s="234" t="str" cm="1">
        <f t="array" ref="R274">IF(OR(ISNUMBER(SEARCH("GHS05",$D274:$L274)),ISNUMBER(SEARCH("GHS06",$D274:$L274)),ISNUMBER(SEARCH("GHS07",$D274:$L274)),ISNUMBER(SEARCH("GHS08",$D274:$L274)),ISNUMBER(SEARCH("geen pictogram",$D274:$L274)),ISNUMBER(SEARCH("GHS09",$D274:$L274)),ISNUMBER(SEARCH("GHS05",$D274:$L274))),"JA","NEE")</f>
        <v>NEE</v>
      </c>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X274" s="121" t="str">
        <f xml:space="preserve"> IF(ISBLANK(D274),"",VLOOKUP(D274,ComboValue!$B$2:$C$11,2,FALSE) &amp; ",") &amp; IF(ISBLANK(E274),"",VLOOKUP(E274,ComboValue!$B$2:$C$11,2,FALSE) &amp; ",") &amp; IF(ISBLANK(F274),"",VLOOKUP(F274,ComboValue!$B$2:$C$11,2,FALSE) &amp; ",") &amp; IF(ISBLANK(G274),"",VLOOKUP(G274,ComboValue!$B$2:$C$11,2,FALSE) &amp; ",") &amp; IF(ISBLANK(H274),"",VLOOKUP(H274,ComboValue!$B$2:$C$11,2,FALSE) &amp; ",") &amp; IF(ISBLANK(I274),"",VLOOKUP(I274,ComboValue!$B$2:$C$11,2,FALSE) &amp; ",") &amp; IF(ISBLANK(J274),"",VLOOKUP(J274,ComboValue!$B$2:$C$11,2,FALSE) &amp; ",") &amp; IF(ISBLANK(K274),"",VLOOKUP(K274,ComboValue!$B$2:$C$11,2,FALSE) &amp; ",") &amp; IF(ISBLANK(L274),"",VLOOKUP(L274,ComboValue!$B$2:$C$11,2,FALSE) &amp; ",")</f>
        <v/>
      </c>
      <c r="AY274" s="121" t="str">
        <f t="shared" si="232"/>
        <v>Tous_NL</v>
      </c>
      <c r="AZ274" s="121" t="str">
        <f>IF(ISBLANK(M274),"",VLOOKUP(M274,ComboValue!$E$2:$G$18,3,FALSE))</f>
        <v/>
      </c>
      <c r="BA274" s="121" t="str">
        <f>IF(ISBLANK(N274),"",VLOOKUP(N274,ComboValue!$K$2:$L$5,2,FALSE))</f>
        <v/>
      </c>
      <c r="BB274" s="128" t="str">
        <f>IF(ISBLANK(S274),"",VLOOKUP(S274,ComboValue!$N$2:$O$70,2,FALSE) &amp; ",") &amp; IF(ISBLANK(T274),"",VLOOKUP(T274,ComboValue!$N$2:$O$70,2,FALSE) &amp; ",") &amp; IF(ISBLANK(U274),"",VLOOKUP(U274,ComboValue!$N$2:$O$70,2,FALSE) &amp; ",") &amp; IF(ISBLANK(V274),"",VLOOKUP(V274,ComboValue!$N$2:$O$70,2,FALSE) &amp; ",") &amp; IF(ISBLANK(W274),"",VLOOKUP(W274,ComboValue!$N$2:$O$70,2,FALSE) &amp; ",") &amp; IF(ISBLANK(X274),"",VLOOKUP(X274,ComboValue!$N$2:$O$70,2,FALSE) &amp; ",") &amp; IF(ISBLANK(Y274),"",VLOOKUP(Y274,ComboValue!$N$2:$O$70,2,FALSE) &amp; ",") &amp; IF(ISBLANK(Z274),"",VLOOKUP(Z274,ComboValue!$N$2:$O$70,2,FALSE) &amp; ",") &amp; IF(ISBLANK(AA274),"",VLOOKUP(AA274,ComboValue!$N$2:$O$70,2,FALSE) &amp; ",") &amp; IF(ISBLANK(AB274),"",VLOOKUP(AB274,ComboValue!$N$2:$O$70,2,FALSE) &amp; ",") &amp; IF(ISBLANK(AC274),"",VLOOKUP(AC274,ComboValue!$N$2:$O$70,2,FALSE) &amp; ",") &amp; IF(ISBLANK(AD274),"",VLOOKUP(AD274,ComboValue!$N$2:$O$70,2,FALSE) &amp; ",") &amp; IF(ISBLANK(AE274),"",VLOOKUP(AE274,ComboValue!$N$2:$O$70,2,FALSE) &amp; ",") &amp; IF(ISBLANK(AF274),"",VLOOKUP(AF274,ComboValue!$N$2:$O$70,2,FALSE) &amp; ",") &amp; IF(ISBLANK(AG274),"",VLOOKUP(AG274,ComboValue!$N$2:$O$70,2,FALSE) &amp; ",") &amp; IF(ISBLANK(AH274),"",VLOOKUP(AH274,ComboValue!$N$2:$O$70,2,FALSE) &amp; ",") &amp; IF(ISBLANK(AI274),"",VLOOKUP(AI274,ComboValue!$N$2:$O$70,2,FALSE) &amp; ",") &amp; IF(ISBLANK(AJ274),"",VLOOKUP(AJ274,ComboValue!$N$2:$O$70,2,FALSE) &amp; ",") &amp; IF(ISBLANK(AK274),"",VLOOKUP(AK274,ComboValue!$N$2:$O$70,2,FALSE) &amp; ",") &amp; IF(ISBLANK(AL274),"",VLOOKUP(AL274,ComboValue!$N$2:$O$70,2,FALSE) &amp; ",") &amp; IF(ISBLANK(AM274),"",VLOOKUP(AM274,ComboValue!$N$2:$O$70,2,FALSE) &amp; ",") &amp; IF(ISBLANK(AN274),"",VLOOKUP(AN274,ComboValue!$N$2:$O$70,2,FALSE) &amp; ",") &amp; IF(ISBLANK(AO274),"",VLOOKUP(AO274,ComboValue!$N$2:$O$70,2,FALSE) &amp; ",") &amp; IF(ISBLANK(AP274),"",VLOOKUP(AP274,ComboValue!$N$2:$O$70,2,FALSE) &amp; ",") &amp; IF(ISBLANK(AQ274),"",VLOOKUP(AQ274,ComboValue!$N$2:$O$70,2,FALSE) &amp; ",") &amp; IF(ISBLANK(AR274),"",VLOOKUP(AR274,ComboValue!$N$2:$O$70,2,FALSE) &amp; ",") &amp; IF(ISBLANK(AS274),"",VLOOKUP(AS274,ComboValue!$N$2:$O$70,2,FALSE) &amp; ",") &amp; IF(ISBLANK(AT274),"",VLOOKUP(AT274,ComboValue!$N$2:$O$70,2,FALSE) &amp; ",") &amp; IF(ISBLANK(AU274),"",VLOOKUP(AU274,ComboValue!$N$2:$O$70,2,FALSE) &amp; ",") &amp; IF(ISBLANK(AV274),"",VLOOKUP(AV274,ComboValue!$N$2:$O$70,2,FALSE) &amp; ",")</f>
        <v/>
      </c>
      <c r="BC274" s="122" t="str">
        <f t="shared" si="233"/>
        <v/>
      </c>
      <c r="BD274" s="110"/>
      <c r="BE274" s="120" t="str">
        <f t="shared" si="273"/>
        <v/>
      </c>
      <c r="BF274" s="121" t="str">
        <f t="shared" si="274"/>
        <v/>
      </c>
      <c r="BG274" s="121" t="str">
        <f t="shared" si="275"/>
        <v/>
      </c>
      <c r="BH274" s="121" t="str">
        <f t="shared" si="276"/>
        <v/>
      </c>
      <c r="BI274" s="121" t="str">
        <f t="shared" si="277"/>
        <v/>
      </c>
      <c r="BJ274" s="121" t="str">
        <f t="shared" si="278"/>
        <v/>
      </c>
      <c r="BK274" s="121" t="str">
        <f t="shared" si="279"/>
        <v/>
      </c>
      <c r="BL274" s="121" t="str">
        <f t="shared" si="280"/>
        <v/>
      </c>
      <c r="BM274" s="121" t="str">
        <f t="shared" si="281"/>
        <v/>
      </c>
      <c r="BN274" s="121" t="str">
        <f t="shared" si="282"/>
        <v/>
      </c>
      <c r="BO274" s="121">
        <f t="shared" si="234"/>
        <v>0</v>
      </c>
      <c r="BP274" s="121">
        <f t="shared" si="235"/>
        <v>0</v>
      </c>
      <c r="BQ274" s="121">
        <f t="shared" si="236"/>
        <v>0</v>
      </c>
      <c r="BR274" s="121">
        <f t="shared" si="237"/>
        <v>0</v>
      </c>
      <c r="BS274" s="121">
        <f t="shared" si="238"/>
        <v>0</v>
      </c>
      <c r="BT274" s="121">
        <f t="shared" si="239"/>
        <v>0</v>
      </c>
      <c r="BU274" s="121" t="str">
        <f t="shared" si="240"/>
        <v/>
      </c>
      <c r="BV274" s="121" t="str">
        <f t="shared" si="241"/>
        <v/>
      </c>
      <c r="BW274" s="121" t="str">
        <f t="shared" si="242"/>
        <v/>
      </c>
      <c r="BX274" s="121" t="str">
        <f t="shared" si="243"/>
        <v/>
      </c>
      <c r="BY274" s="121" t="str">
        <f t="shared" si="244"/>
        <v/>
      </c>
      <c r="BZ274" s="121" t="str">
        <f t="shared" si="245"/>
        <v/>
      </c>
      <c r="CA274" s="121" t="str">
        <f t="shared" si="246"/>
        <v/>
      </c>
      <c r="CB274" s="121" t="str">
        <f t="shared" si="247"/>
        <v/>
      </c>
      <c r="CC274" s="121" t="str">
        <f t="shared" si="248"/>
        <v/>
      </c>
      <c r="CD274" s="121" t="str">
        <f t="shared" si="249"/>
        <v/>
      </c>
      <c r="CE274" s="121" t="str">
        <f t="shared" si="250"/>
        <v/>
      </c>
      <c r="CF274" s="121" t="str">
        <f t="shared" si="251"/>
        <v/>
      </c>
      <c r="CG274" s="121" t="str">
        <f t="shared" si="252"/>
        <v/>
      </c>
      <c r="CH274" s="121" t="str">
        <f t="shared" si="253"/>
        <v/>
      </c>
      <c r="CI274" s="121" t="str">
        <f t="shared" si="254"/>
        <v/>
      </c>
      <c r="CJ274" s="129" t="str">
        <f t="shared" si="255"/>
        <v/>
      </c>
      <c r="CK274" s="121" t="str">
        <f t="shared" si="256"/>
        <v/>
      </c>
      <c r="CL274" s="121" t="str">
        <f t="shared" si="257"/>
        <v/>
      </c>
      <c r="CM274" s="122" t="str">
        <f t="shared" si="258"/>
        <v/>
      </c>
      <c r="CN274" s="122"/>
      <c r="CO274" s="122"/>
      <c r="CP274" s="122"/>
      <c r="CQ274" s="122"/>
      <c r="CR274" s="218" t="str">
        <f t="shared" si="283"/>
        <v>NO</v>
      </c>
      <c r="CS274" s="120" t="str">
        <f t="shared" si="259"/>
        <v/>
      </c>
      <c r="CT274" s="121" t="str">
        <f t="shared" si="260"/>
        <v/>
      </c>
      <c r="CU274" s="121" t="str">
        <f t="shared" si="261"/>
        <v/>
      </c>
      <c r="CV274" s="121" t="str">
        <f t="shared" si="262"/>
        <v/>
      </c>
      <c r="CW274" s="121" t="str">
        <f t="shared" si="263"/>
        <v/>
      </c>
      <c r="CX274" s="121" t="str">
        <f t="shared" si="264"/>
        <v/>
      </c>
      <c r="CY274" s="121" t="str">
        <f t="shared" si="265"/>
        <v/>
      </c>
      <c r="CZ274" s="121" t="str">
        <f t="shared" si="266"/>
        <v/>
      </c>
      <c r="DA274" s="121" t="str">
        <f t="shared" si="267"/>
        <v/>
      </c>
      <c r="DB274" s="122" t="str">
        <f t="shared" si="268"/>
        <v/>
      </c>
      <c r="DC274" s="120" t="str">
        <f t="shared" si="269"/>
        <v/>
      </c>
      <c r="DD274" s="121" t="str">
        <f t="shared" si="270"/>
        <v/>
      </c>
      <c r="DE274" s="121" t="str">
        <f t="shared" si="271"/>
        <v/>
      </c>
      <c r="DF274" s="122" t="str">
        <f t="shared" si="272"/>
        <v/>
      </c>
      <c r="DG274" s="110"/>
    </row>
    <row r="275" spans="2:111" ht="16.2" hidden="1" customHeight="1" outlineLevel="2" x14ac:dyDescent="0.4">
      <c r="B275" s="7">
        <v>270</v>
      </c>
      <c r="C275" s="12"/>
      <c r="D275" s="13"/>
      <c r="E275" s="14"/>
      <c r="F275" s="14"/>
      <c r="G275" s="14"/>
      <c r="H275" s="14"/>
      <c r="I275" s="14"/>
      <c r="J275" s="14"/>
      <c r="K275" s="14"/>
      <c r="L275" s="15"/>
      <c r="M275" s="12"/>
      <c r="N275" s="12"/>
      <c r="O275" s="12"/>
      <c r="P275" s="98" t="str">
        <f xml:space="preserve"> IF(ISBLANK(M275),"",VLOOKUP(M275,ComboValue!$E$2:$I$18,5,FALSE))</f>
        <v/>
      </c>
      <c r="Q275" s="12"/>
      <c r="R275" s="234" t="str" cm="1">
        <f t="array" ref="R275">IF(OR(ISNUMBER(SEARCH("GHS05",$D275:$L275)),ISNUMBER(SEARCH("GHS06",$D275:$L275)),ISNUMBER(SEARCH("GHS07",$D275:$L275)),ISNUMBER(SEARCH("GHS08",$D275:$L275)),ISNUMBER(SEARCH("geen pictogram",$D275:$L275)),ISNUMBER(SEARCH("GHS09",$D275:$L275)),ISNUMBER(SEARCH("GHS05",$D275:$L275))),"JA","NEE")</f>
        <v>NEE</v>
      </c>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X275" s="121" t="str">
        <f xml:space="preserve"> IF(ISBLANK(D275),"",VLOOKUP(D275,ComboValue!$B$2:$C$11,2,FALSE) &amp; ",") &amp; IF(ISBLANK(E275),"",VLOOKUP(E275,ComboValue!$B$2:$C$11,2,FALSE) &amp; ",") &amp; IF(ISBLANK(F275),"",VLOOKUP(F275,ComboValue!$B$2:$C$11,2,FALSE) &amp; ",") &amp; IF(ISBLANK(G275),"",VLOOKUP(G275,ComboValue!$B$2:$C$11,2,FALSE) &amp; ",") &amp; IF(ISBLANK(H275),"",VLOOKUP(H275,ComboValue!$B$2:$C$11,2,FALSE) &amp; ",") &amp; IF(ISBLANK(I275),"",VLOOKUP(I275,ComboValue!$B$2:$C$11,2,FALSE) &amp; ",") &amp; IF(ISBLANK(J275),"",VLOOKUP(J275,ComboValue!$B$2:$C$11,2,FALSE) &amp; ",") &amp; IF(ISBLANK(K275),"",VLOOKUP(K275,ComboValue!$B$2:$C$11,2,FALSE) &amp; ",") &amp; IF(ISBLANK(L275),"",VLOOKUP(L275,ComboValue!$B$2:$C$11,2,FALSE) &amp; ",")</f>
        <v/>
      </c>
      <c r="AY275" s="121" t="str">
        <f t="shared" si="232"/>
        <v>Tous_NL</v>
      </c>
      <c r="AZ275" s="121" t="str">
        <f>IF(ISBLANK(M275),"",VLOOKUP(M275,ComboValue!$E$2:$G$18,3,FALSE))</f>
        <v/>
      </c>
      <c r="BA275" s="121" t="str">
        <f>IF(ISBLANK(N275),"",VLOOKUP(N275,ComboValue!$K$2:$L$5,2,FALSE))</f>
        <v/>
      </c>
      <c r="BB275" s="128" t="str">
        <f>IF(ISBLANK(S275),"",VLOOKUP(S275,ComboValue!$N$2:$O$70,2,FALSE) &amp; ",") &amp; IF(ISBLANK(T275),"",VLOOKUP(T275,ComboValue!$N$2:$O$70,2,FALSE) &amp; ",") &amp; IF(ISBLANK(U275),"",VLOOKUP(U275,ComboValue!$N$2:$O$70,2,FALSE) &amp; ",") &amp; IF(ISBLANK(V275),"",VLOOKUP(V275,ComboValue!$N$2:$O$70,2,FALSE) &amp; ",") &amp; IF(ISBLANK(W275),"",VLOOKUP(W275,ComboValue!$N$2:$O$70,2,FALSE) &amp; ",") &amp; IF(ISBLANK(X275),"",VLOOKUP(X275,ComboValue!$N$2:$O$70,2,FALSE) &amp; ",") &amp; IF(ISBLANK(Y275),"",VLOOKUP(Y275,ComboValue!$N$2:$O$70,2,FALSE) &amp; ",") &amp; IF(ISBLANK(Z275),"",VLOOKUP(Z275,ComboValue!$N$2:$O$70,2,FALSE) &amp; ",") &amp; IF(ISBLANK(AA275),"",VLOOKUP(AA275,ComboValue!$N$2:$O$70,2,FALSE) &amp; ",") &amp; IF(ISBLANK(AB275),"",VLOOKUP(AB275,ComboValue!$N$2:$O$70,2,FALSE) &amp; ",") &amp; IF(ISBLANK(AC275),"",VLOOKUP(AC275,ComboValue!$N$2:$O$70,2,FALSE) &amp; ",") &amp; IF(ISBLANK(AD275),"",VLOOKUP(AD275,ComboValue!$N$2:$O$70,2,FALSE) &amp; ",") &amp; IF(ISBLANK(AE275),"",VLOOKUP(AE275,ComboValue!$N$2:$O$70,2,FALSE) &amp; ",") &amp; IF(ISBLANK(AF275),"",VLOOKUP(AF275,ComboValue!$N$2:$O$70,2,FALSE) &amp; ",") &amp; IF(ISBLANK(AG275),"",VLOOKUP(AG275,ComboValue!$N$2:$O$70,2,FALSE) &amp; ",") &amp; IF(ISBLANK(AH275),"",VLOOKUP(AH275,ComboValue!$N$2:$O$70,2,FALSE) &amp; ",") &amp; IF(ISBLANK(AI275),"",VLOOKUP(AI275,ComboValue!$N$2:$O$70,2,FALSE) &amp; ",") &amp; IF(ISBLANK(AJ275),"",VLOOKUP(AJ275,ComboValue!$N$2:$O$70,2,FALSE) &amp; ",") &amp; IF(ISBLANK(AK275),"",VLOOKUP(AK275,ComboValue!$N$2:$O$70,2,FALSE) &amp; ",") &amp; IF(ISBLANK(AL275),"",VLOOKUP(AL275,ComboValue!$N$2:$O$70,2,FALSE) &amp; ",") &amp; IF(ISBLANK(AM275),"",VLOOKUP(AM275,ComboValue!$N$2:$O$70,2,FALSE) &amp; ",") &amp; IF(ISBLANK(AN275),"",VLOOKUP(AN275,ComboValue!$N$2:$O$70,2,FALSE) &amp; ",") &amp; IF(ISBLANK(AO275),"",VLOOKUP(AO275,ComboValue!$N$2:$O$70,2,FALSE) &amp; ",") &amp; IF(ISBLANK(AP275),"",VLOOKUP(AP275,ComboValue!$N$2:$O$70,2,FALSE) &amp; ",") &amp; IF(ISBLANK(AQ275),"",VLOOKUP(AQ275,ComboValue!$N$2:$O$70,2,FALSE) &amp; ",") &amp; IF(ISBLANK(AR275),"",VLOOKUP(AR275,ComboValue!$N$2:$O$70,2,FALSE) &amp; ",") &amp; IF(ISBLANK(AS275),"",VLOOKUP(AS275,ComboValue!$N$2:$O$70,2,FALSE) &amp; ",") &amp; IF(ISBLANK(AT275),"",VLOOKUP(AT275,ComboValue!$N$2:$O$70,2,FALSE) &amp; ",") &amp; IF(ISBLANK(AU275),"",VLOOKUP(AU275,ComboValue!$N$2:$O$70,2,FALSE) &amp; ",") &amp; IF(ISBLANK(AV275),"",VLOOKUP(AV275,ComboValue!$N$2:$O$70,2,FALSE) &amp; ",")</f>
        <v/>
      </c>
      <c r="BC275" s="122" t="str">
        <f t="shared" si="233"/>
        <v/>
      </c>
      <c r="BD275" s="110"/>
      <c r="BE275" s="120" t="str">
        <f t="shared" si="273"/>
        <v/>
      </c>
      <c r="BF275" s="121" t="str">
        <f t="shared" si="274"/>
        <v/>
      </c>
      <c r="BG275" s="121" t="str">
        <f t="shared" si="275"/>
        <v/>
      </c>
      <c r="BH275" s="121" t="str">
        <f t="shared" si="276"/>
        <v/>
      </c>
      <c r="BI275" s="121" t="str">
        <f t="shared" si="277"/>
        <v/>
      </c>
      <c r="BJ275" s="121" t="str">
        <f t="shared" si="278"/>
        <v/>
      </c>
      <c r="BK275" s="121" t="str">
        <f t="shared" si="279"/>
        <v/>
      </c>
      <c r="BL275" s="121" t="str">
        <f t="shared" si="280"/>
        <v/>
      </c>
      <c r="BM275" s="121" t="str">
        <f t="shared" si="281"/>
        <v/>
      </c>
      <c r="BN275" s="121" t="str">
        <f t="shared" si="282"/>
        <v/>
      </c>
      <c r="BO275" s="121">
        <f t="shared" si="234"/>
        <v>0</v>
      </c>
      <c r="BP275" s="121">
        <f t="shared" si="235"/>
        <v>0</v>
      </c>
      <c r="BQ275" s="121">
        <f t="shared" si="236"/>
        <v>0</v>
      </c>
      <c r="BR275" s="121">
        <f t="shared" si="237"/>
        <v>0</v>
      </c>
      <c r="BS275" s="121">
        <f t="shared" si="238"/>
        <v>0</v>
      </c>
      <c r="BT275" s="121">
        <f t="shared" si="239"/>
        <v>0</v>
      </c>
      <c r="BU275" s="121" t="str">
        <f t="shared" si="240"/>
        <v/>
      </c>
      <c r="BV275" s="121" t="str">
        <f t="shared" si="241"/>
        <v/>
      </c>
      <c r="BW275" s="121" t="str">
        <f t="shared" si="242"/>
        <v/>
      </c>
      <c r="BX275" s="121" t="str">
        <f t="shared" si="243"/>
        <v/>
      </c>
      <c r="BY275" s="121" t="str">
        <f t="shared" si="244"/>
        <v/>
      </c>
      <c r="BZ275" s="121" t="str">
        <f t="shared" si="245"/>
        <v/>
      </c>
      <c r="CA275" s="121" t="str">
        <f t="shared" si="246"/>
        <v/>
      </c>
      <c r="CB275" s="121" t="str">
        <f t="shared" si="247"/>
        <v/>
      </c>
      <c r="CC275" s="121" t="str">
        <f t="shared" si="248"/>
        <v/>
      </c>
      <c r="CD275" s="121" t="str">
        <f t="shared" si="249"/>
        <v/>
      </c>
      <c r="CE275" s="121" t="str">
        <f t="shared" si="250"/>
        <v/>
      </c>
      <c r="CF275" s="121" t="str">
        <f t="shared" si="251"/>
        <v/>
      </c>
      <c r="CG275" s="121" t="str">
        <f t="shared" si="252"/>
        <v/>
      </c>
      <c r="CH275" s="121" t="str">
        <f t="shared" si="253"/>
        <v/>
      </c>
      <c r="CI275" s="121" t="str">
        <f t="shared" si="254"/>
        <v/>
      </c>
      <c r="CJ275" s="129" t="str">
        <f t="shared" si="255"/>
        <v/>
      </c>
      <c r="CK275" s="121" t="str">
        <f t="shared" si="256"/>
        <v/>
      </c>
      <c r="CL275" s="121" t="str">
        <f t="shared" si="257"/>
        <v/>
      </c>
      <c r="CM275" s="122" t="str">
        <f t="shared" si="258"/>
        <v/>
      </c>
      <c r="CN275" s="122"/>
      <c r="CO275" s="122"/>
      <c r="CP275" s="122"/>
      <c r="CQ275" s="122"/>
      <c r="CR275" s="218" t="str">
        <f t="shared" si="283"/>
        <v>NO</v>
      </c>
      <c r="CS275" s="120" t="str">
        <f t="shared" si="259"/>
        <v/>
      </c>
      <c r="CT275" s="121" t="str">
        <f t="shared" si="260"/>
        <v/>
      </c>
      <c r="CU275" s="121" t="str">
        <f t="shared" si="261"/>
        <v/>
      </c>
      <c r="CV275" s="121" t="str">
        <f t="shared" si="262"/>
        <v/>
      </c>
      <c r="CW275" s="121" t="str">
        <f t="shared" si="263"/>
        <v/>
      </c>
      <c r="CX275" s="121" t="str">
        <f t="shared" si="264"/>
        <v/>
      </c>
      <c r="CY275" s="121" t="str">
        <f t="shared" si="265"/>
        <v/>
      </c>
      <c r="CZ275" s="121" t="str">
        <f t="shared" si="266"/>
        <v/>
      </c>
      <c r="DA275" s="121" t="str">
        <f t="shared" si="267"/>
        <v/>
      </c>
      <c r="DB275" s="122" t="str">
        <f t="shared" si="268"/>
        <v/>
      </c>
      <c r="DC275" s="120" t="str">
        <f t="shared" si="269"/>
        <v/>
      </c>
      <c r="DD275" s="121" t="str">
        <f t="shared" si="270"/>
        <v/>
      </c>
      <c r="DE275" s="121" t="str">
        <f t="shared" si="271"/>
        <v/>
      </c>
      <c r="DF275" s="122" t="str">
        <f t="shared" si="272"/>
        <v/>
      </c>
      <c r="DG275" s="110"/>
    </row>
    <row r="276" spans="2:111" ht="16.2" hidden="1" customHeight="1" outlineLevel="2" x14ac:dyDescent="0.4">
      <c r="B276" s="7">
        <v>271</v>
      </c>
      <c r="C276" s="12"/>
      <c r="D276" s="13"/>
      <c r="E276" s="14"/>
      <c r="F276" s="14"/>
      <c r="G276" s="14"/>
      <c r="H276" s="14"/>
      <c r="I276" s="14"/>
      <c r="J276" s="14"/>
      <c r="K276" s="14"/>
      <c r="L276" s="15"/>
      <c r="M276" s="12"/>
      <c r="N276" s="12"/>
      <c r="O276" s="12"/>
      <c r="P276" s="98" t="str">
        <f xml:space="preserve"> IF(ISBLANK(M276),"",VLOOKUP(M276,ComboValue!$E$2:$I$18,5,FALSE))</f>
        <v/>
      </c>
      <c r="Q276" s="12"/>
      <c r="R276" s="234" t="str" cm="1">
        <f t="array" ref="R276">IF(OR(ISNUMBER(SEARCH("GHS05",$D276:$L276)),ISNUMBER(SEARCH("GHS06",$D276:$L276)),ISNUMBER(SEARCH("GHS07",$D276:$L276)),ISNUMBER(SEARCH("GHS08",$D276:$L276)),ISNUMBER(SEARCH("geen pictogram",$D276:$L276)),ISNUMBER(SEARCH("GHS09",$D276:$L276)),ISNUMBER(SEARCH("GHS05",$D276:$L276))),"JA","NEE")</f>
        <v>NEE</v>
      </c>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X276" s="121" t="str">
        <f xml:space="preserve"> IF(ISBLANK(D276),"",VLOOKUP(D276,ComboValue!$B$2:$C$11,2,FALSE) &amp; ",") &amp; IF(ISBLANK(E276),"",VLOOKUP(E276,ComboValue!$B$2:$C$11,2,FALSE) &amp; ",") &amp; IF(ISBLANK(F276),"",VLOOKUP(F276,ComboValue!$B$2:$C$11,2,FALSE) &amp; ",") &amp; IF(ISBLANK(G276),"",VLOOKUP(G276,ComboValue!$B$2:$C$11,2,FALSE) &amp; ",") &amp; IF(ISBLANK(H276),"",VLOOKUP(H276,ComboValue!$B$2:$C$11,2,FALSE) &amp; ",") &amp; IF(ISBLANK(I276),"",VLOOKUP(I276,ComboValue!$B$2:$C$11,2,FALSE) &amp; ",") &amp; IF(ISBLANK(J276),"",VLOOKUP(J276,ComboValue!$B$2:$C$11,2,FALSE) &amp; ",") &amp; IF(ISBLANK(K276),"",VLOOKUP(K276,ComboValue!$B$2:$C$11,2,FALSE) &amp; ",") &amp; IF(ISBLANK(L276),"",VLOOKUP(L276,ComboValue!$B$2:$C$11,2,FALSE) &amp; ",")</f>
        <v/>
      </c>
      <c r="AY276" s="121" t="str">
        <f t="shared" si="232"/>
        <v>Tous_NL</v>
      </c>
      <c r="AZ276" s="121" t="str">
        <f>IF(ISBLANK(M276),"",VLOOKUP(M276,ComboValue!$E$2:$G$18,3,FALSE))</f>
        <v/>
      </c>
      <c r="BA276" s="121" t="str">
        <f>IF(ISBLANK(N276),"",VLOOKUP(N276,ComboValue!$K$2:$L$5,2,FALSE))</f>
        <v/>
      </c>
      <c r="BB276" s="128" t="str">
        <f>IF(ISBLANK(S276),"",VLOOKUP(S276,ComboValue!$N$2:$O$70,2,FALSE) &amp; ",") &amp; IF(ISBLANK(T276),"",VLOOKUP(T276,ComboValue!$N$2:$O$70,2,FALSE) &amp; ",") &amp; IF(ISBLANK(U276),"",VLOOKUP(U276,ComboValue!$N$2:$O$70,2,FALSE) &amp; ",") &amp; IF(ISBLANK(V276),"",VLOOKUP(V276,ComboValue!$N$2:$O$70,2,FALSE) &amp; ",") &amp; IF(ISBLANK(W276),"",VLOOKUP(W276,ComboValue!$N$2:$O$70,2,FALSE) &amp; ",") &amp; IF(ISBLANK(X276),"",VLOOKUP(X276,ComboValue!$N$2:$O$70,2,FALSE) &amp; ",") &amp; IF(ISBLANK(Y276),"",VLOOKUP(Y276,ComboValue!$N$2:$O$70,2,FALSE) &amp; ",") &amp; IF(ISBLANK(Z276),"",VLOOKUP(Z276,ComboValue!$N$2:$O$70,2,FALSE) &amp; ",") &amp; IF(ISBLANK(AA276),"",VLOOKUP(AA276,ComboValue!$N$2:$O$70,2,FALSE) &amp; ",") &amp; IF(ISBLANK(AB276),"",VLOOKUP(AB276,ComboValue!$N$2:$O$70,2,FALSE) &amp; ",") &amp; IF(ISBLANK(AC276),"",VLOOKUP(AC276,ComboValue!$N$2:$O$70,2,FALSE) &amp; ",") &amp; IF(ISBLANK(AD276),"",VLOOKUP(AD276,ComboValue!$N$2:$O$70,2,FALSE) &amp; ",") &amp; IF(ISBLANK(AE276),"",VLOOKUP(AE276,ComboValue!$N$2:$O$70,2,FALSE) &amp; ",") &amp; IF(ISBLANK(AF276),"",VLOOKUP(AF276,ComboValue!$N$2:$O$70,2,FALSE) &amp; ",") &amp; IF(ISBLANK(AG276),"",VLOOKUP(AG276,ComboValue!$N$2:$O$70,2,FALSE) &amp; ",") &amp; IF(ISBLANK(AH276),"",VLOOKUP(AH276,ComboValue!$N$2:$O$70,2,FALSE) &amp; ",") &amp; IF(ISBLANK(AI276),"",VLOOKUP(AI276,ComboValue!$N$2:$O$70,2,FALSE) &amp; ",") &amp; IF(ISBLANK(AJ276),"",VLOOKUP(AJ276,ComboValue!$N$2:$O$70,2,FALSE) &amp; ",") &amp; IF(ISBLANK(AK276),"",VLOOKUP(AK276,ComboValue!$N$2:$O$70,2,FALSE) &amp; ",") &amp; IF(ISBLANK(AL276),"",VLOOKUP(AL276,ComboValue!$N$2:$O$70,2,FALSE) &amp; ",") &amp; IF(ISBLANK(AM276),"",VLOOKUP(AM276,ComboValue!$N$2:$O$70,2,FALSE) &amp; ",") &amp; IF(ISBLANK(AN276),"",VLOOKUP(AN276,ComboValue!$N$2:$O$70,2,FALSE) &amp; ",") &amp; IF(ISBLANK(AO276),"",VLOOKUP(AO276,ComboValue!$N$2:$O$70,2,FALSE) &amp; ",") &amp; IF(ISBLANK(AP276),"",VLOOKUP(AP276,ComboValue!$N$2:$O$70,2,FALSE) &amp; ",") &amp; IF(ISBLANK(AQ276),"",VLOOKUP(AQ276,ComboValue!$N$2:$O$70,2,FALSE) &amp; ",") &amp; IF(ISBLANK(AR276),"",VLOOKUP(AR276,ComboValue!$N$2:$O$70,2,FALSE) &amp; ",") &amp; IF(ISBLANK(AS276),"",VLOOKUP(AS276,ComboValue!$N$2:$O$70,2,FALSE) &amp; ",") &amp; IF(ISBLANK(AT276),"",VLOOKUP(AT276,ComboValue!$N$2:$O$70,2,FALSE) &amp; ",") &amp; IF(ISBLANK(AU276),"",VLOOKUP(AU276,ComboValue!$N$2:$O$70,2,FALSE) &amp; ",") &amp; IF(ISBLANK(AV276),"",VLOOKUP(AV276,ComboValue!$N$2:$O$70,2,FALSE) &amp; ",")</f>
        <v/>
      </c>
      <c r="BC276" s="122" t="str">
        <f t="shared" si="233"/>
        <v/>
      </c>
      <c r="BD276" s="110"/>
      <c r="BE276" s="120" t="str">
        <f t="shared" si="273"/>
        <v/>
      </c>
      <c r="BF276" s="121" t="str">
        <f t="shared" si="274"/>
        <v/>
      </c>
      <c r="BG276" s="121" t="str">
        <f t="shared" si="275"/>
        <v/>
      </c>
      <c r="BH276" s="121" t="str">
        <f t="shared" si="276"/>
        <v/>
      </c>
      <c r="BI276" s="121" t="str">
        <f t="shared" si="277"/>
        <v/>
      </c>
      <c r="BJ276" s="121" t="str">
        <f t="shared" si="278"/>
        <v/>
      </c>
      <c r="BK276" s="121" t="str">
        <f t="shared" si="279"/>
        <v/>
      </c>
      <c r="BL276" s="121" t="str">
        <f t="shared" si="280"/>
        <v/>
      </c>
      <c r="BM276" s="121" t="str">
        <f t="shared" si="281"/>
        <v/>
      </c>
      <c r="BN276" s="121" t="str">
        <f t="shared" si="282"/>
        <v/>
      </c>
      <c r="BO276" s="121">
        <f t="shared" si="234"/>
        <v>0</v>
      </c>
      <c r="BP276" s="121">
        <f t="shared" si="235"/>
        <v>0</v>
      </c>
      <c r="BQ276" s="121">
        <f t="shared" si="236"/>
        <v>0</v>
      </c>
      <c r="BR276" s="121">
        <f t="shared" si="237"/>
        <v>0</v>
      </c>
      <c r="BS276" s="121">
        <f t="shared" si="238"/>
        <v>0</v>
      </c>
      <c r="BT276" s="121">
        <f t="shared" si="239"/>
        <v>0</v>
      </c>
      <c r="BU276" s="121" t="str">
        <f t="shared" si="240"/>
        <v/>
      </c>
      <c r="BV276" s="121" t="str">
        <f t="shared" si="241"/>
        <v/>
      </c>
      <c r="BW276" s="121" t="str">
        <f t="shared" si="242"/>
        <v/>
      </c>
      <c r="BX276" s="121" t="str">
        <f t="shared" si="243"/>
        <v/>
      </c>
      <c r="BY276" s="121" t="str">
        <f t="shared" si="244"/>
        <v/>
      </c>
      <c r="BZ276" s="121" t="str">
        <f t="shared" si="245"/>
        <v/>
      </c>
      <c r="CA276" s="121" t="str">
        <f t="shared" si="246"/>
        <v/>
      </c>
      <c r="CB276" s="121" t="str">
        <f t="shared" si="247"/>
        <v/>
      </c>
      <c r="CC276" s="121" t="str">
        <f t="shared" si="248"/>
        <v/>
      </c>
      <c r="CD276" s="121" t="str">
        <f t="shared" si="249"/>
        <v/>
      </c>
      <c r="CE276" s="121" t="str">
        <f t="shared" si="250"/>
        <v/>
      </c>
      <c r="CF276" s="121" t="str">
        <f t="shared" si="251"/>
        <v/>
      </c>
      <c r="CG276" s="121" t="str">
        <f t="shared" si="252"/>
        <v/>
      </c>
      <c r="CH276" s="121" t="str">
        <f t="shared" si="253"/>
        <v/>
      </c>
      <c r="CI276" s="121" t="str">
        <f t="shared" si="254"/>
        <v/>
      </c>
      <c r="CJ276" s="129" t="str">
        <f t="shared" si="255"/>
        <v/>
      </c>
      <c r="CK276" s="121" t="str">
        <f t="shared" si="256"/>
        <v/>
      </c>
      <c r="CL276" s="121" t="str">
        <f t="shared" si="257"/>
        <v/>
      </c>
      <c r="CM276" s="122" t="str">
        <f t="shared" si="258"/>
        <v/>
      </c>
      <c r="CN276" s="122"/>
      <c r="CO276" s="122"/>
      <c r="CP276" s="122"/>
      <c r="CQ276" s="122"/>
      <c r="CR276" s="218" t="str">
        <f t="shared" si="283"/>
        <v>NO</v>
      </c>
      <c r="CS276" s="120" t="str">
        <f t="shared" si="259"/>
        <v/>
      </c>
      <c r="CT276" s="121" t="str">
        <f t="shared" si="260"/>
        <v/>
      </c>
      <c r="CU276" s="121" t="str">
        <f t="shared" si="261"/>
        <v/>
      </c>
      <c r="CV276" s="121" t="str">
        <f t="shared" si="262"/>
        <v/>
      </c>
      <c r="CW276" s="121" t="str">
        <f t="shared" si="263"/>
        <v/>
      </c>
      <c r="CX276" s="121" t="str">
        <f t="shared" si="264"/>
        <v/>
      </c>
      <c r="CY276" s="121" t="str">
        <f t="shared" si="265"/>
        <v/>
      </c>
      <c r="CZ276" s="121" t="str">
        <f t="shared" si="266"/>
        <v/>
      </c>
      <c r="DA276" s="121" t="str">
        <f t="shared" si="267"/>
        <v/>
      </c>
      <c r="DB276" s="122" t="str">
        <f t="shared" si="268"/>
        <v/>
      </c>
      <c r="DC276" s="120" t="str">
        <f t="shared" si="269"/>
        <v/>
      </c>
      <c r="DD276" s="121" t="str">
        <f t="shared" si="270"/>
        <v/>
      </c>
      <c r="DE276" s="121" t="str">
        <f t="shared" si="271"/>
        <v/>
      </c>
      <c r="DF276" s="122" t="str">
        <f t="shared" si="272"/>
        <v/>
      </c>
      <c r="DG276" s="110"/>
    </row>
    <row r="277" spans="2:111" ht="16.2" hidden="1" customHeight="1" outlineLevel="2" x14ac:dyDescent="0.4">
      <c r="B277" s="7">
        <v>272</v>
      </c>
      <c r="C277" s="12"/>
      <c r="D277" s="13"/>
      <c r="E277" s="14"/>
      <c r="F277" s="14"/>
      <c r="G277" s="14"/>
      <c r="H277" s="14"/>
      <c r="I277" s="14"/>
      <c r="J277" s="14"/>
      <c r="K277" s="14"/>
      <c r="L277" s="15"/>
      <c r="M277" s="12"/>
      <c r="N277" s="12"/>
      <c r="O277" s="12"/>
      <c r="P277" s="98" t="str">
        <f xml:space="preserve"> IF(ISBLANK(M277),"",VLOOKUP(M277,ComboValue!$E$2:$I$18,5,FALSE))</f>
        <v/>
      </c>
      <c r="Q277" s="12"/>
      <c r="R277" s="234" t="str" cm="1">
        <f t="array" ref="R277">IF(OR(ISNUMBER(SEARCH("GHS05",$D277:$L277)),ISNUMBER(SEARCH("GHS06",$D277:$L277)),ISNUMBER(SEARCH("GHS07",$D277:$L277)),ISNUMBER(SEARCH("GHS08",$D277:$L277)),ISNUMBER(SEARCH("geen pictogram",$D277:$L277)),ISNUMBER(SEARCH("GHS09",$D277:$L277)),ISNUMBER(SEARCH("GHS05",$D277:$L277))),"JA","NEE")</f>
        <v>NEE</v>
      </c>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X277" s="121" t="str">
        <f xml:space="preserve"> IF(ISBLANK(D277),"",VLOOKUP(D277,ComboValue!$B$2:$C$11,2,FALSE) &amp; ",") &amp; IF(ISBLANK(E277),"",VLOOKUP(E277,ComboValue!$B$2:$C$11,2,FALSE) &amp; ",") &amp; IF(ISBLANK(F277),"",VLOOKUP(F277,ComboValue!$B$2:$C$11,2,FALSE) &amp; ",") &amp; IF(ISBLANK(G277),"",VLOOKUP(G277,ComboValue!$B$2:$C$11,2,FALSE) &amp; ",") &amp; IF(ISBLANK(H277),"",VLOOKUP(H277,ComboValue!$B$2:$C$11,2,FALSE) &amp; ",") &amp; IF(ISBLANK(I277),"",VLOOKUP(I277,ComboValue!$B$2:$C$11,2,FALSE) &amp; ",") &amp; IF(ISBLANK(J277),"",VLOOKUP(J277,ComboValue!$B$2:$C$11,2,FALSE) &amp; ",") &amp; IF(ISBLANK(K277),"",VLOOKUP(K277,ComboValue!$B$2:$C$11,2,FALSE) &amp; ",") &amp; IF(ISBLANK(L277),"",VLOOKUP(L277,ComboValue!$B$2:$C$11,2,FALSE) &amp; ",")</f>
        <v/>
      </c>
      <c r="AY277" s="121" t="str">
        <f t="shared" si="232"/>
        <v>Tous_NL</v>
      </c>
      <c r="AZ277" s="121" t="str">
        <f>IF(ISBLANK(M277),"",VLOOKUP(M277,ComboValue!$E$2:$G$18,3,FALSE))</f>
        <v/>
      </c>
      <c r="BA277" s="121" t="str">
        <f>IF(ISBLANK(N277),"",VLOOKUP(N277,ComboValue!$K$2:$L$5,2,FALSE))</f>
        <v/>
      </c>
      <c r="BB277" s="128" t="str">
        <f>IF(ISBLANK(S277),"",VLOOKUP(S277,ComboValue!$N$2:$O$70,2,FALSE) &amp; ",") &amp; IF(ISBLANK(T277),"",VLOOKUP(T277,ComboValue!$N$2:$O$70,2,FALSE) &amp; ",") &amp; IF(ISBLANK(U277),"",VLOOKUP(U277,ComboValue!$N$2:$O$70,2,FALSE) &amp; ",") &amp; IF(ISBLANK(V277),"",VLOOKUP(V277,ComboValue!$N$2:$O$70,2,FALSE) &amp; ",") &amp; IF(ISBLANK(W277),"",VLOOKUP(W277,ComboValue!$N$2:$O$70,2,FALSE) &amp; ",") &amp; IF(ISBLANK(X277),"",VLOOKUP(X277,ComboValue!$N$2:$O$70,2,FALSE) &amp; ",") &amp; IF(ISBLANK(Y277),"",VLOOKUP(Y277,ComboValue!$N$2:$O$70,2,FALSE) &amp; ",") &amp; IF(ISBLANK(Z277),"",VLOOKUP(Z277,ComboValue!$N$2:$O$70,2,FALSE) &amp; ",") &amp; IF(ISBLANK(AA277),"",VLOOKUP(AA277,ComboValue!$N$2:$O$70,2,FALSE) &amp; ",") &amp; IF(ISBLANK(AB277),"",VLOOKUP(AB277,ComboValue!$N$2:$O$70,2,FALSE) &amp; ",") &amp; IF(ISBLANK(AC277),"",VLOOKUP(AC277,ComboValue!$N$2:$O$70,2,FALSE) &amp; ",") &amp; IF(ISBLANK(AD277),"",VLOOKUP(AD277,ComboValue!$N$2:$O$70,2,FALSE) &amp; ",") &amp; IF(ISBLANK(AE277),"",VLOOKUP(AE277,ComboValue!$N$2:$O$70,2,FALSE) &amp; ",") &amp; IF(ISBLANK(AF277),"",VLOOKUP(AF277,ComboValue!$N$2:$O$70,2,FALSE) &amp; ",") &amp; IF(ISBLANK(AG277),"",VLOOKUP(AG277,ComboValue!$N$2:$O$70,2,FALSE) &amp; ",") &amp; IF(ISBLANK(AH277),"",VLOOKUP(AH277,ComboValue!$N$2:$O$70,2,FALSE) &amp; ",") &amp; IF(ISBLANK(AI277),"",VLOOKUP(AI277,ComboValue!$N$2:$O$70,2,FALSE) &amp; ",") &amp; IF(ISBLANK(AJ277),"",VLOOKUP(AJ277,ComboValue!$N$2:$O$70,2,FALSE) &amp; ",") &amp; IF(ISBLANK(AK277),"",VLOOKUP(AK277,ComboValue!$N$2:$O$70,2,FALSE) &amp; ",") &amp; IF(ISBLANK(AL277),"",VLOOKUP(AL277,ComboValue!$N$2:$O$70,2,FALSE) &amp; ",") &amp; IF(ISBLANK(AM277),"",VLOOKUP(AM277,ComboValue!$N$2:$O$70,2,FALSE) &amp; ",") &amp; IF(ISBLANK(AN277),"",VLOOKUP(AN277,ComboValue!$N$2:$O$70,2,FALSE) &amp; ",") &amp; IF(ISBLANK(AO277),"",VLOOKUP(AO277,ComboValue!$N$2:$O$70,2,FALSE) &amp; ",") &amp; IF(ISBLANK(AP277),"",VLOOKUP(AP277,ComboValue!$N$2:$O$70,2,FALSE) &amp; ",") &amp; IF(ISBLANK(AQ277),"",VLOOKUP(AQ277,ComboValue!$N$2:$O$70,2,FALSE) &amp; ",") &amp; IF(ISBLANK(AR277),"",VLOOKUP(AR277,ComboValue!$N$2:$O$70,2,FALSE) &amp; ",") &amp; IF(ISBLANK(AS277),"",VLOOKUP(AS277,ComboValue!$N$2:$O$70,2,FALSE) &amp; ",") &amp; IF(ISBLANK(AT277),"",VLOOKUP(AT277,ComboValue!$N$2:$O$70,2,FALSE) &amp; ",") &amp; IF(ISBLANK(AU277),"",VLOOKUP(AU277,ComboValue!$N$2:$O$70,2,FALSE) &amp; ",") &amp; IF(ISBLANK(AV277),"",VLOOKUP(AV277,ComboValue!$N$2:$O$70,2,FALSE) &amp; ",")</f>
        <v/>
      </c>
      <c r="BC277" s="122" t="str">
        <f t="shared" si="233"/>
        <v/>
      </c>
      <c r="BD277" s="110"/>
      <c r="BE277" s="120" t="str">
        <f t="shared" si="273"/>
        <v/>
      </c>
      <c r="BF277" s="121" t="str">
        <f t="shared" si="274"/>
        <v/>
      </c>
      <c r="BG277" s="121" t="str">
        <f t="shared" si="275"/>
        <v/>
      </c>
      <c r="BH277" s="121" t="str">
        <f t="shared" si="276"/>
        <v/>
      </c>
      <c r="BI277" s="121" t="str">
        <f t="shared" si="277"/>
        <v/>
      </c>
      <c r="BJ277" s="121" t="str">
        <f t="shared" si="278"/>
        <v/>
      </c>
      <c r="BK277" s="121" t="str">
        <f t="shared" si="279"/>
        <v/>
      </c>
      <c r="BL277" s="121" t="str">
        <f t="shared" si="280"/>
        <v/>
      </c>
      <c r="BM277" s="121" t="str">
        <f t="shared" si="281"/>
        <v/>
      </c>
      <c r="BN277" s="121" t="str">
        <f t="shared" si="282"/>
        <v/>
      </c>
      <c r="BO277" s="121">
        <f t="shared" si="234"/>
        <v>0</v>
      </c>
      <c r="BP277" s="121">
        <f t="shared" si="235"/>
        <v>0</v>
      </c>
      <c r="BQ277" s="121">
        <f t="shared" si="236"/>
        <v>0</v>
      </c>
      <c r="BR277" s="121">
        <f t="shared" si="237"/>
        <v>0</v>
      </c>
      <c r="BS277" s="121">
        <f t="shared" si="238"/>
        <v>0</v>
      </c>
      <c r="BT277" s="121">
        <f t="shared" si="239"/>
        <v>0</v>
      </c>
      <c r="BU277" s="121" t="str">
        <f t="shared" si="240"/>
        <v/>
      </c>
      <c r="BV277" s="121" t="str">
        <f t="shared" si="241"/>
        <v/>
      </c>
      <c r="BW277" s="121" t="str">
        <f t="shared" si="242"/>
        <v/>
      </c>
      <c r="BX277" s="121" t="str">
        <f t="shared" si="243"/>
        <v/>
      </c>
      <c r="BY277" s="121" t="str">
        <f t="shared" si="244"/>
        <v/>
      </c>
      <c r="BZ277" s="121" t="str">
        <f t="shared" si="245"/>
        <v/>
      </c>
      <c r="CA277" s="121" t="str">
        <f t="shared" si="246"/>
        <v/>
      </c>
      <c r="CB277" s="121" t="str">
        <f t="shared" si="247"/>
        <v/>
      </c>
      <c r="CC277" s="121" t="str">
        <f t="shared" si="248"/>
        <v/>
      </c>
      <c r="CD277" s="121" t="str">
        <f t="shared" si="249"/>
        <v/>
      </c>
      <c r="CE277" s="121" t="str">
        <f t="shared" si="250"/>
        <v/>
      </c>
      <c r="CF277" s="121" t="str">
        <f t="shared" si="251"/>
        <v/>
      </c>
      <c r="CG277" s="121" t="str">
        <f t="shared" si="252"/>
        <v/>
      </c>
      <c r="CH277" s="121" t="str">
        <f t="shared" si="253"/>
        <v/>
      </c>
      <c r="CI277" s="121" t="str">
        <f t="shared" si="254"/>
        <v/>
      </c>
      <c r="CJ277" s="129" t="str">
        <f t="shared" si="255"/>
        <v/>
      </c>
      <c r="CK277" s="121" t="str">
        <f t="shared" si="256"/>
        <v/>
      </c>
      <c r="CL277" s="121" t="str">
        <f t="shared" si="257"/>
        <v/>
      </c>
      <c r="CM277" s="122" t="str">
        <f t="shared" si="258"/>
        <v/>
      </c>
      <c r="CN277" s="122"/>
      <c r="CO277" s="122"/>
      <c r="CP277" s="122"/>
      <c r="CQ277" s="122"/>
      <c r="CR277" s="218" t="str">
        <f t="shared" si="283"/>
        <v>NO</v>
      </c>
      <c r="CS277" s="120" t="str">
        <f t="shared" si="259"/>
        <v/>
      </c>
      <c r="CT277" s="121" t="str">
        <f t="shared" si="260"/>
        <v/>
      </c>
      <c r="CU277" s="121" t="str">
        <f t="shared" si="261"/>
        <v/>
      </c>
      <c r="CV277" s="121" t="str">
        <f t="shared" si="262"/>
        <v/>
      </c>
      <c r="CW277" s="121" t="str">
        <f t="shared" si="263"/>
        <v/>
      </c>
      <c r="CX277" s="121" t="str">
        <f t="shared" si="264"/>
        <v/>
      </c>
      <c r="CY277" s="121" t="str">
        <f t="shared" si="265"/>
        <v/>
      </c>
      <c r="CZ277" s="121" t="str">
        <f t="shared" si="266"/>
        <v/>
      </c>
      <c r="DA277" s="121" t="str">
        <f t="shared" si="267"/>
        <v/>
      </c>
      <c r="DB277" s="122" t="str">
        <f t="shared" si="268"/>
        <v/>
      </c>
      <c r="DC277" s="120" t="str">
        <f t="shared" si="269"/>
        <v/>
      </c>
      <c r="DD277" s="121" t="str">
        <f t="shared" si="270"/>
        <v/>
      </c>
      <c r="DE277" s="121" t="str">
        <f t="shared" si="271"/>
        <v/>
      </c>
      <c r="DF277" s="122" t="str">
        <f t="shared" si="272"/>
        <v/>
      </c>
      <c r="DG277" s="110"/>
    </row>
    <row r="278" spans="2:111" ht="16.2" hidden="1" customHeight="1" outlineLevel="2" x14ac:dyDescent="0.4">
      <c r="B278" s="7">
        <v>273</v>
      </c>
      <c r="C278" s="12"/>
      <c r="D278" s="13"/>
      <c r="E278" s="14"/>
      <c r="F278" s="14"/>
      <c r="G278" s="14"/>
      <c r="H278" s="14"/>
      <c r="I278" s="14"/>
      <c r="J278" s="14"/>
      <c r="K278" s="14"/>
      <c r="L278" s="15"/>
      <c r="M278" s="12"/>
      <c r="N278" s="12"/>
      <c r="O278" s="12"/>
      <c r="P278" s="98" t="str">
        <f xml:space="preserve"> IF(ISBLANK(M278),"",VLOOKUP(M278,ComboValue!$E$2:$I$18,5,FALSE))</f>
        <v/>
      </c>
      <c r="Q278" s="12"/>
      <c r="R278" s="234" t="str" cm="1">
        <f t="array" ref="R278">IF(OR(ISNUMBER(SEARCH("GHS05",$D278:$L278)),ISNUMBER(SEARCH("GHS06",$D278:$L278)),ISNUMBER(SEARCH("GHS07",$D278:$L278)),ISNUMBER(SEARCH("GHS08",$D278:$L278)),ISNUMBER(SEARCH("geen pictogram",$D278:$L278)),ISNUMBER(SEARCH("GHS09",$D278:$L278)),ISNUMBER(SEARCH("GHS05",$D278:$L278))),"JA","NEE")</f>
        <v>NEE</v>
      </c>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X278" s="121" t="str">
        <f xml:space="preserve"> IF(ISBLANK(D278),"",VLOOKUP(D278,ComboValue!$B$2:$C$11,2,FALSE) &amp; ",") &amp; IF(ISBLANK(E278),"",VLOOKUP(E278,ComboValue!$B$2:$C$11,2,FALSE) &amp; ",") &amp; IF(ISBLANK(F278),"",VLOOKUP(F278,ComboValue!$B$2:$C$11,2,FALSE) &amp; ",") &amp; IF(ISBLANK(G278),"",VLOOKUP(G278,ComboValue!$B$2:$C$11,2,FALSE) &amp; ",") &amp; IF(ISBLANK(H278),"",VLOOKUP(H278,ComboValue!$B$2:$C$11,2,FALSE) &amp; ",") &amp; IF(ISBLANK(I278),"",VLOOKUP(I278,ComboValue!$B$2:$C$11,2,FALSE) &amp; ",") &amp; IF(ISBLANK(J278),"",VLOOKUP(J278,ComboValue!$B$2:$C$11,2,FALSE) &amp; ",") &amp; IF(ISBLANK(K278),"",VLOOKUP(K278,ComboValue!$B$2:$C$11,2,FALSE) &amp; ",") &amp; IF(ISBLANK(L278),"",VLOOKUP(L278,ComboValue!$B$2:$C$11,2,FALSE) &amp; ",")</f>
        <v/>
      </c>
      <c r="AY278" s="121" t="str">
        <f t="shared" si="232"/>
        <v>Tous_NL</v>
      </c>
      <c r="AZ278" s="121" t="str">
        <f>IF(ISBLANK(M278),"",VLOOKUP(M278,ComboValue!$E$2:$G$18,3,FALSE))</f>
        <v/>
      </c>
      <c r="BA278" s="121" t="str">
        <f>IF(ISBLANK(N278),"",VLOOKUP(N278,ComboValue!$K$2:$L$5,2,FALSE))</f>
        <v/>
      </c>
      <c r="BB278" s="128" t="str">
        <f>IF(ISBLANK(S278),"",VLOOKUP(S278,ComboValue!$N$2:$O$70,2,FALSE) &amp; ",") &amp; IF(ISBLANK(T278),"",VLOOKUP(T278,ComboValue!$N$2:$O$70,2,FALSE) &amp; ",") &amp; IF(ISBLANK(U278),"",VLOOKUP(U278,ComboValue!$N$2:$O$70,2,FALSE) &amp; ",") &amp; IF(ISBLANK(V278),"",VLOOKUP(V278,ComboValue!$N$2:$O$70,2,FALSE) &amp; ",") &amp; IF(ISBLANK(W278),"",VLOOKUP(W278,ComboValue!$N$2:$O$70,2,FALSE) &amp; ",") &amp; IF(ISBLANK(X278),"",VLOOKUP(X278,ComboValue!$N$2:$O$70,2,FALSE) &amp; ",") &amp; IF(ISBLANK(Y278),"",VLOOKUP(Y278,ComboValue!$N$2:$O$70,2,FALSE) &amp; ",") &amp; IF(ISBLANK(Z278),"",VLOOKUP(Z278,ComboValue!$N$2:$O$70,2,FALSE) &amp; ",") &amp; IF(ISBLANK(AA278),"",VLOOKUP(AA278,ComboValue!$N$2:$O$70,2,FALSE) &amp; ",") &amp; IF(ISBLANK(AB278),"",VLOOKUP(AB278,ComboValue!$N$2:$O$70,2,FALSE) &amp; ",") &amp; IF(ISBLANK(AC278),"",VLOOKUP(AC278,ComboValue!$N$2:$O$70,2,FALSE) &amp; ",") &amp; IF(ISBLANK(AD278),"",VLOOKUP(AD278,ComboValue!$N$2:$O$70,2,FALSE) &amp; ",") &amp; IF(ISBLANK(AE278),"",VLOOKUP(AE278,ComboValue!$N$2:$O$70,2,FALSE) &amp; ",") &amp; IF(ISBLANK(AF278),"",VLOOKUP(AF278,ComboValue!$N$2:$O$70,2,FALSE) &amp; ",") &amp; IF(ISBLANK(AG278),"",VLOOKUP(AG278,ComboValue!$N$2:$O$70,2,FALSE) &amp; ",") &amp; IF(ISBLANK(AH278),"",VLOOKUP(AH278,ComboValue!$N$2:$O$70,2,FALSE) &amp; ",") &amp; IF(ISBLANK(AI278),"",VLOOKUP(AI278,ComboValue!$N$2:$O$70,2,FALSE) &amp; ",") &amp; IF(ISBLANK(AJ278),"",VLOOKUP(AJ278,ComboValue!$N$2:$O$70,2,FALSE) &amp; ",") &amp; IF(ISBLANK(AK278),"",VLOOKUP(AK278,ComboValue!$N$2:$O$70,2,FALSE) &amp; ",") &amp; IF(ISBLANK(AL278),"",VLOOKUP(AL278,ComboValue!$N$2:$O$70,2,FALSE) &amp; ",") &amp; IF(ISBLANK(AM278),"",VLOOKUP(AM278,ComboValue!$N$2:$O$70,2,FALSE) &amp; ",") &amp; IF(ISBLANK(AN278),"",VLOOKUP(AN278,ComboValue!$N$2:$O$70,2,FALSE) &amp; ",") &amp; IF(ISBLANK(AO278),"",VLOOKUP(AO278,ComboValue!$N$2:$O$70,2,FALSE) &amp; ",") &amp; IF(ISBLANK(AP278),"",VLOOKUP(AP278,ComboValue!$N$2:$O$70,2,FALSE) &amp; ",") &amp; IF(ISBLANK(AQ278),"",VLOOKUP(AQ278,ComboValue!$N$2:$O$70,2,FALSE) &amp; ",") &amp; IF(ISBLANK(AR278),"",VLOOKUP(AR278,ComboValue!$N$2:$O$70,2,FALSE) &amp; ",") &amp; IF(ISBLANK(AS278),"",VLOOKUP(AS278,ComboValue!$N$2:$O$70,2,FALSE) &amp; ",") &amp; IF(ISBLANK(AT278),"",VLOOKUP(AT278,ComboValue!$N$2:$O$70,2,FALSE) &amp; ",") &amp; IF(ISBLANK(AU278),"",VLOOKUP(AU278,ComboValue!$N$2:$O$70,2,FALSE) &amp; ",") &amp; IF(ISBLANK(AV278),"",VLOOKUP(AV278,ComboValue!$N$2:$O$70,2,FALSE) &amp; ",")</f>
        <v/>
      </c>
      <c r="BC278" s="122" t="str">
        <f t="shared" si="233"/>
        <v/>
      </c>
      <c r="BD278" s="110"/>
      <c r="BE278" s="120" t="str">
        <f t="shared" si="273"/>
        <v/>
      </c>
      <c r="BF278" s="121" t="str">
        <f t="shared" si="274"/>
        <v/>
      </c>
      <c r="BG278" s="121" t="str">
        <f t="shared" si="275"/>
        <v/>
      </c>
      <c r="BH278" s="121" t="str">
        <f t="shared" si="276"/>
        <v/>
      </c>
      <c r="BI278" s="121" t="str">
        <f t="shared" si="277"/>
        <v/>
      </c>
      <c r="BJ278" s="121" t="str">
        <f t="shared" si="278"/>
        <v/>
      </c>
      <c r="BK278" s="121" t="str">
        <f t="shared" si="279"/>
        <v/>
      </c>
      <c r="BL278" s="121" t="str">
        <f t="shared" si="280"/>
        <v/>
      </c>
      <c r="BM278" s="121" t="str">
        <f t="shared" si="281"/>
        <v/>
      </c>
      <c r="BN278" s="121" t="str">
        <f t="shared" si="282"/>
        <v/>
      </c>
      <c r="BO278" s="121">
        <f t="shared" si="234"/>
        <v>0</v>
      </c>
      <c r="BP278" s="121">
        <f t="shared" si="235"/>
        <v>0</v>
      </c>
      <c r="BQ278" s="121">
        <f t="shared" si="236"/>
        <v>0</v>
      </c>
      <c r="BR278" s="121">
        <f t="shared" si="237"/>
        <v>0</v>
      </c>
      <c r="BS278" s="121">
        <f t="shared" si="238"/>
        <v>0</v>
      </c>
      <c r="BT278" s="121">
        <f t="shared" si="239"/>
        <v>0</v>
      </c>
      <c r="BU278" s="121" t="str">
        <f t="shared" si="240"/>
        <v/>
      </c>
      <c r="BV278" s="121" t="str">
        <f t="shared" si="241"/>
        <v/>
      </c>
      <c r="BW278" s="121" t="str">
        <f t="shared" si="242"/>
        <v/>
      </c>
      <c r="BX278" s="121" t="str">
        <f t="shared" si="243"/>
        <v/>
      </c>
      <c r="BY278" s="121" t="str">
        <f t="shared" si="244"/>
        <v/>
      </c>
      <c r="BZ278" s="121" t="str">
        <f t="shared" si="245"/>
        <v/>
      </c>
      <c r="CA278" s="121" t="str">
        <f t="shared" si="246"/>
        <v/>
      </c>
      <c r="CB278" s="121" t="str">
        <f t="shared" si="247"/>
        <v/>
      </c>
      <c r="CC278" s="121" t="str">
        <f t="shared" si="248"/>
        <v/>
      </c>
      <c r="CD278" s="121" t="str">
        <f t="shared" si="249"/>
        <v/>
      </c>
      <c r="CE278" s="121" t="str">
        <f t="shared" si="250"/>
        <v/>
      </c>
      <c r="CF278" s="121" t="str">
        <f t="shared" si="251"/>
        <v/>
      </c>
      <c r="CG278" s="121" t="str">
        <f t="shared" si="252"/>
        <v/>
      </c>
      <c r="CH278" s="121" t="str">
        <f t="shared" si="253"/>
        <v/>
      </c>
      <c r="CI278" s="121" t="str">
        <f t="shared" si="254"/>
        <v/>
      </c>
      <c r="CJ278" s="129" t="str">
        <f t="shared" si="255"/>
        <v/>
      </c>
      <c r="CK278" s="121" t="str">
        <f t="shared" si="256"/>
        <v/>
      </c>
      <c r="CL278" s="121" t="str">
        <f t="shared" si="257"/>
        <v/>
      </c>
      <c r="CM278" s="122" t="str">
        <f t="shared" si="258"/>
        <v/>
      </c>
      <c r="CN278" s="122"/>
      <c r="CO278" s="122"/>
      <c r="CP278" s="122"/>
      <c r="CQ278" s="122"/>
      <c r="CR278" s="218" t="str">
        <f t="shared" si="283"/>
        <v>NO</v>
      </c>
      <c r="CS278" s="120" t="str">
        <f t="shared" si="259"/>
        <v/>
      </c>
      <c r="CT278" s="121" t="str">
        <f t="shared" si="260"/>
        <v/>
      </c>
      <c r="CU278" s="121" t="str">
        <f t="shared" si="261"/>
        <v/>
      </c>
      <c r="CV278" s="121" t="str">
        <f t="shared" si="262"/>
        <v/>
      </c>
      <c r="CW278" s="121" t="str">
        <f t="shared" si="263"/>
        <v/>
      </c>
      <c r="CX278" s="121" t="str">
        <f t="shared" si="264"/>
        <v/>
      </c>
      <c r="CY278" s="121" t="str">
        <f t="shared" si="265"/>
        <v/>
      </c>
      <c r="CZ278" s="121" t="str">
        <f t="shared" si="266"/>
        <v/>
      </c>
      <c r="DA278" s="121" t="str">
        <f t="shared" si="267"/>
        <v/>
      </c>
      <c r="DB278" s="122" t="str">
        <f t="shared" si="268"/>
        <v/>
      </c>
      <c r="DC278" s="120" t="str">
        <f t="shared" si="269"/>
        <v/>
      </c>
      <c r="DD278" s="121" t="str">
        <f t="shared" si="270"/>
        <v/>
      </c>
      <c r="DE278" s="121" t="str">
        <f t="shared" si="271"/>
        <v/>
      </c>
      <c r="DF278" s="122" t="str">
        <f t="shared" si="272"/>
        <v/>
      </c>
      <c r="DG278" s="110"/>
    </row>
    <row r="279" spans="2:111" ht="16.2" hidden="1" customHeight="1" outlineLevel="2" x14ac:dyDescent="0.4">
      <c r="B279" s="7">
        <v>274</v>
      </c>
      <c r="C279" s="12"/>
      <c r="D279" s="13"/>
      <c r="E279" s="14"/>
      <c r="F279" s="14"/>
      <c r="G279" s="14"/>
      <c r="H279" s="14"/>
      <c r="I279" s="14"/>
      <c r="J279" s="14"/>
      <c r="K279" s="14"/>
      <c r="L279" s="15"/>
      <c r="M279" s="12"/>
      <c r="N279" s="12"/>
      <c r="O279" s="12"/>
      <c r="P279" s="98" t="str">
        <f xml:space="preserve"> IF(ISBLANK(M279),"",VLOOKUP(M279,ComboValue!$E$2:$I$18,5,FALSE))</f>
        <v/>
      </c>
      <c r="Q279" s="12"/>
      <c r="R279" s="234" t="str" cm="1">
        <f t="array" ref="R279">IF(OR(ISNUMBER(SEARCH("GHS05",$D279:$L279)),ISNUMBER(SEARCH("GHS06",$D279:$L279)),ISNUMBER(SEARCH("GHS07",$D279:$L279)),ISNUMBER(SEARCH("GHS08",$D279:$L279)),ISNUMBER(SEARCH("geen pictogram",$D279:$L279)),ISNUMBER(SEARCH("GHS09",$D279:$L279)),ISNUMBER(SEARCH("GHS05",$D279:$L279))),"JA","NEE")</f>
        <v>NEE</v>
      </c>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X279" s="121" t="str">
        <f xml:space="preserve"> IF(ISBLANK(D279),"",VLOOKUP(D279,ComboValue!$B$2:$C$11,2,FALSE) &amp; ",") &amp; IF(ISBLANK(E279),"",VLOOKUP(E279,ComboValue!$B$2:$C$11,2,FALSE) &amp; ",") &amp; IF(ISBLANK(F279),"",VLOOKUP(F279,ComboValue!$B$2:$C$11,2,FALSE) &amp; ",") &amp; IF(ISBLANK(G279),"",VLOOKUP(G279,ComboValue!$B$2:$C$11,2,FALSE) &amp; ",") &amp; IF(ISBLANK(H279),"",VLOOKUP(H279,ComboValue!$B$2:$C$11,2,FALSE) &amp; ",") &amp; IF(ISBLANK(I279),"",VLOOKUP(I279,ComboValue!$B$2:$C$11,2,FALSE) &amp; ",") &amp; IF(ISBLANK(J279),"",VLOOKUP(J279,ComboValue!$B$2:$C$11,2,FALSE) &amp; ",") &amp; IF(ISBLANK(K279),"",VLOOKUP(K279,ComboValue!$B$2:$C$11,2,FALSE) &amp; ",") &amp; IF(ISBLANK(L279),"",VLOOKUP(L279,ComboValue!$B$2:$C$11,2,FALSE) &amp; ",")</f>
        <v/>
      </c>
      <c r="AY279" s="121" t="str">
        <f t="shared" si="232"/>
        <v>Tous_NL</v>
      </c>
      <c r="AZ279" s="121" t="str">
        <f>IF(ISBLANK(M279),"",VLOOKUP(M279,ComboValue!$E$2:$G$18,3,FALSE))</f>
        <v/>
      </c>
      <c r="BA279" s="121" t="str">
        <f>IF(ISBLANK(N279),"",VLOOKUP(N279,ComboValue!$K$2:$L$5,2,FALSE))</f>
        <v/>
      </c>
      <c r="BB279" s="128" t="str">
        <f>IF(ISBLANK(S279),"",VLOOKUP(S279,ComboValue!$N$2:$O$70,2,FALSE) &amp; ",") &amp; IF(ISBLANK(T279),"",VLOOKUP(T279,ComboValue!$N$2:$O$70,2,FALSE) &amp; ",") &amp; IF(ISBLANK(U279),"",VLOOKUP(U279,ComboValue!$N$2:$O$70,2,FALSE) &amp; ",") &amp; IF(ISBLANK(V279),"",VLOOKUP(V279,ComboValue!$N$2:$O$70,2,FALSE) &amp; ",") &amp; IF(ISBLANK(W279),"",VLOOKUP(W279,ComboValue!$N$2:$O$70,2,FALSE) &amp; ",") &amp; IF(ISBLANK(X279),"",VLOOKUP(X279,ComboValue!$N$2:$O$70,2,FALSE) &amp; ",") &amp; IF(ISBLANK(Y279),"",VLOOKUP(Y279,ComboValue!$N$2:$O$70,2,FALSE) &amp; ",") &amp; IF(ISBLANK(Z279),"",VLOOKUP(Z279,ComboValue!$N$2:$O$70,2,FALSE) &amp; ",") &amp; IF(ISBLANK(AA279),"",VLOOKUP(AA279,ComboValue!$N$2:$O$70,2,FALSE) &amp; ",") &amp; IF(ISBLANK(AB279),"",VLOOKUP(AB279,ComboValue!$N$2:$O$70,2,FALSE) &amp; ",") &amp; IF(ISBLANK(AC279),"",VLOOKUP(AC279,ComboValue!$N$2:$O$70,2,FALSE) &amp; ",") &amp; IF(ISBLANK(AD279),"",VLOOKUP(AD279,ComboValue!$N$2:$O$70,2,FALSE) &amp; ",") &amp; IF(ISBLANK(AE279),"",VLOOKUP(AE279,ComboValue!$N$2:$O$70,2,FALSE) &amp; ",") &amp; IF(ISBLANK(AF279),"",VLOOKUP(AF279,ComboValue!$N$2:$O$70,2,FALSE) &amp; ",") &amp; IF(ISBLANK(AG279),"",VLOOKUP(AG279,ComboValue!$N$2:$O$70,2,FALSE) &amp; ",") &amp; IF(ISBLANK(AH279),"",VLOOKUP(AH279,ComboValue!$N$2:$O$70,2,FALSE) &amp; ",") &amp; IF(ISBLANK(AI279),"",VLOOKUP(AI279,ComboValue!$N$2:$O$70,2,FALSE) &amp; ",") &amp; IF(ISBLANK(AJ279),"",VLOOKUP(AJ279,ComboValue!$N$2:$O$70,2,FALSE) &amp; ",") &amp; IF(ISBLANK(AK279),"",VLOOKUP(AK279,ComboValue!$N$2:$O$70,2,FALSE) &amp; ",") &amp; IF(ISBLANK(AL279),"",VLOOKUP(AL279,ComboValue!$N$2:$O$70,2,FALSE) &amp; ",") &amp; IF(ISBLANK(AM279),"",VLOOKUP(AM279,ComboValue!$N$2:$O$70,2,FALSE) &amp; ",") &amp; IF(ISBLANK(AN279),"",VLOOKUP(AN279,ComboValue!$N$2:$O$70,2,FALSE) &amp; ",") &amp; IF(ISBLANK(AO279),"",VLOOKUP(AO279,ComboValue!$N$2:$O$70,2,FALSE) &amp; ",") &amp; IF(ISBLANK(AP279),"",VLOOKUP(AP279,ComboValue!$N$2:$O$70,2,FALSE) &amp; ",") &amp; IF(ISBLANK(AQ279),"",VLOOKUP(AQ279,ComboValue!$N$2:$O$70,2,FALSE) &amp; ",") &amp; IF(ISBLANK(AR279),"",VLOOKUP(AR279,ComboValue!$N$2:$O$70,2,FALSE) &amp; ",") &amp; IF(ISBLANK(AS279),"",VLOOKUP(AS279,ComboValue!$N$2:$O$70,2,FALSE) &amp; ",") &amp; IF(ISBLANK(AT279),"",VLOOKUP(AT279,ComboValue!$N$2:$O$70,2,FALSE) &amp; ",") &amp; IF(ISBLANK(AU279),"",VLOOKUP(AU279,ComboValue!$N$2:$O$70,2,FALSE) &amp; ",") &amp; IF(ISBLANK(AV279),"",VLOOKUP(AV279,ComboValue!$N$2:$O$70,2,FALSE) &amp; ",")</f>
        <v/>
      </c>
      <c r="BC279" s="122" t="str">
        <f t="shared" si="233"/>
        <v/>
      </c>
      <c r="BD279" s="110"/>
      <c r="BE279" s="120" t="str">
        <f t="shared" si="273"/>
        <v/>
      </c>
      <c r="BF279" s="121" t="str">
        <f t="shared" si="274"/>
        <v/>
      </c>
      <c r="BG279" s="121" t="str">
        <f t="shared" si="275"/>
        <v/>
      </c>
      <c r="BH279" s="121" t="str">
        <f t="shared" si="276"/>
        <v/>
      </c>
      <c r="BI279" s="121" t="str">
        <f t="shared" si="277"/>
        <v/>
      </c>
      <c r="BJ279" s="121" t="str">
        <f t="shared" si="278"/>
        <v/>
      </c>
      <c r="BK279" s="121" t="str">
        <f t="shared" si="279"/>
        <v/>
      </c>
      <c r="BL279" s="121" t="str">
        <f t="shared" si="280"/>
        <v/>
      </c>
      <c r="BM279" s="121" t="str">
        <f t="shared" si="281"/>
        <v/>
      </c>
      <c r="BN279" s="121" t="str">
        <f t="shared" si="282"/>
        <v/>
      </c>
      <c r="BO279" s="121">
        <f t="shared" si="234"/>
        <v>0</v>
      </c>
      <c r="BP279" s="121">
        <f t="shared" si="235"/>
        <v>0</v>
      </c>
      <c r="BQ279" s="121">
        <f t="shared" si="236"/>
        <v>0</v>
      </c>
      <c r="BR279" s="121">
        <f t="shared" si="237"/>
        <v>0</v>
      </c>
      <c r="BS279" s="121">
        <f t="shared" si="238"/>
        <v>0</v>
      </c>
      <c r="BT279" s="121">
        <f t="shared" si="239"/>
        <v>0</v>
      </c>
      <c r="BU279" s="121" t="str">
        <f t="shared" si="240"/>
        <v/>
      </c>
      <c r="BV279" s="121" t="str">
        <f t="shared" si="241"/>
        <v/>
      </c>
      <c r="BW279" s="121" t="str">
        <f t="shared" si="242"/>
        <v/>
      </c>
      <c r="BX279" s="121" t="str">
        <f t="shared" si="243"/>
        <v/>
      </c>
      <c r="BY279" s="121" t="str">
        <f t="shared" si="244"/>
        <v/>
      </c>
      <c r="BZ279" s="121" t="str">
        <f t="shared" si="245"/>
        <v/>
      </c>
      <c r="CA279" s="121" t="str">
        <f t="shared" si="246"/>
        <v/>
      </c>
      <c r="CB279" s="121" t="str">
        <f t="shared" si="247"/>
        <v/>
      </c>
      <c r="CC279" s="121" t="str">
        <f t="shared" si="248"/>
        <v/>
      </c>
      <c r="CD279" s="121" t="str">
        <f t="shared" si="249"/>
        <v/>
      </c>
      <c r="CE279" s="121" t="str">
        <f t="shared" si="250"/>
        <v/>
      </c>
      <c r="CF279" s="121" t="str">
        <f t="shared" si="251"/>
        <v/>
      </c>
      <c r="CG279" s="121" t="str">
        <f t="shared" si="252"/>
        <v/>
      </c>
      <c r="CH279" s="121" t="str">
        <f t="shared" si="253"/>
        <v/>
      </c>
      <c r="CI279" s="121" t="str">
        <f t="shared" si="254"/>
        <v/>
      </c>
      <c r="CJ279" s="129" t="str">
        <f t="shared" si="255"/>
        <v/>
      </c>
      <c r="CK279" s="121" t="str">
        <f t="shared" si="256"/>
        <v/>
      </c>
      <c r="CL279" s="121" t="str">
        <f t="shared" si="257"/>
        <v/>
      </c>
      <c r="CM279" s="122" t="str">
        <f t="shared" si="258"/>
        <v/>
      </c>
      <c r="CN279" s="122"/>
      <c r="CO279" s="122"/>
      <c r="CP279" s="122"/>
      <c r="CQ279" s="122"/>
      <c r="CR279" s="218" t="str">
        <f t="shared" si="283"/>
        <v>NO</v>
      </c>
      <c r="CS279" s="120" t="str">
        <f t="shared" si="259"/>
        <v/>
      </c>
      <c r="CT279" s="121" t="str">
        <f t="shared" si="260"/>
        <v/>
      </c>
      <c r="CU279" s="121" t="str">
        <f t="shared" si="261"/>
        <v/>
      </c>
      <c r="CV279" s="121" t="str">
        <f t="shared" si="262"/>
        <v/>
      </c>
      <c r="CW279" s="121" t="str">
        <f t="shared" si="263"/>
        <v/>
      </c>
      <c r="CX279" s="121" t="str">
        <f t="shared" si="264"/>
        <v/>
      </c>
      <c r="CY279" s="121" t="str">
        <f t="shared" si="265"/>
        <v/>
      </c>
      <c r="CZ279" s="121" t="str">
        <f t="shared" si="266"/>
        <v/>
      </c>
      <c r="DA279" s="121" t="str">
        <f t="shared" si="267"/>
        <v/>
      </c>
      <c r="DB279" s="122" t="str">
        <f t="shared" si="268"/>
        <v/>
      </c>
      <c r="DC279" s="120" t="str">
        <f t="shared" si="269"/>
        <v/>
      </c>
      <c r="DD279" s="121" t="str">
        <f t="shared" si="270"/>
        <v/>
      </c>
      <c r="DE279" s="121" t="str">
        <f t="shared" si="271"/>
        <v/>
      </c>
      <c r="DF279" s="122" t="str">
        <f t="shared" si="272"/>
        <v/>
      </c>
      <c r="DG279" s="110"/>
    </row>
    <row r="280" spans="2:111" ht="16.2" hidden="1" customHeight="1" outlineLevel="2" x14ac:dyDescent="0.4">
      <c r="B280" s="7">
        <v>275</v>
      </c>
      <c r="C280" s="12"/>
      <c r="D280" s="13"/>
      <c r="E280" s="14"/>
      <c r="F280" s="14"/>
      <c r="G280" s="14"/>
      <c r="H280" s="14"/>
      <c r="I280" s="14"/>
      <c r="J280" s="14"/>
      <c r="K280" s="14"/>
      <c r="L280" s="15"/>
      <c r="M280" s="12"/>
      <c r="N280" s="12"/>
      <c r="O280" s="12"/>
      <c r="P280" s="98" t="str">
        <f xml:space="preserve"> IF(ISBLANK(M280),"",VLOOKUP(M280,ComboValue!$E$2:$I$18,5,FALSE))</f>
        <v/>
      </c>
      <c r="Q280" s="12"/>
      <c r="R280" s="234" t="str" cm="1">
        <f t="array" ref="R280">IF(OR(ISNUMBER(SEARCH("GHS05",$D280:$L280)),ISNUMBER(SEARCH("GHS06",$D280:$L280)),ISNUMBER(SEARCH("GHS07",$D280:$L280)),ISNUMBER(SEARCH("GHS08",$D280:$L280)),ISNUMBER(SEARCH("geen pictogram",$D280:$L280)),ISNUMBER(SEARCH("GHS09",$D280:$L280)),ISNUMBER(SEARCH("GHS05",$D280:$L280))),"JA","NEE")</f>
        <v>NEE</v>
      </c>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X280" s="121" t="str">
        <f xml:space="preserve"> IF(ISBLANK(D280),"",VLOOKUP(D280,ComboValue!$B$2:$C$11,2,FALSE) &amp; ",") &amp; IF(ISBLANK(E280),"",VLOOKUP(E280,ComboValue!$B$2:$C$11,2,FALSE) &amp; ",") &amp; IF(ISBLANK(F280),"",VLOOKUP(F280,ComboValue!$B$2:$C$11,2,FALSE) &amp; ",") &amp; IF(ISBLANK(G280),"",VLOOKUP(G280,ComboValue!$B$2:$C$11,2,FALSE) &amp; ",") &amp; IF(ISBLANK(H280),"",VLOOKUP(H280,ComboValue!$B$2:$C$11,2,FALSE) &amp; ",") &amp; IF(ISBLANK(I280),"",VLOOKUP(I280,ComboValue!$B$2:$C$11,2,FALSE) &amp; ",") &amp; IF(ISBLANK(J280),"",VLOOKUP(J280,ComboValue!$B$2:$C$11,2,FALSE) &amp; ",") &amp; IF(ISBLANK(K280),"",VLOOKUP(K280,ComboValue!$B$2:$C$11,2,FALSE) &amp; ",") &amp; IF(ISBLANK(L280),"",VLOOKUP(L280,ComboValue!$B$2:$C$11,2,FALSE) &amp; ",")</f>
        <v/>
      </c>
      <c r="AY280" s="121" t="str">
        <f t="shared" si="232"/>
        <v>Tous_NL</v>
      </c>
      <c r="AZ280" s="121" t="str">
        <f>IF(ISBLANK(M280),"",VLOOKUP(M280,ComboValue!$E$2:$G$18,3,FALSE))</f>
        <v/>
      </c>
      <c r="BA280" s="121" t="str">
        <f>IF(ISBLANK(N280),"",VLOOKUP(N280,ComboValue!$K$2:$L$5,2,FALSE))</f>
        <v/>
      </c>
      <c r="BB280" s="128" t="str">
        <f>IF(ISBLANK(S280),"",VLOOKUP(S280,ComboValue!$N$2:$O$70,2,FALSE) &amp; ",") &amp; IF(ISBLANK(T280),"",VLOOKUP(T280,ComboValue!$N$2:$O$70,2,FALSE) &amp; ",") &amp; IF(ISBLANK(U280),"",VLOOKUP(U280,ComboValue!$N$2:$O$70,2,FALSE) &amp; ",") &amp; IF(ISBLANK(V280),"",VLOOKUP(V280,ComboValue!$N$2:$O$70,2,FALSE) &amp; ",") &amp; IF(ISBLANK(W280),"",VLOOKUP(W280,ComboValue!$N$2:$O$70,2,FALSE) &amp; ",") &amp; IF(ISBLANK(X280),"",VLOOKUP(X280,ComboValue!$N$2:$O$70,2,FALSE) &amp; ",") &amp; IF(ISBLANK(Y280),"",VLOOKUP(Y280,ComboValue!$N$2:$O$70,2,FALSE) &amp; ",") &amp; IF(ISBLANK(Z280),"",VLOOKUP(Z280,ComboValue!$N$2:$O$70,2,FALSE) &amp; ",") &amp; IF(ISBLANK(AA280),"",VLOOKUP(AA280,ComboValue!$N$2:$O$70,2,FALSE) &amp; ",") &amp; IF(ISBLANK(AB280),"",VLOOKUP(AB280,ComboValue!$N$2:$O$70,2,FALSE) &amp; ",") &amp; IF(ISBLANK(AC280),"",VLOOKUP(AC280,ComboValue!$N$2:$O$70,2,FALSE) &amp; ",") &amp; IF(ISBLANK(AD280),"",VLOOKUP(AD280,ComboValue!$N$2:$O$70,2,FALSE) &amp; ",") &amp; IF(ISBLANK(AE280),"",VLOOKUP(AE280,ComboValue!$N$2:$O$70,2,FALSE) &amp; ",") &amp; IF(ISBLANK(AF280),"",VLOOKUP(AF280,ComboValue!$N$2:$O$70,2,FALSE) &amp; ",") &amp; IF(ISBLANK(AG280),"",VLOOKUP(AG280,ComboValue!$N$2:$O$70,2,FALSE) &amp; ",") &amp; IF(ISBLANK(AH280),"",VLOOKUP(AH280,ComboValue!$N$2:$O$70,2,FALSE) &amp; ",") &amp; IF(ISBLANK(AI280),"",VLOOKUP(AI280,ComboValue!$N$2:$O$70,2,FALSE) &amp; ",") &amp; IF(ISBLANK(AJ280),"",VLOOKUP(AJ280,ComboValue!$N$2:$O$70,2,FALSE) &amp; ",") &amp; IF(ISBLANK(AK280),"",VLOOKUP(AK280,ComboValue!$N$2:$O$70,2,FALSE) &amp; ",") &amp; IF(ISBLANK(AL280),"",VLOOKUP(AL280,ComboValue!$N$2:$O$70,2,FALSE) &amp; ",") &amp; IF(ISBLANK(AM280),"",VLOOKUP(AM280,ComboValue!$N$2:$O$70,2,FALSE) &amp; ",") &amp; IF(ISBLANK(AN280),"",VLOOKUP(AN280,ComboValue!$N$2:$O$70,2,FALSE) &amp; ",") &amp; IF(ISBLANK(AO280),"",VLOOKUP(AO280,ComboValue!$N$2:$O$70,2,FALSE) &amp; ",") &amp; IF(ISBLANK(AP280),"",VLOOKUP(AP280,ComboValue!$N$2:$O$70,2,FALSE) &amp; ",") &amp; IF(ISBLANK(AQ280),"",VLOOKUP(AQ280,ComboValue!$N$2:$O$70,2,FALSE) &amp; ",") &amp; IF(ISBLANK(AR280),"",VLOOKUP(AR280,ComboValue!$N$2:$O$70,2,FALSE) &amp; ",") &amp; IF(ISBLANK(AS280),"",VLOOKUP(AS280,ComboValue!$N$2:$O$70,2,FALSE) &amp; ",") &amp; IF(ISBLANK(AT280),"",VLOOKUP(AT280,ComboValue!$N$2:$O$70,2,FALSE) &amp; ",") &amp; IF(ISBLANK(AU280),"",VLOOKUP(AU280,ComboValue!$N$2:$O$70,2,FALSE) &amp; ",") &amp; IF(ISBLANK(AV280),"",VLOOKUP(AV280,ComboValue!$N$2:$O$70,2,FALSE) &amp; ",")</f>
        <v/>
      </c>
      <c r="BC280" s="122" t="str">
        <f t="shared" si="233"/>
        <v/>
      </c>
      <c r="BD280" s="110"/>
      <c r="BE280" s="120" t="str">
        <f t="shared" si="273"/>
        <v/>
      </c>
      <c r="BF280" s="121" t="str">
        <f t="shared" si="274"/>
        <v/>
      </c>
      <c r="BG280" s="121" t="str">
        <f t="shared" si="275"/>
        <v/>
      </c>
      <c r="BH280" s="121" t="str">
        <f t="shared" si="276"/>
        <v/>
      </c>
      <c r="BI280" s="121" t="str">
        <f t="shared" si="277"/>
        <v/>
      </c>
      <c r="BJ280" s="121" t="str">
        <f t="shared" si="278"/>
        <v/>
      </c>
      <c r="BK280" s="121" t="str">
        <f t="shared" si="279"/>
        <v/>
      </c>
      <c r="BL280" s="121" t="str">
        <f t="shared" si="280"/>
        <v/>
      </c>
      <c r="BM280" s="121" t="str">
        <f t="shared" si="281"/>
        <v/>
      </c>
      <c r="BN280" s="121" t="str">
        <f t="shared" si="282"/>
        <v/>
      </c>
      <c r="BO280" s="121">
        <f t="shared" si="234"/>
        <v>0</v>
      </c>
      <c r="BP280" s="121">
        <f t="shared" si="235"/>
        <v>0</v>
      </c>
      <c r="BQ280" s="121">
        <f t="shared" si="236"/>
        <v>0</v>
      </c>
      <c r="BR280" s="121">
        <f t="shared" si="237"/>
        <v>0</v>
      </c>
      <c r="BS280" s="121">
        <f t="shared" si="238"/>
        <v>0</v>
      </c>
      <c r="BT280" s="121">
        <f t="shared" si="239"/>
        <v>0</v>
      </c>
      <c r="BU280" s="121" t="str">
        <f t="shared" si="240"/>
        <v/>
      </c>
      <c r="BV280" s="121" t="str">
        <f t="shared" si="241"/>
        <v/>
      </c>
      <c r="BW280" s="121" t="str">
        <f t="shared" si="242"/>
        <v/>
      </c>
      <c r="BX280" s="121" t="str">
        <f t="shared" si="243"/>
        <v/>
      </c>
      <c r="BY280" s="121" t="str">
        <f t="shared" si="244"/>
        <v/>
      </c>
      <c r="BZ280" s="121" t="str">
        <f t="shared" si="245"/>
        <v/>
      </c>
      <c r="CA280" s="121" t="str">
        <f t="shared" si="246"/>
        <v/>
      </c>
      <c r="CB280" s="121" t="str">
        <f t="shared" si="247"/>
        <v/>
      </c>
      <c r="CC280" s="121" t="str">
        <f t="shared" si="248"/>
        <v/>
      </c>
      <c r="CD280" s="121" t="str">
        <f t="shared" si="249"/>
        <v/>
      </c>
      <c r="CE280" s="121" t="str">
        <f t="shared" si="250"/>
        <v/>
      </c>
      <c r="CF280" s="121" t="str">
        <f t="shared" si="251"/>
        <v/>
      </c>
      <c r="CG280" s="121" t="str">
        <f t="shared" si="252"/>
        <v/>
      </c>
      <c r="CH280" s="121" t="str">
        <f t="shared" si="253"/>
        <v/>
      </c>
      <c r="CI280" s="121" t="str">
        <f t="shared" si="254"/>
        <v/>
      </c>
      <c r="CJ280" s="129" t="str">
        <f t="shared" si="255"/>
        <v/>
      </c>
      <c r="CK280" s="121" t="str">
        <f t="shared" si="256"/>
        <v/>
      </c>
      <c r="CL280" s="121" t="str">
        <f t="shared" si="257"/>
        <v/>
      </c>
      <c r="CM280" s="122" t="str">
        <f t="shared" si="258"/>
        <v/>
      </c>
      <c r="CN280" s="122"/>
      <c r="CO280" s="122"/>
      <c r="CP280" s="122"/>
      <c r="CQ280" s="122"/>
      <c r="CR280" s="218" t="str">
        <f t="shared" si="283"/>
        <v>NO</v>
      </c>
      <c r="CS280" s="120" t="str">
        <f t="shared" si="259"/>
        <v/>
      </c>
      <c r="CT280" s="121" t="str">
        <f t="shared" si="260"/>
        <v/>
      </c>
      <c r="CU280" s="121" t="str">
        <f t="shared" si="261"/>
        <v/>
      </c>
      <c r="CV280" s="121" t="str">
        <f t="shared" si="262"/>
        <v/>
      </c>
      <c r="CW280" s="121" t="str">
        <f t="shared" si="263"/>
        <v/>
      </c>
      <c r="CX280" s="121" t="str">
        <f t="shared" si="264"/>
        <v/>
      </c>
      <c r="CY280" s="121" t="str">
        <f t="shared" si="265"/>
        <v/>
      </c>
      <c r="CZ280" s="121" t="str">
        <f t="shared" si="266"/>
        <v/>
      </c>
      <c r="DA280" s="121" t="str">
        <f t="shared" si="267"/>
        <v/>
      </c>
      <c r="DB280" s="122" t="str">
        <f t="shared" si="268"/>
        <v/>
      </c>
      <c r="DC280" s="120" t="str">
        <f t="shared" si="269"/>
        <v/>
      </c>
      <c r="DD280" s="121" t="str">
        <f t="shared" si="270"/>
        <v/>
      </c>
      <c r="DE280" s="121" t="str">
        <f t="shared" si="271"/>
        <v/>
      </c>
      <c r="DF280" s="122" t="str">
        <f t="shared" si="272"/>
        <v/>
      </c>
      <c r="DG280" s="110"/>
    </row>
    <row r="281" spans="2:111" ht="16.2" hidden="1" customHeight="1" outlineLevel="2" x14ac:dyDescent="0.4">
      <c r="B281" s="7">
        <v>276</v>
      </c>
      <c r="C281" s="12"/>
      <c r="D281" s="13"/>
      <c r="E281" s="14"/>
      <c r="F281" s="14"/>
      <c r="G281" s="14"/>
      <c r="H281" s="14"/>
      <c r="I281" s="14"/>
      <c r="J281" s="14"/>
      <c r="K281" s="14"/>
      <c r="L281" s="15"/>
      <c r="M281" s="12"/>
      <c r="N281" s="12"/>
      <c r="O281" s="12"/>
      <c r="P281" s="98" t="str">
        <f xml:space="preserve"> IF(ISBLANK(M281),"",VLOOKUP(M281,ComboValue!$E$2:$I$18,5,FALSE))</f>
        <v/>
      </c>
      <c r="Q281" s="12"/>
      <c r="R281" s="234" t="str" cm="1">
        <f t="array" ref="R281">IF(OR(ISNUMBER(SEARCH("GHS05",$D281:$L281)),ISNUMBER(SEARCH("GHS06",$D281:$L281)),ISNUMBER(SEARCH("GHS07",$D281:$L281)),ISNUMBER(SEARCH("GHS08",$D281:$L281)),ISNUMBER(SEARCH("geen pictogram",$D281:$L281)),ISNUMBER(SEARCH("GHS09",$D281:$L281)),ISNUMBER(SEARCH("GHS05",$D281:$L281))),"JA","NEE")</f>
        <v>NEE</v>
      </c>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X281" s="121" t="str">
        <f xml:space="preserve"> IF(ISBLANK(D281),"",VLOOKUP(D281,ComboValue!$B$2:$C$11,2,FALSE) &amp; ",") &amp; IF(ISBLANK(E281),"",VLOOKUP(E281,ComboValue!$B$2:$C$11,2,FALSE) &amp; ",") &amp; IF(ISBLANK(F281),"",VLOOKUP(F281,ComboValue!$B$2:$C$11,2,FALSE) &amp; ",") &amp; IF(ISBLANK(G281),"",VLOOKUP(G281,ComboValue!$B$2:$C$11,2,FALSE) &amp; ",") &amp; IF(ISBLANK(H281),"",VLOOKUP(H281,ComboValue!$B$2:$C$11,2,FALSE) &amp; ",") &amp; IF(ISBLANK(I281),"",VLOOKUP(I281,ComboValue!$B$2:$C$11,2,FALSE) &amp; ",") &amp; IF(ISBLANK(J281),"",VLOOKUP(J281,ComboValue!$B$2:$C$11,2,FALSE) &amp; ",") &amp; IF(ISBLANK(K281),"",VLOOKUP(K281,ComboValue!$B$2:$C$11,2,FALSE) &amp; ",") &amp; IF(ISBLANK(L281),"",VLOOKUP(L281,ComboValue!$B$2:$C$11,2,FALSE) &amp; ",")</f>
        <v/>
      </c>
      <c r="AY281" s="121" t="str">
        <f t="shared" si="232"/>
        <v>Tous_NL</v>
      </c>
      <c r="AZ281" s="121" t="str">
        <f>IF(ISBLANK(M281),"",VLOOKUP(M281,ComboValue!$E$2:$G$18,3,FALSE))</f>
        <v/>
      </c>
      <c r="BA281" s="121" t="str">
        <f>IF(ISBLANK(N281),"",VLOOKUP(N281,ComboValue!$K$2:$L$5,2,FALSE))</f>
        <v/>
      </c>
      <c r="BB281" s="128" t="str">
        <f>IF(ISBLANK(S281),"",VLOOKUP(S281,ComboValue!$N$2:$O$70,2,FALSE) &amp; ",") &amp; IF(ISBLANK(T281),"",VLOOKUP(T281,ComboValue!$N$2:$O$70,2,FALSE) &amp; ",") &amp; IF(ISBLANK(U281),"",VLOOKUP(U281,ComboValue!$N$2:$O$70,2,FALSE) &amp; ",") &amp; IF(ISBLANK(V281),"",VLOOKUP(V281,ComboValue!$N$2:$O$70,2,FALSE) &amp; ",") &amp; IF(ISBLANK(W281),"",VLOOKUP(W281,ComboValue!$N$2:$O$70,2,FALSE) &amp; ",") &amp; IF(ISBLANK(X281),"",VLOOKUP(X281,ComboValue!$N$2:$O$70,2,FALSE) &amp; ",") &amp; IF(ISBLANK(Y281),"",VLOOKUP(Y281,ComboValue!$N$2:$O$70,2,FALSE) &amp; ",") &amp; IF(ISBLANK(Z281),"",VLOOKUP(Z281,ComboValue!$N$2:$O$70,2,FALSE) &amp; ",") &amp; IF(ISBLANK(AA281),"",VLOOKUP(AA281,ComboValue!$N$2:$O$70,2,FALSE) &amp; ",") &amp; IF(ISBLANK(AB281),"",VLOOKUP(AB281,ComboValue!$N$2:$O$70,2,FALSE) &amp; ",") &amp; IF(ISBLANK(AC281),"",VLOOKUP(AC281,ComboValue!$N$2:$O$70,2,FALSE) &amp; ",") &amp; IF(ISBLANK(AD281),"",VLOOKUP(AD281,ComboValue!$N$2:$O$70,2,FALSE) &amp; ",") &amp; IF(ISBLANK(AE281),"",VLOOKUP(AE281,ComboValue!$N$2:$O$70,2,FALSE) &amp; ",") &amp; IF(ISBLANK(AF281),"",VLOOKUP(AF281,ComboValue!$N$2:$O$70,2,FALSE) &amp; ",") &amp; IF(ISBLANK(AG281),"",VLOOKUP(AG281,ComboValue!$N$2:$O$70,2,FALSE) &amp; ",") &amp; IF(ISBLANK(AH281),"",VLOOKUP(AH281,ComboValue!$N$2:$O$70,2,FALSE) &amp; ",") &amp; IF(ISBLANK(AI281),"",VLOOKUP(AI281,ComboValue!$N$2:$O$70,2,FALSE) &amp; ",") &amp; IF(ISBLANK(AJ281),"",VLOOKUP(AJ281,ComboValue!$N$2:$O$70,2,FALSE) &amp; ",") &amp; IF(ISBLANK(AK281),"",VLOOKUP(AK281,ComboValue!$N$2:$O$70,2,FALSE) &amp; ",") &amp; IF(ISBLANK(AL281),"",VLOOKUP(AL281,ComboValue!$N$2:$O$70,2,FALSE) &amp; ",") &amp; IF(ISBLANK(AM281),"",VLOOKUP(AM281,ComboValue!$N$2:$O$70,2,FALSE) &amp; ",") &amp; IF(ISBLANK(AN281),"",VLOOKUP(AN281,ComboValue!$N$2:$O$70,2,FALSE) &amp; ",") &amp; IF(ISBLANK(AO281),"",VLOOKUP(AO281,ComboValue!$N$2:$O$70,2,FALSE) &amp; ",") &amp; IF(ISBLANK(AP281),"",VLOOKUP(AP281,ComboValue!$N$2:$O$70,2,FALSE) &amp; ",") &amp; IF(ISBLANK(AQ281),"",VLOOKUP(AQ281,ComboValue!$N$2:$O$70,2,FALSE) &amp; ",") &amp; IF(ISBLANK(AR281),"",VLOOKUP(AR281,ComboValue!$N$2:$O$70,2,FALSE) &amp; ",") &amp; IF(ISBLANK(AS281),"",VLOOKUP(AS281,ComboValue!$N$2:$O$70,2,FALSE) &amp; ",") &amp; IF(ISBLANK(AT281),"",VLOOKUP(AT281,ComboValue!$N$2:$O$70,2,FALSE) &amp; ",") &amp; IF(ISBLANK(AU281),"",VLOOKUP(AU281,ComboValue!$N$2:$O$70,2,FALSE) &amp; ",") &amp; IF(ISBLANK(AV281),"",VLOOKUP(AV281,ComboValue!$N$2:$O$70,2,FALSE) &amp; ",")</f>
        <v/>
      </c>
      <c r="BC281" s="122" t="str">
        <f t="shared" si="233"/>
        <v/>
      </c>
      <c r="BD281" s="110"/>
      <c r="BE281" s="120" t="str">
        <f t="shared" si="273"/>
        <v/>
      </c>
      <c r="BF281" s="121" t="str">
        <f t="shared" si="274"/>
        <v/>
      </c>
      <c r="BG281" s="121" t="str">
        <f t="shared" si="275"/>
        <v/>
      </c>
      <c r="BH281" s="121" t="str">
        <f t="shared" si="276"/>
        <v/>
      </c>
      <c r="BI281" s="121" t="str">
        <f t="shared" si="277"/>
        <v/>
      </c>
      <c r="BJ281" s="121" t="str">
        <f t="shared" si="278"/>
        <v/>
      </c>
      <c r="BK281" s="121" t="str">
        <f t="shared" si="279"/>
        <v/>
      </c>
      <c r="BL281" s="121" t="str">
        <f t="shared" si="280"/>
        <v/>
      </c>
      <c r="BM281" s="121" t="str">
        <f t="shared" si="281"/>
        <v/>
      </c>
      <c r="BN281" s="121" t="str">
        <f t="shared" si="282"/>
        <v/>
      </c>
      <c r="BO281" s="121">
        <f t="shared" si="234"/>
        <v>0</v>
      </c>
      <c r="BP281" s="121">
        <f t="shared" si="235"/>
        <v>0</v>
      </c>
      <c r="BQ281" s="121">
        <f t="shared" si="236"/>
        <v>0</v>
      </c>
      <c r="BR281" s="121">
        <f t="shared" si="237"/>
        <v>0</v>
      </c>
      <c r="BS281" s="121">
        <f t="shared" si="238"/>
        <v>0</v>
      </c>
      <c r="BT281" s="121">
        <f t="shared" si="239"/>
        <v>0</v>
      </c>
      <c r="BU281" s="121" t="str">
        <f t="shared" si="240"/>
        <v/>
      </c>
      <c r="BV281" s="121" t="str">
        <f t="shared" si="241"/>
        <v/>
      </c>
      <c r="BW281" s="121" t="str">
        <f t="shared" si="242"/>
        <v/>
      </c>
      <c r="BX281" s="121" t="str">
        <f t="shared" si="243"/>
        <v/>
      </c>
      <c r="BY281" s="121" t="str">
        <f t="shared" si="244"/>
        <v/>
      </c>
      <c r="BZ281" s="121" t="str">
        <f t="shared" si="245"/>
        <v/>
      </c>
      <c r="CA281" s="121" t="str">
        <f t="shared" si="246"/>
        <v/>
      </c>
      <c r="CB281" s="121" t="str">
        <f t="shared" si="247"/>
        <v/>
      </c>
      <c r="CC281" s="121" t="str">
        <f t="shared" si="248"/>
        <v/>
      </c>
      <c r="CD281" s="121" t="str">
        <f t="shared" si="249"/>
        <v/>
      </c>
      <c r="CE281" s="121" t="str">
        <f t="shared" si="250"/>
        <v/>
      </c>
      <c r="CF281" s="121" t="str">
        <f t="shared" si="251"/>
        <v/>
      </c>
      <c r="CG281" s="121" t="str">
        <f t="shared" si="252"/>
        <v/>
      </c>
      <c r="CH281" s="121" t="str">
        <f t="shared" si="253"/>
        <v/>
      </c>
      <c r="CI281" s="121" t="str">
        <f t="shared" si="254"/>
        <v/>
      </c>
      <c r="CJ281" s="129" t="str">
        <f t="shared" si="255"/>
        <v/>
      </c>
      <c r="CK281" s="121" t="str">
        <f t="shared" si="256"/>
        <v/>
      </c>
      <c r="CL281" s="121" t="str">
        <f t="shared" si="257"/>
        <v/>
      </c>
      <c r="CM281" s="122" t="str">
        <f t="shared" si="258"/>
        <v/>
      </c>
      <c r="CN281" s="122"/>
      <c r="CO281" s="122"/>
      <c r="CP281" s="122"/>
      <c r="CQ281" s="122"/>
      <c r="CR281" s="218" t="str">
        <f t="shared" si="283"/>
        <v>NO</v>
      </c>
      <c r="CS281" s="120" t="str">
        <f t="shared" si="259"/>
        <v/>
      </c>
      <c r="CT281" s="121" t="str">
        <f t="shared" si="260"/>
        <v/>
      </c>
      <c r="CU281" s="121" t="str">
        <f t="shared" si="261"/>
        <v/>
      </c>
      <c r="CV281" s="121" t="str">
        <f t="shared" si="262"/>
        <v/>
      </c>
      <c r="CW281" s="121" t="str">
        <f t="shared" si="263"/>
        <v/>
      </c>
      <c r="CX281" s="121" t="str">
        <f t="shared" si="264"/>
        <v/>
      </c>
      <c r="CY281" s="121" t="str">
        <f t="shared" si="265"/>
        <v/>
      </c>
      <c r="CZ281" s="121" t="str">
        <f t="shared" si="266"/>
        <v/>
      </c>
      <c r="DA281" s="121" t="str">
        <f t="shared" si="267"/>
        <v/>
      </c>
      <c r="DB281" s="122" t="str">
        <f t="shared" si="268"/>
        <v/>
      </c>
      <c r="DC281" s="120" t="str">
        <f t="shared" si="269"/>
        <v/>
      </c>
      <c r="DD281" s="121" t="str">
        <f t="shared" si="270"/>
        <v/>
      </c>
      <c r="DE281" s="121" t="str">
        <f t="shared" si="271"/>
        <v/>
      </c>
      <c r="DF281" s="122" t="str">
        <f t="shared" si="272"/>
        <v/>
      </c>
      <c r="DG281" s="110"/>
    </row>
    <row r="282" spans="2:111" ht="16.2" hidden="1" customHeight="1" outlineLevel="2" x14ac:dyDescent="0.4">
      <c r="B282" s="7">
        <v>277</v>
      </c>
      <c r="C282" s="12"/>
      <c r="D282" s="13"/>
      <c r="E282" s="14"/>
      <c r="F282" s="14"/>
      <c r="G282" s="14"/>
      <c r="H282" s="14"/>
      <c r="I282" s="14"/>
      <c r="J282" s="14"/>
      <c r="K282" s="14"/>
      <c r="L282" s="15"/>
      <c r="M282" s="12"/>
      <c r="N282" s="12"/>
      <c r="O282" s="12"/>
      <c r="P282" s="98" t="str">
        <f xml:space="preserve"> IF(ISBLANK(M282),"",VLOOKUP(M282,ComboValue!$E$2:$I$18,5,FALSE))</f>
        <v/>
      </c>
      <c r="Q282" s="12"/>
      <c r="R282" s="234" t="str" cm="1">
        <f t="array" ref="R282">IF(OR(ISNUMBER(SEARCH("GHS05",$D282:$L282)),ISNUMBER(SEARCH("GHS06",$D282:$L282)),ISNUMBER(SEARCH("GHS07",$D282:$L282)),ISNUMBER(SEARCH("GHS08",$D282:$L282)),ISNUMBER(SEARCH("geen pictogram",$D282:$L282)),ISNUMBER(SEARCH("GHS09",$D282:$L282)),ISNUMBER(SEARCH("GHS05",$D282:$L282))),"JA","NEE")</f>
        <v>NEE</v>
      </c>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X282" s="121" t="str">
        <f xml:space="preserve"> IF(ISBLANK(D282),"",VLOOKUP(D282,ComboValue!$B$2:$C$11,2,FALSE) &amp; ",") &amp; IF(ISBLANK(E282),"",VLOOKUP(E282,ComboValue!$B$2:$C$11,2,FALSE) &amp; ",") &amp; IF(ISBLANK(F282),"",VLOOKUP(F282,ComboValue!$B$2:$C$11,2,FALSE) &amp; ",") &amp; IF(ISBLANK(G282),"",VLOOKUP(G282,ComboValue!$B$2:$C$11,2,FALSE) &amp; ",") &amp; IF(ISBLANK(H282),"",VLOOKUP(H282,ComboValue!$B$2:$C$11,2,FALSE) &amp; ",") &amp; IF(ISBLANK(I282),"",VLOOKUP(I282,ComboValue!$B$2:$C$11,2,FALSE) &amp; ",") &amp; IF(ISBLANK(J282),"",VLOOKUP(J282,ComboValue!$B$2:$C$11,2,FALSE) &amp; ",") &amp; IF(ISBLANK(K282),"",VLOOKUP(K282,ComboValue!$B$2:$C$11,2,FALSE) &amp; ",") &amp; IF(ISBLANK(L282),"",VLOOKUP(L282,ComboValue!$B$2:$C$11,2,FALSE) &amp; ",")</f>
        <v/>
      </c>
      <c r="AY282" s="121" t="str">
        <f t="shared" si="232"/>
        <v>Tous_NL</v>
      </c>
      <c r="AZ282" s="121" t="str">
        <f>IF(ISBLANK(M282),"",VLOOKUP(M282,ComboValue!$E$2:$G$18,3,FALSE))</f>
        <v/>
      </c>
      <c r="BA282" s="121" t="str">
        <f>IF(ISBLANK(N282),"",VLOOKUP(N282,ComboValue!$K$2:$L$5,2,FALSE))</f>
        <v/>
      </c>
      <c r="BB282" s="128" t="str">
        <f>IF(ISBLANK(S282),"",VLOOKUP(S282,ComboValue!$N$2:$O$70,2,FALSE) &amp; ",") &amp; IF(ISBLANK(T282),"",VLOOKUP(T282,ComboValue!$N$2:$O$70,2,FALSE) &amp; ",") &amp; IF(ISBLANK(U282),"",VLOOKUP(U282,ComboValue!$N$2:$O$70,2,FALSE) &amp; ",") &amp; IF(ISBLANK(V282),"",VLOOKUP(V282,ComboValue!$N$2:$O$70,2,FALSE) &amp; ",") &amp; IF(ISBLANK(W282),"",VLOOKUP(W282,ComboValue!$N$2:$O$70,2,FALSE) &amp; ",") &amp; IF(ISBLANK(X282),"",VLOOKUP(X282,ComboValue!$N$2:$O$70,2,FALSE) &amp; ",") &amp; IF(ISBLANK(Y282),"",VLOOKUP(Y282,ComboValue!$N$2:$O$70,2,FALSE) &amp; ",") &amp; IF(ISBLANK(Z282),"",VLOOKUP(Z282,ComboValue!$N$2:$O$70,2,FALSE) &amp; ",") &amp; IF(ISBLANK(AA282),"",VLOOKUP(AA282,ComboValue!$N$2:$O$70,2,FALSE) &amp; ",") &amp; IF(ISBLANK(AB282),"",VLOOKUP(AB282,ComboValue!$N$2:$O$70,2,FALSE) &amp; ",") &amp; IF(ISBLANK(AC282),"",VLOOKUP(AC282,ComboValue!$N$2:$O$70,2,FALSE) &amp; ",") &amp; IF(ISBLANK(AD282),"",VLOOKUP(AD282,ComboValue!$N$2:$O$70,2,FALSE) &amp; ",") &amp; IF(ISBLANK(AE282),"",VLOOKUP(AE282,ComboValue!$N$2:$O$70,2,FALSE) &amp; ",") &amp; IF(ISBLANK(AF282),"",VLOOKUP(AF282,ComboValue!$N$2:$O$70,2,FALSE) &amp; ",") &amp; IF(ISBLANK(AG282),"",VLOOKUP(AG282,ComboValue!$N$2:$O$70,2,FALSE) &amp; ",") &amp; IF(ISBLANK(AH282),"",VLOOKUP(AH282,ComboValue!$N$2:$O$70,2,FALSE) &amp; ",") &amp; IF(ISBLANK(AI282),"",VLOOKUP(AI282,ComboValue!$N$2:$O$70,2,FALSE) &amp; ",") &amp; IF(ISBLANK(AJ282),"",VLOOKUP(AJ282,ComboValue!$N$2:$O$70,2,FALSE) &amp; ",") &amp; IF(ISBLANK(AK282),"",VLOOKUP(AK282,ComboValue!$N$2:$O$70,2,FALSE) &amp; ",") &amp; IF(ISBLANK(AL282),"",VLOOKUP(AL282,ComboValue!$N$2:$O$70,2,FALSE) &amp; ",") &amp; IF(ISBLANK(AM282),"",VLOOKUP(AM282,ComboValue!$N$2:$O$70,2,FALSE) &amp; ",") &amp; IF(ISBLANK(AN282),"",VLOOKUP(AN282,ComboValue!$N$2:$O$70,2,FALSE) &amp; ",") &amp; IF(ISBLANK(AO282),"",VLOOKUP(AO282,ComboValue!$N$2:$O$70,2,FALSE) &amp; ",") &amp; IF(ISBLANK(AP282),"",VLOOKUP(AP282,ComboValue!$N$2:$O$70,2,FALSE) &amp; ",") &amp; IF(ISBLANK(AQ282),"",VLOOKUP(AQ282,ComboValue!$N$2:$O$70,2,FALSE) &amp; ",") &amp; IF(ISBLANK(AR282),"",VLOOKUP(AR282,ComboValue!$N$2:$O$70,2,FALSE) &amp; ",") &amp; IF(ISBLANK(AS282),"",VLOOKUP(AS282,ComboValue!$N$2:$O$70,2,FALSE) &amp; ",") &amp; IF(ISBLANK(AT282),"",VLOOKUP(AT282,ComboValue!$N$2:$O$70,2,FALSE) &amp; ",") &amp; IF(ISBLANK(AU282),"",VLOOKUP(AU282,ComboValue!$N$2:$O$70,2,FALSE) &amp; ",") &amp; IF(ISBLANK(AV282),"",VLOOKUP(AV282,ComboValue!$N$2:$O$70,2,FALSE) &amp; ",")</f>
        <v/>
      </c>
      <c r="BC282" s="122" t="str">
        <f t="shared" si="233"/>
        <v/>
      </c>
      <c r="BD282" s="110"/>
      <c r="BE282" s="120" t="str">
        <f t="shared" si="273"/>
        <v/>
      </c>
      <c r="BF282" s="121" t="str">
        <f t="shared" si="274"/>
        <v/>
      </c>
      <c r="BG282" s="121" t="str">
        <f t="shared" si="275"/>
        <v/>
      </c>
      <c r="BH282" s="121" t="str">
        <f t="shared" si="276"/>
        <v/>
      </c>
      <c r="BI282" s="121" t="str">
        <f t="shared" si="277"/>
        <v/>
      </c>
      <c r="BJ282" s="121" t="str">
        <f t="shared" si="278"/>
        <v/>
      </c>
      <c r="BK282" s="121" t="str">
        <f t="shared" si="279"/>
        <v/>
      </c>
      <c r="BL282" s="121" t="str">
        <f t="shared" si="280"/>
        <v/>
      </c>
      <c r="BM282" s="121" t="str">
        <f t="shared" si="281"/>
        <v/>
      </c>
      <c r="BN282" s="121" t="str">
        <f t="shared" si="282"/>
        <v/>
      </c>
      <c r="BO282" s="121">
        <f t="shared" si="234"/>
        <v>0</v>
      </c>
      <c r="BP282" s="121">
        <f t="shared" si="235"/>
        <v>0</v>
      </c>
      <c r="BQ282" s="121">
        <f t="shared" si="236"/>
        <v>0</v>
      </c>
      <c r="BR282" s="121">
        <f t="shared" si="237"/>
        <v>0</v>
      </c>
      <c r="BS282" s="121">
        <f t="shared" si="238"/>
        <v>0</v>
      </c>
      <c r="BT282" s="121">
        <f t="shared" si="239"/>
        <v>0</v>
      </c>
      <c r="BU282" s="121" t="str">
        <f t="shared" si="240"/>
        <v/>
      </c>
      <c r="BV282" s="121" t="str">
        <f t="shared" si="241"/>
        <v/>
      </c>
      <c r="BW282" s="121" t="str">
        <f t="shared" si="242"/>
        <v/>
      </c>
      <c r="BX282" s="121" t="str">
        <f t="shared" si="243"/>
        <v/>
      </c>
      <c r="BY282" s="121" t="str">
        <f t="shared" si="244"/>
        <v/>
      </c>
      <c r="BZ282" s="121" t="str">
        <f t="shared" si="245"/>
        <v/>
      </c>
      <c r="CA282" s="121" t="str">
        <f t="shared" si="246"/>
        <v/>
      </c>
      <c r="CB282" s="121" t="str">
        <f t="shared" si="247"/>
        <v/>
      </c>
      <c r="CC282" s="121" t="str">
        <f t="shared" si="248"/>
        <v/>
      </c>
      <c r="CD282" s="121" t="str">
        <f t="shared" si="249"/>
        <v/>
      </c>
      <c r="CE282" s="121" t="str">
        <f t="shared" si="250"/>
        <v/>
      </c>
      <c r="CF282" s="121" t="str">
        <f t="shared" si="251"/>
        <v/>
      </c>
      <c r="CG282" s="121" t="str">
        <f t="shared" si="252"/>
        <v/>
      </c>
      <c r="CH282" s="121" t="str">
        <f t="shared" si="253"/>
        <v/>
      </c>
      <c r="CI282" s="121" t="str">
        <f t="shared" si="254"/>
        <v/>
      </c>
      <c r="CJ282" s="129" t="str">
        <f t="shared" si="255"/>
        <v/>
      </c>
      <c r="CK282" s="121" t="str">
        <f t="shared" si="256"/>
        <v/>
      </c>
      <c r="CL282" s="121" t="str">
        <f t="shared" si="257"/>
        <v/>
      </c>
      <c r="CM282" s="122" t="str">
        <f t="shared" si="258"/>
        <v/>
      </c>
      <c r="CN282" s="122"/>
      <c r="CO282" s="122"/>
      <c r="CP282" s="122"/>
      <c r="CQ282" s="122"/>
      <c r="CR282" s="218" t="str">
        <f t="shared" si="283"/>
        <v>NO</v>
      </c>
      <c r="CS282" s="120" t="str">
        <f t="shared" si="259"/>
        <v/>
      </c>
      <c r="CT282" s="121" t="str">
        <f t="shared" si="260"/>
        <v/>
      </c>
      <c r="CU282" s="121" t="str">
        <f t="shared" si="261"/>
        <v/>
      </c>
      <c r="CV282" s="121" t="str">
        <f t="shared" si="262"/>
        <v/>
      </c>
      <c r="CW282" s="121" t="str">
        <f t="shared" si="263"/>
        <v/>
      </c>
      <c r="CX282" s="121" t="str">
        <f t="shared" si="264"/>
        <v/>
      </c>
      <c r="CY282" s="121" t="str">
        <f t="shared" si="265"/>
        <v/>
      </c>
      <c r="CZ282" s="121" t="str">
        <f t="shared" si="266"/>
        <v/>
      </c>
      <c r="DA282" s="121" t="str">
        <f t="shared" si="267"/>
        <v/>
      </c>
      <c r="DB282" s="122" t="str">
        <f t="shared" si="268"/>
        <v/>
      </c>
      <c r="DC282" s="120" t="str">
        <f t="shared" si="269"/>
        <v/>
      </c>
      <c r="DD282" s="121" t="str">
        <f t="shared" si="270"/>
        <v/>
      </c>
      <c r="DE282" s="121" t="str">
        <f t="shared" si="271"/>
        <v/>
      </c>
      <c r="DF282" s="122" t="str">
        <f t="shared" si="272"/>
        <v/>
      </c>
      <c r="DG282" s="110"/>
    </row>
    <row r="283" spans="2:111" ht="16.2" hidden="1" customHeight="1" outlineLevel="2" x14ac:dyDescent="0.4">
      <c r="B283" s="7">
        <v>278</v>
      </c>
      <c r="C283" s="12"/>
      <c r="D283" s="13"/>
      <c r="E283" s="14"/>
      <c r="F283" s="14"/>
      <c r="G283" s="14"/>
      <c r="H283" s="14"/>
      <c r="I283" s="14"/>
      <c r="J283" s="14"/>
      <c r="K283" s="14"/>
      <c r="L283" s="15"/>
      <c r="M283" s="12"/>
      <c r="N283" s="12"/>
      <c r="O283" s="12"/>
      <c r="P283" s="98" t="str">
        <f xml:space="preserve"> IF(ISBLANK(M283),"",VLOOKUP(M283,ComboValue!$E$2:$I$18,5,FALSE))</f>
        <v/>
      </c>
      <c r="Q283" s="12"/>
      <c r="R283" s="234" t="str" cm="1">
        <f t="array" ref="R283">IF(OR(ISNUMBER(SEARCH("GHS05",$D283:$L283)),ISNUMBER(SEARCH("GHS06",$D283:$L283)),ISNUMBER(SEARCH("GHS07",$D283:$L283)),ISNUMBER(SEARCH("GHS08",$D283:$L283)),ISNUMBER(SEARCH("geen pictogram",$D283:$L283)),ISNUMBER(SEARCH("GHS09",$D283:$L283)),ISNUMBER(SEARCH("GHS05",$D283:$L283))),"JA","NEE")</f>
        <v>NEE</v>
      </c>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X283" s="121" t="str">
        <f xml:space="preserve"> IF(ISBLANK(D283),"",VLOOKUP(D283,ComboValue!$B$2:$C$11,2,FALSE) &amp; ",") &amp; IF(ISBLANK(E283),"",VLOOKUP(E283,ComboValue!$B$2:$C$11,2,FALSE) &amp; ",") &amp; IF(ISBLANK(F283),"",VLOOKUP(F283,ComboValue!$B$2:$C$11,2,FALSE) &amp; ",") &amp; IF(ISBLANK(G283),"",VLOOKUP(G283,ComboValue!$B$2:$C$11,2,FALSE) &amp; ",") &amp; IF(ISBLANK(H283),"",VLOOKUP(H283,ComboValue!$B$2:$C$11,2,FALSE) &amp; ",") &amp; IF(ISBLANK(I283),"",VLOOKUP(I283,ComboValue!$B$2:$C$11,2,FALSE) &amp; ",") &amp; IF(ISBLANK(J283),"",VLOOKUP(J283,ComboValue!$B$2:$C$11,2,FALSE) &amp; ",") &amp; IF(ISBLANK(K283),"",VLOOKUP(K283,ComboValue!$B$2:$C$11,2,FALSE) &amp; ",") &amp; IF(ISBLANK(L283),"",VLOOKUP(L283,ComboValue!$B$2:$C$11,2,FALSE) &amp; ",")</f>
        <v/>
      </c>
      <c r="AY283" s="121" t="str">
        <f t="shared" si="232"/>
        <v>Tous_NL</v>
      </c>
      <c r="AZ283" s="121" t="str">
        <f>IF(ISBLANK(M283),"",VLOOKUP(M283,ComboValue!$E$2:$G$18,3,FALSE))</f>
        <v/>
      </c>
      <c r="BA283" s="121" t="str">
        <f>IF(ISBLANK(N283),"",VLOOKUP(N283,ComboValue!$K$2:$L$5,2,FALSE))</f>
        <v/>
      </c>
      <c r="BB283" s="128" t="str">
        <f>IF(ISBLANK(S283),"",VLOOKUP(S283,ComboValue!$N$2:$O$70,2,FALSE) &amp; ",") &amp; IF(ISBLANK(T283),"",VLOOKUP(T283,ComboValue!$N$2:$O$70,2,FALSE) &amp; ",") &amp; IF(ISBLANK(U283),"",VLOOKUP(U283,ComboValue!$N$2:$O$70,2,FALSE) &amp; ",") &amp; IF(ISBLANK(V283),"",VLOOKUP(V283,ComboValue!$N$2:$O$70,2,FALSE) &amp; ",") &amp; IF(ISBLANK(W283),"",VLOOKUP(W283,ComboValue!$N$2:$O$70,2,FALSE) &amp; ",") &amp; IF(ISBLANK(X283),"",VLOOKUP(X283,ComboValue!$N$2:$O$70,2,FALSE) &amp; ",") &amp; IF(ISBLANK(Y283),"",VLOOKUP(Y283,ComboValue!$N$2:$O$70,2,FALSE) &amp; ",") &amp; IF(ISBLANK(Z283),"",VLOOKUP(Z283,ComboValue!$N$2:$O$70,2,FALSE) &amp; ",") &amp; IF(ISBLANK(AA283),"",VLOOKUP(AA283,ComboValue!$N$2:$O$70,2,FALSE) &amp; ",") &amp; IF(ISBLANK(AB283),"",VLOOKUP(AB283,ComboValue!$N$2:$O$70,2,FALSE) &amp; ",") &amp; IF(ISBLANK(AC283),"",VLOOKUP(AC283,ComboValue!$N$2:$O$70,2,FALSE) &amp; ",") &amp; IF(ISBLANK(AD283),"",VLOOKUP(AD283,ComboValue!$N$2:$O$70,2,FALSE) &amp; ",") &amp; IF(ISBLANK(AE283),"",VLOOKUP(AE283,ComboValue!$N$2:$O$70,2,FALSE) &amp; ",") &amp; IF(ISBLANK(AF283),"",VLOOKUP(AF283,ComboValue!$N$2:$O$70,2,FALSE) &amp; ",") &amp; IF(ISBLANK(AG283),"",VLOOKUP(AG283,ComboValue!$N$2:$O$70,2,FALSE) &amp; ",") &amp; IF(ISBLANK(AH283),"",VLOOKUP(AH283,ComboValue!$N$2:$O$70,2,FALSE) &amp; ",") &amp; IF(ISBLANK(AI283),"",VLOOKUP(AI283,ComboValue!$N$2:$O$70,2,FALSE) &amp; ",") &amp; IF(ISBLANK(AJ283),"",VLOOKUP(AJ283,ComboValue!$N$2:$O$70,2,FALSE) &amp; ",") &amp; IF(ISBLANK(AK283),"",VLOOKUP(AK283,ComboValue!$N$2:$O$70,2,FALSE) &amp; ",") &amp; IF(ISBLANK(AL283),"",VLOOKUP(AL283,ComboValue!$N$2:$O$70,2,FALSE) &amp; ",") &amp; IF(ISBLANK(AM283),"",VLOOKUP(AM283,ComboValue!$N$2:$O$70,2,FALSE) &amp; ",") &amp; IF(ISBLANK(AN283),"",VLOOKUP(AN283,ComboValue!$N$2:$O$70,2,FALSE) &amp; ",") &amp; IF(ISBLANK(AO283),"",VLOOKUP(AO283,ComboValue!$N$2:$O$70,2,FALSE) &amp; ",") &amp; IF(ISBLANK(AP283),"",VLOOKUP(AP283,ComboValue!$N$2:$O$70,2,FALSE) &amp; ",") &amp; IF(ISBLANK(AQ283),"",VLOOKUP(AQ283,ComboValue!$N$2:$O$70,2,FALSE) &amp; ",") &amp; IF(ISBLANK(AR283),"",VLOOKUP(AR283,ComboValue!$N$2:$O$70,2,FALSE) &amp; ",") &amp; IF(ISBLANK(AS283),"",VLOOKUP(AS283,ComboValue!$N$2:$O$70,2,FALSE) &amp; ",") &amp; IF(ISBLANK(AT283),"",VLOOKUP(AT283,ComboValue!$N$2:$O$70,2,FALSE) &amp; ",") &amp; IF(ISBLANK(AU283),"",VLOOKUP(AU283,ComboValue!$N$2:$O$70,2,FALSE) &amp; ",") &amp; IF(ISBLANK(AV283),"",VLOOKUP(AV283,ComboValue!$N$2:$O$70,2,FALSE) &amp; ",")</f>
        <v/>
      </c>
      <c r="BC283" s="122" t="str">
        <f t="shared" si="233"/>
        <v/>
      </c>
      <c r="BD283" s="110"/>
      <c r="BE283" s="120" t="str">
        <f t="shared" si="273"/>
        <v/>
      </c>
      <c r="BF283" s="121" t="str">
        <f t="shared" si="274"/>
        <v/>
      </c>
      <c r="BG283" s="121" t="str">
        <f t="shared" si="275"/>
        <v/>
      </c>
      <c r="BH283" s="121" t="str">
        <f t="shared" si="276"/>
        <v/>
      </c>
      <c r="BI283" s="121" t="str">
        <f t="shared" si="277"/>
        <v/>
      </c>
      <c r="BJ283" s="121" t="str">
        <f t="shared" si="278"/>
        <v/>
      </c>
      <c r="BK283" s="121" t="str">
        <f t="shared" si="279"/>
        <v/>
      </c>
      <c r="BL283" s="121" t="str">
        <f t="shared" si="280"/>
        <v/>
      </c>
      <c r="BM283" s="121" t="str">
        <f t="shared" si="281"/>
        <v/>
      </c>
      <c r="BN283" s="121" t="str">
        <f t="shared" si="282"/>
        <v/>
      </c>
      <c r="BO283" s="121">
        <f t="shared" si="234"/>
        <v>0</v>
      </c>
      <c r="BP283" s="121">
        <f t="shared" si="235"/>
        <v>0</v>
      </c>
      <c r="BQ283" s="121">
        <f t="shared" si="236"/>
        <v>0</v>
      </c>
      <c r="BR283" s="121">
        <f t="shared" si="237"/>
        <v>0</v>
      </c>
      <c r="BS283" s="121">
        <f t="shared" si="238"/>
        <v>0</v>
      </c>
      <c r="BT283" s="121">
        <f t="shared" si="239"/>
        <v>0</v>
      </c>
      <c r="BU283" s="121" t="str">
        <f t="shared" si="240"/>
        <v/>
      </c>
      <c r="BV283" s="121" t="str">
        <f t="shared" si="241"/>
        <v/>
      </c>
      <c r="BW283" s="121" t="str">
        <f t="shared" si="242"/>
        <v/>
      </c>
      <c r="BX283" s="121" t="str">
        <f t="shared" si="243"/>
        <v/>
      </c>
      <c r="BY283" s="121" t="str">
        <f t="shared" si="244"/>
        <v/>
      </c>
      <c r="BZ283" s="121" t="str">
        <f t="shared" si="245"/>
        <v/>
      </c>
      <c r="CA283" s="121" t="str">
        <f t="shared" si="246"/>
        <v/>
      </c>
      <c r="CB283" s="121" t="str">
        <f t="shared" si="247"/>
        <v/>
      </c>
      <c r="CC283" s="121" t="str">
        <f t="shared" si="248"/>
        <v/>
      </c>
      <c r="CD283" s="121" t="str">
        <f t="shared" si="249"/>
        <v/>
      </c>
      <c r="CE283" s="121" t="str">
        <f t="shared" si="250"/>
        <v/>
      </c>
      <c r="CF283" s="121" t="str">
        <f t="shared" si="251"/>
        <v/>
      </c>
      <c r="CG283" s="121" t="str">
        <f t="shared" si="252"/>
        <v/>
      </c>
      <c r="CH283" s="121" t="str">
        <f t="shared" si="253"/>
        <v/>
      </c>
      <c r="CI283" s="121" t="str">
        <f t="shared" si="254"/>
        <v/>
      </c>
      <c r="CJ283" s="129" t="str">
        <f t="shared" si="255"/>
        <v/>
      </c>
      <c r="CK283" s="121" t="str">
        <f t="shared" si="256"/>
        <v/>
      </c>
      <c r="CL283" s="121" t="str">
        <f t="shared" si="257"/>
        <v/>
      </c>
      <c r="CM283" s="122" t="str">
        <f t="shared" si="258"/>
        <v/>
      </c>
      <c r="CN283" s="122"/>
      <c r="CO283" s="122"/>
      <c r="CP283" s="122"/>
      <c r="CQ283" s="122"/>
      <c r="CR283" s="218" t="str">
        <f t="shared" si="283"/>
        <v>NO</v>
      </c>
      <c r="CS283" s="120" t="str">
        <f t="shared" si="259"/>
        <v/>
      </c>
      <c r="CT283" s="121" t="str">
        <f t="shared" si="260"/>
        <v/>
      </c>
      <c r="CU283" s="121" t="str">
        <f t="shared" si="261"/>
        <v/>
      </c>
      <c r="CV283" s="121" t="str">
        <f t="shared" si="262"/>
        <v/>
      </c>
      <c r="CW283" s="121" t="str">
        <f t="shared" si="263"/>
        <v/>
      </c>
      <c r="CX283" s="121" t="str">
        <f t="shared" si="264"/>
        <v/>
      </c>
      <c r="CY283" s="121" t="str">
        <f t="shared" si="265"/>
        <v/>
      </c>
      <c r="CZ283" s="121" t="str">
        <f t="shared" si="266"/>
        <v/>
      </c>
      <c r="DA283" s="121" t="str">
        <f t="shared" si="267"/>
        <v/>
      </c>
      <c r="DB283" s="122" t="str">
        <f t="shared" si="268"/>
        <v/>
      </c>
      <c r="DC283" s="120" t="str">
        <f t="shared" si="269"/>
        <v/>
      </c>
      <c r="DD283" s="121" t="str">
        <f t="shared" si="270"/>
        <v/>
      </c>
      <c r="DE283" s="121" t="str">
        <f t="shared" si="271"/>
        <v/>
      </c>
      <c r="DF283" s="122" t="str">
        <f t="shared" si="272"/>
        <v/>
      </c>
      <c r="DG283" s="110"/>
    </row>
    <row r="284" spans="2:111" ht="16.2" hidden="1" customHeight="1" outlineLevel="2" x14ac:dyDescent="0.4">
      <c r="B284" s="7">
        <v>279</v>
      </c>
      <c r="C284" s="12"/>
      <c r="D284" s="13"/>
      <c r="E284" s="14"/>
      <c r="F284" s="14"/>
      <c r="G284" s="14"/>
      <c r="H284" s="14"/>
      <c r="I284" s="14"/>
      <c r="J284" s="14"/>
      <c r="K284" s="14"/>
      <c r="L284" s="15"/>
      <c r="M284" s="12"/>
      <c r="N284" s="12"/>
      <c r="O284" s="12"/>
      <c r="P284" s="98" t="str">
        <f xml:space="preserve"> IF(ISBLANK(M284),"",VLOOKUP(M284,ComboValue!$E$2:$I$18,5,FALSE))</f>
        <v/>
      </c>
      <c r="Q284" s="12"/>
      <c r="R284" s="234" t="str" cm="1">
        <f t="array" ref="R284">IF(OR(ISNUMBER(SEARCH("GHS05",$D284:$L284)),ISNUMBER(SEARCH("GHS06",$D284:$L284)),ISNUMBER(SEARCH("GHS07",$D284:$L284)),ISNUMBER(SEARCH("GHS08",$D284:$L284)),ISNUMBER(SEARCH("geen pictogram",$D284:$L284)),ISNUMBER(SEARCH("GHS09",$D284:$L284)),ISNUMBER(SEARCH("GHS05",$D284:$L284))),"JA","NEE")</f>
        <v>NEE</v>
      </c>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X284" s="121" t="str">
        <f xml:space="preserve"> IF(ISBLANK(D284),"",VLOOKUP(D284,ComboValue!$B$2:$C$11,2,FALSE) &amp; ",") &amp; IF(ISBLANK(E284),"",VLOOKUP(E284,ComboValue!$B$2:$C$11,2,FALSE) &amp; ",") &amp; IF(ISBLANK(F284),"",VLOOKUP(F284,ComboValue!$B$2:$C$11,2,FALSE) &amp; ",") &amp; IF(ISBLANK(G284),"",VLOOKUP(G284,ComboValue!$B$2:$C$11,2,FALSE) &amp; ",") &amp; IF(ISBLANK(H284),"",VLOOKUP(H284,ComboValue!$B$2:$C$11,2,FALSE) &amp; ",") &amp; IF(ISBLANK(I284),"",VLOOKUP(I284,ComboValue!$B$2:$C$11,2,FALSE) &amp; ",") &amp; IF(ISBLANK(J284),"",VLOOKUP(J284,ComboValue!$B$2:$C$11,2,FALSE) &amp; ",") &amp; IF(ISBLANK(K284),"",VLOOKUP(K284,ComboValue!$B$2:$C$11,2,FALSE) &amp; ",") &amp; IF(ISBLANK(L284),"",VLOOKUP(L284,ComboValue!$B$2:$C$11,2,FALSE) &amp; ",")</f>
        <v/>
      </c>
      <c r="AY284" s="121" t="str">
        <f t="shared" si="232"/>
        <v>Tous_NL</v>
      </c>
      <c r="AZ284" s="121" t="str">
        <f>IF(ISBLANK(M284),"",VLOOKUP(M284,ComboValue!$E$2:$G$18,3,FALSE))</f>
        <v/>
      </c>
      <c r="BA284" s="121" t="str">
        <f>IF(ISBLANK(N284),"",VLOOKUP(N284,ComboValue!$K$2:$L$5,2,FALSE))</f>
        <v/>
      </c>
      <c r="BB284" s="128" t="str">
        <f>IF(ISBLANK(S284),"",VLOOKUP(S284,ComboValue!$N$2:$O$70,2,FALSE) &amp; ",") &amp; IF(ISBLANK(T284),"",VLOOKUP(T284,ComboValue!$N$2:$O$70,2,FALSE) &amp; ",") &amp; IF(ISBLANK(U284),"",VLOOKUP(U284,ComboValue!$N$2:$O$70,2,FALSE) &amp; ",") &amp; IF(ISBLANK(V284),"",VLOOKUP(V284,ComboValue!$N$2:$O$70,2,FALSE) &amp; ",") &amp; IF(ISBLANK(W284),"",VLOOKUP(W284,ComboValue!$N$2:$O$70,2,FALSE) &amp; ",") &amp; IF(ISBLANK(X284),"",VLOOKUP(X284,ComboValue!$N$2:$O$70,2,FALSE) &amp; ",") &amp; IF(ISBLANK(Y284),"",VLOOKUP(Y284,ComboValue!$N$2:$O$70,2,FALSE) &amp; ",") &amp; IF(ISBLANK(Z284),"",VLOOKUP(Z284,ComboValue!$N$2:$O$70,2,FALSE) &amp; ",") &amp; IF(ISBLANK(AA284),"",VLOOKUP(AA284,ComboValue!$N$2:$O$70,2,FALSE) &amp; ",") &amp; IF(ISBLANK(AB284),"",VLOOKUP(AB284,ComboValue!$N$2:$O$70,2,FALSE) &amp; ",") &amp; IF(ISBLANK(AC284),"",VLOOKUP(AC284,ComboValue!$N$2:$O$70,2,FALSE) &amp; ",") &amp; IF(ISBLANK(AD284),"",VLOOKUP(AD284,ComboValue!$N$2:$O$70,2,FALSE) &amp; ",") &amp; IF(ISBLANK(AE284),"",VLOOKUP(AE284,ComboValue!$N$2:$O$70,2,FALSE) &amp; ",") &amp; IF(ISBLANK(AF284),"",VLOOKUP(AF284,ComboValue!$N$2:$O$70,2,FALSE) &amp; ",") &amp; IF(ISBLANK(AG284),"",VLOOKUP(AG284,ComboValue!$N$2:$O$70,2,FALSE) &amp; ",") &amp; IF(ISBLANK(AH284),"",VLOOKUP(AH284,ComboValue!$N$2:$O$70,2,FALSE) &amp; ",") &amp; IF(ISBLANK(AI284),"",VLOOKUP(AI284,ComboValue!$N$2:$O$70,2,FALSE) &amp; ",") &amp; IF(ISBLANK(AJ284),"",VLOOKUP(AJ284,ComboValue!$N$2:$O$70,2,FALSE) &amp; ",") &amp; IF(ISBLANK(AK284),"",VLOOKUP(AK284,ComboValue!$N$2:$O$70,2,FALSE) &amp; ",") &amp; IF(ISBLANK(AL284),"",VLOOKUP(AL284,ComboValue!$N$2:$O$70,2,FALSE) &amp; ",") &amp; IF(ISBLANK(AM284),"",VLOOKUP(AM284,ComboValue!$N$2:$O$70,2,FALSE) &amp; ",") &amp; IF(ISBLANK(AN284),"",VLOOKUP(AN284,ComboValue!$N$2:$O$70,2,FALSE) &amp; ",") &amp; IF(ISBLANK(AO284),"",VLOOKUP(AO284,ComboValue!$N$2:$O$70,2,FALSE) &amp; ",") &amp; IF(ISBLANK(AP284),"",VLOOKUP(AP284,ComboValue!$N$2:$O$70,2,FALSE) &amp; ",") &amp; IF(ISBLANK(AQ284),"",VLOOKUP(AQ284,ComboValue!$N$2:$O$70,2,FALSE) &amp; ",") &amp; IF(ISBLANK(AR284),"",VLOOKUP(AR284,ComboValue!$N$2:$O$70,2,FALSE) &amp; ",") &amp; IF(ISBLANK(AS284),"",VLOOKUP(AS284,ComboValue!$N$2:$O$70,2,FALSE) &amp; ",") &amp; IF(ISBLANK(AT284),"",VLOOKUP(AT284,ComboValue!$N$2:$O$70,2,FALSE) &amp; ",") &amp; IF(ISBLANK(AU284),"",VLOOKUP(AU284,ComboValue!$N$2:$O$70,2,FALSE) &amp; ",") &amp; IF(ISBLANK(AV284),"",VLOOKUP(AV284,ComboValue!$N$2:$O$70,2,FALSE) &amp; ",")</f>
        <v/>
      </c>
      <c r="BC284" s="122" t="str">
        <f t="shared" si="233"/>
        <v/>
      </c>
      <c r="BD284" s="110"/>
      <c r="BE284" s="120" t="str">
        <f t="shared" si="273"/>
        <v/>
      </c>
      <c r="BF284" s="121" t="str">
        <f t="shared" si="274"/>
        <v/>
      </c>
      <c r="BG284" s="121" t="str">
        <f t="shared" si="275"/>
        <v/>
      </c>
      <c r="BH284" s="121" t="str">
        <f t="shared" si="276"/>
        <v/>
      </c>
      <c r="BI284" s="121" t="str">
        <f t="shared" si="277"/>
        <v/>
      </c>
      <c r="BJ284" s="121" t="str">
        <f t="shared" si="278"/>
        <v/>
      </c>
      <c r="BK284" s="121" t="str">
        <f t="shared" si="279"/>
        <v/>
      </c>
      <c r="BL284" s="121" t="str">
        <f t="shared" si="280"/>
        <v/>
      </c>
      <c r="BM284" s="121" t="str">
        <f t="shared" si="281"/>
        <v/>
      </c>
      <c r="BN284" s="121" t="str">
        <f t="shared" si="282"/>
        <v/>
      </c>
      <c r="BO284" s="121">
        <f t="shared" si="234"/>
        <v>0</v>
      </c>
      <c r="BP284" s="121">
        <f t="shared" si="235"/>
        <v>0</v>
      </c>
      <c r="BQ284" s="121">
        <f t="shared" si="236"/>
        <v>0</v>
      </c>
      <c r="BR284" s="121">
        <f t="shared" si="237"/>
        <v>0</v>
      </c>
      <c r="BS284" s="121">
        <f t="shared" si="238"/>
        <v>0</v>
      </c>
      <c r="BT284" s="121">
        <f t="shared" si="239"/>
        <v>0</v>
      </c>
      <c r="BU284" s="121" t="str">
        <f t="shared" si="240"/>
        <v/>
      </c>
      <c r="BV284" s="121" t="str">
        <f t="shared" si="241"/>
        <v/>
      </c>
      <c r="BW284" s="121" t="str">
        <f t="shared" si="242"/>
        <v/>
      </c>
      <c r="BX284" s="121" t="str">
        <f t="shared" si="243"/>
        <v/>
      </c>
      <c r="BY284" s="121" t="str">
        <f t="shared" si="244"/>
        <v/>
      </c>
      <c r="BZ284" s="121" t="str">
        <f t="shared" si="245"/>
        <v/>
      </c>
      <c r="CA284" s="121" t="str">
        <f t="shared" si="246"/>
        <v/>
      </c>
      <c r="CB284" s="121" t="str">
        <f t="shared" si="247"/>
        <v/>
      </c>
      <c r="CC284" s="121" t="str">
        <f t="shared" si="248"/>
        <v/>
      </c>
      <c r="CD284" s="121" t="str">
        <f t="shared" si="249"/>
        <v/>
      </c>
      <c r="CE284" s="121" t="str">
        <f t="shared" si="250"/>
        <v/>
      </c>
      <c r="CF284" s="121" t="str">
        <f t="shared" si="251"/>
        <v/>
      </c>
      <c r="CG284" s="121" t="str">
        <f t="shared" si="252"/>
        <v/>
      </c>
      <c r="CH284" s="121" t="str">
        <f t="shared" si="253"/>
        <v/>
      </c>
      <c r="CI284" s="121" t="str">
        <f t="shared" si="254"/>
        <v/>
      </c>
      <c r="CJ284" s="129" t="str">
        <f t="shared" si="255"/>
        <v/>
      </c>
      <c r="CK284" s="121" t="str">
        <f t="shared" si="256"/>
        <v/>
      </c>
      <c r="CL284" s="121" t="str">
        <f t="shared" si="257"/>
        <v/>
      </c>
      <c r="CM284" s="122" t="str">
        <f t="shared" si="258"/>
        <v/>
      </c>
      <c r="CN284" s="122"/>
      <c r="CO284" s="122"/>
      <c r="CP284" s="122"/>
      <c r="CQ284" s="122"/>
      <c r="CR284" s="218" t="str">
        <f t="shared" si="283"/>
        <v>NO</v>
      </c>
      <c r="CS284" s="120" t="str">
        <f t="shared" si="259"/>
        <v/>
      </c>
      <c r="CT284" s="121" t="str">
        <f t="shared" si="260"/>
        <v/>
      </c>
      <c r="CU284" s="121" t="str">
        <f t="shared" si="261"/>
        <v/>
      </c>
      <c r="CV284" s="121" t="str">
        <f t="shared" si="262"/>
        <v/>
      </c>
      <c r="CW284" s="121" t="str">
        <f t="shared" si="263"/>
        <v/>
      </c>
      <c r="CX284" s="121" t="str">
        <f t="shared" si="264"/>
        <v/>
      </c>
      <c r="CY284" s="121" t="str">
        <f t="shared" si="265"/>
        <v/>
      </c>
      <c r="CZ284" s="121" t="str">
        <f t="shared" si="266"/>
        <v/>
      </c>
      <c r="DA284" s="121" t="str">
        <f t="shared" si="267"/>
        <v/>
      </c>
      <c r="DB284" s="122" t="str">
        <f t="shared" si="268"/>
        <v/>
      </c>
      <c r="DC284" s="120" t="str">
        <f t="shared" si="269"/>
        <v/>
      </c>
      <c r="DD284" s="121" t="str">
        <f t="shared" si="270"/>
        <v/>
      </c>
      <c r="DE284" s="121" t="str">
        <f t="shared" si="271"/>
        <v/>
      </c>
      <c r="DF284" s="122" t="str">
        <f t="shared" si="272"/>
        <v/>
      </c>
      <c r="DG284" s="110"/>
    </row>
    <row r="285" spans="2:111" ht="16.2" hidden="1" customHeight="1" outlineLevel="2" x14ac:dyDescent="0.4">
      <c r="B285" s="7">
        <v>280</v>
      </c>
      <c r="C285" s="12"/>
      <c r="D285" s="13"/>
      <c r="E285" s="14"/>
      <c r="F285" s="14"/>
      <c r="G285" s="14"/>
      <c r="H285" s="14"/>
      <c r="I285" s="14"/>
      <c r="J285" s="14"/>
      <c r="K285" s="14"/>
      <c r="L285" s="15"/>
      <c r="M285" s="12"/>
      <c r="N285" s="12"/>
      <c r="O285" s="12"/>
      <c r="P285" s="98" t="str">
        <f xml:space="preserve"> IF(ISBLANK(M285),"",VLOOKUP(M285,ComboValue!$E$2:$I$18,5,FALSE))</f>
        <v/>
      </c>
      <c r="Q285" s="12"/>
      <c r="R285" s="234" t="str" cm="1">
        <f t="array" ref="R285">IF(OR(ISNUMBER(SEARCH("GHS05",$D285:$L285)),ISNUMBER(SEARCH("GHS06",$D285:$L285)),ISNUMBER(SEARCH("GHS07",$D285:$L285)),ISNUMBER(SEARCH("GHS08",$D285:$L285)),ISNUMBER(SEARCH("geen pictogram",$D285:$L285)),ISNUMBER(SEARCH("GHS09",$D285:$L285)),ISNUMBER(SEARCH("GHS05",$D285:$L285))),"JA","NEE")</f>
        <v>NEE</v>
      </c>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X285" s="121" t="str">
        <f xml:space="preserve"> IF(ISBLANK(D285),"",VLOOKUP(D285,ComboValue!$B$2:$C$11,2,FALSE) &amp; ",") &amp; IF(ISBLANK(E285),"",VLOOKUP(E285,ComboValue!$B$2:$C$11,2,FALSE) &amp; ",") &amp; IF(ISBLANK(F285),"",VLOOKUP(F285,ComboValue!$B$2:$C$11,2,FALSE) &amp; ",") &amp; IF(ISBLANK(G285),"",VLOOKUP(G285,ComboValue!$B$2:$C$11,2,FALSE) &amp; ",") &amp; IF(ISBLANK(H285),"",VLOOKUP(H285,ComboValue!$B$2:$C$11,2,FALSE) &amp; ",") &amp; IF(ISBLANK(I285),"",VLOOKUP(I285,ComboValue!$B$2:$C$11,2,FALSE) &amp; ",") &amp; IF(ISBLANK(J285),"",VLOOKUP(J285,ComboValue!$B$2:$C$11,2,FALSE) &amp; ",") &amp; IF(ISBLANK(K285),"",VLOOKUP(K285,ComboValue!$B$2:$C$11,2,FALSE) &amp; ",") &amp; IF(ISBLANK(L285),"",VLOOKUP(L285,ComboValue!$B$2:$C$11,2,FALSE) &amp; ",")</f>
        <v/>
      </c>
      <c r="AY285" s="121" t="str">
        <f t="shared" si="232"/>
        <v>Tous_NL</v>
      </c>
      <c r="AZ285" s="121" t="str">
        <f>IF(ISBLANK(M285),"",VLOOKUP(M285,ComboValue!$E$2:$G$18,3,FALSE))</f>
        <v/>
      </c>
      <c r="BA285" s="121" t="str">
        <f>IF(ISBLANK(N285),"",VLOOKUP(N285,ComboValue!$K$2:$L$5,2,FALSE))</f>
        <v/>
      </c>
      <c r="BB285" s="128" t="str">
        <f>IF(ISBLANK(S285),"",VLOOKUP(S285,ComboValue!$N$2:$O$70,2,FALSE) &amp; ",") &amp; IF(ISBLANK(T285),"",VLOOKUP(T285,ComboValue!$N$2:$O$70,2,FALSE) &amp; ",") &amp; IF(ISBLANK(U285),"",VLOOKUP(U285,ComboValue!$N$2:$O$70,2,FALSE) &amp; ",") &amp; IF(ISBLANK(V285),"",VLOOKUP(V285,ComboValue!$N$2:$O$70,2,FALSE) &amp; ",") &amp; IF(ISBLANK(W285),"",VLOOKUP(W285,ComboValue!$N$2:$O$70,2,FALSE) &amp; ",") &amp; IF(ISBLANK(X285),"",VLOOKUP(X285,ComboValue!$N$2:$O$70,2,FALSE) &amp; ",") &amp; IF(ISBLANK(Y285),"",VLOOKUP(Y285,ComboValue!$N$2:$O$70,2,FALSE) &amp; ",") &amp; IF(ISBLANK(Z285),"",VLOOKUP(Z285,ComboValue!$N$2:$O$70,2,FALSE) &amp; ",") &amp; IF(ISBLANK(AA285),"",VLOOKUP(AA285,ComboValue!$N$2:$O$70,2,FALSE) &amp; ",") &amp; IF(ISBLANK(AB285),"",VLOOKUP(AB285,ComboValue!$N$2:$O$70,2,FALSE) &amp; ",") &amp; IF(ISBLANK(AC285),"",VLOOKUP(AC285,ComboValue!$N$2:$O$70,2,FALSE) &amp; ",") &amp; IF(ISBLANK(AD285),"",VLOOKUP(AD285,ComboValue!$N$2:$O$70,2,FALSE) &amp; ",") &amp; IF(ISBLANK(AE285),"",VLOOKUP(AE285,ComboValue!$N$2:$O$70,2,FALSE) &amp; ",") &amp; IF(ISBLANK(AF285),"",VLOOKUP(AF285,ComboValue!$N$2:$O$70,2,FALSE) &amp; ",") &amp; IF(ISBLANK(AG285),"",VLOOKUP(AG285,ComboValue!$N$2:$O$70,2,FALSE) &amp; ",") &amp; IF(ISBLANK(AH285),"",VLOOKUP(AH285,ComboValue!$N$2:$O$70,2,FALSE) &amp; ",") &amp; IF(ISBLANK(AI285),"",VLOOKUP(AI285,ComboValue!$N$2:$O$70,2,FALSE) &amp; ",") &amp; IF(ISBLANK(AJ285),"",VLOOKUP(AJ285,ComboValue!$N$2:$O$70,2,FALSE) &amp; ",") &amp; IF(ISBLANK(AK285),"",VLOOKUP(AK285,ComboValue!$N$2:$O$70,2,FALSE) &amp; ",") &amp; IF(ISBLANK(AL285),"",VLOOKUP(AL285,ComboValue!$N$2:$O$70,2,FALSE) &amp; ",") &amp; IF(ISBLANK(AM285),"",VLOOKUP(AM285,ComboValue!$N$2:$O$70,2,FALSE) &amp; ",") &amp; IF(ISBLANK(AN285),"",VLOOKUP(AN285,ComboValue!$N$2:$O$70,2,FALSE) &amp; ",") &amp; IF(ISBLANK(AO285),"",VLOOKUP(AO285,ComboValue!$N$2:$O$70,2,FALSE) &amp; ",") &amp; IF(ISBLANK(AP285),"",VLOOKUP(AP285,ComboValue!$N$2:$O$70,2,FALSE) &amp; ",") &amp; IF(ISBLANK(AQ285),"",VLOOKUP(AQ285,ComboValue!$N$2:$O$70,2,FALSE) &amp; ",") &amp; IF(ISBLANK(AR285),"",VLOOKUP(AR285,ComboValue!$N$2:$O$70,2,FALSE) &amp; ",") &amp; IF(ISBLANK(AS285),"",VLOOKUP(AS285,ComboValue!$N$2:$O$70,2,FALSE) &amp; ",") &amp; IF(ISBLANK(AT285),"",VLOOKUP(AT285,ComboValue!$N$2:$O$70,2,FALSE) &amp; ",") &amp; IF(ISBLANK(AU285),"",VLOOKUP(AU285,ComboValue!$N$2:$O$70,2,FALSE) &amp; ",") &amp; IF(ISBLANK(AV285),"",VLOOKUP(AV285,ComboValue!$N$2:$O$70,2,FALSE) &amp; ",")</f>
        <v/>
      </c>
      <c r="BC285" s="122" t="str">
        <f t="shared" si="233"/>
        <v/>
      </c>
      <c r="BD285" s="110"/>
      <c r="BE285" s="120" t="str">
        <f t="shared" si="273"/>
        <v/>
      </c>
      <c r="BF285" s="121" t="str">
        <f t="shared" si="274"/>
        <v/>
      </c>
      <c r="BG285" s="121" t="str">
        <f t="shared" si="275"/>
        <v/>
      </c>
      <c r="BH285" s="121" t="str">
        <f t="shared" si="276"/>
        <v/>
      </c>
      <c r="BI285" s="121" t="str">
        <f t="shared" si="277"/>
        <v/>
      </c>
      <c r="BJ285" s="121" t="str">
        <f t="shared" si="278"/>
        <v/>
      </c>
      <c r="BK285" s="121" t="str">
        <f t="shared" si="279"/>
        <v/>
      </c>
      <c r="BL285" s="121" t="str">
        <f t="shared" si="280"/>
        <v/>
      </c>
      <c r="BM285" s="121" t="str">
        <f t="shared" si="281"/>
        <v/>
      </c>
      <c r="BN285" s="121" t="str">
        <f t="shared" si="282"/>
        <v/>
      </c>
      <c r="BO285" s="121">
        <f t="shared" si="234"/>
        <v>0</v>
      </c>
      <c r="BP285" s="121">
        <f t="shared" si="235"/>
        <v>0</v>
      </c>
      <c r="BQ285" s="121">
        <f t="shared" si="236"/>
        <v>0</v>
      </c>
      <c r="BR285" s="121">
        <f t="shared" si="237"/>
        <v>0</v>
      </c>
      <c r="BS285" s="121">
        <f t="shared" si="238"/>
        <v>0</v>
      </c>
      <c r="BT285" s="121">
        <f t="shared" si="239"/>
        <v>0</v>
      </c>
      <c r="BU285" s="121" t="str">
        <f t="shared" si="240"/>
        <v/>
      </c>
      <c r="BV285" s="121" t="str">
        <f t="shared" si="241"/>
        <v/>
      </c>
      <c r="BW285" s="121" t="str">
        <f t="shared" si="242"/>
        <v/>
      </c>
      <c r="BX285" s="121" t="str">
        <f t="shared" si="243"/>
        <v/>
      </c>
      <c r="BY285" s="121" t="str">
        <f t="shared" si="244"/>
        <v/>
      </c>
      <c r="BZ285" s="121" t="str">
        <f t="shared" si="245"/>
        <v/>
      </c>
      <c r="CA285" s="121" t="str">
        <f t="shared" si="246"/>
        <v/>
      </c>
      <c r="CB285" s="121" t="str">
        <f t="shared" si="247"/>
        <v/>
      </c>
      <c r="CC285" s="121" t="str">
        <f t="shared" si="248"/>
        <v/>
      </c>
      <c r="CD285" s="121" t="str">
        <f t="shared" si="249"/>
        <v/>
      </c>
      <c r="CE285" s="121" t="str">
        <f t="shared" si="250"/>
        <v/>
      </c>
      <c r="CF285" s="121" t="str">
        <f t="shared" si="251"/>
        <v/>
      </c>
      <c r="CG285" s="121" t="str">
        <f t="shared" si="252"/>
        <v/>
      </c>
      <c r="CH285" s="121" t="str">
        <f t="shared" si="253"/>
        <v/>
      </c>
      <c r="CI285" s="121" t="str">
        <f t="shared" si="254"/>
        <v/>
      </c>
      <c r="CJ285" s="129" t="str">
        <f t="shared" si="255"/>
        <v/>
      </c>
      <c r="CK285" s="121" t="str">
        <f t="shared" si="256"/>
        <v/>
      </c>
      <c r="CL285" s="121" t="str">
        <f t="shared" si="257"/>
        <v/>
      </c>
      <c r="CM285" s="122" t="str">
        <f t="shared" si="258"/>
        <v/>
      </c>
      <c r="CN285" s="122"/>
      <c r="CO285" s="122"/>
      <c r="CP285" s="122"/>
      <c r="CQ285" s="122"/>
      <c r="CR285" s="218" t="str">
        <f t="shared" si="283"/>
        <v>NO</v>
      </c>
      <c r="CS285" s="120" t="str">
        <f t="shared" si="259"/>
        <v/>
      </c>
      <c r="CT285" s="121" t="str">
        <f t="shared" si="260"/>
        <v/>
      </c>
      <c r="CU285" s="121" t="str">
        <f t="shared" si="261"/>
        <v/>
      </c>
      <c r="CV285" s="121" t="str">
        <f t="shared" si="262"/>
        <v/>
      </c>
      <c r="CW285" s="121" t="str">
        <f t="shared" si="263"/>
        <v/>
      </c>
      <c r="CX285" s="121" t="str">
        <f t="shared" si="264"/>
        <v/>
      </c>
      <c r="CY285" s="121" t="str">
        <f t="shared" si="265"/>
        <v/>
      </c>
      <c r="CZ285" s="121" t="str">
        <f t="shared" si="266"/>
        <v/>
      </c>
      <c r="DA285" s="121" t="str">
        <f t="shared" si="267"/>
        <v/>
      </c>
      <c r="DB285" s="122" t="str">
        <f t="shared" si="268"/>
        <v/>
      </c>
      <c r="DC285" s="120" t="str">
        <f t="shared" si="269"/>
        <v/>
      </c>
      <c r="DD285" s="121" t="str">
        <f t="shared" si="270"/>
        <v/>
      </c>
      <c r="DE285" s="121" t="str">
        <f t="shared" si="271"/>
        <v/>
      </c>
      <c r="DF285" s="122" t="str">
        <f t="shared" si="272"/>
        <v/>
      </c>
      <c r="DG285" s="110"/>
    </row>
    <row r="286" spans="2:111" ht="16.2" hidden="1" customHeight="1" outlineLevel="2" x14ac:dyDescent="0.4">
      <c r="B286" s="7">
        <v>281</v>
      </c>
      <c r="C286" s="12"/>
      <c r="D286" s="13"/>
      <c r="E286" s="14"/>
      <c r="F286" s="14"/>
      <c r="G286" s="14"/>
      <c r="H286" s="14"/>
      <c r="I286" s="14"/>
      <c r="J286" s="14"/>
      <c r="K286" s="14"/>
      <c r="L286" s="15"/>
      <c r="M286" s="12"/>
      <c r="N286" s="12"/>
      <c r="O286" s="12"/>
      <c r="P286" s="98" t="str">
        <f xml:space="preserve"> IF(ISBLANK(M286),"",VLOOKUP(M286,ComboValue!$E$2:$I$18,5,FALSE))</f>
        <v/>
      </c>
      <c r="Q286" s="12"/>
      <c r="R286" s="234" t="str" cm="1">
        <f t="array" ref="R286">IF(OR(ISNUMBER(SEARCH("GHS05",$D286:$L286)),ISNUMBER(SEARCH("GHS06",$D286:$L286)),ISNUMBER(SEARCH("GHS07",$D286:$L286)),ISNUMBER(SEARCH("GHS08",$D286:$L286)),ISNUMBER(SEARCH("geen pictogram",$D286:$L286)),ISNUMBER(SEARCH("GHS09",$D286:$L286)),ISNUMBER(SEARCH("GHS05",$D286:$L286))),"JA","NEE")</f>
        <v>NEE</v>
      </c>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X286" s="121" t="str">
        <f xml:space="preserve"> IF(ISBLANK(D286),"",VLOOKUP(D286,ComboValue!$B$2:$C$11,2,FALSE) &amp; ",") &amp; IF(ISBLANK(E286),"",VLOOKUP(E286,ComboValue!$B$2:$C$11,2,FALSE) &amp; ",") &amp; IF(ISBLANK(F286),"",VLOOKUP(F286,ComboValue!$B$2:$C$11,2,FALSE) &amp; ",") &amp; IF(ISBLANK(G286),"",VLOOKUP(G286,ComboValue!$B$2:$C$11,2,FALSE) &amp; ",") &amp; IF(ISBLANK(H286),"",VLOOKUP(H286,ComboValue!$B$2:$C$11,2,FALSE) &amp; ",") &amp; IF(ISBLANK(I286),"",VLOOKUP(I286,ComboValue!$B$2:$C$11,2,FALSE) &amp; ",") &amp; IF(ISBLANK(J286),"",VLOOKUP(J286,ComboValue!$B$2:$C$11,2,FALSE) &amp; ",") &amp; IF(ISBLANK(K286),"",VLOOKUP(K286,ComboValue!$B$2:$C$11,2,FALSE) &amp; ",") &amp; IF(ISBLANK(L286),"",VLOOKUP(L286,ComboValue!$B$2:$C$11,2,FALSE) &amp; ",")</f>
        <v/>
      </c>
      <c r="AY286" s="121" t="str">
        <f t="shared" si="232"/>
        <v>Tous_NL</v>
      </c>
      <c r="AZ286" s="121" t="str">
        <f>IF(ISBLANK(M286),"",VLOOKUP(M286,ComboValue!$E$2:$G$18,3,FALSE))</f>
        <v/>
      </c>
      <c r="BA286" s="121" t="str">
        <f>IF(ISBLANK(N286),"",VLOOKUP(N286,ComboValue!$K$2:$L$5,2,FALSE))</f>
        <v/>
      </c>
      <c r="BB286" s="128" t="str">
        <f>IF(ISBLANK(S286),"",VLOOKUP(S286,ComboValue!$N$2:$O$70,2,FALSE) &amp; ",") &amp; IF(ISBLANK(T286),"",VLOOKUP(T286,ComboValue!$N$2:$O$70,2,FALSE) &amp; ",") &amp; IF(ISBLANK(U286),"",VLOOKUP(U286,ComboValue!$N$2:$O$70,2,FALSE) &amp; ",") &amp; IF(ISBLANK(V286),"",VLOOKUP(V286,ComboValue!$N$2:$O$70,2,FALSE) &amp; ",") &amp; IF(ISBLANK(W286),"",VLOOKUP(W286,ComboValue!$N$2:$O$70,2,FALSE) &amp; ",") &amp; IF(ISBLANK(X286),"",VLOOKUP(X286,ComboValue!$N$2:$O$70,2,FALSE) &amp; ",") &amp; IF(ISBLANK(Y286),"",VLOOKUP(Y286,ComboValue!$N$2:$O$70,2,FALSE) &amp; ",") &amp; IF(ISBLANK(Z286),"",VLOOKUP(Z286,ComboValue!$N$2:$O$70,2,FALSE) &amp; ",") &amp; IF(ISBLANK(AA286),"",VLOOKUP(AA286,ComboValue!$N$2:$O$70,2,FALSE) &amp; ",") &amp; IF(ISBLANK(AB286),"",VLOOKUP(AB286,ComboValue!$N$2:$O$70,2,FALSE) &amp; ",") &amp; IF(ISBLANK(AC286),"",VLOOKUP(AC286,ComboValue!$N$2:$O$70,2,FALSE) &amp; ",") &amp; IF(ISBLANK(AD286),"",VLOOKUP(AD286,ComboValue!$N$2:$O$70,2,FALSE) &amp; ",") &amp; IF(ISBLANK(AE286),"",VLOOKUP(AE286,ComboValue!$N$2:$O$70,2,FALSE) &amp; ",") &amp; IF(ISBLANK(AF286),"",VLOOKUP(AF286,ComboValue!$N$2:$O$70,2,FALSE) &amp; ",") &amp; IF(ISBLANK(AG286),"",VLOOKUP(AG286,ComboValue!$N$2:$O$70,2,FALSE) &amp; ",") &amp; IF(ISBLANK(AH286),"",VLOOKUP(AH286,ComboValue!$N$2:$O$70,2,FALSE) &amp; ",") &amp; IF(ISBLANK(AI286),"",VLOOKUP(AI286,ComboValue!$N$2:$O$70,2,FALSE) &amp; ",") &amp; IF(ISBLANK(AJ286),"",VLOOKUP(AJ286,ComboValue!$N$2:$O$70,2,FALSE) &amp; ",") &amp; IF(ISBLANK(AK286),"",VLOOKUP(AK286,ComboValue!$N$2:$O$70,2,FALSE) &amp; ",") &amp; IF(ISBLANK(AL286),"",VLOOKUP(AL286,ComboValue!$N$2:$O$70,2,FALSE) &amp; ",") &amp; IF(ISBLANK(AM286),"",VLOOKUP(AM286,ComboValue!$N$2:$O$70,2,FALSE) &amp; ",") &amp; IF(ISBLANK(AN286),"",VLOOKUP(AN286,ComboValue!$N$2:$O$70,2,FALSE) &amp; ",") &amp; IF(ISBLANK(AO286),"",VLOOKUP(AO286,ComboValue!$N$2:$O$70,2,FALSE) &amp; ",") &amp; IF(ISBLANK(AP286),"",VLOOKUP(AP286,ComboValue!$N$2:$O$70,2,FALSE) &amp; ",") &amp; IF(ISBLANK(AQ286),"",VLOOKUP(AQ286,ComboValue!$N$2:$O$70,2,FALSE) &amp; ",") &amp; IF(ISBLANK(AR286),"",VLOOKUP(AR286,ComboValue!$N$2:$O$70,2,FALSE) &amp; ",") &amp; IF(ISBLANK(AS286),"",VLOOKUP(AS286,ComboValue!$N$2:$O$70,2,FALSE) &amp; ",") &amp; IF(ISBLANK(AT286),"",VLOOKUP(AT286,ComboValue!$N$2:$O$70,2,FALSE) &amp; ",") &amp; IF(ISBLANK(AU286),"",VLOOKUP(AU286,ComboValue!$N$2:$O$70,2,FALSE) &amp; ",") &amp; IF(ISBLANK(AV286),"",VLOOKUP(AV286,ComboValue!$N$2:$O$70,2,FALSE) &amp; ",")</f>
        <v/>
      </c>
      <c r="BC286" s="122" t="str">
        <f t="shared" si="233"/>
        <v/>
      </c>
      <c r="BD286" s="110"/>
      <c r="BE286" s="120" t="str">
        <f t="shared" si="273"/>
        <v/>
      </c>
      <c r="BF286" s="121" t="str">
        <f t="shared" si="274"/>
        <v/>
      </c>
      <c r="BG286" s="121" t="str">
        <f t="shared" si="275"/>
        <v/>
      </c>
      <c r="BH286" s="121" t="str">
        <f t="shared" si="276"/>
        <v/>
      </c>
      <c r="BI286" s="121" t="str">
        <f t="shared" si="277"/>
        <v/>
      </c>
      <c r="BJ286" s="121" t="str">
        <f t="shared" si="278"/>
        <v/>
      </c>
      <c r="BK286" s="121" t="str">
        <f t="shared" si="279"/>
        <v/>
      </c>
      <c r="BL286" s="121" t="str">
        <f t="shared" si="280"/>
        <v/>
      </c>
      <c r="BM286" s="121" t="str">
        <f t="shared" si="281"/>
        <v/>
      </c>
      <c r="BN286" s="121" t="str">
        <f t="shared" si="282"/>
        <v/>
      </c>
      <c r="BO286" s="121">
        <f t="shared" si="234"/>
        <v>0</v>
      </c>
      <c r="BP286" s="121">
        <f t="shared" si="235"/>
        <v>0</v>
      </c>
      <c r="BQ286" s="121">
        <f t="shared" si="236"/>
        <v>0</v>
      </c>
      <c r="BR286" s="121">
        <f t="shared" si="237"/>
        <v>0</v>
      </c>
      <c r="BS286" s="121">
        <f t="shared" si="238"/>
        <v>0</v>
      </c>
      <c r="BT286" s="121">
        <f t="shared" si="239"/>
        <v>0</v>
      </c>
      <c r="BU286" s="121" t="str">
        <f t="shared" si="240"/>
        <v/>
      </c>
      <c r="BV286" s="121" t="str">
        <f t="shared" si="241"/>
        <v/>
      </c>
      <c r="BW286" s="121" t="str">
        <f t="shared" si="242"/>
        <v/>
      </c>
      <c r="BX286" s="121" t="str">
        <f t="shared" si="243"/>
        <v/>
      </c>
      <c r="BY286" s="121" t="str">
        <f t="shared" si="244"/>
        <v/>
      </c>
      <c r="BZ286" s="121" t="str">
        <f t="shared" si="245"/>
        <v/>
      </c>
      <c r="CA286" s="121" t="str">
        <f t="shared" si="246"/>
        <v/>
      </c>
      <c r="CB286" s="121" t="str">
        <f t="shared" si="247"/>
        <v/>
      </c>
      <c r="CC286" s="121" t="str">
        <f t="shared" si="248"/>
        <v/>
      </c>
      <c r="CD286" s="121" t="str">
        <f t="shared" si="249"/>
        <v/>
      </c>
      <c r="CE286" s="121" t="str">
        <f t="shared" si="250"/>
        <v/>
      </c>
      <c r="CF286" s="121" t="str">
        <f t="shared" si="251"/>
        <v/>
      </c>
      <c r="CG286" s="121" t="str">
        <f t="shared" si="252"/>
        <v/>
      </c>
      <c r="CH286" s="121" t="str">
        <f t="shared" si="253"/>
        <v/>
      </c>
      <c r="CI286" s="121" t="str">
        <f t="shared" si="254"/>
        <v/>
      </c>
      <c r="CJ286" s="129" t="str">
        <f t="shared" si="255"/>
        <v/>
      </c>
      <c r="CK286" s="121" t="str">
        <f t="shared" si="256"/>
        <v/>
      </c>
      <c r="CL286" s="121" t="str">
        <f t="shared" si="257"/>
        <v/>
      </c>
      <c r="CM286" s="122" t="str">
        <f t="shared" si="258"/>
        <v/>
      </c>
      <c r="CN286" s="122"/>
      <c r="CO286" s="122"/>
      <c r="CP286" s="122"/>
      <c r="CQ286" s="122"/>
      <c r="CR286" s="218" t="str">
        <f t="shared" si="283"/>
        <v>NO</v>
      </c>
      <c r="CS286" s="120" t="str">
        <f t="shared" si="259"/>
        <v/>
      </c>
      <c r="CT286" s="121" t="str">
        <f t="shared" si="260"/>
        <v/>
      </c>
      <c r="CU286" s="121" t="str">
        <f t="shared" si="261"/>
        <v/>
      </c>
      <c r="CV286" s="121" t="str">
        <f t="shared" si="262"/>
        <v/>
      </c>
      <c r="CW286" s="121" t="str">
        <f t="shared" si="263"/>
        <v/>
      </c>
      <c r="CX286" s="121" t="str">
        <f t="shared" si="264"/>
        <v/>
      </c>
      <c r="CY286" s="121" t="str">
        <f t="shared" si="265"/>
        <v/>
      </c>
      <c r="CZ286" s="121" t="str">
        <f t="shared" si="266"/>
        <v/>
      </c>
      <c r="DA286" s="121" t="str">
        <f t="shared" si="267"/>
        <v/>
      </c>
      <c r="DB286" s="122" t="str">
        <f t="shared" si="268"/>
        <v/>
      </c>
      <c r="DC286" s="120" t="str">
        <f t="shared" si="269"/>
        <v/>
      </c>
      <c r="DD286" s="121" t="str">
        <f t="shared" si="270"/>
        <v/>
      </c>
      <c r="DE286" s="121" t="str">
        <f t="shared" si="271"/>
        <v/>
      </c>
      <c r="DF286" s="122" t="str">
        <f t="shared" si="272"/>
        <v/>
      </c>
      <c r="DG286" s="110"/>
    </row>
    <row r="287" spans="2:111" ht="16.2" hidden="1" customHeight="1" outlineLevel="2" x14ac:dyDescent="0.4">
      <c r="B287" s="7">
        <v>282</v>
      </c>
      <c r="C287" s="12"/>
      <c r="D287" s="13"/>
      <c r="E287" s="14"/>
      <c r="F287" s="14"/>
      <c r="G287" s="14"/>
      <c r="H287" s="14"/>
      <c r="I287" s="14"/>
      <c r="J287" s="14"/>
      <c r="K287" s="14"/>
      <c r="L287" s="15"/>
      <c r="M287" s="12"/>
      <c r="N287" s="12"/>
      <c r="O287" s="12"/>
      <c r="P287" s="98" t="str">
        <f xml:space="preserve"> IF(ISBLANK(M287),"",VLOOKUP(M287,ComboValue!$E$2:$I$18,5,FALSE))</f>
        <v/>
      </c>
      <c r="Q287" s="12"/>
      <c r="R287" s="234" t="str" cm="1">
        <f t="array" ref="R287">IF(OR(ISNUMBER(SEARCH("GHS05",$D287:$L287)),ISNUMBER(SEARCH("GHS06",$D287:$L287)),ISNUMBER(SEARCH("GHS07",$D287:$L287)),ISNUMBER(SEARCH("GHS08",$D287:$L287)),ISNUMBER(SEARCH("geen pictogram",$D287:$L287)),ISNUMBER(SEARCH("GHS09",$D287:$L287)),ISNUMBER(SEARCH("GHS05",$D287:$L287))),"JA","NEE")</f>
        <v>NEE</v>
      </c>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X287" s="121" t="str">
        <f xml:space="preserve"> IF(ISBLANK(D287),"",VLOOKUP(D287,ComboValue!$B$2:$C$11,2,FALSE) &amp; ",") &amp; IF(ISBLANK(E287),"",VLOOKUP(E287,ComboValue!$B$2:$C$11,2,FALSE) &amp; ",") &amp; IF(ISBLANK(F287),"",VLOOKUP(F287,ComboValue!$B$2:$C$11,2,FALSE) &amp; ",") &amp; IF(ISBLANK(G287),"",VLOOKUP(G287,ComboValue!$B$2:$C$11,2,FALSE) &amp; ",") &amp; IF(ISBLANK(H287),"",VLOOKUP(H287,ComboValue!$B$2:$C$11,2,FALSE) &amp; ",") &amp; IF(ISBLANK(I287),"",VLOOKUP(I287,ComboValue!$B$2:$C$11,2,FALSE) &amp; ",") &amp; IF(ISBLANK(J287),"",VLOOKUP(J287,ComboValue!$B$2:$C$11,2,FALSE) &amp; ",") &amp; IF(ISBLANK(K287),"",VLOOKUP(K287,ComboValue!$B$2:$C$11,2,FALSE) &amp; ",") &amp; IF(ISBLANK(L287),"",VLOOKUP(L287,ComboValue!$B$2:$C$11,2,FALSE) &amp; ",")</f>
        <v/>
      </c>
      <c r="AY287" s="121" t="str">
        <f t="shared" si="232"/>
        <v>Tous_NL</v>
      </c>
      <c r="AZ287" s="121" t="str">
        <f>IF(ISBLANK(M287),"",VLOOKUP(M287,ComboValue!$E$2:$G$18,3,FALSE))</f>
        <v/>
      </c>
      <c r="BA287" s="121" t="str">
        <f>IF(ISBLANK(N287),"",VLOOKUP(N287,ComboValue!$K$2:$L$5,2,FALSE))</f>
        <v/>
      </c>
      <c r="BB287" s="128" t="str">
        <f>IF(ISBLANK(S287),"",VLOOKUP(S287,ComboValue!$N$2:$O$70,2,FALSE) &amp; ",") &amp; IF(ISBLANK(T287),"",VLOOKUP(T287,ComboValue!$N$2:$O$70,2,FALSE) &amp; ",") &amp; IF(ISBLANK(U287),"",VLOOKUP(U287,ComboValue!$N$2:$O$70,2,FALSE) &amp; ",") &amp; IF(ISBLANK(V287),"",VLOOKUP(V287,ComboValue!$N$2:$O$70,2,FALSE) &amp; ",") &amp; IF(ISBLANK(W287),"",VLOOKUP(W287,ComboValue!$N$2:$O$70,2,FALSE) &amp; ",") &amp; IF(ISBLANK(X287),"",VLOOKUP(X287,ComboValue!$N$2:$O$70,2,FALSE) &amp; ",") &amp; IF(ISBLANK(Y287),"",VLOOKUP(Y287,ComboValue!$N$2:$O$70,2,FALSE) &amp; ",") &amp; IF(ISBLANK(Z287),"",VLOOKUP(Z287,ComboValue!$N$2:$O$70,2,FALSE) &amp; ",") &amp; IF(ISBLANK(AA287),"",VLOOKUP(AA287,ComboValue!$N$2:$O$70,2,FALSE) &amp; ",") &amp; IF(ISBLANK(AB287),"",VLOOKUP(AB287,ComboValue!$N$2:$O$70,2,FALSE) &amp; ",") &amp; IF(ISBLANK(AC287),"",VLOOKUP(AC287,ComboValue!$N$2:$O$70,2,FALSE) &amp; ",") &amp; IF(ISBLANK(AD287),"",VLOOKUP(AD287,ComboValue!$N$2:$O$70,2,FALSE) &amp; ",") &amp; IF(ISBLANK(AE287),"",VLOOKUP(AE287,ComboValue!$N$2:$O$70,2,FALSE) &amp; ",") &amp; IF(ISBLANK(AF287),"",VLOOKUP(AF287,ComboValue!$N$2:$O$70,2,FALSE) &amp; ",") &amp; IF(ISBLANK(AG287),"",VLOOKUP(AG287,ComboValue!$N$2:$O$70,2,FALSE) &amp; ",") &amp; IF(ISBLANK(AH287),"",VLOOKUP(AH287,ComboValue!$N$2:$O$70,2,FALSE) &amp; ",") &amp; IF(ISBLANK(AI287),"",VLOOKUP(AI287,ComboValue!$N$2:$O$70,2,FALSE) &amp; ",") &amp; IF(ISBLANK(AJ287),"",VLOOKUP(AJ287,ComboValue!$N$2:$O$70,2,FALSE) &amp; ",") &amp; IF(ISBLANK(AK287),"",VLOOKUP(AK287,ComboValue!$N$2:$O$70,2,FALSE) &amp; ",") &amp; IF(ISBLANK(AL287),"",VLOOKUP(AL287,ComboValue!$N$2:$O$70,2,FALSE) &amp; ",") &amp; IF(ISBLANK(AM287),"",VLOOKUP(AM287,ComboValue!$N$2:$O$70,2,FALSE) &amp; ",") &amp; IF(ISBLANK(AN287),"",VLOOKUP(AN287,ComboValue!$N$2:$O$70,2,FALSE) &amp; ",") &amp; IF(ISBLANK(AO287),"",VLOOKUP(AO287,ComboValue!$N$2:$O$70,2,FALSE) &amp; ",") &amp; IF(ISBLANK(AP287),"",VLOOKUP(AP287,ComboValue!$N$2:$O$70,2,FALSE) &amp; ",") &amp; IF(ISBLANK(AQ287),"",VLOOKUP(AQ287,ComboValue!$N$2:$O$70,2,FALSE) &amp; ",") &amp; IF(ISBLANK(AR287),"",VLOOKUP(AR287,ComboValue!$N$2:$O$70,2,FALSE) &amp; ",") &amp; IF(ISBLANK(AS287),"",VLOOKUP(AS287,ComboValue!$N$2:$O$70,2,FALSE) &amp; ",") &amp; IF(ISBLANK(AT287),"",VLOOKUP(AT287,ComboValue!$N$2:$O$70,2,FALSE) &amp; ",") &amp; IF(ISBLANK(AU287),"",VLOOKUP(AU287,ComboValue!$N$2:$O$70,2,FALSE) &amp; ",") &amp; IF(ISBLANK(AV287),"",VLOOKUP(AV287,ComboValue!$N$2:$O$70,2,FALSE) &amp; ",")</f>
        <v/>
      </c>
      <c r="BC287" s="122" t="str">
        <f t="shared" si="233"/>
        <v/>
      </c>
      <c r="BD287" s="110"/>
      <c r="BE287" s="120" t="str">
        <f t="shared" si="273"/>
        <v/>
      </c>
      <c r="BF287" s="121" t="str">
        <f t="shared" si="274"/>
        <v/>
      </c>
      <c r="BG287" s="121" t="str">
        <f t="shared" si="275"/>
        <v/>
      </c>
      <c r="BH287" s="121" t="str">
        <f t="shared" si="276"/>
        <v/>
      </c>
      <c r="BI287" s="121" t="str">
        <f t="shared" si="277"/>
        <v/>
      </c>
      <c r="BJ287" s="121" t="str">
        <f t="shared" si="278"/>
        <v/>
      </c>
      <c r="BK287" s="121" t="str">
        <f t="shared" si="279"/>
        <v/>
      </c>
      <c r="BL287" s="121" t="str">
        <f t="shared" si="280"/>
        <v/>
      </c>
      <c r="BM287" s="121" t="str">
        <f t="shared" si="281"/>
        <v/>
      </c>
      <c r="BN287" s="121" t="str">
        <f t="shared" si="282"/>
        <v/>
      </c>
      <c r="BO287" s="121">
        <f t="shared" si="234"/>
        <v>0</v>
      </c>
      <c r="BP287" s="121">
        <f t="shared" si="235"/>
        <v>0</v>
      </c>
      <c r="BQ287" s="121">
        <f t="shared" si="236"/>
        <v>0</v>
      </c>
      <c r="BR287" s="121">
        <f t="shared" si="237"/>
        <v>0</v>
      </c>
      <c r="BS287" s="121">
        <f t="shared" si="238"/>
        <v>0</v>
      </c>
      <c r="BT287" s="121">
        <f t="shared" si="239"/>
        <v>0</v>
      </c>
      <c r="BU287" s="121" t="str">
        <f t="shared" si="240"/>
        <v/>
      </c>
      <c r="BV287" s="121" t="str">
        <f t="shared" si="241"/>
        <v/>
      </c>
      <c r="BW287" s="121" t="str">
        <f t="shared" si="242"/>
        <v/>
      </c>
      <c r="BX287" s="121" t="str">
        <f t="shared" si="243"/>
        <v/>
      </c>
      <c r="BY287" s="121" t="str">
        <f t="shared" si="244"/>
        <v/>
      </c>
      <c r="BZ287" s="121" t="str">
        <f t="shared" si="245"/>
        <v/>
      </c>
      <c r="CA287" s="121" t="str">
        <f t="shared" si="246"/>
        <v/>
      </c>
      <c r="CB287" s="121" t="str">
        <f t="shared" si="247"/>
        <v/>
      </c>
      <c r="CC287" s="121" t="str">
        <f t="shared" si="248"/>
        <v/>
      </c>
      <c r="CD287" s="121" t="str">
        <f t="shared" si="249"/>
        <v/>
      </c>
      <c r="CE287" s="121" t="str">
        <f t="shared" si="250"/>
        <v/>
      </c>
      <c r="CF287" s="121" t="str">
        <f t="shared" si="251"/>
        <v/>
      </c>
      <c r="CG287" s="121" t="str">
        <f t="shared" si="252"/>
        <v/>
      </c>
      <c r="CH287" s="121" t="str">
        <f t="shared" si="253"/>
        <v/>
      </c>
      <c r="CI287" s="121" t="str">
        <f t="shared" si="254"/>
        <v/>
      </c>
      <c r="CJ287" s="129" t="str">
        <f t="shared" si="255"/>
        <v/>
      </c>
      <c r="CK287" s="121" t="str">
        <f t="shared" si="256"/>
        <v/>
      </c>
      <c r="CL287" s="121" t="str">
        <f t="shared" si="257"/>
        <v/>
      </c>
      <c r="CM287" s="122" t="str">
        <f t="shared" si="258"/>
        <v/>
      </c>
      <c r="CN287" s="122"/>
      <c r="CO287" s="122"/>
      <c r="CP287" s="122"/>
      <c r="CQ287" s="122"/>
      <c r="CR287" s="218" t="str">
        <f t="shared" si="283"/>
        <v>NO</v>
      </c>
      <c r="CS287" s="120" t="str">
        <f t="shared" si="259"/>
        <v/>
      </c>
      <c r="CT287" s="121" t="str">
        <f t="shared" si="260"/>
        <v/>
      </c>
      <c r="CU287" s="121" t="str">
        <f t="shared" si="261"/>
        <v/>
      </c>
      <c r="CV287" s="121" t="str">
        <f t="shared" si="262"/>
        <v/>
      </c>
      <c r="CW287" s="121" t="str">
        <f t="shared" si="263"/>
        <v/>
      </c>
      <c r="CX287" s="121" t="str">
        <f t="shared" si="264"/>
        <v/>
      </c>
      <c r="CY287" s="121" t="str">
        <f t="shared" si="265"/>
        <v/>
      </c>
      <c r="CZ287" s="121" t="str">
        <f t="shared" si="266"/>
        <v/>
      </c>
      <c r="DA287" s="121" t="str">
        <f t="shared" si="267"/>
        <v/>
      </c>
      <c r="DB287" s="122" t="str">
        <f t="shared" si="268"/>
        <v/>
      </c>
      <c r="DC287" s="120" t="str">
        <f t="shared" si="269"/>
        <v/>
      </c>
      <c r="DD287" s="121" t="str">
        <f t="shared" si="270"/>
        <v/>
      </c>
      <c r="DE287" s="121" t="str">
        <f t="shared" si="271"/>
        <v/>
      </c>
      <c r="DF287" s="122" t="str">
        <f t="shared" si="272"/>
        <v/>
      </c>
      <c r="DG287" s="110"/>
    </row>
    <row r="288" spans="2:111" ht="16.2" hidden="1" customHeight="1" outlineLevel="2" x14ac:dyDescent="0.4">
      <c r="B288" s="7">
        <v>283</v>
      </c>
      <c r="C288" s="12"/>
      <c r="D288" s="13"/>
      <c r="E288" s="14"/>
      <c r="F288" s="14"/>
      <c r="G288" s="14"/>
      <c r="H288" s="14"/>
      <c r="I288" s="14"/>
      <c r="J288" s="14"/>
      <c r="K288" s="14"/>
      <c r="L288" s="15"/>
      <c r="M288" s="12"/>
      <c r="N288" s="12"/>
      <c r="O288" s="12"/>
      <c r="P288" s="98" t="str">
        <f xml:space="preserve"> IF(ISBLANK(M288),"",VLOOKUP(M288,ComboValue!$E$2:$I$18,5,FALSE))</f>
        <v/>
      </c>
      <c r="Q288" s="12"/>
      <c r="R288" s="234" t="str" cm="1">
        <f t="array" ref="R288">IF(OR(ISNUMBER(SEARCH("GHS05",$D288:$L288)),ISNUMBER(SEARCH("GHS06",$D288:$L288)),ISNUMBER(SEARCH("GHS07",$D288:$L288)),ISNUMBER(SEARCH("GHS08",$D288:$L288)),ISNUMBER(SEARCH("geen pictogram",$D288:$L288)),ISNUMBER(SEARCH("GHS09",$D288:$L288)),ISNUMBER(SEARCH("GHS05",$D288:$L288))),"JA","NEE")</f>
        <v>NEE</v>
      </c>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X288" s="121" t="str">
        <f xml:space="preserve"> IF(ISBLANK(D288),"",VLOOKUP(D288,ComboValue!$B$2:$C$11,2,FALSE) &amp; ",") &amp; IF(ISBLANK(E288),"",VLOOKUP(E288,ComboValue!$B$2:$C$11,2,FALSE) &amp; ",") &amp; IF(ISBLANK(F288),"",VLOOKUP(F288,ComboValue!$B$2:$C$11,2,FALSE) &amp; ",") &amp; IF(ISBLANK(G288),"",VLOOKUP(G288,ComboValue!$B$2:$C$11,2,FALSE) &amp; ",") &amp; IF(ISBLANK(H288),"",VLOOKUP(H288,ComboValue!$B$2:$C$11,2,FALSE) &amp; ",") &amp; IF(ISBLANK(I288),"",VLOOKUP(I288,ComboValue!$B$2:$C$11,2,FALSE) &amp; ",") &amp; IF(ISBLANK(J288),"",VLOOKUP(J288,ComboValue!$B$2:$C$11,2,FALSE) &amp; ",") &amp; IF(ISBLANK(K288),"",VLOOKUP(K288,ComboValue!$B$2:$C$11,2,FALSE) &amp; ",") &amp; IF(ISBLANK(L288),"",VLOOKUP(L288,ComboValue!$B$2:$C$11,2,FALSE) &amp; ",")</f>
        <v/>
      </c>
      <c r="AY288" s="121" t="str">
        <f t="shared" si="232"/>
        <v>Tous_NL</v>
      </c>
      <c r="AZ288" s="121" t="str">
        <f>IF(ISBLANK(M288),"",VLOOKUP(M288,ComboValue!$E$2:$G$18,3,FALSE))</f>
        <v/>
      </c>
      <c r="BA288" s="121" t="str">
        <f>IF(ISBLANK(N288),"",VLOOKUP(N288,ComboValue!$K$2:$L$5,2,FALSE))</f>
        <v/>
      </c>
      <c r="BB288" s="128" t="str">
        <f>IF(ISBLANK(S288),"",VLOOKUP(S288,ComboValue!$N$2:$O$70,2,FALSE) &amp; ",") &amp; IF(ISBLANK(T288),"",VLOOKUP(T288,ComboValue!$N$2:$O$70,2,FALSE) &amp; ",") &amp; IF(ISBLANK(U288),"",VLOOKUP(U288,ComboValue!$N$2:$O$70,2,FALSE) &amp; ",") &amp; IF(ISBLANK(V288),"",VLOOKUP(V288,ComboValue!$N$2:$O$70,2,FALSE) &amp; ",") &amp; IF(ISBLANK(W288),"",VLOOKUP(W288,ComboValue!$N$2:$O$70,2,FALSE) &amp; ",") &amp; IF(ISBLANK(X288),"",VLOOKUP(X288,ComboValue!$N$2:$O$70,2,FALSE) &amp; ",") &amp; IF(ISBLANK(Y288),"",VLOOKUP(Y288,ComboValue!$N$2:$O$70,2,FALSE) &amp; ",") &amp; IF(ISBLANK(Z288),"",VLOOKUP(Z288,ComboValue!$N$2:$O$70,2,FALSE) &amp; ",") &amp; IF(ISBLANK(AA288),"",VLOOKUP(AA288,ComboValue!$N$2:$O$70,2,FALSE) &amp; ",") &amp; IF(ISBLANK(AB288),"",VLOOKUP(AB288,ComboValue!$N$2:$O$70,2,FALSE) &amp; ",") &amp; IF(ISBLANK(AC288),"",VLOOKUP(AC288,ComboValue!$N$2:$O$70,2,FALSE) &amp; ",") &amp; IF(ISBLANK(AD288),"",VLOOKUP(AD288,ComboValue!$N$2:$O$70,2,FALSE) &amp; ",") &amp; IF(ISBLANK(AE288),"",VLOOKUP(AE288,ComboValue!$N$2:$O$70,2,FALSE) &amp; ",") &amp; IF(ISBLANK(AF288),"",VLOOKUP(AF288,ComboValue!$N$2:$O$70,2,FALSE) &amp; ",") &amp; IF(ISBLANK(AG288),"",VLOOKUP(AG288,ComboValue!$N$2:$O$70,2,FALSE) &amp; ",") &amp; IF(ISBLANK(AH288),"",VLOOKUP(AH288,ComboValue!$N$2:$O$70,2,FALSE) &amp; ",") &amp; IF(ISBLANK(AI288),"",VLOOKUP(AI288,ComboValue!$N$2:$O$70,2,FALSE) &amp; ",") &amp; IF(ISBLANK(AJ288),"",VLOOKUP(AJ288,ComboValue!$N$2:$O$70,2,FALSE) &amp; ",") &amp; IF(ISBLANK(AK288),"",VLOOKUP(AK288,ComboValue!$N$2:$O$70,2,FALSE) &amp; ",") &amp; IF(ISBLANK(AL288),"",VLOOKUP(AL288,ComboValue!$N$2:$O$70,2,FALSE) &amp; ",") &amp; IF(ISBLANK(AM288),"",VLOOKUP(AM288,ComboValue!$N$2:$O$70,2,FALSE) &amp; ",") &amp; IF(ISBLANK(AN288),"",VLOOKUP(AN288,ComboValue!$N$2:$O$70,2,FALSE) &amp; ",") &amp; IF(ISBLANK(AO288),"",VLOOKUP(AO288,ComboValue!$N$2:$O$70,2,FALSE) &amp; ",") &amp; IF(ISBLANK(AP288),"",VLOOKUP(AP288,ComboValue!$N$2:$O$70,2,FALSE) &amp; ",") &amp; IF(ISBLANK(AQ288),"",VLOOKUP(AQ288,ComboValue!$N$2:$O$70,2,FALSE) &amp; ",") &amp; IF(ISBLANK(AR288),"",VLOOKUP(AR288,ComboValue!$N$2:$O$70,2,FALSE) &amp; ",") &amp; IF(ISBLANK(AS288),"",VLOOKUP(AS288,ComboValue!$N$2:$O$70,2,FALSE) &amp; ",") &amp; IF(ISBLANK(AT288),"",VLOOKUP(AT288,ComboValue!$N$2:$O$70,2,FALSE) &amp; ",") &amp; IF(ISBLANK(AU288),"",VLOOKUP(AU288,ComboValue!$N$2:$O$70,2,FALSE) &amp; ",") &amp; IF(ISBLANK(AV288),"",VLOOKUP(AV288,ComboValue!$N$2:$O$70,2,FALSE) &amp; ",")</f>
        <v/>
      </c>
      <c r="BC288" s="122" t="str">
        <f t="shared" si="233"/>
        <v/>
      </c>
      <c r="BD288" s="110"/>
      <c r="BE288" s="120" t="str">
        <f t="shared" si="273"/>
        <v/>
      </c>
      <c r="BF288" s="121" t="str">
        <f t="shared" si="274"/>
        <v/>
      </c>
      <c r="BG288" s="121" t="str">
        <f t="shared" si="275"/>
        <v/>
      </c>
      <c r="BH288" s="121" t="str">
        <f t="shared" si="276"/>
        <v/>
      </c>
      <c r="BI288" s="121" t="str">
        <f t="shared" si="277"/>
        <v/>
      </c>
      <c r="BJ288" s="121" t="str">
        <f t="shared" si="278"/>
        <v/>
      </c>
      <c r="BK288" s="121" t="str">
        <f t="shared" si="279"/>
        <v/>
      </c>
      <c r="BL288" s="121" t="str">
        <f t="shared" si="280"/>
        <v/>
      </c>
      <c r="BM288" s="121" t="str">
        <f t="shared" si="281"/>
        <v/>
      </c>
      <c r="BN288" s="121" t="str">
        <f t="shared" si="282"/>
        <v/>
      </c>
      <c r="BO288" s="121">
        <f t="shared" si="234"/>
        <v>0</v>
      </c>
      <c r="BP288" s="121">
        <f t="shared" si="235"/>
        <v>0</v>
      </c>
      <c r="BQ288" s="121">
        <f t="shared" si="236"/>
        <v>0</v>
      </c>
      <c r="BR288" s="121">
        <f t="shared" si="237"/>
        <v>0</v>
      </c>
      <c r="BS288" s="121">
        <f t="shared" si="238"/>
        <v>0</v>
      </c>
      <c r="BT288" s="121">
        <f t="shared" si="239"/>
        <v>0</v>
      </c>
      <c r="BU288" s="121" t="str">
        <f t="shared" si="240"/>
        <v/>
      </c>
      <c r="BV288" s="121" t="str">
        <f t="shared" si="241"/>
        <v/>
      </c>
      <c r="BW288" s="121" t="str">
        <f t="shared" si="242"/>
        <v/>
      </c>
      <c r="BX288" s="121" t="str">
        <f t="shared" si="243"/>
        <v/>
      </c>
      <c r="BY288" s="121" t="str">
        <f t="shared" si="244"/>
        <v/>
      </c>
      <c r="BZ288" s="121" t="str">
        <f t="shared" si="245"/>
        <v/>
      </c>
      <c r="CA288" s="121" t="str">
        <f t="shared" si="246"/>
        <v/>
      </c>
      <c r="CB288" s="121" t="str">
        <f t="shared" si="247"/>
        <v/>
      </c>
      <c r="CC288" s="121" t="str">
        <f t="shared" si="248"/>
        <v/>
      </c>
      <c r="CD288" s="121" t="str">
        <f t="shared" si="249"/>
        <v/>
      </c>
      <c r="CE288" s="121" t="str">
        <f t="shared" si="250"/>
        <v/>
      </c>
      <c r="CF288" s="121" t="str">
        <f t="shared" si="251"/>
        <v/>
      </c>
      <c r="CG288" s="121" t="str">
        <f t="shared" si="252"/>
        <v/>
      </c>
      <c r="CH288" s="121" t="str">
        <f t="shared" si="253"/>
        <v/>
      </c>
      <c r="CI288" s="121" t="str">
        <f t="shared" si="254"/>
        <v/>
      </c>
      <c r="CJ288" s="129" t="str">
        <f t="shared" si="255"/>
        <v/>
      </c>
      <c r="CK288" s="121" t="str">
        <f t="shared" si="256"/>
        <v/>
      </c>
      <c r="CL288" s="121" t="str">
        <f t="shared" si="257"/>
        <v/>
      </c>
      <c r="CM288" s="122" t="str">
        <f t="shared" si="258"/>
        <v/>
      </c>
      <c r="CN288" s="122"/>
      <c r="CO288" s="122"/>
      <c r="CP288" s="122"/>
      <c r="CQ288" s="122"/>
      <c r="CR288" s="218" t="str">
        <f t="shared" si="283"/>
        <v>NO</v>
      </c>
      <c r="CS288" s="120" t="str">
        <f t="shared" si="259"/>
        <v/>
      </c>
      <c r="CT288" s="121" t="str">
        <f t="shared" si="260"/>
        <v/>
      </c>
      <c r="CU288" s="121" t="str">
        <f t="shared" si="261"/>
        <v/>
      </c>
      <c r="CV288" s="121" t="str">
        <f t="shared" si="262"/>
        <v/>
      </c>
      <c r="CW288" s="121" t="str">
        <f t="shared" si="263"/>
        <v/>
      </c>
      <c r="CX288" s="121" t="str">
        <f t="shared" si="264"/>
        <v/>
      </c>
      <c r="CY288" s="121" t="str">
        <f t="shared" si="265"/>
        <v/>
      </c>
      <c r="CZ288" s="121" t="str">
        <f t="shared" si="266"/>
        <v/>
      </c>
      <c r="DA288" s="121" t="str">
        <f t="shared" si="267"/>
        <v/>
      </c>
      <c r="DB288" s="122" t="str">
        <f t="shared" si="268"/>
        <v/>
      </c>
      <c r="DC288" s="120" t="str">
        <f t="shared" si="269"/>
        <v/>
      </c>
      <c r="DD288" s="121" t="str">
        <f t="shared" si="270"/>
        <v/>
      </c>
      <c r="DE288" s="121" t="str">
        <f t="shared" si="271"/>
        <v/>
      </c>
      <c r="DF288" s="122" t="str">
        <f t="shared" si="272"/>
        <v/>
      </c>
      <c r="DG288" s="110"/>
    </row>
    <row r="289" spans="2:111" ht="16.2" hidden="1" customHeight="1" outlineLevel="2" x14ac:dyDescent="0.4">
      <c r="B289" s="7">
        <v>284</v>
      </c>
      <c r="C289" s="12"/>
      <c r="D289" s="13"/>
      <c r="E289" s="14"/>
      <c r="F289" s="14"/>
      <c r="G289" s="14"/>
      <c r="H289" s="14"/>
      <c r="I289" s="14"/>
      <c r="J289" s="14"/>
      <c r="K289" s="14"/>
      <c r="L289" s="15"/>
      <c r="M289" s="12"/>
      <c r="N289" s="12"/>
      <c r="O289" s="12"/>
      <c r="P289" s="98" t="str">
        <f xml:space="preserve"> IF(ISBLANK(M289),"",VLOOKUP(M289,ComboValue!$E$2:$I$18,5,FALSE))</f>
        <v/>
      </c>
      <c r="Q289" s="12"/>
      <c r="R289" s="234" t="str" cm="1">
        <f t="array" ref="R289">IF(OR(ISNUMBER(SEARCH("GHS05",$D289:$L289)),ISNUMBER(SEARCH("GHS06",$D289:$L289)),ISNUMBER(SEARCH("GHS07",$D289:$L289)),ISNUMBER(SEARCH("GHS08",$D289:$L289)),ISNUMBER(SEARCH("geen pictogram",$D289:$L289)),ISNUMBER(SEARCH("GHS09",$D289:$L289)),ISNUMBER(SEARCH("GHS05",$D289:$L289))),"JA","NEE")</f>
        <v>NEE</v>
      </c>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X289" s="121" t="str">
        <f xml:space="preserve"> IF(ISBLANK(D289),"",VLOOKUP(D289,ComboValue!$B$2:$C$11,2,FALSE) &amp; ",") &amp; IF(ISBLANK(E289),"",VLOOKUP(E289,ComboValue!$B$2:$C$11,2,FALSE) &amp; ",") &amp; IF(ISBLANK(F289),"",VLOOKUP(F289,ComboValue!$B$2:$C$11,2,FALSE) &amp; ",") &amp; IF(ISBLANK(G289),"",VLOOKUP(G289,ComboValue!$B$2:$C$11,2,FALSE) &amp; ",") &amp; IF(ISBLANK(H289),"",VLOOKUP(H289,ComboValue!$B$2:$C$11,2,FALSE) &amp; ",") &amp; IF(ISBLANK(I289),"",VLOOKUP(I289,ComboValue!$B$2:$C$11,2,FALSE) &amp; ",") &amp; IF(ISBLANK(J289),"",VLOOKUP(J289,ComboValue!$B$2:$C$11,2,FALSE) &amp; ",") &amp; IF(ISBLANK(K289),"",VLOOKUP(K289,ComboValue!$B$2:$C$11,2,FALSE) &amp; ",") &amp; IF(ISBLANK(L289),"",VLOOKUP(L289,ComboValue!$B$2:$C$11,2,FALSE) &amp; ",")</f>
        <v/>
      </c>
      <c r="AY289" s="121" t="str">
        <f t="shared" si="232"/>
        <v>Tous_NL</v>
      </c>
      <c r="AZ289" s="121" t="str">
        <f>IF(ISBLANK(M289),"",VLOOKUP(M289,ComboValue!$E$2:$G$18,3,FALSE))</f>
        <v/>
      </c>
      <c r="BA289" s="121" t="str">
        <f>IF(ISBLANK(N289),"",VLOOKUP(N289,ComboValue!$K$2:$L$5,2,FALSE))</f>
        <v/>
      </c>
      <c r="BB289" s="128" t="str">
        <f>IF(ISBLANK(S289),"",VLOOKUP(S289,ComboValue!$N$2:$O$70,2,FALSE) &amp; ",") &amp; IF(ISBLANK(T289),"",VLOOKUP(T289,ComboValue!$N$2:$O$70,2,FALSE) &amp; ",") &amp; IF(ISBLANK(U289),"",VLOOKUP(U289,ComboValue!$N$2:$O$70,2,FALSE) &amp; ",") &amp; IF(ISBLANK(V289),"",VLOOKUP(V289,ComboValue!$N$2:$O$70,2,FALSE) &amp; ",") &amp; IF(ISBLANK(W289),"",VLOOKUP(W289,ComboValue!$N$2:$O$70,2,FALSE) &amp; ",") &amp; IF(ISBLANK(X289),"",VLOOKUP(X289,ComboValue!$N$2:$O$70,2,FALSE) &amp; ",") &amp; IF(ISBLANK(Y289),"",VLOOKUP(Y289,ComboValue!$N$2:$O$70,2,FALSE) &amp; ",") &amp; IF(ISBLANK(Z289),"",VLOOKUP(Z289,ComboValue!$N$2:$O$70,2,FALSE) &amp; ",") &amp; IF(ISBLANK(AA289),"",VLOOKUP(AA289,ComboValue!$N$2:$O$70,2,FALSE) &amp; ",") &amp; IF(ISBLANK(AB289),"",VLOOKUP(AB289,ComboValue!$N$2:$O$70,2,FALSE) &amp; ",") &amp; IF(ISBLANK(AC289),"",VLOOKUP(AC289,ComboValue!$N$2:$O$70,2,FALSE) &amp; ",") &amp; IF(ISBLANK(AD289),"",VLOOKUP(AD289,ComboValue!$N$2:$O$70,2,FALSE) &amp; ",") &amp; IF(ISBLANK(AE289),"",VLOOKUP(AE289,ComboValue!$N$2:$O$70,2,FALSE) &amp; ",") &amp; IF(ISBLANK(AF289),"",VLOOKUP(AF289,ComboValue!$N$2:$O$70,2,FALSE) &amp; ",") &amp; IF(ISBLANK(AG289),"",VLOOKUP(AG289,ComboValue!$N$2:$O$70,2,FALSE) &amp; ",") &amp; IF(ISBLANK(AH289),"",VLOOKUP(AH289,ComboValue!$N$2:$O$70,2,FALSE) &amp; ",") &amp; IF(ISBLANK(AI289),"",VLOOKUP(AI289,ComboValue!$N$2:$O$70,2,FALSE) &amp; ",") &amp; IF(ISBLANK(AJ289),"",VLOOKUP(AJ289,ComboValue!$N$2:$O$70,2,FALSE) &amp; ",") &amp; IF(ISBLANK(AK289),"",VLOOKUP(AK289,ComboValue!$N$2:$O$70,2,FALSE) &amp; ",") &amp; IF(ISBLANK(AL289),"",VLOOKUP(AL289,ComboValue!$N$2:$O$70,2,FALSE) &amp; ",") &amp; IF(ISBLANK(AM289),"",VLOOKUP(AM289,ComboValue!$N$2:$O$70,2,FALSE) &amp; ",") &amp; IF(ISBLANK(AN289),"",VLOOKUP(AN289,ComboValue!$N$2:$O$70,2,FALSE) &amp; ",") &amp; IF(ISBLANK(AO289),"",VLOOKUP(AO289,ComboValue!$N$2:$O$70,2,FALSE) &amp; ",") &amp; IF(ISBLANK(AP289),"",VLOOKUP(AP289,ComboValue!$N$2:$O$70,2,FALSE) &amp; ",") &amp; IF(ISBLANK(AQ289),"",VLOOKUP(AQ289,ComboValue!$N$2:$O$70,2,FALSE) &amp; ",") &amp; IF(ISBLANK(AR289),"",VLOOKUP(AR289,ComboValue!$N$2:$O$70,2,FALSE) &amp; ",") &amp; IF(ISBLANK(AS289),"",VLOOKUP(AS289,ComboValue!$N$2:$O$70,2,FALSE) &amp; ",") &amp; IF(ISBLANK(AT289),"",VLOOKUP(AT289,ComboValue!$N$2:$O$70,2,FALSE) &amp; ",") &amp; IF(ISBLANK(AU289),"",VLOOKUP(AU289,ComboValue!$N$2:$O$70,2,FALSE) &amp; ",") &amp; IF(ISBLANK(AV289),"",VLOOKUP(AV289,ComboValue!$N$2:$O$70,2,FALSE) &amp; ",")</f>
        <v/>
      </c>
      <c r="BC289" s="122" t="str">
        <f t="shared" si="233"/>
        <v/>
      </c>
      <c r="BD289" s="110"/>
      <c r="BE289" s="120" t="str">
        <f t="shared" si="273"/>
        <v/>
      </c>
      <c r="BF289" s="121" t="str">
        <f t="shared" si="274"/>
        <v/>
      </c>
      <c r="BG289" s="121" t="str">
        <f t="shared" si="275"/>
        <v/>
      </c>
      <c r="BH289" s="121" t="str">
        <f t="shared" si="276"/>
        <v/>
      </c>
      <c r="BI289" s="121" t="str">
        <f t="shared" si="277"/>
        <v/>
      </c>
      <c r="BJ289" s="121" t="str">
        <f t="shared" si="278"/>
        <v/>
      </c>
      <c r="BK289" s="121" t="str">
        <f t="shared" si="279"/>
        <v/>
      </c>
      <c r="BL289" s="121" t="str">
        <f t="shared" si="280"/>
        <v/>
      </c>
      <c r="BM289" s="121" t="str">
        <f t="shared" si="281"/>
        <v/>
      </c>
      <c r="BN289" s="121" t="str">
        <f t="shared" si="282"/>
        <v/>
      </c>
      <c r="BO289" s="121">
        <f t="shared" si="234"/>
        <v>0</v>
      </c>
      <c r="BP289" s="121">
        <f t="shared" si="235"/>
        <v>0</v>
      </c>
      <c r="BQ289" s="121">
        <f t="shared" si="236"/>
        <v>0</v>
      </c>
      <c r="BR289" s="121">
        <f t="shared" si="237"/>
        <v>0</v>
      </c>
      <c r="BS289" s="121">
        <f t="shared" si="238"/>
        <v>0</v>
      </c>
      <c r="BT289" s="121">
        <f t="shared" si="239"/>
        <v>0</v>
      </c>
      <c r="BU289" s="121" t="str">
        <f t="shared" si="240"/>
        <v/>
      </c>
      <c r="BV289" s="121" t="str">
        <f t="shared" si="241"/>
        <v/>
      </c>
      <c r="BW289" s="121" t="str">
        <f t="shared" si="242"/>
        <v/>
      </c>
      <c r="BX289" s="121" t="str">
        <f t="shared" si="243"/>
        <v/>
      </c>
      <c r="BY289" s="121" t="str">
        <f t="shared" si="244"/>
        <v/>
      </c>
      <c r="BZ289" s="121" t="str">
        <f t="shared" si="245"/>
        <v/>
      </c>
      <c r="CA289" s="121" t="str">
        <f t="shared" si="246"/>
        <v/>
      </c>
      <c r="CB289" s="121" t="str">
        <f t="shared" si="247"/>
        <v/>
      </c>
      <c r="CC289" s="121" t="str">
        <f t="shared" si="248"/>
        <v/>
      </c>
      <c r="CD289" s="121" t="str">
        <f t="shared" si="249"/>
        <v/>
      </c>
      <c r="CE289" s="121" t="str">
        <f t="shared" si="250"/>
        <v/>
      </c>
      <c r="CF289" s="121" t="str">
        <f t="shared" si="251"/>
        <v/>
      </c>
      <c r="CG289" s="121" t="str">
        <f t="shared" si="252"/>
        <v/>
      </c>
      <c r="CH289" s="121" t="str">
        <f t="shared" si="253"/>
        <v/>
      </c>
      <c r="CI289" s="121" t="str">
        <f t="shared" si="254"/>
        <v/>
      </c>
      <c r="CJ289" s="129" t="str">
        <f t="shared" si="255"/>
        <v/>
      </c>
      <c r="CK289" s="121" t="str">
        <f t="shared" si="256"/>
        <v/>
      </c>
      <c r="CL289" s="121" t="str">
        <f t="shared" si="257"/>
        <v/>
      </c>
      <c r="CM289" s="122" t="str">
        <f t="shared" si="258"/>
        <v/>
      </c>
      <c r="CN289" s="122"/>
      <c r="CO289" s="122"/>
      <c r="CP289" s="122"/>
      <c r="CQ289" s="122"/>
      <c r="CR289" s="218" t="str">
        <f t="shared" si="283"/>
        <v>NO</v>
      </c>
      <c r="CS289" s="120" t="str">
        <f t="shared" si="259"/>
        <v/>
      </c>
      <c r="CT289" s="121" t="str">
        <f t="shared" si="260"/>
        <v/>
      </c>
      <c r="CU289" s="121" t="str">
        <f t="shared" si="261"/>
        <v/>
      </c>
      <c r="CV289" s="121" t="str">
        <f t="shared" si="262"/>
        <v/>
      </c>
      <c r="CW289" s="121" t="str">
        <f t="shared" si="263"/>
        <v/>
      </c>
      <c r="CX289" s="121" t="str">
        <f t="shared" si="264"/>
        <v/>
      </c>
      <c r="CY289" s="121" t="str">
        <f t="shared" si="265"/>
        <v/>
      </c>
      <c r="CZ289" s="121" t="str">
        <f t="shared" si="266"/>
        <v/>
      </c>
      <c r="DA289" s="121" t="str">
        <f t="shared" si="267"/>
        <v/>
      </c>
      <c r="DB289" s="122" t="str">
        <f t="shared" si="268"/>
        <v/>
      </c>
      <c r="DC289" s="120" t="str">
        <f t="shared" si="269"/>
        <v/>
      </c>
      <c r="DD289" s="121" t="str">
        <f t="shared" si="270"/>
        <v/>
      </c>
      <c r="DE289" s="121" t="str">
        <f t="shared" si="271"/>
        <v/>
      </c>
      <c r="DF289" s="122" t="str">
        <f t="shared" si="272"/>
        <v/>
      </c>
      <c r="DG289" s="110"/>
    </row>
    <row r="290" spans="2:111" ht="16.2" hidden="1" customHeight="1" outlineLevel="2" x14ac:dyDescent="0.4">
      <c r="B290" s="7">
        <v>285</v>
      </c>
      <c r="C290" s="12"/>
      <c r="D290" s="13"/>
      <c r="E290" s="14"/>
      <c r="F290" s="14"/>
      <c r="G290" s="14"/>
      <c r="H290" s="14"/>
      <c r="I290" s="14"/>
      <c r="J290" s="14"/>
      <c r="K290" s="14"/>
      <c r="L290" s="15"/>
      <c r="M290" s="12"/>
      <c r="N290" s="12"/>
      <c r="O290" s="12"/>
      <c r="P290" s="98" t="str">
        <f xml:space="preserve"> IF(ISBLANK(M290),"",VLOOKUP(M290,ComboValue!$E$2:$I$18,5,FALSE))</f>
        <v/>
      </c>
      <c r="Q290" s="12"/>
      <c r="R290" s="234" t="str" cm="1">
        <f t="array" ref="R290">IF(OR(ISNUMBER(SEARCH("GHS05",$D290:$L290)),ISNUMBER(SEARCH("GHS06",$D290:$L290)),ISNUMBER(SEARCH("GHS07",$D290:$L290)),ISNUMBER(SEARCH("GHS08",$D290:$L290)),ISNUMBER(SEARCH("geen pictogram",$D290:$L290)),ISNUMBER(SEARCH("GHS09",$D290:$L290)),ISNUMBER(SEARCH("GHS05",$D290:$L290))),"JA","NEE")</f>
        <v>NEE</v>
      </c>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X290" s="121" t="str">
        <f xml:space="preserve"> IF(ISBLANK(D290),"",VLOOKUP(D290,ComboValue!$B$2:$C$11,2,FALSE) &amp; ",") &amp; IF(ISBLANK(E290),"",VLOOKUP(E290,ComboValue!$B$2:$C$11,2,FALSE) &amp; ",") &amp; IF(ISBLANK(F290),"",VLOOKUP(F290,ComboValue!$B$2:$C$11,2,FALSE) &amp; ",") &amp; IF(ISBLANK(G290),"",VLOOKUP(G290,ComboValue!$B$2:$C$11,2,FALSE) &amp; ",") &amp; IF(ISBLANK(H290),"",VLOOKUP(H290,ComboValue!$B$2:$C$11,2,FALSE) &amp; ",") &amp; IF(ISBLANK(I290),"",VLOOKUP(I290,ComboValue!$B$2:$C$11,2,FALSE) &amp; ",") &amp; IF(ISBLANK(J290),"",VLOOKUP(J290,ComboValue!$B$2:$C$11,2,FALSE) &amp; ",") &amp; IF(ISBLANK(K290),"",VLOOKUP(K290,ComboValue!$B$2:$C$11,2,FALSE) &amp; ",") &amp; IF(ISBLANK(L290),"",VLOOKUP(L290,ComboValue!$B$2:$C$11,2,FALSE) &amp; ",")</f>
        <v/>
      </c>
      <c r="AY290" s="121" t="str">
        <f t="shared" si="232"/>
        <v>Tous_NL</v>
      </c>
      <c r="AZ290" s="121" t="str">
        <f>IF(ISBLANK(M290),"",VLOOKUP(M290,ComboValue!$E$2:$G$18,3,FALSE))</f>
        <v/>
      </c>
      <c r="BA290" s="121" t="str">
        <f>IF(ISBLANK(N290),"",VLOOKUP(N290,ComboValue!$K$2:$L$5,2,FALSE))</f>
        <v/>
      </c>
      <c r="BB290" s="128" t="str">
        <f>IF(ISBLANK(S290),"",VLOOKUP(S290,ComboValue!$N$2:$O$70,2,FALSE) &amp; ",") &amp; IF(ISBLANK(T290),"",VLOOKUP(T290,ComboValue!$N$2:$O$70,2,FALSE) &amp; ",") &amp; IF(ISBLANK(U290),"",VLOOKUP(U290,ComboValue!$N$2:$O$70,2,FALSE) &amp; ",") &amp; IF(ISBLANK(V290),"",VLOOKUP(V290,ComboValue!$N$2:$O$70,2,FALSE) &amp; ",") &amp; IF(ISBLANK(W290),"",VLOOKUP(W290,ComboValue!$N$2:$O$70,2,FALSE) &amp; ",") &amp; IF(ISBLANK(X290),"",VLOOKUP(X290,ComboValue!$N$2:$O$70,2,FALSE) &amp; ",") &amp; IF(ISBLANK(Y290),"",VLOOKUP(Y290,ComboValue!$N$2:$O$70,2,FALSE) &amp; ",") &amp; IF(ISBLANK(Z290),"",VLOOKUP(Z290,ComboValue!$N$2:$O$70,2,FALSE) &amp; ",") &amp; IF(ISBLANK(AA290),"",VLOOKUP(AA290,ComboValue!$N$2:$O$70,2,FALSE) &amp; ",") &amp; IF(ISBLANK(AB290),"",VLOOKUP(AB290,ComboValue!$N$2:$O$70,2,FALSE) &amp; ",") &amp; IF(ISBLANK(AC290),"",VLOOKUP(AC290,ComboValue!$N$2:$O$70,2,FALSE) &amp; ",") &amp; IF(ISBLANK(AD290),"",VLOOKUP(AD290,ComboValue!$N$2:$O$70,2,FALSE) &amp; ",") &amp; IF(ISBLANK(AE290),"",VLOOKUP(AE290,ComboValue!$N$2:$O$70,2,FALSE) &amp; ",") &amp; IF(ISBLANK(AF290),"",VLOOKUP(AF290,ComboValue!$N$2:$O$70,2,FALSE) &amp; ",") &amp; IF(ISBLANK(AG290),"",VLOOKUP(AG290,ComboValue!$N$2:$O$70,2,FALSE) &amp; ",") &amp; IF(ISBLANK(AH290),"",VLOOKUP(AH290,ComboValue!$N$2:$O$70,2,FALSE) &amp; ",") &amp; IF(ISBLANK(AI290),"",VLOOKUP(AI290,ComboValue!$N$2:$O$70,2,FALSE) &amp; ",") &amp; IF(ISBLANK(AJ290),"",VLOOKUP(AJ290,ComboValue!$N$2:$O$70,2,FALSE) &amp; ",") &amp; IF(ISBLANK(AK290),"",VLOOKUP(AK290,ComboValue!$N$2:$O$70,2,FALSE) &amp; ",") &amp; IF(ISBLANK(AL290),"",VLOOKUP(AL290,ComboValue!$N$2:$O$70,2,FALSE) &amp; ",") &amp; IF(ISBLANK(AM290),"",VLOOKUP(AM290,ComboValue!$N$2:$O$70,2,FALSE) &amp; ",") &amp; IF(ISBLANK(AN290),"",VLOOKUP(AN290,ComboValue!$N$2:$O$70,2,FALSE) &amp; ",") &amp; IF(ISBLANK(AO290),"",VLOOKUP(AO290,ComboValue!$N$2:$O$70,2,FALSE) &amp; ",") &amp; IF(ISBLANK(AP290),"",VLOOKUP(AP290,ComboValue!$N$2:$O$70,2,FALSE) &amp; ",") &amp; IF(ISBLANK(AQ290),"",VLOOKUP(AQ290,ComboValue!$N$2:$O$70,2,FALSE) &amp; ",") &amp; IF(ISBLANK(AR290),"",VLOOKUP(AR290,ComboValue!$N$2:$O$70,2,FALSE) &amp; ",") &amp; IF(ISBLANK(AS290),"",VLOOKUP(AS290,ComboValue!$N$2:$O$70,2,FALSE) &amp; ",") &amp; IF(ISBLANK(AT290),"",VLOOKUP(AT290,ComboValue!$N$2:$O$70,2,FALSE) &amp; ",") &amp; IF(ISBLANK(AU290),"",VLOOKUP(AU290,ComboValue!$N$2:$O$70,2,FALSE) &amp; ",") &amp; IF(ISBLANK(AV290),"",VLOOKUP(AV290,ComboValue!$N$2:$O$70,2,FALSE) &amp; ",")</f>
        <v/>
      </c>
      <c r="BC290" s="122" t="str">
        <f t="shared" si="233"/>
        <v/>
      </c>
      <c r="BD290" s="110"/>
      <c r="BE290" s="120" t="str">
        <f t="shared" si="273"/>
        <v/>
      </c>
      <c r="BF290" s="121" t="str">
        <f t="shared" si="274"/>
        <v/>
      </c>
      <c r="BG290" s="121" t="str">
        <f t="shared" si="275"/>
        <v/>
      </c>
      <c r="BH290" s="121" t="str">
        <f t="shared" si="276"/>
        <v/>
      </c>
      <c r="BI290" s="121" t="str">
        <f t="shared" si="277"/>
        <v/>
      </c>
      <c r="BJ290" s="121" t="str">
        <f t="shared" si="278"/>
        <v/>
      </c>
      <c r="BK290" s="121" t="str">
        <f t="shared" si="279"/>
        <v/>
      </c>
      <c r="BL290" s="121" t="str">
        <f t="shared" si="280"/>
        <v/>
      </c>
      <c r="BM290" s="121" t="str">
        <f t="shared" si="281"/>
        <v/>
      </c>
      <c r="BN290" s="121" t="str">
        <f t="shared" si="282"/>
        <v/>
      </c>
      <c r="BO290" s="121">
        <f t="shared" si="234"/>
        <v>0</v>
      </c>
      <c r="BP290" s="121">
        <f t="shared" si="235"/>
        <v>0</v>
      </c>
      <c r="BQ290" s="121">
        <f t="shared" si="236"/>
        <v>0</v>
      </c>
      <c r="BR290" s="121">
        <f t="shared" si="237"/>
        <v>0</v>
      </c>
      <c r="BS290" s="121">
        <f t="shared" si="238"/>
        <v>0</v>
      </c>
      <c r="BT290" s="121">
        <f t="shared" si="239"/>
        <v>0</v>
      </c>
      <c r="BU290" s="121" t="str">
        <f t="shared" si="240"/>
        <v/>
      </c>
      <c r="BV290" s="121" t="str">
        <f t="shared" si="241"/>
        <v/>
      </c>
      <c r="BW290" s="121" t="str">
        <f t="shared" si="242"/>
        <v/>
      </c>
      <c r="BX290" s="121" t="str">
        <f t="shared" si="243"/>
        <v/>
      </c>
      <c r="BY290" s="121" t="str">
        <f t="shared" si="244"/>
        <v/>
      </c>
      <c r="BZ290" s="121" t="str">
        <f t="shared" si="245"/>
        <v/>
      </c>
      <c r="CA290" s="121" t="str">
        <f t="shared" si="246"/>
        <v/>
      </c>
      <c r="CB290" s="121" t="str">
        <f t="shared" si="247"/>
        <v/>
      </c>
      <c r="CC290" s="121" t="str">
        <f t="shared" si="248"/>
        <v/>
      </c>
      <c r="CD290" s="121" t="str">
        <f t="shared" si="249"/>
        <v/>
      </c>
      <c r="CE290" s="121" t="str">
        <f t="shared" si="250"/>
        <v/>
      </c>
      <c r="CF290" s="121" t="str">
        <f t="shared" si="251"/>
        <v/>
      </c>
      <c r="CG290" s="121" t="str">
        <f t="shared" si="252"/>
        <v/>
      </c>
      <c r="CH290" s="121" t="str">
        <f t="shared" si="253"/>
        <v/>
      </c>
      <c r="CI290" s="121" t="str">
        <f t="shared" si="254"/>
        <v/>
      </c>
      <c r="CJ290" s="129" t="str">
        <f t="shared" si="255"/>
        <v/>
      </c>
      <c r="CK290" s="121" t="str">
        <f t="shared" si="256"/>
        <v/>
      </c>
      <c r="CL290" s="121" t="str">
        <f t="shared" si="257"/>
        <v/>
      </c>
      <c r="CM290" s="122" t="str">
        <f t="shared" si="258"/>
        <v/>
      </c>
      <c r="CN290" s="122"/>
      <c r="CO290" s="122"/>
      <c r="CP290" s="122"/>
      <c r="CQ290" s="122"/>
      <c r="CR290" s="218" t="str">
        <f t="shared" si="283"/>
        <v>NO</v>
      </c>
      <c r="CS290" s="120" t="str">
        <f t="shared" si="259"/>
        <v/>
      </c>
      <c r="CT290" s="121" t="str">
        <f t="shared" si="260"/>
        <v/>
      </c>
      <c r="CU290" s="121" t="str">
        <f t="shared" si="261"/>
        <v/>
      </c>
      <c r="CV290" s="121" t="str">
        <f t="shared" si="262"/>
        <v/>
      </c>
      <c r="CW290" s="121" t="str">
        <f t="shared" si="263"/>
        <v/>
      </c>
      <c r="CX290" s="121" t="str">
        <f t="shared" si="264"/>
        <v/>
      </c>
      <c r="CY290" s="121" t="str">
        <f t="shared" si="265"/>
        <v/>
      </c>
      <c r="CZ290" s="121" t="str">
        <f t="shared" si="266"/>
        <v/>
      </c>
      <c r="DA290" s="121" t="str">
        <f t="shared" si="267"/>
        <v/>
      </c>
      <c r="DB290" s="122" t="str">
        <f t="shared" si="268"/>
        <v/>
      </c>
      <c r="DC290" s="120" t="str">
        <f t="shared" si="269"/>
        <v/>
      </c>
      <c r="DD290" s="121" t="str">
        <f t="shared" si="270"/>
        <v/>
      </c>
      <c r="DE290" s="121" t="str">
        <f t="shared" si="271"/>
        <v/>
      </c>
      <c r="DF290" s="122" t="str">
        <f t="shared" si="272"/>
        <v/>
      </c>
      <c r="DG290" s="110"/>
    </row>
    <row r="291" spans="2:111" ht="16.2" hidden="1" customHeight="1" outlineLevel="2" x14ac:dyDescent="0.4">
      <c r="B291" s="7">
        <v>286</v>
      </c>
      <c r="C291" s="12"/>
      <c r="D291" s="13"/>
      <c r="E291" s="14"/>
      <c r="F291" s="14"/>
      <c r="G291" s="14"/>
      <c r="H291" s="14"/>
      <c r="I291" s="14"/>
      <c r="J291" s="14"/>
      <c r="K291" s="14"/>
      <c r="L291" s="15"/>
      <c r="M291" s="12"/>
      <c r="N291" s="12"/>
      <c r="O291" s="12"/>
      <c r="P291" s="98" t="str">
        <f xml:space="preserve"> IF(ISBLANK(M291),"",VLOOKUP(M291,ComboValue!$E$2:$I$18,5,FALSE))</f>
        <v/>
      </c>
      <c r="Q291" s="12"/>
      <c r="R291" s="234" t="str" cm="1">
        <f t="array" ref="R291">IF(OR(ISNUMBER(SEARCH("GHS05",$D291:$L291)),ISNUMBER(SEARCH("GHS06",$D291:$L291)),ISNUMBER(SEARCH("GHS07",$D291:$L291)),ISNUMBER(SEARCH("GHS08",$D291:$L291)),ISNUMBER(SEARCH("geen pictogram",$D291:$L291)),ISNUMBER(SEARCH("GHS09",$D291:$L291)),ISNUMBER(SEARCH("GHS05",$D291:$L291))),"JA","NEE")</f>
        <v>NEE</v>
      </c>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X291" s="121" t="str">
        <f xml:space="preserve"> IF(ISBLANK(D291),"",VLOOKUP(D291,ComboValue!$B$2:$C$11,2,FALSE) &amp; ",") &amp; IF(ISBLANK(E291),"",VLOOKUP(E291,ComboValue!$B$2:$C$11,2,FALSE) &amp; ",") &amp; IF(ISBLANK(F291),"",VLOOKUP(F291,ComboValue!$B$2:$C$11,2,FALSE) &amp; ",") &amp; IF(ISBLANK(G291),"",VLOOKUP(G291,ComboValue!$B$2:$C$11,2,FALSE) &amp; ",") &amp; IF(ISBLANK(H291),"",VLOOKUP(H291,ComboValue!$B$2:$C$11,2,FALSE) &amp; ",") &amp; IF(ISBLANK(I291),"",VLOOKUP(I291,ComboValue!$B$2:$C$11,2,FALSE) &amp; ",") &amp; IF(ISBLANK(J291),"",VLOOKUP(J291,ComboValue!$B$2:$C$11,2,FALSE) &amp; ",") &amp; IF(ISBLANK(K291),"",VLOOKUP(K291,ComboValue!$B$2:$C$11,2,FALSE) &amp; ",") &amp; IF(ISBLANK(L291),"",VLOOKUP(L291,ComboValue!$B$2:$C$11,2,FALSE) &amp; ",")</f>
        <v/>
      </c>
      <c r="AY291" s="121" t="str">
        <f t="shared" ref="AY291:AY354" si="284">IF(ISNUMBER(SEARCH("04",AX291)),"Gaz_Nl","Tous_NL")</f>
        <v>Tous_NL</v>
      </c>
      <c r="AZ291" s="121" t="str">
        <f>IF(ISBLANK(M291),"",VLOOKUP(M291,ComboValue!$E$2:$G$18,3,FALSE))</f>
        <v/>
      </c>
      <c r="BA291" s="121" t="str">
        <f>IF(ISBLANK(N291),"",VLOOKUP(N291,ComboValue!$K$2:$L$5,2,FALSE))</f>
        <v/>
      </c>
      <c r="BB291" s="128" t="str">
        <f>IF(ISBLANK(S291),"",VLOOKUP(S291,ComboValue!$N$2:$O$70,2,FALSE) &amp; ",") &amp; IF(ISBLANK(T291),"",VLOOKUP(T291,ComboValue!$N$2:$O$70,2,FALSE) &amp; ",") &amp; IF(ISBLANK(U291),"",VLOOKUP(U291,ComboValue!$N$2:$O$70,2,FALSE) &amp; ",") &amp; IF(ISBLANK(V291),"",VLOOKUP(V291,ComboValue!$N$2:$O$70,2,FALSE) &amp; ",") &amp; IF(ISBLANK(W291),"",VLOOKUP(W291,ComboValue!$N$2:$O$70,2,FALSE) &amp; ",") &amp; IF(ISBLANK(X291),"",VLOOKUP(X291,ComboValue!$N$2:$O$70,2,FALSE) &amp; ",") &amp; IF(ISBLANK(Y291),"",VLOOKUP(Y291,ComboValue!$N$2:$O$70,2,FALSE) &amp; ",") &amp; IF(ISBLANK(Z291),"",VLOOKUP(Z291,ComboValue!$N$2:$O$70,2,FALSE) &amp; ",") &amp; IF(ISBLANK(AA291),"",VLOOKUP(AA291,ComboValue!$N$2:$O$70,2,FALSE) &amp; ",") &amp; IF(ISBLANK(AB291),"",VLOOKUP(AB291,ComboValue!$N$2:$O$70,2,FALSE) &amp; ",") &amp; IF(ISBLANK(AC291),"",VLOOKUP(AC291,ComboValue!$N$2:$O$70,2,FALSE) &amp; ",") &amp; IF(ISBLANK(AD291),"",VLOOKUP(AD291,ComboValue!$N$2:$O$70,2,FALSE) &amp; ",") &amp; IF(ISBLANK(AE291),"",VLOOKUP(AE291,ComboValue!$N$2:$O$70,2,FALSE) &amp; ",") &amp; IF(ISBLANK(AF291),"",VLOOKUP(AF291,ComboValue!$N$2:$O$70,2,FALSE) &amp; ",") &amp; IF(ISBLANK(AG291),"",VLOOKUP(AG291,ComboValue!$N$2:$O$70,2,FALSE) &amp; ",") &amp; IF(ISBLANK(AH291),"",VLOOKUP(AH291,ComboValue!$N$2:$O$70,2,FALSE) &amp; ",") &amp; IF(ISBLANK(AI291),"",VLOOKUP(AI291,ComboValue!$N$2:$O$70,2,FALSE) &amp; ",") &amp; IF(ISBLANK(AJ291),"",VLOOKUP(AJ291,ComboValue!$N$2:$O$70,2,FALSE) &amp; ",") &amp; IF(ISBLANK(AK291),"",VLOOKUP(AK291,ComboValue!$N$2:$O$70,2,FALSE) &amp; ",") &amp; IF(ISBLANK(AL291),"",VLOOKUP(AL291,ComboValue!$N$2:$O$70,2,FALSE) &amp; ",") &amp; IF(ISBLANK(AM291),"",VLOOKUP(AM291,ComboValue!$N$2:$O$70,2,FALSE) &amp; ",") &amp; IF(ISBLANK(AN291),"",VLOOKUP(AN291,ComboValue!$N$2:$O$70,2,FALSE) &amp; ",") &amp; IF(ISBLANK(AO291),"",VLOOKUP(AO291,ComboValue!$N$2:$O$70,2,FALSE) &amp; ",") &amp; IF(ISBLANK(AP291),"",VLOOKUP(AP291,ComboValue!$N$2:$O$70,2,FALSE) &amp; ",") &amp; IF(ISBLANK(AQ291),"",VLOOKUP(AQ291,ComboValue!$N$2:$O$70,2,FALSE) &amp; ",") &amp; IF(ISBLANK(AR291),"",VLOOKUP(AR291,ComboValue!$N$2:$O$70,2,FALSE) &amp; ",") &amp; IF(ISBLANK(AS291),"",VLOOKUP(AS291,ComboValue!$N$2:$O$70,2,FALSE) &amp; ",") &amp; IF(ISBLANK(AT291),"",VLOOKUP(AT291,ComboValue!$N$2:$O$70,2,FALSE) &amp; ",") &amp; IF(ISBLANK(AU291),"",VLOOKUP(AU291,ComboValue!$N$2:$O$70,2,FALSE) &amp; ",") &amp; IF(ISBLANK(AV291),"",VLOOKUP(AV291,ComboValue!$N$2:$O$70,2,FALSE) &amp; ",")</f>
        <v/>
      </c>
      <c r="BC291" s="122" t="str">
        <f t="shared" ref="BC291:BC354" si="285">IF(AND(ISNUMBER(SEARCH("04",AX291)),NOT(OR("C_01"=AZ291,"C_01b"=AZ291,"C_02"=AZ291,"C_03"=AZ291))),"01,","") &amp; IF(OR(AND("C_01"=AZ291,NOT("04"=BA291)),AND("C_02"=AZ291,NOT("04"=BA291)),AND("C_03"=AZ291,NOT("04"=BA291)),AND("C_04"=AZ291,NOT("01"=BA291)),AND("C_05"=AZ291,NOT("01"=BA291)),AND("C_06"=AZ291,OR("04"=BA291,BA291="")),AND("C_07"=AZ291,OR("04"=BA291,BA291="")),AND("C_08"=AZ291,NOT("03"=BA291)),AND("C_09"=AZ291,NOT("03"=BA291)),AND("C_10"=AZ291,NOT("04"=BA291)),AND("C_11"=AZ291,NOT("04"=BA291)),AND("C_12"=AZ291,NOT("04"=BA291)),AND("C_13"=AZ291,NOT("04"=BA291)),AND("C_14"=AZ291,NOT("04"=BA291))),"02,","") &amp; IF(AND(OR(ISNUMBER(SEARCH("11",BB291)),ISNUMBER(SEARCH("12",BB291))),NOT("01"=BA291)),"03,","") &amp; IF(AND(ISNUMBER(SEARCH("13",BB291)),NOT("02"=BA291)),"04,","")</f>
        <v/>
      </c>
      <c r="BD291" s="110"/>
      <c r="BE291" s="120" t="str">
        <f t="shared" si="273"/>
        <v/>
      </c>
      <c r="BF291" s="121" t="str">
        <f t="shared" si="274"/>
        <v/>
      </c>
      <c r="BG291" s="121" t="str">
        <f t="shared" si="275"/>
        <v/>
      </c>
      <c r="BH291" s="121" t="str">
        <f t="shared" si="276"/>
        <v/>
      </c>
      <c r="BI291" s="121" t="str">
        <f t="shared" si="277"/>
        <v/>
      </c>
      <c r="BJ291" s="121" t="str">
        <f t="shared" si="278"/>
        <v/>
      </c>
      <c r="BK291" s="121" t="str">
        <f t="shared" si="279"/>
        <v/>
      </c>
      <c r="BL291" s="121" t="str">
        <f t="shared" si="280"/>
        <v/>
      </c>
      <c r="BM291" s="121" t="str">
        <f t="shared" si="281"/>
        <v/>
      </c>
      <c r="BN291" s="121" t="str">
        <f t="shared" si="282"/>
        <v/>
      </c>
      <c r="BO291" s="121">
        <f t="shared" ref="BO291:BO354" si="286">IF(BF291="",0,BF291)</f>
        <v>0</v>
      </c>
      <c r="BP291" s="121">
        <f t="shared" ref="BP291:BP354" si="287">IF(BI291="",0,BI291-BQ291-BO291)</f>
        <v>0</v>
      </c>
      <c r="BQ291" s="121">
        <f t="shared" ref="BQ291:BQ354" si="288">IF(BJ291="",0,BJ291-BO291)</f>
        <v>0</v>
      </c>
      <c r="BR291" s="121">
        <f t="shared" ref="BR291:BR354" si="289">IF(BK291="",0,BK291-BS291-BP291-BQ291-BO291)</f>
        <v>0</v>
      </c>
      <c r="BS291" s="121">
        <f t="shared" ref="BS291:BS354" si="290">IF(BK291="",0,BK291-BP291-BQ291-BO291)</f>
        <v>0</v>
      </c>
      <c r="BT291" s="121">
        <f t="shared" ref="BT291:BT354" si="291">IF(BL291="",0,BL291-BR291-BS291-BP291-BQ291-BO291)</f>
        <v>0</v>
      </c>
      <c r="BU291" s="121" t="str">
        <f t="shared" ref="BU291:BU354" si="292">IF(AZ291="D_01",O291,"")</f>
        <v/>
      </c>
      <c r="BV291" s="121" t="str">
        <f t="shared" ref="BV291:BV354" si="293">IF(AZ291="D_01b",O291,"")</f>
        <v/>
      </c>
      <c r="BW291" s="121" t="str">
        <f t="shared" ref="BW291:BW354" si="294">IF(AZ291="D_02",O291,"")</f>
        <v/>
      </c>
      <c r="BX291" s="121" t="str">
        <f t="shared" ref="BX291:BX354" si="295">IF(AZ291="D_03",O291,"")</f>
        <v/>
      </c>
      <c r="BY291" s="121" t="str">
        <f t="shared" ref="BY291:BY354" si="296">IF(AND(OR(AZ291="D_04",AZ291="D_06"),BA291="01"),O291,"")</f>
        <v/>
      </c>
      <c r="BZ291" s="121" t="str">
        <f t="shared" ref="BZ291:BZ354" si="297">IF(AND(OR(AZ291="D_05",AZ291="D_07"),BA291="01"),O291,"")</f>
        <v/>
      </c>
      <c r="CA291" s="121" t="str">
        <f t="shared" ref="CA291:CA354" si="298">IF(AND(AZ291="D_06",BA291="02"),O291,"")</f>
        <v/>
      </c>
      <c r="CB291" s="121" t="str">
        <f t="shared" ref="CB291:CB354" si="299">IF(AND(AZ291="D_07",BA291="02"),O291,"")</f>
        <v/>
      </c>
      <c r="CC291" s="121" t="str">
        <f t="shared" ref="CC291:CC354" si="300">IF(AND(OR(AZ291="D_06",AZ291="D_08"),BA291="03"),O291,"")</f>
        <v/>
      </c>
      <c r="CD291" s="121" t="str">
        <f t="shared" ref="CD291:CD354" si="301">IF(AND(OR(AZ291="D_07",AZ291="D_09"),BA291="03"),O291,"")</f>
        <v/>
      </c>
      <c r="CE291" s="121" t="str">
        <f t="shared" ref="CE291:CE354" si="302">IF(AZ291="D_10",O291,"")</f>
        <v/>
      </c>
      <c r="CF291" s="121" t="str">
        <f t="shared" ref="CF291:CF354" si="303">IF(AZ291="D_11",O291,"")</f>
        <v/>
      </c>
      <c r="CG291" s="121" t="str">
        <f t="shared" ref="CG291:CG354" si="304">IF(AZ291="D_12",O291,"")</f>
        <v/>
      </c>
      <c r="CH291" s="121" t="str">
        <f t="shared" ref="CH291:CH354" si="305">IF(AZ291="D_13",O291,"")</f>
        <v/>
      </c>
      <c r="CI291" s="121" t="str">
        <f t="shared" ref="CI291:CI354" si="306">IF(AZ291="D_14",O291,"")</f>
        <v/>
      </c>
      <c r="CJ291" s="129" t="str">
        <f t="shared" ref="CJ291:CJ354" si="307">IF(AZ291="D_15",O291,"")</f>
        <v/>
      </c>
      <c r="CK291" s="121" t="str">
        <f t="shared" ref="CK291:CK354" si="308">IF(AND(AZ291="D_16",OR(ISNUMBER(SEARCH("34",BB291)),ISNUMBER(SEARCH("35",BB291)),ISNUMBER(SEARCH("38",BB291)),ISNUMBER(SEARCH("40",BB291)),ISNUMBER(SEARCH("41",BB291)),ISNUMBER(SEARCH("42",BB291)),ISNUMBER(SEARCH("43",BB291)),ISNUMBER(SEARCH("46",BB291)),ISNUMBER(SEARCH("47",BB291)),ISNUMBER(SEARCH("48",BB291)),ISNUMBER(SEARCH("53",BB291)),ISNUMBER(SEARCH("55",BB291)),ISNUMBER(SEARCH("58",BB291)))),O291-IF(ISNUMBER(CL291),CL291,0),"")</f>
        <v/>
      </c>
      <c r="CL291" s="121" t="str">
        <f t="shared" ref="CL291:CL354" si="309">IF(AND(AZ291="D_16",OR(ISNUMBER(SEARCH("01",BB291)),ISNUMBER(SEARCH("02",BB291)),ISNUMBER(SEARCH("03",BB291)),ISNUMBER(SEARCH("04",BB291)),ISNUMBER(SEARCH("05",BB291)),ISNUMBER(SEARCH("06",BB291)),ISNUMBER(SEARCH("07",BB291)),ISNUMBER(SEARCH("08",BB291)),ISNUMBER(SEARCH("09",BB291)),ISNUMBER(SEARCH("10",BB291)),ISNUMBER(SEARCH("11",BB291)),ISNUMBER(SEARCH("12",BB291)),ISNUMBER(SEARCH("13",BB291)),ISNUMBER(SEARCH("14",BB291)),ISNUMBER(SEARCH("15",BB291)),ISNUMBER(SEARCH("16",BB291)),ISNUMBER(SEARCH("17",BB291)),ISNUMBER(SEARCH("18",BB291)),ISNUMBER(SEARCH("19",BB291)),ISNUMBER(SEARCH("20",BB291)),ISNUMBER(SEARCH("21",BB291)),ISNUMBER(SEARCH("22",BB291)),ISNUMBER(SEARCH("23",BB291)),ISNUMBER(SEARCH("24",BB291)),ISNUMBER(SEARCH("25",BB291)),ISNUMBER(SEARCH("26",BB291)),ISNUMBER(SEARCH("27",BB291)),ISNUMBER(SEARCH("28",BB291)),ISNUMBER(SEARCH("29",BB291)),ISNUMBER(SEARCH("30",BB291)),ISNUMBER(SEARCH("31",BB291)),ISNUMBER(SEARCH("32",BB291)),ISNUMBER(SEARCH("33",BB291)),ISNUMBER(SEARCH("36",BB291)),ISNUMBER(SEARCH("37",BB291)),ISNUMBER(SEARCH("39",BB291)),ISNUMBER(SEARCH("44",BB291)),ISNUMBER(SEARCH("45",BB291)),ISNUMBER(SEARCH("49",BB291)),ISNUMBER(SEARCH("50",BB291)),ISNUMBER(SEARCH("51",BB291)),ISNUMBER(SEARCH("52",BB291)),ISNUMBER(SEARCH("54",BB291)),ISNUMBER(SEARCH("56",BB291)),ISNUMBER(SEARCH("57",BB291)),ISNUMBER(SEARCH("59",BB291)),ISNUMBER(SEARCH("60",BB291)),ISNUMBER(SEARCH("61",BB291)),ISNUMBER(SEARCH("62",BB291)),ISNUMBER(SEARCH("63",BB291)),ISNUMBER(SEARCH("64",BB291)),ISNUMBER(SEARCH("65",BB291)),ISNUMBER(SEARCH("66",BB291)))),O291,"")</f>
        <v/>
      </c>
      <c r="CM291" s="122" t="str">
        <f t="shared" ref="CM291:CM354" si="310">IF(OR(ISNUMBER(SEARCH("44",BB291)),ISNUMBER(SEARCH("45",BB291)),ISNUMBER(SEARCH("46",BB291)),ISNUMBER(SEARCH("47",BB291)),ISNUMBER(SEARCH("50",BB291)),ISNUMBER(SEARCH("51",BB291)),ISNUMBER(SEARCH("52",BB291)),ISNUMBER(SEARCH("53",BB291)),ISNUMBER(SEARCH("54",BB291)),ISNUMBER(SEARCH("55",BB291)),ISNUMBER(SEARCH("56",BB291)),ISNUMBER(SEARCH("57",BB291)),ISNUMBER(SEARCH("59",BB291))),B291 &amp; ",","")</f>
        <v/>
      </c>
      <c r="CN291" s="122"/>
      <c r="CO291" s="122"/>
      <c r="CP291" s="122"/>
      <c r="CQ291" s="122"/>
      <c r="CR291" s="218" t="str">
        <f t="shared" si="283"/>
        <v>NO</v>
      </c>
      <c r="CS291" s="120" t="str">
        <f t="shared" ref="CS291:CS354" si="311">IF(ISNUMBER(SEARCH("01",AX291)),B291 &amp; ",","")</f>
        <v/>
      </c>
      <c r="CT291" s="121" t="str">
        <f t="shared" ref="CT291:CT354" si="312">IF(ISNUMBER(SEARCH("02",AX291)),B291 &amp; ",","")</f>
        <v/>
      </c>
      <c r="CU291" s="121" t="str">
        <f t="shared" ref="CU291:CU354" si="313">IF(ISNUMBER(SEARCH("03",AX291)),B291 &amp; ",","")</f>
        <v/>
      </c>
      <c r="CV291" s="121" t="str">
        <f t="shared" ref="CV291:CV354" si="314">IF(ISNUMBER(SEARCH("04",AX291)),B291 &amp; ",","")</f>
        <v/>
      </c>
      <c r="CW291" s="121" t="str">
        <f t="shared" ref="CW291:CW354" si="315">IF(ISNUMBER(SEARCH("05",AX291)),B291 &amp; ",","")</f>
        <v/>
      </c>
      <c r="CX291" s="121" t="str">
        <f t="shared" ref="CX291:CX354" si="316">IF(ISNUMBER(SEARCH("06",AX291)),B291 &amp; ",","")</f>
        <v/>
      </c>
      <c r="CY291" s="121" t="str">
        <f t="shared" ref="CY291:CY354" si="317">IF(ISNUMBER(SEARCH("07",AX291)),B291 &amp; ",","")</f>
        <v/>
      </c>
      <c r="CZ291" s="121" t="str">
        <f t="shared" ref="CZ291:CZ354" si="318">IF(ISNUMBER(SEARCH("08",AX291)),B291 &amp; ",","")</f>
        <v/>
      </c>
      <c r="DA291" s="121" t="str">
        <f t="shared" ref="DA291:DA354" si="319">IF(ISNUMBER(SEARCH("09",AX291)),B291 &amp; ",","")</f>
        <v/>
      </c>
      <c r="DB291" s="122" t="str">
        <f t="shared" ref="DB291:DB354" si="320">IF(ISNUMBER(SEARCH("10",AX291)),B291 &amp; ",","")</f>
        <v/>
      </c>
      <c r="DC291" s="120" t="str">
        <f t="shared" ref="DC291:DC354" si="321">IF(ISNUMBER(SEARCH("01",BC291)),B291 &amp; ",","")</f>
        <v/>
      </c>
      <c r="DD291" s="121" t="str">
        <f t="shared" ref="DD291:DD354" si="322">IF(ISNUMBER(SEARCH("02",BC291)),B291 &amp; ",","")</f>
        <v/>
      </c>
      <c r="DE291" s="121" t="str">
        <f t="shared" ref="DE291:DE354" si="323">IF(ISNUMBER(SEARCH("03",BC291)),B291 &amp; ",","")</f>
        <v/>
      </c>
      <c r="DF291" s="122" t="str">
        <f t="shared" ref="DF291:DF354" si="324">IF(ISNUMBER(SEARCH("04",BC291)),B291 &amp; ",","")</f>
        <v/>
      </c>
      <c r="DG291" s="110"/>
    </row>
    <row r="292" spans="2:111" ht="16.2" hidden="1" customHeight="1" outlineLevel="2" x14ac:dyDescent="0.4">
      <c r="B292" s="7">
        <v>287</v>
      </c>
      <c r="C292" s="12"/>
      <c r="D292" s="13"/>
      <c r="E292" s="14"/>
      <c r="F292" s="14"/>
      <c r="G292" s="14"/>
      <c r="H292" s="14"/>
      <c r="I292" s="14"/>
      <c r="J292" s="14"/>
      <c r="K292" s="14"/>
      <c r="L292" s="15"/>
      <c r="M292" s="12"/>
      <c r="N292" s="12"/>
      <c r="O292" s="12"/>
      <c r="P292" s="98" t="str">
        <f xml:space="preserve"> IF(ISBLANK(M292),"",VLOOKUP(M292,ComboValue!$E$2:$I$18,5,FALSE))</f>
        <v/>
      </c>
      <c r="Q292" s="12"/>
      <c r="R292" s="234" t="str" cm="1">
        <f t="array" ref="R292">IF(OR(ISNUMBER(SEARCH("GHS05",$D292:$L292)),ISNUMBER(SEARCH("GHS06",$D292:$L292)),ISNUMBER(SEARCH("GHS07",$D292:$L292)),ISNUMBER(SEARCH("GHS08",$D292:$L292)),ISNUMBER(SEARCH("geen pictogram",$D292:$L292)),ISNUMBER(SEARCH("GHS09",$D292:$L292)),ISNUMBER(SEARCH("GHS05",$D292:$L292))),"JA","NEE")</f>
        <v>NEE</v>
      </c>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X292" s="121" t="str">
        <f xml:space="preserve"> IF(ISBLANK(D292),"",VLOOKUP(D292,ComboValue!$B$2:$C$11,2,FALSE) &amp; ",") &amp; IF(ISBLANK(E292),"",VLOOKUP(E292,ComboValue!$B$2:$C$11,2,FALSE) &amp; ",") &amp; IF(ISBLANK(F292),"",VLOOKUP(F292,ComboValue!$B$2:$C$11,2,FALSE) &amp; ",") &amp; IF(ISBLANK(G292),"",VLOOKUP(G292,ComboValue!$B$2:$C$11,2,FALSE) &amp; ",") &amp; IF(ISBLANK(H292),"",VLOOKUP(H292,ComboValue!$B$2:$C$11,2,FALSE) &amp; ",") &amp; IF(ISBLANK(I292),"",VLOOKUP(I292,ComboValue!$B$2:$C$11,2,FALSE) &amp; ",") &amp; IF(ISBLANK(J292),"",VLOOKUP(J292,ComboValue!$B$2:$C$11,2,FALSE) &amp; ",") &amp; IF(ISBLANK(K292),"",VLOOKUP(K292,ComboValue!$B$2:$C$11,2,FALSE) &amp; ",") &amp; IF(ISBLANK(L292),"",VLOOKUP(L292,ComboValue!$B$2:$C$11,2,FALSE) &amp; ",")</f>
        <v/>
      </c>
      <c r="AY292" s="121" t="str">
        <f t="shared" si="284"/>
        <v>Tous_NL</v>
      </c>
      <c r="AZ292" s="121" t="str">
        <f>IF(ISBLANK(M292),"",VLOOKUP(M292,ComboValue!$E$2:$G$18,3,FALSE))</f>
        <v/>
      </c>
      <c r="BA292" s="121" t="str">
        <f>IF(ISBLANK(N292),"",VLOOKUP(N292,ComboValue!$K$2:$L$5,2,FALSE))</f>
        <v/>
      </c>
      <c r="BB292" s="128" t="str">
        <f>IF(ISBLANK(S292),"",VLOOKUP(S292,ComboValue!$N$2:$O$70,2,FALSE) &amp; ",") &amp; IF(ISBLANK(T292),"",VLOOKUP(T292,ComboValue!$N$2:$O$70,2,FALSE) &amp; ",") &amp; IF(ISBLANK(U292),"",VLOOKUP(U292,ComboValue!$N$2:$O$70,2,FALSE) &amp; ",") &amp; IF(ISBLANK(V292),"",VLOOKUP(V292,ComboValue!$N$2:$O$70,2,FALSE) &amp; ",") &amp; IF(ISBLANK(W292),"",VLOOKUP(W292,ComboValue!$N$2:$O$70,2,FALSE) &amp; ",") &amp; IF(ISBLANK(X292),"",VLOOKUP(X292,ComboValue!$N$2:$O$70,2,FALSE) &amp; ",") &amp; IF(ISBLANK(Y292),"",VLOOKUP(Y292,ComboValue!$N$2:$O$70,2,FALSE) &amp; ",") &amp; IF(ISBLANK(Z292),"",VLOOKUP(Z292,ComboValue!$N$2:$O$70,2,FALSE) &amp; ",") &amp; IF(ISBLANK(AA292),"",VLOOKUP(AA292,ComboValue!$N$2:$O$70,2,FALSE) &amp; ",") &amp; IF(ISBLANK(AB292),"",VLOOKUP(AB292,ComboValue!$N$2:$O$70,2,FALSE) &amp; ",") &amp; IF(ISBLANK(AC292),"",VLOOKUP(AC292,ComboValue!$N$2:$O$70,2,FALSE) &amp; ",") &amp; IF(ISBLANK(AD292),"",VLOOKUP(AD292,ComboValue!$N$2:$O$70,2,FALSE) &amp; ",") &amp; IF(ISBLANK(AE292),"",VLOOKUP(AE292,ComboValue!$N$2:$O$70,2,FALSE) &amp; ",") &amp; IF(ISBLANK(AF292),"",VLOOKUP(AF292,ComboValue!$N$2:$O$70,2,FALSE) &amp; ",") &amp; IF(ISBLANK(AG292),"",VLOOKUP(AG292,ComboValue!$N$2:$O$70,2,FALSE) &amp; ",") &amp; IF(ISBLANK(AH292),"",VLOOKUP(AH292,ComboValue!$N$2:$O$70,2,FALSE) &amp; ",") &amp; IF(ISBLANK(AI292),"",VLOOKUP(AI292,ComboValue!$N$2:$O$70,2,FALSE) &amp; ",") &amp; IF(ISBLANK(AJ292),"",VLOOKUP(AJ292,ComboValue!$N$2:$O$70,2,FALSE) &amp; ",") &amp; IF(ISBLANK(AK292),"",VLOOKUP(AK292,ComboValue!$N$2:$O$70,2,FALSE) &amp; ",") &amp; IF(ISBLANK(AL292),"",VLOOKUP(AL292,ComboValue!$N$2:$O$70,2,FALSE) &amp; ",") &amp; IF(ISBLANK(AM292),"",VLOOKUP(AM292,ComboValue!$N$2:$O$70,2,FALSE) &amp; ",") &amp; IF(ISBLANK(AN292),"",VLOOKUP(AN292,ComboValue!$N$2:$O$70,2,FALSE) &amp; ",") &amp; IF(ISBLANK(AO292),"",VLOOKUP(AO292,ComboValue!$N$2:$O$70,2,FALSE) &amp; ",") &amp; IF(ISBLANK(AP292),"",VLOOKUP(AP292,ComboValue!$N$2:$O$70,2,FALSE) &amp; ",") &amp; IF(ISBLANK(AQ292),"",VLOOKUP(AQ292,ComboValue!$N$2:$O$70,2,FALSE) &amp; ",") &amp; IF(ISBLANK(AR292),"",VLOOKUP(AR292,ComboValue!$N$2:$O$70,2,FALSE) &amp; ",") &amp; IF(ISBLANK(AS292),"",VLOOKUP(AS292,ComboValue!$N$2:$O$70,2,FALSE) &amp; ",") &amp; IF(ISBLANK(AT292),"",VLOOKUP(AT292,ComboValue!$N$2:$O$70,2,FALSE) &amp; ",") &amp; IF(ISBLANK(AU292),"",VLOOKUP(AU292,ComboValue!$N$2:$O$70,2,FALSE) &amp; ",") &amp; IF(ISBLANK(AV292),"",VLOOKUP(AV292,ComboValue!$N$2:$O$70,2,FALSE) &amp; ",")</f>
        <v/>
      </c>
      <c r="BC292" s="122" t="str">
        <f t="shared" si="285"/>
        <v/>
      </c>
      <c r="BD292" s="110"/>
      <c r="BE292" s="120" t="str">
        <f t="shared" si="273"/>
        <v/>
      </c>
      <c r="BF292" s="121" t="str">
        <f t="shared" si="274"/>
        <v/>
      </c>
      <c r="BG292" s="121" t="str">
        <f t="shared" si="275"/>
        <v/>
      </c>
      <c r="BH292" s="121" t="str">
        <f t="shared" si="276"/>
        <v/>
      </c>
      <c r="BI292" s="121" t="str">
        <f t="shared" si="277"/>
        <v/>
      </c>
      <c r="BJ292" s="121" t="str">
        <f t="shared" si="278"/>
        <v/>
      </c>
      <c r="BK292" s="121" t="str">
        <f t="shared" si="279"/>
        <v/>
      </c>
      <c r="BL292" s="121" t="str">
        <f t="shared" si="280"/>
        <v/>
      </c>
      <c r="BM292" s="121" t="str">
        <f t="shared" si="281"/>
        <v/>
      </c>
      <c r="BN292" s="121" t="str">
        <f t="shared" si="282"/>
        <v/>
      </c>
      <c r="BO292" s="121">
        <f t="shared" si="286"/>
        <v>0</v>
      </c>
      <c r="BP292" s="121">
        <f t="shared" si="287"/>
        <v>0</v>
      </c>
      <c r="BQ292" s="121">
        <f t="shared" si="288"/>
        <v>0</v>
      </c>
      <c r="BR292" s="121">
        <f t="shared" si="289"/>
        <v>0</v>
      </c>
      <c r="BS292" s="121">
        <f t="shared" si="290"/>
        <v>0</v>
      </c>
      <c r="BT292" s="121">
        <f t="shared" si="291"/>
        <v>0</v>
      </c>
      <c r="BU292" s="121" t="str">
        <f t="shared" si="292"/>
        <v/>
      </c>
      <c r="BV292" s="121" t="str">
        <f t="shared" si="293"/>
        <v/>
      </c>
      <c r="BW292" s="121" t="str">
        <f t="shared" si="294"/>
        <v/>
      </c>
      <c r="BX292" s="121" t="str">
        <f t="shared" si="295"/>
        <v/>
      </c>
      <c r="BY292" s="121" t="str">
        <f t="shared" si="296"/>
        <v/>
      </c>
      <c r="BZ292" s="121" t="str">
        <f t="shared" si="297"/>
        <v/>
      </c>
      <c r="CA292" s="121" t="str">
        <f t="shared" si="298"/>
        <v/>
      </c>
      <c r="CB292" s="121" t="str">
        <f t="shared" si="299"/>
        <v/>
      </c>
      <c r="CC292" s="121" t="str">
        <f t="shared" si="300"/>
        <v/>
      </c>
      <c r="CD292" s="121" t="str">
        <f t="shared" si="301"/>
        <v/>
      </c>
      <c r="CE292" s="121" t="str">
        <f t="shared" si="302"/>
        <v/>
      </c>
      <c r="CF292" s="121" t="str">
        <f t="shared" si="303"/>
        <v/>
      </c>
      <c r="CG292" s="121" t="str">
        <f t="shared" si="304"/>
        <v/>
      </c>
      <c r="CH292" s="121" t="str">
        <f t="shared" si="305"/>
        <v/>
      </c>
      <c r="CI292" s="121" t="str">
        <f t="shared" si="306"/>
        <v/>
      </c>
      <c r="CJ292" s="129" t="str">
        <f t="shared" si="307"/>
        <v/>
      </c>
      <c r="CK292" s="121" t="str">
        <f t="shared" si="308"/>
        <v/>
      </c>
      <c r="CL292" s="121" t="str">
        <f t="shared" si="309"/>
        <v/>
      </c>
      <c r="CM292" s="122" t="str">
        <f t="shared" si="310"/>
        <v/>
      </c>
      <c r="CN292" s="122"/>
      <c r="CO292" s="122"/>
      <c r="CP292" s="122"/>
      <c r="CQ292" s="122"/>
      <c r="CR292" s="218" t="str">
        <f t="shared" si="283"/>
        <v>NO</v>
      </c>
      <c r="CS292" s="120" t="str">
        <f t="shared" si="311"/>
        <v/>
      </c>
      <c r="CT292" s="121" t="str">
        <f t="shared" si="312"/>
        <v/>
      </c>
      <c r="CU292" s="121" t="str">
        <f t="shared" si="313"/>
        <v/>
      </c>
      <c r="CV292" s="121" t="str">
        <f t="shared" si="314"/>
        <v/>
      </c>
      <c r="CW292" s="121" t="str">
        <f t="shared" si="315"/>
        <v/>
      </c>
      <c r="CX292" s="121" t="str">
        <f t="shared" si="316"/>
        <v/>
      </c>
      <c r="CY292" s="121" t="str">
        <f t="shared" si="317"/>
        <v/>
      </c>
      <c r="CZ292" s="121" t="str">
        <f t="shared" si="318"/>
        <v/>
      </c>
      <c r="DA292" s="121" t="str">
        <f t="shared" si="319"/>
        <v/>
      </c>
      <c r="DB292" s="122" t="str">
        <f t="shared" si="320"/>
        <v/>
      </c>
      <c r="DC292" s="120" t="str">
        <f t="shared" si="321"/>
        <v/>
      </c>
      <c r="DD292" s="121" t="str">
        <f t="shared" si="322"/>
        <v/>
      </c>
      <c r="DE292" s="121" t="str">
        <f t="shared" si="323"/>
        <v/>
      </c>
      <c r="DF292" s="122" t="str">
        <f t="shared" si="324"/>
        <v/>
      </c>
      <c r="DG292" s="110"/>
    </row>
    <row r="293" spans="2:111" ht="16.2" hidden="1" customHeight="1" outlineLevel="2" x14ac:dyDescent="0.4">
      <c r="B293" s="7">
        <v>288</v>
      </c>
      <c r="C293" s="12"/>
      <c r="D293" s="13"/>
      <c r="E293" s="14"/>
      <c r="F293" s="14"/>
      <c r="G293" s="14"/>
      <c r="H293" s="14"/>
      <c r="I293" s="14"/>
      <c r="J293" s="14"/>
      <c r="K293" s="14"/>
      <c r="L293" s="15"/>
      <c r="M293" s="12"/>
      <c r="N293" s="12"/>
      <c r="O293" s="12"/>
      <c r="P293" s="98" t="str">
        <f xml:space="preserve"> IF(ISBLANK(M293),"",VLOOKUP(M293,ComboValue!$E$2:$I$18,5,FALSE))</f>
        <v/>
      </c>
      <c r="Q293" s="12"/>
      <c r="R293" s="234" t="str" cm="1">
        <f t="array" ref="R293">IF(OR(ISNUMBER(SEARCH("GHS05",$D293:$L293)),ISNUMBER(SEARCH("GHS06",$D293:$L293)),ISNUMBER(SEARCH("GHS07",$D293:$L293)),ISNUMBER(SEARCH("GHS08",$D293:$L293)),ISNUMBER(SEARCH("geen pictogram",$D293:$L293)),ISNUMBER(SEARCH("GHS09",$D293:$L293)),ISNUMBER(SEARCH("GHS05",$D293:$L293))),"JA","NEE")</f>
        <v>NEE</v>
      </c>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X293" s="121" t="str">
        <f xml:space="preserve"> IF(ISBLANK(D293),"",VLOOKUP(D293,ComboValue!$B$2:$C$11,2,FALSE) &amp; ",") &amp; IF(ISBLANK(E293),"",VLOOKUP(E293,ComboValue!$B$2:$C$11,2,FALSE) &amp; ",") &amp; IF(ISBLANK(F293),"",VLOOKUP(F293,ComboValue!$B$2:$C$11,2,FALSE) &amp; ",") &amp; IF(ISBLANK(G293),"",VLOOKUP(G293,ComboValue!$B$2:$C$11,2,FALSE) &amp; ",") &amp; IF(ISBLANK(H293),"",VLOOKUP(H293,ComboValue!$B$2:$C$11,2,FALSE) &amp; ",") &amp; IF(ISBLANK(I293),"",VLOOKUP(I293,ComboValue!$B$2:$C$11,2,FALSE) &amp; ",") &amp; IF(ISBLANK(J293),"",VLOOKUP(J293,ComboValue!$B$2:$C$11,2,FALSE) &amp; ",") &amp; IF(ISBLANK(K293),"",VLOOKUP(K293,ComboValue!$B$2:$C$11,2,FALSE) &amp; ",") &amp; IF(ISBLANK(L293),"",VLOOKUP(L293,ComboValue!$B$2:$C$11,2,FALSE) &amp; ",")</f>
        <v/>
      </c>
      <c r="AY293" s="121" t="str">
        <f t="shared" si="284"/>
        <v>Tous_NL</v>
      </c>
      <c r="AZ293" s="121" t="str">
        <f>IF(ISBLANK(M293),"",VLOOKUP(M293,ComboValue!$E$2:$G$18,3,FALSE))</f>
        <v/>
      </c>
      <c r="BA293" s="121" t="str">
        <f>IF(ISBLANK(N293),"",VLOOKUP(N293,ComboValue!$K$2:$L$5,2,FALSE))</f>
        <v/>
      </c>
      <c r="BB293" s="128" t="str">
        <f>IF(ISBLANK(S293),"",VLOOKUP(S293,ComboValue!$N$2:$O$70,2,FALSE) &amp; ",") &amp; IF(ISBLANK(T293),"",VLOOKUP(T293,ComboValue!$N$2:$O$70,2,FALSE) &amp; ",") &amp; IF(ISBLANK(U293),"",VLOOKUP(U293,ComboValue!$N$2:$O$70,2,FALSE) &amp; ",") &amp; IF(ISBLANK(V293),"",VLOOKUP(V293,ComboValue!$N$2:$O$70,2,FALSE) &amp; ",") &amp; IF(ISBLANK(W293),"",VLOOKUP(W293,ComboValue!$N$2:$O$70,2,FALSE) &amp; ",") &amp; IF(ISBLANK(X293),"",VLOOKUP(X293,ComboValue!$N$2:$O$70,2,FALSE) &amp; ",") &amp; IF(ISBLANK(Y293),"",VLOOKUP(Y293,ComboValue!$N$2:$O$70,2,FALSE) &amp; ",") &amp; IF(ISBLANK(Z293),"",VLOOKUP(Z293,ComboValue!$N$2:$O$70,2,FALSE) &amp; ",") &amp; IF(ISBLANK(AA293),"",VLOOKUP(AA293,ComboValue!$N$2:$O$70,2,FALSE) &amp; ",") &amp; IF(ISBLANK(AB293),"",VLOOKUP(AB293,ComboValue!$N$2:$O$70,2,FALSE) &amp; ",") &amp; IF(ISBLANK(AC293),"",VLOOKUP(AC293,ComboValue!$N$2:$O$70,2,FALSE) &amp; ",") &amp; IF(ISBLANK(AD293),"",VLOOKUP(AD293,ComboValue!$N$2:$O$70,2,FALSE) &amp; ",") &amp; IF(ISBLANK(AE293),"",VLOOKUP(AE293,ComboValue!$N$2:$O$70,2,FALSE) &amp; ",") &amp; IF(ISBLANK(AF293),"",VLOOKUP(AF293,ComboValue!$N$2:$O$70,2,FALSE) &amp; ",") &amp; IF(ISBLANK(AG293),"",VLOOKUP(AG293,ComboValue!$N$2:$O$70,2,FALSE) &amp; ",") &amp; IF(ISBLANK(AH293),"",VLOOKUP(AH293,ComboValue!$N$2:$O$70,2,FALSE) &amp; ",") &amp; IF(ISBLANK(AI293),"",VLOOKUP(AI293,ComboValue!$N$2:$O$70,2,FALSE) &amp; ",") &amp; IF(ISBLANK(AJ293),"",VLOOKUP(AJ293,ComboValue!$N$2:$O$70,2,FALSE) &amp; ",") &amp; IF(ISBLANK(AK293),"",VLOOKUP(AK293,ComboValue!$N$2:$O$70,2,FALSE) &amp; ",") &amp; IF(ISBLANK(AL293),"",VLOOKUP(AL293,ComboValue!$N$2:$O$70,2,FALSE) &amp; ",") &amp; IF(ISBLANK(AM293),"",VLOOKUP(AM293,ComboValue!$N$2:$O$70,2,FALSE) &amp; ",") &amp; IF(ISBLANK(AN293),"",VLOOKUP(AN293,ComboValue!$N$2:$O$70,2,FALSE) &amp; ",") &amp; IF(ISBLANK(AO293),"",VLOOKUP(AO293,ComboValue!$N$2:$O$70,2,FALSE) &amp; ",") &amp; IF(ISBLANK(AP293),"",VLOOKUP(AP293,ComboValue!$N$2:$O$70,2,FALSE) &amp; ",") &amp; IF(ISBLANK(AQ293),"",VLOOKUP(AQ293,ComboValue!$N$2:$O$70,2,FALSE) &amp; ",") &amp; IF(ISBLANK(AR293),"",VLOOKUP(AR293,ComboValue!$N$2:$O$70,2,FALSE) &amp; ",") &amp; IF(ISBLANK(AS293),"",VLOOKUP(AS293,ComboValue!$N$2:$O$70,2,FALSE) &amp; ",") &amp; IF(ISBLANK(AT293),"",VLOOKUP(AT293,ComboValue!$N$2:$O$70,2,FALSE) &amp; ",") &amp; IF(ISBLANK(AU293),"",VLOOKUP(AU293,ComboValue!$N$2:$O$70,2,FALSE) &amp; ",") &amp; IF(ISBLANK(AV293),"",VLOOKUP(AV293,ComboValue!$N$2:$O$70,2,FALSE) &amp; ",")</f>
        <v/>
      </c>
      <c r="BC293" s="122" t="str">
        <f t="shared" si="285"/>
        <v/>
      </c>
      <c r="BD293" s="110"/>
      <c r="BE293" s="120" t="str">
        <f t="shared" si="273"/>
        <v/>
      </c>
      <c r="BF293" s="121" t="str">
        <f t="shared" si="274"/>
        <v/>
      </c>
      <c r="BG293" s="121" t="str">
        <f t="shared" si="275"/>
        <v/>
      </c>
      <c r="BH293" s="121" t="str">
        <f t="shared" si="276"/>
        <v/>
      </c>
      <c r="BI293" s="121" t="str">
        <f t="shared" si="277"/>
        <v/>
      </c>
      <c r="BJ293" s="121" t="str">
        <f t="shared" si="278"/>
        <v/>
      </c>
      <c r="BK293" s="121" t="str">
        <f t="shared" si="279"/>
        <v/>
      </c>
      <c r="BL293" s="121" t="str">
        <f t="shared" si="280"/>
        <v/>
      </c>
      <c r="BM293" s="121" t="str">
        <f t="shared" si="281"/>
        <v/>
      </c>
      <c r="BN293" s="121" t="str">
        <f t="shared" si="282"/>
        <v/>
      </c>
      <c r="BO293" s="121">
        <f t="shared" si="286"/>
        <v>0</v>
      </c>
      <c r="BP293" s="121">
        <f t="shared" si="287"/>
        <v>0</v>
      </c>
      <c r="BQ293" s="121">
        <f t="shared" si="288"/>
        <v>0</v>
      </c>
      <c r="BR293" s="121">
        <f t="shared" si="289"/>
        <v>0</v>
      </c>
      <c r="BS293" s="121">
        <f t="shared" si="290"/>
        <v>0</v>
      </c>
      <c r="BT293" s="121">
        <f t="shared" si="291"/>
        <v>0</v>
      </c>
      <c r="BU293" s="121" t="str">
        <f t="shared" si="292"/>
        <v/>
      </c>
      <c r="BV293" s="121" t="str">
        <f t="shared" si="293"/>
        <v/>
      </c>
      <c r="BW293" s="121" t="str">
        <f t="shared" si="294"/>
        <v/>
      </c>
      <c r="BX293" s="121" t="str">
        <f t="shared" si="295"/>
        <v/>
      </c>
      <c r="BY293" s="121" t="str">
        <f t="shared" si="296"/>
        <v/>
      </c>
      <c r="BZ293" s="121" t="str">
        <f t="shared" si="297"/>
        <v/>
      </c>
      <c r="CA293" s="121" t="str">
        <f t="shared" si="298"/>
        <v/>
      </c>
      <c r="CB293" s="121" t="str">
        <f t="shared" si="299"/>
        <v/>
      </c>
      <c r="CC293" s="121" t="str">
        <f t="shared" si="300"/>
        <v/>
      </c>
      <c r="CD293" s="121" t="str">
        <f t="shared" si="301"/>
        <v/>
      </c>
      <c r="CE293" s="121" t="str">
        <f t="shared" si="302"/>
        <v/>
      </c>
      <c r="CF293" s="121" t="str">
        <f t="shared" si="303"/>
        <v/>
      </c>
      <c r="CG293" s="121" t="str">
        <f t="shared" si="304"/>
        <v/>
      </c>
      <c r="CH293" s="121" t="str">
        <f t="shared" si="305"/>
        <v/>
      </c>
      <c r="CI293" s="121" t="str">
        <f t="shared" si="306"/>
        <v/>
      </c>
      <c r="CJ293" s="129" t="str">
        <f t="shared" si="307"/>
        <v/>
      </c>
      <c r="CK293" s="121" t="str">
        <f t="shared" si="308"/>
        <v/>
      </c>
      <c r="CL293" s="121" t="str">
        <f t="shared" si="309"/>
        <v/>
      </c>
      <c r="CM293" s="122" t="str">
        <f t="shared" si="310"/>
        <v/>
      </c>
      <c r="CN293" s="122"/>
      <c r="CO293" s="122"/>
      <c r="CP293" s="122"/>
      <c r="CQ293" s="122"/>
      <c r="CR293" s="218" t="str">
        <f t="shared" si="283"/>
        <v>NO</v>
      </c>
      <c r="CS293" s="120" t="str">
        <f t="shared" si="311"/>
        <v/>
      </c>
      <c r="CT293" s="121" t="str">
        <f t="shared" si="312"/>
        <v/>
      </c>
      <c r="CU293" s="121" t="str">
        <f t="shared" si="313"/>
        <v/>
      </c>
      <c r="CV293" s="121" t="str">
        <f t="shared" si="314"/>
        <v/>
      </c>
      <c r="CW293" s="121" t="str">
        <f t="shared" si="315"/>
        <v/>
      </c>
      <c r="CX293" s="121" t="str">
        <f t="shared" si="316"/>
        <v/>
      </c>
      <c r="CY293" s="121" t="str">
        <f t="shared" si="317"/>
        <v/>
      </c>
      <c r="CZ293" s="121" t="str">
        <f t="shared" si="318"/>
        <v/>
      </c>
      <c r="DA293" s="121" t="str">
        <f t="shared" si="319"/>
        <v/>
      </c>
      <c r="DB293" s="122" t="str">
        <f t="shared" si="320"/>
        <v/>
      </c>
      <c r="DC293" s="120" t="str">
        <f t="shared" si="321"/>
        <v/>
      </c>
      <c r="DD293" s="121" t="str">
        <f t="shared" si="322"/>
        <v/>
      </c>
      <c r="DE293" s="121" t="str">
        <f t="shared" si="323"/>
        <v/>
      </c>
      <c r="DF293" s="122" t="str">
        <f t="shared" si="324"/>
        <v/>
      </c>
      <c r="DG293" s="110"/>
    </row>
    <row r="294" spans="2:111" ht="16.2" hidden="1" customHeight="1" outlineLevel="2" x14ac:dyDescent="0.4">
      <c r="B294" s="7">
        <v>289</v>
      </c>
      <c r="C294" s="12"/>
      <c r="D294" s="13"/>
      <c r="E294" s="14"/>
      <c r="F294" s="14"/>
      <c r="G294" s="14"/>
      <c r="H294" s="14"/>
      <c r="I294" s="14"/>
      <c r="J294" s="14"/>
      <c r="K294" s="14"/>
      <c r="L294" s="15"/>
      <c r="M294" s="12"/>
      <c r="N294" s="12"/>
      <c r="O294" s="12"/>
      <c r="P294" s="98" t="str">
        <f xml:space="preserve"> IF(ISBLANK(M294),"",VLOOKUP(M294,ComboValue!$E$2:$I$18,5,FALSE))</f>
        <v/>
      </c>
      <c r="Q294" s="12"/>
      <c r="R294" s="234" t="str" cm="1">
        <f t="array" ref="R294">IF(OR(ISNUMBER(SEARCH("GHS05",$D294:$L294)),ISNUMBER(SEARCH("GHS06",$D294:$L294)),ISNUMBER(SEARCH("GHS07",$D294:$L294)),ISNUMBER(SEARCH("GHS08",$D294:$L294)),ISNUMBER(SEARCH("geen pictogram",$D294:$L294)),ISNUMBER(SEARCH("GHS09",$D294:$L294)),ISNUMBER(SEARCH("GHS05",$D294:$L294))),"JA","NEE")</f>
        <v>NEE</v>
      </c>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X294" s="121" t="str">
        <f xml:space="preserve"> IF(ISBLANK(D294),"",VLOOKUP(D294,ComboValue!$B$2:$C$11,2,FALSE) &amp; ",") &amp; IF(ISBLANK(E294),"",VLOOKUP(E294,ComboValue!$B$2:$C$11,2,FALSE) &amp; ",") &amp; IF(ISBLANK(F294),"",VLOOKUP(F294,ComboValue!$B$2:$C$11,2,FALSE) &amp; ",") &amp; IF(ISBLANK(G294),"",VLOOKUP(G294,ComboValue!$B$2:$C$11,2,FALSE) &amp; ",") &amp; IF(ISBLANK(H294),"",VLOOKUP(H294,ComboValue!$B$2:$C$11,2,FALSE) &amp; ",") &amp; IF(ISBLANK(I294),"",VLOOKUP(I294,ComboValue!$B$2:$C$11,2,FALSE) &amp; ",") &amp; IF(ISBLANK(J294),"",VLOOKUP(J294,ComboValue!$B$2:$C$11,2,FALSE) &amp; ",") &amp; IF(ISBLANK(K294),"",VLOOKUP(K294,ComboValue!$B$2:$C$11,2,FALSE) &amp; ",") &amp; IF(ISBLANK(L294),"",VLOOKUP(L294,ComboValue!$B$2:$C$11,2,FALSE) &amp; ",")</f>
        <v/>
      </c>
      <c r="AY294" s="121" t="str">
        <f t="shared" si="284"/>
        <v>Tous_NL</v>
      </c>
      <c r="AZ294" s="121" t="str">
        <f>IF(ISBLANK(M294),"",VLOOKUP(M294,ComboValue!$E$2:$G$18,3,FALSE))</f>
        <v/>
      </c>
      <c r="BA294" s="121" t="str">
        <f>IF(ISBLANK(N294),"",VLOOKUP(N294,ComboValue!$K$2:$L$5,2,FALSE))</f>
        <v/>
      </c>
      <c r="BB294" s="128" t="str">
        <f>IF(ISBLANK(S294),"",VLOOKUP(S294,ComboValue!$N$2:$O$70,2,FALSE) &amp; ",") &amp; IF(ISBLANK(T294),"",VLOOKUP(T294,ComboValue!$N$2:$O$70,2,FALSE) &amp; ",") &amp; IF(ISBLANK(U294),"",VLOOKUP(U294,ComboValue!$N$2:$O$70,2,FALSE) &amp; ",") &amp; IF(ISBLANK(V294),"",VLOOKUP(V294,ComboValue!$N$2:$O$70,2,FALSE) &amp; ",") &amp; IF(ISBLANK(W294),"",VLOOKUP(W294,ComboValue!$N$2:$O$70,2,FALSE) &amp; ",") &amp; IF(ISBLANK(X294),"",VLOOKUP(X294,ComboValue!$N$2:$O$70,2,FALSE) &amp; ",") &amp; IF(ISBLANK(Y294),"",VLOOKUP(Y294,ComboValue!$N$2:$O$70,2,FALSE) &amp; ",") &amp; IF(ISBLANK(Z294),"",VLOOKUP(Z294,ComboValue!$N$2:$O$70,2,FALSE) &amp; ",") &amp; IF(ISBLANK(AA294),"",VLOOKUP(AA294,ComboValue!$N$2:$O$70,2,FALSE) &amp; ",") &amp; IF(ISBLANK(AB294),"",VLOOKUP(AB294,ComboValue!$N$2:$O$70,2,FALSE) &amp; ",") &amp; IF(ISBLANK(AC294),"",VLOOKUP(AC294,ComboValue!$N$2:$O$70,2,FALSE) &amp; ",") &amp; IF(ISBLANK(AD294),"",VLOOKUP(AD294,ComboValue!$N$2:$O$70,2,FALSE) &amp; ",") &amp; IF(ISBLANK(AE294),"",VLOOKUP(AE294,ComboValue!$N$2:$O$70,2,FALSE) &amp; ",") &amp; IF(ISBLANK(AF294),"",VLOOKUP(AF294,ComboValue!$N$2:$O$70,2,FALSE) &amp; ",") &amp; IF(ISBLANK(AG294),"",VLOOKUP(AG294,ComboValue!$N$2:$O$70,2,FALSE) &amp; ",") &amp; IF(ISBLANK(AH294),"",VLOOKUP(AH294,ComboValue!$N$2:$O$70,2,FALSE) &amp; ",") &amp; IF(ISBLANK(AI294),"",VLOOKUP(AI294,ComboValue!$N$2:$O$70,2,FALSE) &amp; ",") &amp; IF(ISBLANK(AJ294),"",VLOOKUP(AJ294,ComboValue!$N$2:$O$70,2,FALSE) &amp; ",") &amp; IF(ISBLANK(AK294),"",VLOOKUP(AK294,ComboValue!$N$2:$O$70,2,FALSE) &amp; ",") &amp; IF(ISBLANK(AL294),"",VLOOKUP(AL294,ComboValue!$N$2:$O$70,2,FALSE) &amp; ",") &amp; IF(ISBLANK(AM294),"",VLOOKUP(AM294,ComboValue!$N$2:$O$70,2,FALSE) &amp; ",") &amp; IF(ISBLANK(AN294),"",VLOOKUP(AN294,ComboValue!$N$2:$O$70,2,FALSE) &amp; ",") &amp; IF(ISBLANK(AO294),"",VLOOKUP(AO294,ComboValue!$N$2:$O$70,2,FALSE) &amp; ",") &amp; IF(ISBLANK(AP294),"",VLOOKUP(AP294,ComboValue!$N$2:$O$70,2,FALSE) &amp; ",") &amp; IF(ISBLANK(AQ294),"",VLOOKUP(AQ294,ComboValue!$N$2:$O$70,2,FALSE) &amp; ",") &amp; IF(ISBLANK(AR294),"",VLOOKUP(AR294,ComboValue!$N$2:$O$70,2,FALSE) &amp; ",") &amp; IF(ISBLANK(AS294),"",VLOOKUP(AS294,ComboValue!$N$2:$O$70,2,FALSE) &amp; ",") &amp; IF(ISBLANK(AT294),"",VLOOKUP(AT294,ComboValue!$N$2:$O$70,2,FALSE) &amp; ",") &amp; IF(ISBLANK(AU294),"",VLOOKUP(AU294,ComboValue!$N$2:$O$70,2,FALSE) &amp; ",") &amp; IF(ISBLANK(AV294),"",VLOOKUP(AV294,ComboValue!$N$2:$O$70,2,FALSE) &amp; ",")</f>
        <v/>
      </c>
      <c r="BC294" s="122" t="str">
        <f t="shared" si="285"/>
        <v/>
      </c>
      <c r="BD294" s="110"/>
      <c r="BE294" s="120" t="str">
        <f t="shared" si="273"/>
        <v/>
      </c>
      <c r="BF294" s="121" t="str">
        <f t="shared" si="274"/>
        <v/>
      </c>
      <c r="BG294" s="121" t="str">
        <f t="shared" si="275"/>
        <v/>
      </c>
      <c r="BH294" s="121" t="str">
        <f t="shared" si="276"/>
        <v/>
      </c>
      <c r="BI294" s="121" t="str">
        <f t="shared" si="277"/>
        <v/>
      </c>
      <c r="BJ294" s="121" t="str">
        <f t="shared" si="278"/>
        <v/>
      </c>
      <c r="BK294" s="121" t="str">
        <f t="shared" si="279"/>
        <v/>
      </c>
      <c r="BL294" s="121" t="str">
        <f t="shared" si="280"/>
        <v/>
      </c>
      <c r="BM294" s="121" t="str">
        <f t="shared" si="281"/>
        <v/>
      </c>
      <c r="BN294" s="121" t="str">
        <f t="shared" si="282"/>
        <v/>
      </c>
      <c r="BO294" s="121">
        <f t="shared" si="286"/>
        <v>0</v>
      </c>
      <c r="BP294" s="121">
        <f t="shared" si="287"/>
        <v>0</v>
      </c>
      <c r="BQ294" s="121">
        <f t="shared" si="288"/>
        <v>0</v>
      </c>
      <c r="BR294" s="121">
        <f t="shared" si="289"/>
        <v>0</v>
      </c>
      <c r="BS294" s="121">
        <f t="shared" si="290"/>
        <v>0</v>
      </c>
      <c r="BT294" s="121">
        <f t="shared" si="291"/>
        <v>0</v>
      </c>
      <c r="BU294" s="121" t="str">
        <f t="shared" si="292"/>
        <v/>
      </c>
      <c r="BV294" s="121" t="str">
        <f t="shared" si="293"/>
        <v/>
      </c>
      <c r="BW294" s="121" t="str">
        <f t="shared" si="294"/>
        <v/>
      </c>
      <c r="BX294" s="121" t="str">
        <f t="shared" si="295"/>
        <v/>
      </c>
      <c r="BY294" s="121" t="str">
        <f t="shared" si="296"/>
        <v/>
      </c>
      <c r="BZ294" s="121" t="str">
        <f t="shared" si="297"/>
        <v/>
      </c>
      <c r="CA294" s="121" t="str">
        <f t="shared" si="298"/>
        <v/>
      </c>
      <c r="CB294" s="121" t="str">
        <f t="shared" si="299"/>
        <v/>
      </c>
      <c r="CC294" s="121" t="str">
        <f t="shared" si="300"/>
        <v/>
      </c>
      <c r="CD294" s="121" t="str">
        <f t="shared" si="301"/>
        <v/>
      </c>
      <c r="CE294" s="121" t="str">
        <f t="shared" si="302"/>
        <v/>
      </c>
      <c r="CF294" s="121" t="str">
        <f t="shared" si="303"/>
        <v/>
      </c>
      <c r="CG294" s="121" t="str">
        <f t="shared" si="304"/>
        <v/>
      </c>
      <c r="CH294" s="121" t="str">
        <f t="shared" si="305"/>
        <v/>
      </c>
      <c r="CI294" s="121" t="str">
        <f t="shared" si="306"/>
        <v/>
      </c>
      <c r="CJ294" s="129" t="str">
        <f t="shared" si="307"/>
        <v/>
      </c>
      <c r="CK294" s="121" t="str">
        <f t="shared" si="308"/>
        <v/>
      </c>
      <c r="CL294" s="121" t="str">
        <f t="shared" si="309"/>
        <v/>
      </c>
      <c r="CM294" s="122" t="str">
        <f t="shared" si="310"/>
        <v/>
      </c>
      <c r="CN294" s="122"/>
      <c r="CO294" s="122"/>
      <c r="CP294" s="122"/>
      <c r="CQ294" s="122"/>
      <c r="CR294" s="218" t="str">
        <f t="shared" si="283"/>
        <v>NO</v>
      </c>
      <c r="CS294" s="120" t="str">
        <f t="shared" si="311"/>
        <v/>
      </c>
      <c r="CT294" s="121" t="str">
        <f t="shared" si="312"/>
        <v/>
      </c>
      <c r="CU294" s="121" t="str">
        <f t="shared" si="313"/>
        <v/>
      </c>
      <c r="CV294" s="121" t="str">
        <f t="shared" si="314"/>
        <v/>
      </c>
      <c r="CW294" s="121" t="str">
        <f t="shared" si="315"/>
        <v/>
      </c>
      <c r="CX294" s="121" t="str">
        <f t="shared" si="316"/>
        <v/>
      </c>
      <c r="CY294" s="121" t="str">
        <f t="shared" si="317"/>
        <v/>
      </c>
      <c r="CZ294" s="121" t="str">
        <f t="shared" si="318"/>
        <v/>
      </c>
      <c r="DA294" s="121" t="str">
        <f t="shared" si="319"/>
        <v/>
      </c>
      <c r="DB294" s="122" t="str">
        <f t="shared" si="320"/>
        <v/>
      </c>
      <c r="DC294" s="120" t="str">
        <f t="shared" si="321"/>
        <v/>
      </c>
      <c r="DD294" s="121" t="str">
        <f t="shared" si="322"/>
        <v/>
      </c>
      <c r="DE294" s="121" t="str">
        <f t="shared" si="323"/>
        <v/>
      </c>
      <c r="DF294" s="122" t="str">
        <f t="shared" si="324"/>
        <v/>
      </c>
      <c r="DG294" s="110"/>
    </row>
    <row r="295" spans="2:111" ht="16.2" hidden="1" customHeight="1" outlineLevel="2" x14ac:dyDescent="0.4">
      <c r="B295" s="7">
        <v>290</v>
      </c>
      <c r="C295" s="12"/>
      <c r="D295" s="13"/>
      <c r="E295" s="14"/>
      <c r="F295" s="14"/>
      <c r="G295" s="14"/>
      <c r="H295" s="14"/>
      <c r="I295" s="14"/>
      <c r="J295" s="14"/>
      <c r="K295" s="14"/>
      <c r="L295" s="15"/>
      <c r="M295" s="12"/>
      <c r="N295" s="12"/>
      <c r="O295" s="12"/>
      <c r="P295" s="98" t="str">
        <f xml:space="preserve"> IF(ISBLANK(M295),"",VLOOKUP(M295,ComboValue!$E$2:$I$18,5,FALSE))</f>
        <v/>
      </c>
      <c r="Q295" s="12"/>
      <c r="R295" s="234" t="str" cm="1">
        <f t="array" ref="R295">IF(OR(ISNUMBER(SEARCH("GHS05",$D295:$L295)),ISNUMBER(SEARCH("GHS06",$D295:$L295)),ISNUMBER(SEARCH("GHS07",$D295:$L295)),ISNUMBER(SEARCH("GHS08",$D295:$L295)),ISNUMBER(SEARCH("geen pictogram",$D295:$L295)),ISNUMBER(SEARCH("GHS09",$D295:$L295)),ISNUMBER(SEARCH("GHS05",$D295:$L295))),"JA","NEE")</f>
        <v>NEE</v>
      </c>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X295" s="121" t="str">
        <f xml:space="preserve"> IF(ISBLANK(D295),"",VLOOKUP(D295,ComboValue!$B$2:$C$11,2,FALSE) &amp; ",") &amp; IF(ISBLANK(E295),"",VLOOKUP(E295,ComboValue!$B$2:$C$11,2,FALSE) &amp; ",") &amp; IF(ISBLANK(F295),"",VLOOKUP(F295,ComboValue!$B$2:$C$11,2,FALSE) &amp; ",") &amp; IF(ISBLANK(G295),"",VLOOKUP(G295,ComboValue!$B$2:$C$11,2,FALSE) &amp; ",") &amp; IF(ISBLANK(H295),"",VLOOKUP(H295,ComboValue!$B$2:$C$11,2,FALSE) &amp; ",") &amp; IF(ISBLANK(I295),"",VLOOKUP(I295,ComboValue!$B$2:$C$11,2,FALSE) &amp; ",") &amp; IF(ISBLANK(J295),"",VLOOKUP(J295,ComboValue!$B$2:$C$11,2,FALSE) &amp; ",") &amp; IF(ISBLANK(K295),"",VLOOKUP(K295,ComboValue!$B$2:$C$11,2,FALSE) &amp; ",") &amp; IF(ISBLANK(L295),"",VLOOKUP(L295,ComboValue!$B$2:$C$11,2,FALSE) &amp; ",")</f>
        <v/>
      </c>
      <c r="AY295" s="121" t="str">
        <f t="shared" si="284"/>
        <v>Tous_NL</v>
      </c>
      <c r="AZ295" s="121" t="str">
        <f>IF(ISBLANK(M295),"",VLOOKUP(M295,ComboValue!$E$2:$G$18,3,FALSE))</f>
        <v/>
      </c>
      <c r="BA295" s="121" t="str">
        <f>IF(ISBLANK(N295),"",VLOOKUP(N295,ComboValue!$K$2:$L$5,2,FALSE))</f>
        <v/>
      </c>
      <c r="BB295" s="128" t="str">
        <f>IF(ISBLANK(S295),"",VLOOKUP(S295,ComboValue!$N$2:$O$70,2,FALSE) &amp; ",") &amp; IF(ISBLANK(T295),"",VLOOKUP(T295,ComboValue!$N$2:$O$70,2,FALSE) &amp; ",") &amp; IF(ISBLANK(U295),"",VLOOKUP(U295,ComboValue!$N$2:$O$70,2,FALSE) &amp; ",") &amp; IF(ISBLANK(V295),"",VLOOKUP(V295,ComboValue!$N$2:$O$70,2,FALSE) &amp; ",") &amp; IF(ISBLANK(W295),"",VLOOKUP(W295,ComboValue!$N$2:$O$70,2,FALSE) &amp; ",") &amp; IF(ISBLANK(X295),"",VLOOKUP(X295,ComboValue!$N$2:$O$70,2,FALSE) &amp; ",") &amp; IF(ISBLANK(Y295),"",VLOOKUP(Y295,ComboValue!$N$2:$O$70,2,FALSE) &amp; ",") &amp; IF(ISBLANK(Z295),"",VLOOKUP(Z295,ComboValue!$N$2:$O$70,2,FALSE) &amp; ",") &amp; IF(ISBLANK(AA295),"",VLOOKUP(AA295,ComboValue!$N$2:$O$70,2,FALSE) &amp; ",") &amp; IF(ISBLANK(AB295),"",VLOOKUP(AB295,ComboValue!$N$2:$O$70,2,FALSE) &amp; ",") &amp; IF(ISBLANK(AC295),"",VLOOKUP(AC295,ComboValue!$N$2:$O$70,2,FALSE) &amp; ",") &amp; IF(ISBLANK(AD295),"",VLOOKUP(AD295,ComboValue!$N$2:$O$70,2,FALSE) &amp; ",") &amp; IF(ISBLANK(AE295),"",VLOOKUP(AE295,ComboValue!$N$2:$O$70,2,FALSE) &amp; ",") &amp; IF(ISBLANK(AF295),"",VLOOKUP(AF295,ComboValue!$N$2:$O$70,2,FALSE) &amp; ",") &amp; IF(ISBLANK(AG295),"",VLOOKUP(AG295,ComboValue!$N$2:$O$70,2,FALSE) &amp; ",") &amp; IF(ISBLANK(AH295),"",VLOOKUP(AH295,ComboValue!$N$2:$O$70,2,FALSE) &amp; ",") &amp; IF(ISBLANK(AI295),"",VLOOKUP(AI295,ComboValue!$N$2:$O$70,2,FALSE) &amp; ",") &amp; IF(ISBLANK(AJ295),"",VLOOKUP(AJ295,ComboValue!$N$2:$O$70,2,FALSE) &amp; ",") &amp; IF(ISBLANK(AK295),"",VLOOKUP(AK295,ComboValue!$N$2:$O$70,2,FALSE) &amp; ",") &amp; IF(ISBLANK(AL295),"",VLOOKUP(AL295,ComboValue!$N$2:$O$70,2,FALSE) &amp; ",") &amp; IF(ISBLANK(AM295),"",VLOOKUP(AM295,ComboValue!$N$2:$O$70,2,FALSE) &amp; ",") &amp; IF(ISBLANK(AN295),"",VLOOKUP(AN295,ComboValue!$N$2:$O$70,2,FALSE) &amp; ",") &amp; IF(ISBLANK(AO295),"",VLOOKUP(AO295,ComboValue!$N$2:$O$70,2,FALSE) &amp; ",") &amp; IF(ISBLANK(AP295),"",VLOOKUP(AP295,ComboValue!$N$2:$O$70,2,FALSE) &amp; ",") &amp; IF(ISBLANK(AQ295),"",VLOOKUP(AQ295,ComboValue!$N$2:$O$70,2,FALSE) &amp; ",") &amp; IF(ISBLANK(AR295),"",VLOOKUP(AR295,ComboValue!$N$2:$O$70,2,FALSE) &amp; ",") &amp; IF(ISBLANK(AS295),"",VLOOKUP(AS295,ComboValue!$N$2:$O$70,2,FALSE) &amp; ",") &amp; IF(ISBLANK(AT295),"",VLOOKUP(AT295,ComboValue!$N$2:$O$70,2,FALSE) &amp; ",") &amp; IF(ISBLANK(AU295),"",VLOOKUP(AU295,ComboValue!$N$2:$O$70,2,FALSE) &amp; ",") &amp; IF(ISBLANK(AV295),"",VLOOKUP(AV295,ComboValue!$N$2:$O$70,2,FALSE) &amp; ",")</f>
        <v/>
      </c>
      <c r="BC295" s="122" t="str">
        <f t="shared" si="285"/>
        <v/>
      </c>
      <c r="BD295" s="110"/>
      <c r="BE295" s="120" t="str">
        <f t="shared" si="273"/>
        <v/>
      </c>
      <c r="BF295" s="121" t="str">
        <f t="shared" si="274"/>
        <v/>
      </c>
      <c r="BG295" s="121" t="str">
        <f t="shared" si="275"/>
        <v/>
      </c>
      <c r="BH295" s="121" t="str">
        <f t="shared" si="276"/>
        <v/>
      </c>
      <c r="BI295" s="121" t="str">
        <f t="shared" si="277"/>
        <v/>
      </c>
      <c r="BJ295" s="121" t="str">
        <f t="shared" si="278"/>
        <v/>
      </c>
      <c r="BK295" s="121" t="str">
        <f t="shared" si="279"/>
        <v/>
      </c>
      <c r="BL295" s="121" t="str">
        <f t="shared" si="280"/>
        <v/>
      </c>
      <c r="BM295" s="121" t="str">
        <f t="shared" si="281"/>
        <v/>
      </c>
      <c r="BN295" s="121" t="str">
        <f t="shared" si="282"/>
        <v/>
      </c>
      <c r="BO295" s="121">
        <f t="shared" si="286"/>
        <v>0</v>
      </c>
      <c r="BP295" s="121">
        <f t="shared" si="287"/>
        <v>0</v>
      </c>
      <c r="BQ295" s="121">
        <f t="shared" si="288"/>
        <v>0</v>
      </c>
      <c r="BR295" s="121">
        <f t="shared" si="289"/>
        <v>0</v>
      </c>
      <c r="BS295" s="121">
        <f t="shared" si="290"/>
        <v>0</v>
      </c>
      <c r="BT295" s="121">
        <f t="shared" si="291"/>
        <v>0</v>
      </c>
      <c r="BU295" s="121" t="str">
        <f t="shared" si="292"/>
        <v/>
      </c>
      <c r="BV295" s="121" t="str">
        <f t="shared" si="293"/>
        <v/>
      </c>
      <c r="BW295" s="121" t="str">
        <f t="shared" si="294"/>
        <v/>
      </c>
      <c r="BX295" s="121" t="str">
        <f t="shared" si="295"/>
        <v/>
      </c>
      <c r="BY295" s="121" t="str">
        <f t="shared" si="296"/>
        <v/>
      </c>
      <c r="BZ295" s="121" t="str">
        <f t="shared" si="297"/>
        <v/>
      </c>
      <c r="CA295" s="121" t="str">
        <f t="shared" si="298"/>
        <v/>
      </c>
      <c r="CB295" s="121" t="str">
        <f t="shared" si="299"/>
        <v/>
      </c>
      <c r="CC295" s="121" t="str">
        <f t="shared" si="300"/>
        <v/>
      </c>
      <c r="CD295" s="121" t="str">
        <f t="shared" si="301"/>
        <v/>
      </c>
      <c r="CE295" s="121" t="str">
        <f t="shared" si="302"/>
        <v/>
      </c>
      <c r="CF295" s="121" t="str">
        <f t="shared" si="303"/>
        <v/>
      </c>
      <c r="CG295" s="121" t="str">
        <f t="shared" si="304"/>
        <v/>
      </c>
      <c r="CH295" s="121" t="str">
        <f t="shared" si="305"/>
        <v/>
      </c>
      <c r="CI295" s="121" t="str">
        <f t="shared" si="306"/>
        <v/>
      </c>
      <c r="CJ295" s="129" t="str">
        <f t="shared" si="307"/>
        <v/>
      </c>
      <c r="CK295" s="121" t="str">
        <f t="shared" si="308"/>
        <v/>
      </c>
      <c r="CL295" s="121" t="str">
        <f t="shared" si="309"/>
        <v/>
      </c>
      <c r="CM295" s="122" t="str">
        <f t="shared" si="310"/>
        <v/>
      </c>
      <c r="CN295" s="122"/>
      <c r="CO295" s="122"/>
      <c r="CP295" s="122"/>
      <c r="CQ295" s="122"/>
      <c r="CR295" s="218" t="str">
        <f t="shared" si="283"/>
        <v>NO</v>
      </c>
      <c r="CS295" s="120" t="str">
        <f t="shared" si="311"/>
        <v/>
      </c>
      <c r="CT295" s="121" t="str">
        <f t="shared" si="312"/>
        <v/>
      </c>
      <c r="CU295" s="121" t="str">
        <f t="shared" si="313"/>
        <v/>
      </c>
      <c r="CV295" s="121" t="str">
        <f t="shared" si="314"/>
        <v/>
      </c>
      <c r="CW295" s="121" t="str">
        <f t="shared" si="315"/>
        <v/>
      </c>
      <c r="CX295" s="121" t="str">
        <f t="shared" si="316"/>
        <v/>
      </c>
      <c r="CY295" s="121" t="str">
        <f t="shared" si="317"/>
        <v/>
      </c>
      <c r="CZ295" s="121" t="str">
        <f t="shared" si="318"/>
        <v/>
      </c>
      <c r="DA295" s="121" t="str">
        <f t="shared" si="319"/>
        <v/>
      </c>
      <c r="DB295" s="122" t="str">
        <f t="shared" si="320"/>
        <v/>
      </c>
      <c r="DC295" s="120" t="str">
        <f t="shared" si="321"/>
        <v/>
      </c>
      <c r="DD295" s="121" t="str">
        <f t="shared" si="322"/>
        <v/>
      </c>
      <c r="DE295" s="121" t="str">
        <f t="shared" si="323"/>
        <v/>
      </c>
      <c r="DF295" s="122" t="str">
        <f t="shared" si="324"/>
        <v/>
      </c>
      <c r="DG295" s="110"/>
    </row>
    <row r="296" spans="2:111" ht="16.2" hidden="1" customHeight="1" outlineLevel="2" x14ac:dyDescent="0.4">
      <c r="B296" s="7">
        <v>291</v>
      </c>
      <c r="C296" s="12"/>
      <c r="D296" s="13"/>
      <c r="E296" s="14"/>
      <c r="F296" s="14"/>
      <c r="G296" s="14"/>
      <c r="H296" s="14"/>
      <c r="I296" s="14"/>
      <c r="J296" s="14"/>
      <c r="K296" s="14"/>
      <c r="L296" s="15"/>
      <c r="M296" s="12"/>
      <c r="N296" s="12"/>
      <c r="O296" s="12"/>
      <c r="P296" s="98" t="str">
        <f xml:space="preserve"> IF(ISBLANK(M296),"",VLOOKUP(M296,ComboValue!$E$2:$I$18,5,FALSE))</f>
        <v/>
      </c>
      <c r="Q296" s="12"/>
      <c r="R296" s="234" t="str" cm="1">
        <f t="array" ref="R296">IF(OR(ISNUMBER(SEARCH("GHS05",$D296:$L296)),ISNUMBER(SEARCH("GHS06",$D296:$L296)),ISNUMBER(SEARCH("GHS07",$D296:$L296)),ISNUMBER(SEARCH("GHS08",$D296:$L296)),ISNUMBER(SEARCH("geen pictogram",$D296:$L296)),ISNUMBER(SEARCH("GHS09",$D296:$L296)),ISNUMBER(SEARCH("GHS05",$D296:$L296))),"JA","NEE")</f>
        <v>NEE</v>
      </c>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X296" s="121" t="str">
        <f xml:space="preserve"> IF(ISBLANK(D296),"",VLOOKUP(D296,ComboValue!$B$2:$C$11,2,FALSE) &amp; ",") &amp; IF(ISBLANK(E296),"",VLOOKUP(E296,ComboValue!$B$2:$C$11,2,FALSE) &amp; ",") &amp; IF(ISBLANK(F296),"",VLOOKUP(F296,ComboValue!$B$2:$C$11,2,FALSE) &amp; ",") &amp; IF(ISBLANK(G296),"",VLOOKUP(G296,ComboValue!$B$2:$C$11,2,FALSE) &amp; ",") &amp; IF(ISBLANK(H296),"",VLOOKUP(H296,ComboValue!$B$2:$C$11,2,FALSE) &amp; ",") &amp; IF(ISBLANK(I296),"",VLOOKUP(I296,ComboValue!$B$2:$C$11,2,FALSE) &amp; ",") &amp; IF(ISBLANK(J296),"",VLOOKUP(J296,ComboValue!$B$2:$C$11,2,FALSE) &amp; ",") &amp; IF(ISBLANK(K296),"",VLOOKUP(K296,ComboValue!$B$2:$C$11,2,FALSE) &amp; ",") &amp; IF(ISBLANK(L296),"",VLOOKUP(L296,ComboValue!$B$2:$C$11,2,FALSE) &amp; ",")</f>
        <v/>
      </c>
      <c r="AY296" s="121" t="str">
        <f t="shared" si="284"/>
        <v>Tous_NL</v>
      </c>
      <c r="AZ296" s="121" t="str">
        <f>IF(ISBLANK(M296),"",VLOOKUP(M296,ComboValue!$E$2:$G$18,3,FALSE))</f>
        <v/>
      </c>
      <c r="BA296" s="121" t="str">
        <f>IF(ISBLANK(N296),"",VLOOKUP(N296,ComboValue!$K$2:$L$5,2,FALSE))</f>
        <v/>
      </c>
      <c r="BB296" s="128" t="str">
        <f>IF(ISBLANK(S296),"",VLOOKUP(S296,ComboValue!$N$2:$O$70,2,FALSE) &amp; ",") &amp; IF(ISBLANK(T296),"",VLOOKUP(T296,ComboValue!$N$2:$O$70,2,FALSE) &amp; ",") &amp; IF(ISBLANK(U296),"",VLOOKUP(U296,ComboValue!$N$2:$O$70,2,FALSE) &amp; ",") &amp; IF(ISBLANK(V296),"",VLOOKUP(V296,ComboValue!$N$2:$O$70,2,FALSE) &amp; ",") &amp; IF(ISBLANK(W296),"",VLOOKUP(W296,ComboValue!$N$2:$O$70,2,FALSE) &amp; ",") &amp; IF(ISBLANK(X296),"",VLOOKUP(X296,ComboValue!$N$2:$O$70,2,FALSE) &amp; ",") &amp; IF(ISBLANK(Y296),"",VLOOKUP(Y296,ComboValue!$N$2:$O$70,2,FALSE) &amp; ",") &amp; IF(ISBLANK(Z296),"",VLOOKUP(Z296,ComboValue!$N$2:$O$70,2,FALSE) &amp; ",") &amp; IF(ISBLANK(AA296),"",VLOOKUP(AA296,ComboValue!$N$2:$O$70,2,FALSE) &amp; ",") &amp; IF(ISBLANK(AB296),"",VLOOKUP(AB296,ComboValue!$N$2:$O$70,2,FALSE) &amp; ",") &amp; IF(ISBLANK(AC296),"",VLOOKUP(AC296,ComboValue!$N$2:$O$70,2,FALSE) &amp; ",") &amp; IF(ISBLANK(AD296),"",VLOOKUP(AD296,ComboValue!$N$2:$O$70,2,FALSE) &amp; ",") &amp; IF(ISBLANK(AE296),"",VLOOKUP(AE296,ComboValue!$N$2:$O$70,2,FALSE) &amp; ",") &amp; IF(ISBLANK(AF296),"",VLOOKUP(AF296,ComboValue!$N$2:$O$70,2,FALSE) &amp; ",") &amp; IF(ISBLANK(AG296),"",VLOOKUP(AG296,ComboValue!$N$2:$O$70,2,FALSE) &amp; ",") &amp; IF(ISBLANK(AH296),"",VLOOKUP(AH296,ComboValue!$N$2:$O$70,2,FALSE) &amp; ",") &amp; IF(ISBLANK(AI296),"",VLOOKUP(AI296,ComboValue!$N$2:$O$70,2,FALSE) &amp; ",") &amp; IF(ISBLANK(AJ296),"",VLOOKUP(AJ296,ComboValue!$N$2:$O$70,2,FALSE) &amp; ",") &amp; IF(ISBLANK(AK296),"",VLOOKUP(AK296,ComboValue!$N$2:$O$70,2,FALSE) &amp; ",") &amp; IF(ISBLANK(AL296),"",VLOOKUP(AL296,ComboValue!$N$2:$O$70,2,FALSE) &amp; ",") &amp; IF(ISBLANK(AM296),"",VLOOKUP(AM296,ComboValue!$N$2:$O$70,2,FALSE) &amp; ",") &amp; IF(ISBLANK(AN296),"",VLOOKUP(AN296,ComboValue!$N$2:$O$70,2,FALSE) &amp; ",") &amp; IF(ISBLANK(AO296),"",VLOOKUP(AO296,ComboValue!$N$2:$O$70,2,FALSE) &amp; ",") &amp; IF(ISBLANK(AP296),"",VLOOKUP(AP296,ComboValue!$N$2:$O$70,2,FALSE) &amp; ",") &amp; IF(ISBLANK(AQ296),"",VLOOKUP(AQ296,ComboValue!$N$2:$O$70,2,FALSE) &amp; ",") &amp; IF(ISBLANK(AR296),"",VLOOKUP(AR296,ComboValue!$N$2:$O$70,2,FALSE) &amp; ",") &amp; IF(ISBLANK(AS296),"",VLOOKUP(AS296,ComboValue!$N$2:$O$70,2,FALSE) &amp; ",") &amp; IF(ISBLANK(AT296),"",VLOOKUP(AT296,ComboValue!$N$2:$O$70,2,FALSE) &amp; ",") &amp; IF(ISBLANK(AU296),"",VLOOKUP(AU296,ComboValue!$N$2:$O$70,2,FALSE) &amp; ",") &amp; IF(ISBLANK(AV296),"",VLOOKUP(AV296,ComboValue!$N$2:$O$70,2,FALSE) &amp; ",")</f>
        <v/>
      </c>
      <c r="BC296" s="122" t="str">
        <f t="shared" si="285"/>
        <v/>
      </c>
      <c r="BD296" s="110"/>
      <c r="BE296" s="120" t="str">
        <f t="shared" si="273"/>
        <v/>
      </c>
      <c r="BF296" s="121" t="str">
        <f t="shared" si="274"/>
        <v/>
      </c>
      <c r="BG296" s="121" t="str">
        <f t="shared" si="275"/>
        <v/>
      </c>
      <c r="BH296" s="121" t="str">
        <f t="shared" si="276"/>
        <v/>
      </c>
      <c r="BI296" s="121" t="str">
        <f t="shared" si="277"/>
        <v/>
      </c>
      <c r="BJ296" s="121" t="str">
        <f t="shared" si="278"/>
        <v/>
      </c>
      <c r="BK296" s="121" t="str">
        <f t="shared" si="279"/>
        <v/>
      </c>
      <c r="BL296" s="121" t="str">
        <f t="shared" si="280"/>
        <v/>
      </c>
      <c r="BM296" s="121" t="str">
        <f t="shared" si="281"/>
        <v/>
      </c>
      <c r="BN296" s="121" t="str">
        <f t="shared" si="282"/>
        <v/>
      </c>
      <c r="BO296" s="121">
        <f t="shared" si="286"/>
        <v>0</v>
      </c>
      <c r="BP296" s="121">
        <f t="shared" si="287"/>
        <v>0</v>
      </c>
      <c r="BQ296" s="121">
        <f t="shared" si="288"/>
        <v>0</v>
      </c>
      <c r="BR296" s="121">
        <f t="shared" si="289"/>
        <v>0</v>
      </c>
      <c r="BS296" s="121">
        <f t="shared" si="290"/>
        <v>0</v>
      </c>
      <c r="BT296" s="121">
        <f t="shared" si="291"/>
        <v>0</v>
      </c>
      <c r="BU296" s="121" t="str">
        <f t="shared" si="292"/>
        <v/>
      </c>
      <c r="BV296" s="121" t="str">
        <f t="shared" si="293"/>
        <v/>
      </c>
      <c r="BW296" s="121" t="str">
        <f t="shared" si="294"/>
        <v/>
      </c>
      <c r="BX296" s="121" t="str">
        <f t="shared" si="295"/>
        <v/>
      </c>
      <c r="BY296" s="121" t="str">
        <f t="shared" si="296"/>
        <v/>
      </c>
      <c r="BZ296" s="121" t="str">
        <f t="shared" si="297"/>
        <v/>
      </c>
      <c r="CA296" s="121" t="str">
        <f t="shared" si="298"/>
        <v/>
      </c>
      <c r="CB296" s="121" t="str">
        <f t="shared" si="299"/>
        <v/>
      </c>
      <c r="CC296" s="121" t="str">
        <f t="shared" si="300"/>
        <v/>
      </c>
      <c r="CD296" s="121" t="str">
        <f t="shared" si="301"/>
        <v/>
      </c>
      <c r="CE296" s="121" t="str">
        <f t="shared" si="302"/>
        <v/>
      </c>
      <c r="CF296" s="121" t="str">
        <f t="shared" si="303"/>
        <v/>
      </c>
      <c r="CG296" s="121" t="str">
        <f t="shared" si="304"/>
        <v/>
      </c>
      <c r="CH296" s="121" t="str">
        <f t="shared" si="305"/>
        <v/>
      </c>
      <c r="CI296" s="121" t="str">
        <f t="shared" si="306"/>
        <v/>
      </c>
      <c r="CJ296" s="129" t="str">
        <f t="shared" si="307"/>
        <v/>
      </c>
      <c r="CK296" s="121" t="str">
        <f t="shared" si="308"/>
        <v/>
      </c>
      <c r="CL296" s="121" t="str">
        <f t="shared" si="309"/>
        <v/>
      </c>
      <c r="CM296" s="122" t="str">
        <f t="shared" si="310"/>
        <v/>
      </c>
      <c r="CN296" s="122"/>
      <c r="CO296" s="122"/>
      <c r="CP296" s="122"/>
      <c r="CQ296" s="122"/>
      <c r="CR296" s="218" t="str">
        <f t="shared" si="283"/>
        <v>NO</v>
      </c>
      <c r="CS296" s="120" t="str">
        <f t="shared" si="311"/>
        <v/>
      </c>
      <c r="CT296" s="121" t="str">
        <f t="shared" si="312"/>
        <v/>
      </c>
      <c r="CU296" s="121" t="str">
        <f t="shared" si="313"/>
        <v/>
      </c>
      <c r="CV296" s="121" t="str">
        <f t="shared" si="314"/>
        <v/>
      </c>
      <c r="CW296" s="121" t="str">
        <f t="shared" si="315"/>
        <v/>
      </c>
      <c r="CX296" s="121" t="str">
        <f t="shared" si="316"/>
        <v/>
      </c>
      <c r="CY296" s="121" t="str">
        <f t="shared" si="317"/>
        <v/>
      </c>
      <c r="CZ296" s="121" t="str">
        <f t="shared" si="318"/>
        <v/>
      </c>
      <c r="DA296" s="121" t="str">
        <f t="shared" si="319"/>
        <v/>
      </c>
      <c r="DB296" s="122" t="str">
        <f t="shared" si="320"/>
        <v/>
      </c>
      <c r="DC296" s="120" t="str">
        <f t="shared" si="321"/>
        <v/>
      </c>
      <c r="DD296" s="121" t="str">
        <f t="shared" si="322"/>
        <v/>
      </c>
      <c r="DE296" s="121" t="str">
        <f t="shared" si="323"/>
        <v/>
      </c>
      <c r="DF296" s="122" t="str">
        <f t="shared" si="324"/>
        <v/>
      </c>
      <c r="DG296" s="110"/>
    </row>
    <row r="297" spans="2:111" ht="16.2" hidden="1" customHeight="1" outlineLevel="2" x14ac:dyDescent="0.4">
      <c r="B297" s="7">
        <v>292</v>
      </c>
      <c r="C297" s="12"/>
      <c r="D297" s="13"/>
      <c r="E297" s="14"/>
      <c r="F297" s="14"/>
      <c r="G297" s="14"/>
      <c r="H297" s="14"/>
      <c r="I297" s="14"/>
      <c r="J297" s="14"/>
      <c r="K297" s="14"/>
      <c r="L297" s="15"/>
      <c r="M297" s="12"/>
      <c r="N297" s="12"/>
      <c r="O297" s="12"/>
      <c r="P297" s="98" t="str">
        <f xml:space="preserve"> IF(ISBLANK(M297),"",VLOOKUP(M297,ComboValue!$E$2:$I$18,5,FALSE))</f>
        <v/>
      </c>
      <c r="Q297" s="12"/>
      <c r="R297" s="234" t="str" cm="1">
        <f t="array" ref="R297">IF(OR(ISNUMBER(SEARCH("GHS05",$D297:$L297)),ISNUMBER(SEARCH("GHS06",$D297:$L297)),ISNUMBER(SEARCH("GHS07",$D297:$L297)),ISNUMBER(SEARCH("GHS08",$D297:$L297)),ISNUMBER(SEARCH("geen pictogram",$D297:$L297)),ISNUMBER(SEARCH("GHS09",$D297:$L297)),ISNUMBER(SEARCH("GHS05",$D297:$L297))),"JA","NEE")</f>
        <v>NEE</v>
      </c>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X297" s="121" t="str">
        <f xml:space="preserve"> IF(ISBLANK(D297),"",VLOOKUP(D297,ComboValue!$B$2:$C$11,2,FALSE) &amp; ",") &amp; IF(ISBLANK(E297),"",VLOOKUP(E297,ComboValue!$B$2:$C$11,2,FALSE) &amp; ",") &amp; IF(ISBLANK(F297),"",VLOOKUP(F297,ComboValue!$B$2:$C$11,2,FALSE) &amp; ",") &amp; IF(ISBLANK(G297),"",VLOOKUP(G297,ComboValue!$B$2:$C$11,2,FALSE) &amp; ",") &amp; IF(ISBLANK(H297),"",VLOOKUP(H297,ComboValue!$B$2:$C$11,2,FALSE) &amp; ",") &amp; IF(ISBLANK(I297),"",VLOOKUP(I297,ComboValue!$B$2:$C$11,2,FALSE) &amp; ",") &amp; IF(ISBLANK(J297),"",VLOOKUP(J297,ComboValue!$B$2:$C$11,2,FALSE) &amp; ",") &amp; IF(ISBLANK(K297),"",VLOOKUP(K297,ComboValue!$B$2:$C$11,2,FALSE) &amp; ",") &amp; IF(ISBLANK(L297),"",VLOOKUP(L297,ComboValue!$B$2:$C$11,2,FALSE) &amp; ",")</f>
        <v/>
      </c>
      <c r="AY297" s="121" t="str">
        <f t="shared" si="284"/>
        <v>Tous_NL</v>
      </c>
      <c r="AZ297" s="121" t="str">
        <f>IF(ISBLANK(M297),"",VLOOKUP(M297,ComboValue!$E$2:$G$18,3,FALSE))</f>
        <v/>
      </c>
      <c r="BA297" s="121" t="str">
        <f>IF(ISBLANK(N297),"",VLOOKUP(N297,ComboValue!$K$2:$L$5,2,FALSE))</f>
        <v/>
      </c>
      <c r="BB297" s="128" t="str">
        <f>IF(ISBLANK(S297),"",VLOOKUP(S297,ComboValue!$N$2:$O$70,2,FALSE) &amp; ",") &amp; IF(ISBLANK(T297),"",VLOOKUP(T297,ComboValue!$N$2:$O$70,2,FALSE) &amp; ",") &amp; IF(ISBLANK(U297),"",VLOOKUP(U297,ComboValue!$N$2:$O$70,2,FALSE) &amp; ",") &amp; IF(ISBLANK(V297),"",VLOOKUP(V297,ComboValue!$N$2:$O$70,2,FALSE) &amp; ",") &amp; IF(ISBLANK(W297),"",VLOOKUP(W297,ComboValue!$N$2:$O$70,2,FALSE) &amp; ",") &amp; IF(ISBLANK(X297),"",VLOOKUP(X297,ComboValue!$N$2:$O$70,2,FALSE) &amp; ",") &amp; IF(ISBLANK(Y297),"",VLOOKUP(Y297,ComboValue!$N$2:$O$70,2,FALSE) &amp; ",") &amp; IF(ISBLANK(Z297),"",VLOOKUP(Z297,ComboValue!$N$2:$O$70,2,FALSE) &amp; ",") &amp; IF(ISBLANK(AA297),"",VLOOKUP(AA297,ComboValue!$N$2:$O$70,2,FALSE) &amp; ",") &amp; IF(ISBLANK(AB297),"",VLOOKUP(AB297,ComboValue!$N$2:$O$70,2,FALSE) &amp; ",") &amp; IF(ISBLANK(AC297),"",VLOOKUP(AC297,ComboValue!$N$2:$O$70,2,FALSE) &amp; ",") &amp; IF(ISBLANK(AD297),"",VLOOKUP(AD297,ComboValue!$N$2:$O$70,2,FALSE) &amp; ",") &amp; IF(ISBLANK(AE297),"",VLOOKUP(AE297,ComboValue!$N$2:$O$70,2,FALSE) &amp; ",") &amp; IF(ISBLANK(AF297),"",VLOOKUP(AF297,ComboValue!$N$2:$O$70,2,FALSE) &amp; ",") &amp; IF(ISBLANK(AG297),"",VLOOKUP(AG297,ComboValue!$N$2:$O$70,2,FALSE) &amp; ",") &amp; IF(ISBLANK(AH297),"",VLOOKUP(AH297,ComboValue!$N$2:$O$70,2,FALSE) &amp; ",") &amp; IF(ISBLANK(AI297),"",VLOOKUP(AI297,ComboValue!$N$2:$O$70,2,FALSE) &amp; ",") &amp; IF(ISBLANK(AJ297),"",VLOOKUP(AJ297,ComboValue!$N$2:$O$70,2,FALSE) &amp; ",") &amp; IF(ISBLANK(AK297),"",VLOOKUP(AK297,ComboValue!$N$2:$O$70,2,FALSE) &amp; ",") &amp; IF(ISBLANK(AL297),"",VLOOKUP(AL297,ComboValue!$N$2:$O$70,2,FALSE) &amp; ",") &amp; IF(ISBLANK(AM297),"",VLOOKUP(AM297,ComboValue!$N$2:$O$70,2,FALSE) &amp; ",") &amp; IF(ISBLANK(AN297),"",VLOOKUP(AN297,ComboValue!$N$2:$O$70,2,FALSE) &amp; ",") &amp; IF(ISBLANK(AO297),"",VLOOKUP(AO297,ComboValue!$N$2:$O$70,2,FALSE) &amp; ",") &amp; IF(ISBLANK(AP297),"",VLOOKUP(AP297,ComboValue!$N$2:$O$70,2,FALSE) &amp; ",") &amp; IF(ISBLANK(AQ297),"",VLOOKUP(AQ297,ComboValue!$N$2:$O$70,2,FALSE) &amp; ",") &amp; IF(ISBLANK(AR297),"",VLOOKUP(AR297,ComboValue!$N$2:$O$70,2,FALSE) &amp; ",") &amp; IF(ISBLANK(AS297),"",VLOOKUP(AS297,ComboValue!$N$2:$O$70,2,FALSE) &amp; ",") &amp; IF(ISBLANK(AT297),"",VLOOKUP(AT297,ComboValue!$N$2:$O$70,2,FALSE) &amp; ",") &amp; IF(ISBLANK(AU297),"",VLOOKUP(AU297,ComboValue!$N$2:$O$70,2,FALSE) &amp; ",") &amp; IF(ISBLANK(AV297),"",VLOOKUP(AV297,ComboValue!$N$2:$O$70,2,FALSE) &amp; ",")</f>
        <v/>
      </c>
      <c r="BC297" s="122" t="str">
        <f t="shared" si="285"/>
        <v/>
      </c>
      <c r="BD297" s="110"/>
      <c r="BE297" s="120" t="str">
        <f t="shared" si="273"/>
        <v/>
      </c>
      <c r="BF297" s="121" t="str">
        <f t="shared" si="274"/>
        <v/>
      </c>
      <c r="BG297" s="121" t="str">
        <f t="shared" si="275"/>
        <v/>
      </c>
      <c r="BH297" s="121" t="str">
        <f t="shared" si="276"/>
        <v/>
      </c>
      <c r="BI297" s="121" t="str">
        <f t="shared" si="277"/>
        <v/>
      </c>
      <c r="BJ297" s="121" t="str">
        <f t="shared" si="278"/>
        <v/>
      </c>
      <c r="BK297" s="121" t="str">
        <f t="shared" si="279"/>
        <v/>
      </c>
      <c r="BL297" s="121" t="str">
        <f t="shared" si="280"/>
        <v/>
      </c>
      <c r="BM297" s="121" t="str">
        <f t="shared" si="281"/>
        <v/>
      </c>
      <c r="BN297" s="121" t="str">
        <f t="shared" si="282"/>
        <v/>
      </c>
      <c r="BO297" s="121">
        <f t="shared" si="286"/>
        <v>0</v>
      </c>
      <c r="BP297" s="121">
        <f t="shared" si="287"/>
        <v>0</v>
      </c>
      <c r="BQ297" s="121">
        <f t="shared" si="288"/>
        <v>0</v>
      </c>
      <c r="BR297" s="121">
        <f t="shared" si="289"/>
        <v>0</v>
      </c>
      <c r="BS297" s="121">
        <f t="shared" si="290"/>
        <v>0</v>
      </c>
      <c r="BT297" s="121">
        <f t="shared" si="291"/>
        <v>0</v>
      </c>
      <c r="BU297" s="121" t="str">
        <f t="shared" si="292"/>
        <v/>
      </c>
      <c r="BV297" s="121" t="str">
        <f t="shared" si="293"/>
        <v/>
      </c>
      <c r="BW297" s="121" t="str">
        <f t="shared" si="294"/>
        <v/>
      </c>
      <c r="BX297" s="121" t="str">
        <f t="shared" si="295"/>
        <v/>
      </c>
      <c r="BY297" s="121" t="str">
        <f t="shared" si="296"/>
        <v/>
      </c>
      <c r="BZ297" s="121" t="str">
        <f t="shared" si="297"/>
        <v/>
      </c>
      <c r="CA297" s="121" t="str">
        <f t="shared" si="298"/>
        <v/>
      </c>
      <c r="CB297" s="121" t="str">
        <f t="shared" si="299"/>
        <v/>
      </c>
      <c r="CC297" s="121" t="str">
        <f t="shared" si="300"/>
        <v/>
      </c>
      <c r="CD297" s="121" t="str">
        <f t="shared" si="301"/>
        <v/>
      </c>
      <c r="CE297" s="121" t="str">
        <f t="shared" si="302"/>
        <v/>
      </c>
      <c r="CF297" s="121" t="str">
        <f t="shared" si="303"/>
        <v/>
      </c>
      <c r="CG297" s="121" t="str">
        <f t="shared" si="304"/>
        <v/>
      </c>
      <c r="CH297" s="121" t="str">
        <f t="shared" si="305"/>
        <v/>
      </c>
      <c r="CI297" s="121" t="str">
        <f t="shared" si="306"/>
        <v/>
      </c>
      <c r="CJ297" s="129" t="str">
        <f t="shared" si="307"/>
        <v/>
      </c>
      <c r="CK297" s="121" t="str">
        <f t="shared" si="308"/>
        <v/>
      </c>
      <c r="CL297" s="121" t="str">
        <f t="shared" si="309"/>
        <v/>
      </c>
      <c r="CM297" s="122" t="str">
        <f t="shared" si="310"/>
        <v/>
      </c>
      <c r="CN297" s="122"/>
      <c r="CO297" s="122"/>
      <c r="CP297" s="122"/>
      <c r="CQ297" s="122"/>
      <c r="CR297" s="218" t="str">
        <f t="shared" si="283"/>
        <v>NO</v>
      </c>
      <c r="CS297" s="120" t="str">
        <f t="shared" si="311"/>
        <v/>
      </c>
      <c r="CT297" s="121" t="str">
        <f t="shared" si="312"/>
        <v/>
      </c>
      <c r="CU297" s="121" t="str">
        <f t="shared" si="313"/>
        <v/>
      </c>
      <c r="CV297" s="121" t="str">
        <f t="shared" si="314"/>
        <v/>
      </c>
      <c r="CW297" s="121" t="str">
        <f t="shared" si="315"/>
        <v/>
      </c>
      <c r="CX297" s="121" t="str">
        <f t="shared" si="316"/>
        <v/>
      </c>
      <c r="CY297" s="121" t="str">
        <f t="shared" si="317"/>
        <v/>
      </c>
      <c r="CZ297" s="121" t="str">
        <f t="shared" si="318"/>
        <v/>
      </c>
      <c r="DA297" s="121" t="str">
        <f t="shared" si="319"/>
        <v/>
      </c>
      <c r="DB297" s="122" t="str">
        <f t="shared" si="320"/>
        <v/>
      </c>
      <c r="DC297" s="120" t="str">
        <f t="shared" si="321"/>
        <v/>
      </c>
      <c r="DD297" s="121" t="str">
        <f t="shared" si="322"/>
        <v/>
      </c>
      <c r="DE297" s="121" t="str">
        <f t="shared" si="323"/>
        <v/>
      </c>
      <c r="DF297" s="122" t="str">
        <f t="shared" si="324"/>
        <v/>
      </c>
      <c r="DG297" s="110"/>
    </row>
    <row r="298" spans="2:111" ht="16.2" hidden="1" customHeight="1" outlineLevel="2" x14ac:dyDescent="0.4">
      <c r="B298" s="7">
        <v>293</v>
      </c>
      <c r="C298" s="12"/>
      <c r="D298" s="13"/>
      <c r="E298" s="14"/>
      <c r="F298" s="14"/>
      <c r="G298" s="14"/>
      <c r="H298" s="14"/>
      <c r="I298" s="14"/>
      <c r="J298" s="14"/>
      <c r="K298" s="14"/>
      <c r="L298" s="15"/>
      <c r="M298" s="12"/>
      <c r="N298" s="12"/>
      <c r="O298" s="12"/>
      <c r="P298" s="98" t="str">
        <f xml:space="preserve"> IF(ISBLANK(M298),"",VLOOKUP(M298,ComboValue!$E$2:$I$18,5,FALSE))</f>
        <v/>
      </c>
      <c r="Q298" s="12"/>
      <c r="R298" s="234" t="str" cm="1">
        <f t="array" ref="R298">IF(OR(ISNUMBER(SEARCH("GHS05",$D298:$L298)),ISNUMBER(SEARCH("GHS06",$D298:$L298)),ISNUMBER(SEARCH("GHS07",$D298:$L298)),ISNUMBER(SEARCH("GHS08",$D298:$L298)),ISNUMBER(SEARCH("geen pictogram",$D298:$L298)),ISNUMBER(SEARCH("GHS09",$D298:$L298)),ISNUMBER(SEARCH("GHS05",$D298:$L298))),"JA","NEE")</f>
        <v>NEE</v>
      </c>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X298" s="121" t="str">
        <f xml:space="preserve"> IF(ISBLANK(D298),"",VLOOKUP(D298,ComboValue!$B$2:$C$11,2,FALSE) &amp; ",") &amp; IF(ISBLANK(E298),"",VLOOKUP(E298,ComboValue!$B$2:$C$11,2,FALSE) &amp; ",") &amp; IF(ISBLANK(F298),"",VLOOKUP(F298,ComboValue!$B$2:$C$11,2,FALSE) &amp; ",") &amp; IF(ISBLANK(G298),"",VLOOKUP(G298,ComboValue!$B$2:$C$11,2,FALSE) &amp; ",") &amp; IF(ISBLANK(H298),"",VLOOKUP(H298,ComboValue!$B$2:$C$11,2,FALSE) &amp; ",") &amp; IF(ISBLANK(I298),"",VLOOKUP(I298,ComboValue!$B$2:$C$11,2,FALSE) &amp; ",") &amp; IF(ISBLANK(J298),"",VLOOKUP(J298,ComboValue!$B$2:$C$11,2,FALSE) &amp; ",") &amp; IF(ISBLANK(K298),"",VLOOKUP(K298,ComboValue!$B$2:$C$11,2,FALSE) &amp; ",") &amp; IF(ISBLANK(L298),"",VLOOKUP(L298,ComboValue!$B$2:$C$11,2,FALSE) &amp; ",")</f>
        <v/>
      </c>
      <c r="AY298" s="121" t="str">
        <f t="shared" si="284"/>
        <v>Tous_NL</v>
      </c>
      <c r="AZ298" s="121" t="str">
        <f>IF(ISBLANK(M298),"",VLOOKUP(M298,ComboValue!$E$2:$G$18,3,FALSE))</f>
        <v/>
      </c>
      <c r="BA298" s="121" t="str">
        <f>IF(ISBLANK(N298),"",VLOOKUP(N298,ComboValue!$K$2:$L$5,2,FALSE))</f>
        <v/>
      </c>
      <c r="BB298" s="128" t="str">
        <f>IF(ISBLANK(S298),"",VLOOKUP(S298,ComboValue!$N$2:$O$70,2,FALSE) &amp; ",") &amp; IF(ISBLANK(T298),"",VLOOKUP(T298,ComboValue!$N$2:$O$70,2,FALSE) &amp; ",") &amp; IF(ISBLANK(U298),"",VLOOKUP(U298,ComboValue!$N$2:$O$70,2,FALSE) &amp; ",") &amp; IF(ISBLANK(V298),"",VLOOKUP(V298,ComboValue!$N$2:$O$70,2,FALSE) &amp; ",") &amp; IF(ISBLANK(W298),"",VLOOKUP(W298,ComboValue!$N$2:$O$70,2,FALSE) &amp; ",") &amp; IF(ISBLANK(X298),"",VLOOKUP(X298,ComboValue!$N$2:$O$70,2,FALSE) &amp; ",") &amp; IF(ISBLANK(Y298),"",VLOOKUP(Y298,ComboValue!$N$2:$O$70,2,FALSE) &amp; ",") &amp; IF(ISBLANK(Z298),"",VLOOKUP(Z298,ComboValue!$N$2:$O$70,2,FALSE) &amp; ",") &amp; IF(ISBLANK(AA298),"",VLOOKUP(AA298,ComboValue!$N$2:$O$70,2,FALSE) &amp; ",") &amp; IF(ISBLANK(AB298),"",VLOOKUP(AB298,ComboValue!$N$2:$O$70,2,FALSE) &amp; ",") &amp; IF(ISBLANK(AC298),"",VLOOKUP(AC298,ComboValue!$N$2:$O$70,2,FALSE) &amp; ",") &amp; IF(ISBLANK(AD298),"",VLOOKUP(AD298,ComboValue!$N$2:$O$70,2,FALSE) &amp; ",") &amp; IF(ISBLANK(AE298),"",VLOOKUP(AE298,ComboValue!$N$2:$O$70,2,FALSE) &amp; ",") &amp; IF(ISBLANK(AF298),"",VLOOKUP(AF298,ComboValue!$N$2:$O$70,2,FALSE) &amp; ",") &amp; IF(ISBLANK(AG298),"",VLOOKUP(AG298,ComboValue!$N$2:$O$70,2,FALSE) &amp; ",") &amp; IF(ISBLANK(AH298),"",VLOOKUP(AH298,ComboValue!$N$2:$O$70,2,FALSE) &amp; ",") &amp; IF(ISBLANK(AI298),"",VLOOKUP(AI298,ComboValue!$N$2:$O$70,2,FALSE) &amp; ",") &amp; IF(ISBLANK(AJ298),"",VLOOKUP(AJ298,ComboValue!$N$2:$O$70,2,FALSE) &amp; ",") &amp; IF(ISBLANK(AK298),"",VLOOKUP(AK298,ComboValue!$N$2:$O$70,2,FALSE) &amp; ",") &amp; IF(ISBLANK(AL298),"",VLOOKUP(AL298,ComboValue!$N$2:$O$70,2,FALSE) &amp; ",") &amp; IF(ISBLANK(AM298),"",VLOOKUP(AM298,ComboValue!$N$2:$O$70,2,FALSE) &amp; ",") &amp; IF(ISBLANK(AN298),"",VLOOKUP(AN298,ComboValue!$N$2:$O$70,2,FALSE) &amp; ",") &amp; IF(ISBLANK(AO298),"",VLOOKUP(AO298,ComboValue!$N$2:$O$70,2,FALSE) &amp; ",") &amp; IF(ISBLANK(AP298),"",VLOOKUP(AP298,ComboValue!$N$2:$O$70,2,FALSE) &amp; ",") &amp; IF(ISBLANK(AQ298),"",VLOOKUP(AQ298,ComboValue!$N$2:$O$70,2,FALSE) &amp; ",") &amp; IF(ISBLANK(AR298),"",VLOOKUP(AR298,ComboValue!$N$2:$O$70,2,FALSE) &amp; ",") &amp; IF(ISBLANK(AS298),"",VLOOKUP(AS298,ComboValue!$N$2:$O$70,2,FALSE) &amp; ",") &amp; IF(ISBLANK(AT298),"",VLOOKUP(AT298,ComboValue!$N$2:$O$70,2,FALSE) &amp; ",") &amp; IF(ISBLANK(AU298),"",VLOOKUP(AU298,ComboValue!$N$2:$O$70,2,FALSE) &amp; ",") &amp; IF(ISBLANK(AV298),"",VLOOKUP(AV298,ComboValue!$N$2:$O$70,2,FALSE) &amp; ",")</f>
        <v/>
      </c>
      <c r="BC298" s="122" t="str">
        <f t="shared" si="285"/>
        <v/>
      </c>
      <c r="BD298" s="110"/>
      <c r="BE298" s="120" t="str">
        <f t="shared" si="273"/>
        <v/>
      </c>
      <c r="BF298" s="121" t="str">
        <f t="shared" si="274"/>
        <v/>
      </c>
      <c r="BG298" s="121" t="str">
        <f t="shared" si="275"/>
        <v/>
      </c>
      <c r="BH298" s="121" t="str">
        <f t="shared" si="276"/>
        <v/>
      </c>
      <c r="BI298" s="121" t="str">
        <f t="shared" si="277"/>
        <v/>
      </c>
      <c r="BJ298" s="121" t="str">
        <f t="shared" si="278"/>
        <v/>
      </c>
      <c r="BK298" s="121" t="str">
        <f t="shared" si="279"/>
        <v/>
      </c>
      <c r="BL298" s="121" t="str">
        <f t="shared" si="280"/>
        <v/>
      </c>
      <c r="BM298" s="121" t="str">
        <f t="shared" si="281"/>
        <v/>
      </c>
      <c r="BN298" s="121" t="str">
        <f t="shared" si="282"/>
        <v/>
      </c>
      <c r="BO298" s="121">
        <f t="shared" si="286"/>
        <v>0</v>
      </c>
      <c r="BP298" s="121">
        <f t="shared" si="287"/>
        <v>0</v>
      </c>
      <c r="BQ298" s="121">
        <f t="shared" si="288"/>
        <v>0</v>
      </c>
      <c r="BR298" s="121">
        <f t="shared" si="289"/>
        <v>0</v>
      </c>
      <c r="BS298" s="121">
        <f t="shared" si="290"/>
        <v>0</v>
      </c>
      <c r="BT298" s="121">
        <f t="shared" si="291"/>
        <v>0</v>
      </c>
      <c r="BU298" s="121" t="str">
        <f t="shared" si="292"/>
        <v/>
      </c>
      <c r="BV298" s="121" t="str">
        <f t="shared" si="293"/>
        <v/>
      </c>
      <c r="BW298" s="121" t="str">
        <f t="shared" si="294"/>
        <v/>
      </c>
      <c r="BX298" s="121" t="str">
        <f t="shared" si="295"/>
        <v/>
      </c>
      <c r="BY298" s="121" t="str">
        <f t="shared" si="296"/>
        <v/>
      </c>
      <c r="BZ298" s="121" t="str">
        <f t="shared" si="297"/>
        <v/>
      </c>
      <c r="CA298" s="121" t="str">
        <f t="shared" si="298"/>
        <v/>
      </c>
      <c r="CB298" s="121" t="str">
        <f t="shared" si="299"/>
        <v/>
      </c>
      <c r="CC298" s="121" t="str">
        <f t="shared" si="300"/>
        <v/>
      </c>
      <c r="CD298" s="121" t="str">
        <f t="shared" si="301"/>
        <v/>
      </c>
      <c r="CE298" s="121" t="str">
        <f t="shared" si="302"/>
        <v/>
      </c>
      <c r="CF298" s="121" t="str">
        <f t="shared" si="303"/>
        <v/>
      </c>
      <c r="CG298" s="121" t="str">
        <f t="shared" si="304"/>
        <v/>
      </c>
      <c r="CH298" s="121" t="str">
        <f t="shared" si="305"/>
        <v/>
      </c>
      <c r="CI298" s="121" t="str">
        <f t="shared" si="306"/>
        <v/>
      </c>
      <c r="CJ298" s="129" t="str">
        <f t="shared" si="307"/>
        <v/>
      </c>
      <c r="CK298" s="121" t="str">
        <f t="shared" si="308"/>
        <v/>
      </c>
      <c r="CL298" s="121" t="str">
        <f t="shared" si="309"/>
        <v/>
      </c>
      <c r="CM298" s="122" t="str">
        <f t="shared" si="310"/>
        <v/>
      </c>
      <c r="CN298" s="122"/>
      <c r="CO298" s="122"/>
      <c r="CP298" s="122"/>
      <c r="CQ298" s="122"/>
      <c r="CR298" s="218" t="str">
        <f t="shared" si="283"/>
        <v>NO</v>
      </c>
      <c r="CS298" s="120" t="str">
        <f t="shared" si="311"/>
        <v/>
      </c>
      <c r="CT298" s="121" t="str">
        <f t="shared" si="312"/>
        <v/>
      </c>
      <c r="CU298" s="121" t="str">
        <f t="shared" si="313"/>
        <v/>
      </c>
      <c r="CV298" s="121" t="str">
        <f t="shared" si="314"/>
        <v/>
      </c>
      <c r="CW298" s="121" t="str">
        <f t="shared" si="315"/>
        <v/>
      </c>
      <c r="CX298" s="121" t="str">
        <f t="shared" si="316"/>
        <v/>
      </c>
      <c r="CY298" s="121" t="str">
        <f t="shared" si="317"/>
        <v/>
      </c>
      <c r="CZ298" s="121" t="str">
        <f t="shared" si="318"/>
        <v/>
      </c>
      <c r="DA298" s="121" t="str">
        <f t="shared" si="319"/>
        <v/>
      </c>
      <c r="DB298" s="122" t="str">
        <f t="shared" si="320"/>
        <v/>
      </c>
      <c r="DC298" s="120" t="str">
        <f t="shared" si="321"/>
        <v/>
      </c>
      <c r="DD298" s="121" t="str">
        <f t="shared" si="322"/>
        <v/>
      </c>
      <c r="DE298" s="121" t="str">
        <f t="shared" si="323"/>
        <v/>
      </c>
      <c r="DF298" s="122" t="str">
        <f t="shared" si="324"/>
        <v/>
      </c>
      <c r="DG298" s="110"/>
    </row>
    <row r="299" spans="2:111" ht="16.2" hidden="1" customHeight="1" outlineLevel="2" x14ac:dyDescent="0.4">
      <c r="B299" s="7">
        <v>294</v>
      </c>
      <c r="C299" s="12"/>
      <c r="D299" s="13"/>
      <c r="E299" s="14"/>
      <c r="F299" s="14"/>
      <c r="G299" s="14"/>
      <c r="H299" s="14"/>
      <c r="I299" s="14"/>
      <c r="J299" s="14"/>
      <c r="K299" s="14"/>
      <c r="L299" s="15"/>
      <c r="M299" s="12"/>
      <c r="N299" s="12"/>
      <c r="O299" s="12"/>
      <c r="P299" s="98" t="str">
        <f xml:space="preserve"> IF(ISBLANK(M299),"",VLOOKUP(M299,ComboValue!$E$2:$I$18,5,FALSE))</f>
        <v/>
      </c>
      <c r="Q299" s="12"/>
      <c r="R299" s="234" t="str" cm="1">
        <f t="array" ref="R299">IF(OR(ISNUMBER(SEARCH("GHS05",$D299:$L299)),ISNUMBER(SEARCH("GHS06",$D299:$L299)),ISNUMBER(SEARCH("GHS07",$D299:$L299)),ISNUMBER(SEARCH("GHS08",$D299:$L299)),ISNUMBER(SEARCH("geen pictogram",$D299:$L299)),ISNUMBER(SEARCH("GHS09",$D299:$L299)),ISNUMBER(SEARCH("GHS05",$D299:$L299))),"JA","NEE")</f>
        <v>NEE</v>
      </c>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X299" s="121" t="str">
        <f xml:space="preserve"> IF(ISBLANK(D299),"",VLOOKUP(D299,ComboValue!$B$2:$C$11,2,FALSE) &amp; ",") &amp; IF(ISBLANK(E299),"",VLOOKUP(E299,ComboValue!$B$2:$C$11,2,FALSE) &amp; ",") &amp; IF(ISBLANK(F299),"",VLOOKUP(F299,ComboValue!$B$2:$C$11,2,FALSE) &amp; ",") &amp; IF(ISBLANK(G299),"",VLOOKUP(G299,ComboValue!$B$2:$C$11,2,FALSE) &amp; ",") &amp; IF(ISBLANK(H299),"",VLOOKUP(H299,ComboValue!$B$2:$C$11,2,FALSE) &amp; ",") &amp; IF(ISBLANK(I299),"",VLOOKUP(I299,ComboValue!$B$2:$C$11,2,FALSE) &amp; ",") &amp; IF(ISBLANK(J299),"",VLOOKUP(J299,ComboValue!$B$2:$C$11,2,FALSE) &amp; ",") &amp; IF(ISBLANK(K299),"",VLOOKUP(K299,ComboValue!$B$2:$C$11,2,FALSE) &amp; ",") &amp; IF(ISBLANK(L299),"",VLOOKUP(L299,ComboValue!$B$2:$C$11,2,FALSE) &amp; ",")</f>
        <v/>
      </c>
      <c r="AY299" s="121" t="str">
        <f t="shared" si="284"/>
        <v>Tous_NL</v>
      </c>
      <c r="AZ299" s="121" t="str">
        <f>IF(ISBLANK(M299),"",VLOOKUP(M299,ComboValue!$E$2:$G$18,3,FALSE))</f>
        <v/>
      </c>
      <c r="BA299" s="121" t="str">
        <f>IF(ISBLANK(N299),"",VLOOKUP(N299,ComboValue!$K$2:$L$5,2,FALSE))</f>
        <v/>
      </c>
      <c r="BB299" s="128" t="str">
        <f>IF(ISBLANK(S299),"",VLOOKUP(S299,ComboValue!$N$2:$O$70,2,FALSE) &amp; ",") &amp; IF(ISBLANK(T299),"",VLOOKUP(T299,ComboValue!$N$2:$O$70,2,FALSE) &amp; ",") &amp; IF(ISBLANK(U299),"",VLOOKUP(U299,ComboValue!$N$2:$O$70,2,FALSE) &amp; ",") &amp; IF(ISBLANK(V299),"",VLOOKUP(V299,ComboValue!$N$2:$O$70,2,FALSE) &amp; ",") &amp; IF(ISBLANK(W299),"",VLOOKUP(W299,ComboValue!$N$2:$O$70,2,FALSE) &amp; ",") &amp; IF(ISBLANK(X299),"",VLOOKUP(X299,ComboValue!$N$2:$O$70,2,FALSE) &amp; ",") &amp; IF(ISBLANK(Y299),"",VLOOKUP(Y299,ComboValue!$N$2:$O$70,2,FALSE) &amp; ",") &amp; IF(ISBLANK(Z299),"",VLOOKUP(Z299,ComboValue!$N$2:$O$70,2,FALSE) &amp; ",") &amp; IF(ISBLANK(AA299),"",VLOOKUP(AA299,ComboValue!$N$2:$O$70,2,FALSE) &amp; ",") &amp; IF(ISBLANK(AB299),"",VLOOKUP(AB299,ComboValue!$N$2:$O$70,2,FALSE) &amp; ",") &amp; IF(ISBLANK(AC299),"",VLOOKUP(AC299,ComboValue!$N$2:$O$70,2,FALSE) &amp; ",") &amp; IF(ISBLANK(AD299),"",VLOOKUP(AD299,ComboValue!$N$2:$O$70,2,FALSE) &amp; ",") &amp; IF(ISBLANK(AE299),"",VLOOKUP(AE299,ComboValue!$N$2:$O$70,2,FALSE) &amp; ",") &amp; IF(ISBLANK(AF299),"",VLOOKUP(AF299,ComboValue!$N$2:$O$70,2,FALSE) &amp; ",") &amp; IF(ISBLANK(AG299),"",VLOOKUP(AG299,ComboValue!$N$2:$O$70,2,FALSE) &amp; ",") &amp; IF(ISBLANK(AH299),"",VLOOKUP(AH299,ComboValue!$N$2:$O$70,2,FALSE) &amp; ",") &amp; IF(ISBLANK(AI299),"",VLOOKUP(AI299,ComboValue!$N$2:$O$70,2,FALSE) &amp; ",") &amp; IF(ISBLANK(AJ299),"",VLOOKUP(AJ299,ComboValue!$N$2:$O$70,2,FALSE) &amp; ",") &amp; IF(ISBLANK(AK299),"",VLOOKUP(AK299,ComboValue!$N$2:$O$70,2,FALSE) &amp; ",") &amp; IF(ISBLANK(AL299),"",VLOOKUP(AL299,ComboValue!$N$2:$O$70,2,FALSE) &amp; ",") &amp; IF(ISBLANK(AM299),"",VLOOKUP(AM299,ComboValue!$N$2:$O$70,2,FALSE) &amp; ",") &amp; IF(ISBLANK(AN299),"",VLOOKUP(AN299,ComboValue!$N$2:$O$70,2,FALSE) &amp; ",") &amp; IF(ISBLANK(AO299),"",VLOOKUP(AO299,ComboValue!$N$2:$O$70,2,FALSE) &amp; ",") &amp; IF(ISBLANK(AP299),"",VLOOKUP(AP299,ComboValue!$N$2:$O$70,2,FALSE) &amp; ",") &amp; IF(ISBLANK(AQ299),"",VLOOKUP(AQ299,ComboValue!$N$2:$O$70,2,FALSE) &amp; ",") &amp; IF(ISBLANK(AR299),"",VLOOKUP(AR299,ComboValue!$N$2:$O$70,2,FALSE) &amp; ",") &amp; IF(ISBLANK(AS299),"",VLOOKUP(AS299,ComboValue!$N$2:$O$70,2,FALSE) &amp; ",") &amp; IF(ISBLANK(AT299),"",VLOOKUP(AT299,ComboValue!$N$2:$O$70,2,FALSE) &amp; ",") &amp; IF(ISBLANK(AU299),"",VLOOKUP(AU299,ComboValue!$N$2:$O$70,2,FALSE) &amp; ",") &amp; IF(ISBLANK(AV299),"",VLOOKUP(AV299,ComboValue!$N$2:$O$70,2,FALSE) &amp; ",")</f>
        <v/>
      </c>
      <c r="BC299" s="122" t="str">
        <f t="shared" si="285"/>
        <v/>
      </c>
      <c r="BD299" s="110"/>
      <c r="BE299" s="120" t="str">
        <f t="shared" si="273"/>
        <v/>
      </c>
      <c r="BF299" s="121" t="str">
        <f t="shared" si="274"/>
        <v/>
      </c>
      <c r="BG299" s="121" t="str">
        <f t="shared" si="275"/>
        <v/>
      </c>
      <c r="BH299" s="121" t="str">
        <f t="shared" si="276"/>
        <v/>
      </c>
      <c r="BI299" s="121" t="str">
        <f t="shared" si="277"/>
        <v/>
      </c>
      <c r="BJ299" s="121" t="str">
        <f t="shared" si="278"/>
        <v/>
      </c>
      <c r="BK299" s="121" t="str">
        <f t="shared" si="279"/>
        <v/>
      </c>
      <c r="BL299" s="121" t="str">
        <f t="shared" si="280"/>
        <v/>
      </c>
      <c r="BM299" s="121" t="str">
        <f t="shared" si="281"/>
        <v/>
      </c>
      <c r="BN299" s="121" t="str">
        <f t="shared" si="282"/>
        <v/>
      </c>
      <c r="BO299" s="121">
        <f t="shared" si="286"/>
        <v>0</v>
      </c>
      <c r="BP299" s="121">
        <f t="shared" si="287"/>
        <v>0</v>
      </c>
      <c r="BQ299" s="121">
        <f t="shared" si="288"/>
        <v>0</v>
      </c>
      <c r="BR299" s="121">
        <f t="shared" si="289"/>
        <v>0</v>
      </c>
      <c r="BS299" s="121">
        <f t="shared" si="290"/>
        <v>0</v>
      </c>
      <c r="BT299" s="121">
        <f t="shared" si="291"/>
        <v>0</v>
      </c>
      <c r="BU299" s="121" t="str">
        <f t="shared" si="292"/>
        <v/>
      </c>
      <c r="BV299" s="121" t="str">
        <f t="shared" si="293"/>
        <v/>
      </c>
      <c r="BW299" s="121" t="str">
        <f t="shared" si="294"/>
        <v/>
      </c>
      <c r="BX299" s="121" t="str">
        <f t="shared" si="295"/>
        <v/>
      </c>
      <c r="BY299" s="121" t="str">
        <f t="shared" si="296"/>
        <v/>
      </c>
      <c r="BZ299" s="121" t="str">
        <f t="shared" si="297"/>
        <v/>
      </c>
      <c r="CA299" s="121" t="str">
        <f t="shared" si="298"/>
        <v/>
      </c>
      <c r="CB299" s="121" t="str">
        <f t="shared" si="299"/>
        <v/>
      </c>
      <c r="CC299" s="121" t="str">
        <f t="shared" si="300"/>
        <v/>
      </c>
      <c r="CD299" s="121" t="str">
        <f t="shared" si="301"/>
        <v/>
      </c>
      <c r="CE299" s="121" t="str">
        <f t="shared" si="302"/>
        <v/>
      </c>
      <c r="CF299" s="121" t="str">
        <f t="shared" si="303"/>
        <v/>
      </c>
      <c r="CG299" s="121" t="str">
        <f t="shared" si="304"/>
        <v/>
      </c>
      <c r="CH299" s="121" t="str">
        <f t="shared" si="305"/>
        <v/>
      </c>
      <c r="CI299" s="121" t="str">
        <f t="shared" si="306"/>
        <v/>
      </c>
      <c r="CJ299" s="129" t="str">
        <f t="shared" si="307"/>
        <v/>
      </c>
      <c r="CK299" s="121" t="str">
        <f t="shared" si="308"/>
        <v/>
      </c>
      <c r="CL299" s="121" t="str">
        <f t="shared" si="309"/>
        <v/>
      </c>
      <c r="CM299" s="122" t="str">
        <f t="shared" si="310"/>
        <v/>
      </c>
      <c r="CN299" s="122"/>
      <c r="CO299" s="122"/>
      <c r="CP299" s="122"/>
      <c r="CQ299" s="122"/>
      <c r="CR299" s="218" t="str">
        <f t="shared" si="283"/>
        <v>NO</v>
      </c>
      <c r="CS299" s="120" t="str">
        <f t="shared" si="311"/>
        <v/>
      </c>
      <c r="CT299" s="121" t="str">
        <f t="shared" si="312"/>
        <v/>
      </c>
      <c r="CU299" s="121" t="str">
        <f t="shared" si="313"/>
        <v/>
      </c>
      <c r="CV299" s="121" t="str">
        <f t="shared" si="314"/>
        <v/>
      </c>
      <c r="CW299" s="121" t="str">
        <f t="shared" si="315"/>
        <v/>
      </c>
      <c r="CX299" s="121" t="str">
        <f t="shared" si="316"/>
        <v/>
      </c>
      <c r="CY299" s="121" t="str">
        <f t="shared" si="317"/>
        <v/>
      </c>
      <c r="CZ299" s="121" t="str">
        <f t="shared" si="318"/>
        <v/>
      </c>
      <c r="DA299" s="121" t="str">
        <f t="shared" si="319"/>
        <v/>
      </c>
      <c r="DB299" s="122" t="str">
        <f t="shared" si="320"/>
        <v/>
      </c>
      <c r="DC299" s="120" t="str">
        <f t="shared" si="321"/>
        <v/>
      </c>
      <c r="DD299" s="121" t="str">
        <f t="shared" si="322"/>
        <v/>
      </c>
      <c r="DE299" s="121" t="str">
        <f t="shared" si="323"/>
        <v/>
      </c>
      <c r="DF299" s="122" t="str">
        <f t="shared" si="324"/>
        <v/>
      </c>
      <c r="DG299" s="110"/>
    </row>
    <row r="300" spans="2:111" ht="16.2" hidden="1" customHeight="1" outlineLevel="2" x14ac:dyDescent="0.4">
      <c r="B300" s="7">
        <v>295</v>
      </c>
      <c r="C300" s="12"/>
      <c r="D300" s="13"/>
      <c r="E300" s="14"/>
      <c r="F300" s="14"/>
      <c r="G300" s="14"/>
      <c r="H300" s="14"/>
      <c r="I300" s="14"/>
      <c r="J300" s="14"/>
      <c r="K300" s="14"/>
      <c r="L300" s="15"/>
      <c r="M300" s="12"/>
      <c r="N300" s="12"/>
      <c r="O300" s="12"/>
      <c r="P300" s="98" t="str">
        <f xml:space="preserve"> IF(ISBLANK(M300),"",VLOOKUP(M300,ComboValue!$E$2:$I$18,5,FALSE))</f>
        <v/>
      </c>
      <c r="Q300" s="12"/>
      <c r="R300" s="234" t="str" cm="1">
        <f t="array" ref="R300">IF(OR(ISNUMBER(SEARCH("GHS05",$D300:$L300)),ISNUMBER(SEARCH("GHS06",$D300:$L300)),ISNUMBER(SEARCH("GHS07",$D300:$L300)),ISNUMBER(SEARCH("GHS08",$D300:$L300)),ISNUMBER(SEARCH("geen pictogram",$D300:$L300)),ISNUMBER(SEARCH("GHS09",$D300:$L300)),ISNUMBER(SEARCH("GHS05",$D300:$L300))),"JA","NEE")</f>
        <v>NEE</v>
      </c>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X300" s="121" t="str">
        <f xml:space="preserve"> IF(ISBLANK(D300),"",VLOOKUP(D300,ComboValue!$B$2:$C$11,2,FALSE) &amp; ",") &amp; IF(ISBLANK(E300),"",VLOOKUP(E300,ComboValue!$B$2:$C$11,2,FALSE) &amp; ",") &amp; IF(ISBLANK(F300),"",VLOOKUP(F300,ComboValue!$B$2:$C$11,2,FALSE) &amp; ",") &amp; IF(ISBLANK(G300),"",VLOOKUP(G300,ComboValue!$B$2:$C$11,2,FALSE) &amp; ",") &amp; IF(ISBLANK(H300),"",VLOOKUP(H300,ComboValue!$B$2:$C$11,2,FALSE) &amp; ",") &amp; IF(ISBLANK(I300),"",VLOOKUP(I300,ComboValue!$B$2:$C$11,2,FALSE) &amp; ",") &amp; IF(ISBLANK(J300),"",VLOOKUP(J300,ComboValue!$B$2:$C$11,2,FALSE) &amp; ",") &amp; IF(ISBLANK(K300),"",VLOOKUP(K300,ComboValue!$B$2:$C$11,2,FALSE) &amp; ",") &amp; IF(ISBLANK(L300),"",VLOOKUP(L300,ComboValue!$B$2:$C$11,2,FALSE) &amp; ",")</f>
        <v/>
      </c>
      <c r="AY300" s="121" t="str">
        <f t="shared" si="284"/>
        <v>Tous_NL</v>
      </c>
      <c r="AZ300" s="121" t="str">
        <f>IF(ISBLANK(M300),"",VLOOKUP(M300,ComboValue!$E$2:$G$18,3,FALSE))</f>
        <v/>
      </c>
      <c r="BA300" s="121" t="str">
        <f>IF(ISBLANK(N300),"",VLOOKUP(N300,ComboValue!$K$2:$L$5,2,FALSE))</f>
        <v/>
      </c>
      <c r="BB300" s="128" t="str">
        <f>IF(ISBLANK(S300),"",VLOOKUP(S300,ComboValue!$N$2:$O$70,2,FALSE) &amp; ",") &amp; IF(ISBLANK(T300),"",VLOOKUP(T300,ComboValue!$N$2:$O$70,2,FALSE) &amp; ",") &amp; IF(ISBLANK(U300),"",VLOOKUP(U300,ComboValue!$N$2:$O$70,2,FALSE) &amp; ",") &amp; IF(ISBLANK(V300),"",VLOOKUP(V300,ComboValue!$N$2:$O$70,2,FALSE) &amp; ",") &amp; IF(ISBLANK(W300),"",VLOOKUP(W300,ComboValue!$N$2:$O$70,2,FALSE) &amp; ",") &amp; IF(ISBLANK(X300),"",VLOOKUP(X300,ComboValue!$N$2:$O$70,2,FALSE) &amp; ",") &amp; IF(ISBLANK(Y300),"",VLOOKUP(Y300,ComboValue!$N$2:$O$70,2,FALSE) &amp; ",") &amp; IF(ISBLANK(Z300),"",VLOOKUP(Z300,ComboValue!$N$2:$O$70,2,FALSE) &amp; ",") &amp; IF(ISBLANK(AA300),"",VLOOKUP(AA300,ComboValue!$N$2:$O$70,2,FALSE) &amp; ",") &amp; IF(ISBLANK(AB300),"",VLOOKUP(AB300,ComboValue!$N$2:$O$70,2,FALSE) &amp; ",") &amp; IF(ISBLANK(AC300),"",VLOOKUP(AC300,ComboValue!$N$2:$O$70,2,FALSE) &amp; ",") &amp; IF(ISBLANK(AD300),"",VLOOKUP(AD300,ComboValue!$N$2:$O$70,2,FALSE) &amp; ",") &amp; IF(ISBLANK(AE300),"",VLOOKUP(AE300,ComboValue!$N$2:$O$70,2,FALSE) &amp; ",") &amp; IF(ISBLANK(AF300),"",VLOOKUP(AF300,ComboValue!$N$2:$O$70,2,FALSE) &amp; ",") &amp; IF(ISBLANK(AG300),"",VLOOKUP(AG300,ComboValue!$N$2:$O$70,2,FALSE) &amp; ",") &amp; IF(ISBLANK(AH300),"",VLOOKUP(AH300,ComboValue!$N$2:$O$70,2,FALSE) &amp; ",") &amp; IF(ISBLANK(AI300),"",VLOOKUP(AI300,ComboValue!$N$2:$O$70,2,FALSE) &amp; ",") &amp; IF(ISBLANK(AJ300),"",VLOOKUP(AJ300,ComboValue!$N$2:$O$70,2,FALSE) &amp; ",") &amp; IF(ISBLANK(AK300),"",VLOOKUP(AK300,ComboValue!$N$2:$O$70,2,FALSE) &amp; ",") &amp; IF(ISBLANK(AL300),"",VLOOKUP(AL300,ComboValue!$N$2:$O$70,2,FALSE) &amp; ",") &amp; IF(ISBLANK(AM300),"",VLOOKUP(AM300,ComboValue!$N$2:$O$70,2,FALSE) &amp; ",") &amp; IF(ISBLANK(AN300),"",VLOOKUP(AN300,ComboValue!$N$2:$O$70,2,FALSE) &amp; ",") &amp; IF(ISBLANK(AO300),"",VLOOKUP(AO300,ComboValue!$N$2:$O$70,2,FALSE) &amp; ",") &amp; IF(ISBLANK(AP300),"",VLOOKUP(AP300,ComboValue!$N$2:$O$70,2,FALSE) &amp; ",") &amp; IF(ISBLANK(AQ300),"",VLOOKUP(AQ300,ComboValue!$N$2:$O$70,2,FALSE) &amp; ",") &amp; IF(ISBLANK(AR300),"",VLOOKUP(AR300,ComboValue!$N$2:$O$70,2,FALSE) &amp; ",") &amp; IF(ISBLANK(AS300),"",VLOOKUP(AS300,ComboValue!$N$2:$O$70,2,FALSE) &amp; ",") &amp; IF(ISBLANK(AT300),"",VLOOKUP(AT300,ComboValue!$N$2:$O$70,2,FALSE) &amp; ",") &amp; IF(ISBLANK(AU300),"",VLOOKUP(AU300,ComboValue!$N$2:$O$70,2,FALSE) &amp; ",") &amp; IF(ISBLANK(AV300),"",VLOOKUP(AV300,ComboValue!$N$2:$O$70,2,FALSE) &amp; ",")</f>
        <v/>
      </c>
      <c r="BC300" s="122" t="str">
        <f t="shared" si="285"/>
        <v/>
      </c>
      <c r="BD300" s="110"/>
      <c r="BE300" s="120" t="str">
        <f t="shared" si="273"/>
        <v/>
      </c>
      <c r="BF300" s="121" t="str">
        <f t="shared" si="274"/>
        <v/>
      </c>
      <c r="BG300" s="121" t="str">
        <f t="shared" si="275"/>
        <v/>
      </c>
      <c r="BH300" s="121" t="str">
        <f t="shared" si="276"/>
        <v/>
      </c>
      <c r="BI300" s="121" t="str">
        <f t="shared" si="277"/>
        <v/>
      </c>
      <c r="BJ300" s="121" t="str">
        <f t="shared" si="278"/>
        <v/>
      </c>
      <c r="BK300" s="121" t="str">
        <f t="shared" si="279"/>
        <v/>
      </c>
      <c r="BL300" s="121" t="str">
        <f t="shared" si="280"/>
        <v/>
      </c>
      <c r="BM300" s="121" t="str">
        <f t="shared" si="281"/>
        <v/>
      </c>
      <c r="BN300" s="121" t="str">
        <f t="shared" si="282"/>
        <v/>
      </c>
      <c r="BO300" s="121">
        <f t="shared" si="286"/>
        <v>0</v>
      </c>
      <c r="BP300" s="121">
        <f t="shared" si="287"/>
        <v>0</v>
      </c>
      <c r="BQ300" s="121">
        <f t="shared" si="288"/>
        <v>0</v>
      </c>
      <c r="BR300" s="121">
        <f t="shared" si="289"/>
        <v>0</v>
      </c>
      <c r="BS300" s="121">
        <f t="shared" si="290"/>
        <v>0</v>
      </c>
      <c r="BT300" s="121">
        <f t="shared" si="291"/>
        <v>0</v>
      </c>
      <c r="BU300" s="121" t="str">
        <f t="shared" si="292"/>
        <v/>
      </c>
      <c r="BV300" s="121" t="str">
        <f t="shared" si="293"/>
        <v/>
      </c>
      <c r="BW300" s="121" t="str">
        <f t="shared" si="294"/>
        <v/>
      </c>
      <c r="BX300" s="121" t="str">
        <f t="shared" si="295"/>
        <v/>
      </c>
      <c r="BY300" s="121" t="str">
        <f t="shared" si="296"/>
        <v/>
      </c>
      <c r="BZ300" s="121" t="str">
        <f t="shared" si="297"/>
        <v/>
      </c>
      <c r="CA300" s="121" t="str">
        <f t="shared" si="298"/>
        <v/>
      </c>
      <c r="CB300" s="121" t="str">
        <f t="shared" si="299"/>
        <v/>
      </c>
      <c r="CC300" s="121" t="str">
        <f t="shared" si="300"/>
        <v/>
      </c>
      <c r="CD300" s="121" t="str">
        <f t="shared" si="301"/>
        <v/>
      </c>
      <c r="CE300" s="121" t="str">
        <f t="shared" si="302"/>
        <v/>
      </c>
      <c r="CF300" s="121" t="str">
        <f t="shared" si="303"/>
        <v/>
      </c>
      <c r="CG300" s="121" t="str">
        <f t="shared" si="304"/>
        <v/>
      </c>
      <c r="CH300" s="121" t="str">
        <f t="shared" si="305"/>
        <v/>
      </c>
      <c r="CI300" s="121" t="str">
        <f t="shared" si="306"/>
        <v/>
      </c>
      <c r="CJ300" s="129" t="str">
        <f t="shared" si="307"/>
        <v/>
      </c>
      <c r="CK300" s="121" t="str">
        <f t="shared" si="308"/>
        <v/>
      </c>
      <c r="CL300" s="121" t="str">
        <f t="shared" si="309"/>
        <v/>
      </c>
      <c r="CM300" s="122" t="str">
        <f t="shared" si="310"/>
        <v/>
      </c>
      <c r="CN300" s="122"/>
      <c r="CO300" s="122"/>
      <c r="CP300" s="122"/>
      <c r="CQ300" s="122"/>
      <c r="CR300" s="218" t="str">
        <f t="shared" si="283"/>
        <v>NO</v>
      </c>
      <c r="CS300" s="120" t="str">
        <f t="shared" si="311"/>
        <v/>
      </c>
      <c r="CT300" s="121" t="str">
        <f t="shared" si="312"/>
        <v/>
      </c>
      <c r="CU300" s="121" t="str">
        <f t="shared" si="313"/>
        <v/>
      </c>
      <c r="CV300" s="121" t="str">
        <f t="shared" si="314"/>
        <v/>
      </c>
      <c r="CW300" s="121" t="str">
        <f t="shared" si="315"/>
        <v/>
      </c>
      <c r="CX300" s="121" t="str">
        <f t="shared" si="316"/>
        <v/>
      </c>
      <c r="CY300" s="121" t="str">
        <f t="shared" si="317"/>
        <v/>
      </c>
      <c r="CZ300" s="121" t="str">
        <f t="shared" si="318"/>
        <v/>
      </c>
      <c r="DA300" s="121" t="str">
        <f t="shared" si="319"/>
        <v/>
      </c>
      <c r="DB300" s="122" t="str">
        <f t="shared" si="320"/>
        <v/>
      </c>
      <c r="DC300" s="120" t="str">
        <f t="shared" si="321"/>
        <v/>
      </c>
      <c r="DD300" s="121" t="str">
        <f t="shared" si="322"/>
        <v/>
      </c>
      <c r="DE300" s="121" t="str">
        <f t="shared" si="323"/>
        <v/>
      </c>
      <c r="DF300" s="122" t="str">
        <f t="shared" si="324"/>
        <v/>
      </c>
      <c r="DG300" s="110"/>
    </row>
    <row r="301" spans="2:111" ht="16.2" hidden="1" customHeight="1" outlineLevel="2" x14ac:dyDescent="0.4">
      <c r="B301" s="7">
        <v>296</v>
      </c>
      <c r="C301" s="12"/>
      <c r="D301" s="13"/>
      <c r="E301" s="14"/>
      <c r="F301" s="14"/>
      <c r="G301" s="14"/>
      <c r="H301" s="14"/>
      <c r="I301" s="14"/>
      <c r="J301" s="14"/>
      <c r="K301" s="14"/>
      <c r="L301" s="15"/>
      <c r="M301" s="12"/>
      <c r="N301" s="12"/>
      <c r="O301" s="12"/>
      <c r="P301" s="98" t="str">
        <f xml:space="preserve"> IF(ISBLANK(M301),"",VLOOKUP(M301,ComboValue!$E$2:$I$18,5,FALSE))</f>
        <v/>
      </c>
      <c r="Q301" s="12"/>
      <c r="R301" s="234" t="str" cm="1">
        <f t="array" ref="R301">IF(OR(ISNUMBER(SEARCH("GHS05",$D301:$L301)),ISNUMBER(SEARCH("GHS06",$D301:$L301)),ISNUMBER(SEARCH("GHS07",$D301:$L301)),ISNUMBER(SEARCH("GHS08",$D301:$L301)),ISNUMBER(SEARCH("geen pictogram",$D301:$L301)),ISNUMBER(SEARCH("GHS09",$D301:$L301)),ISNUMBER(SEARCH("GHS05",$D301:$L301))),"JA","NEE")</f>
        <v>NEE</v>
      </c>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X301" s="121" t="str">
        <f xml:space="preserve"> IF(ISBLANK(D301),"",VLOOKUP(D301,ComboValue!$B$2:$C$11,2,FALSE) &amp; ",") &amp; IF(ISBLANK(E301),"",VLOOKUP(E301,ComboValue!$B$2:$C$11,2,FALSE) &amp; ",") &amp; IF(ISBLANK(F301),"",VLOOKUP(F301,ComboValue!$B$2:$C$11,2,FALSE) &amp; ",") &amp; IF(ISBLANK(G301),"",VLOOKUP(G301,ComboValue!$B$2:$C$11,2,FALSE) &amp; ",") &amp; IF(ISBLANK(H301),"",VLOOKUP(H301,ComboValue!$B$2:$C$11,2,FALSE) &amp; ",") &amp; IF(ISBLANK(I301),"",VLOOKUP(I301,ComboValue!$B$2:$C$11,2,FALSE) &amp; ",") &amp; IF(ISBLANK(J301),"",VLOOKUP(J301,ComboValue!$B$2:$C$11,2,FALSE) &amp; ",") &amp; IF(ISBLANK(K301),"",VLOOKUP(K301,ComboValue!$B$2:$C$11,2,FALSE) &amp; ",") &amp; IF(ISBLANK(L301),"",VLOOKUP(L301,ComboValue!$B$2:$C$11,2,FALSE) &amp; ",")</f>
        <v/>
      </c>
      <c r="AY301" s="121" t="str">
        <f t="shared" si="284"/>
        <v>Tous_NL</v>
      </c>
      <c r="AZ301" s="121" t="str">
        <f>IF(ISBLANK(M301),"",VLOOKUP(M301,ComboValue!$E$2:$G$18,3,FALSE))</f>
        <v/>
      </c>
      <c r="BA301" s="121" t="str">
        <f>IF(ISBLANK(N301),"",VLOOKUP(N301,ComboValue!$K$2:$L$5,2,FALSE))</f>
        <v/>
      </c>
      <c r="BB301" s="128" t="str">
        <f>IF(ISBLANK(S301),"",VLOOKUP(S301,ComboValue!$N$2:$O$70,2,FALSE) &amp; ",") &amp; IF(ISBLANK(T301),"",VLOOKUP(T301,ComboValue!$N$2:$O$70,2,FALSE) &amp; ",") &amp; IF(ISBLANK(U301),"",VLOOKUP(U301,ComboValue!$N$2:$O$70,2,FALSE) &amp; ",") &amp; IF(ISBLANK(V301),"",VLOOKUP(V301,ComboValue!$N$2:$O$70,2,FALSE) &amp; ",") &amp; IF(ISBLANK(W301),"",VLOOKUP(W301,ComboValue!$N$2:$O$70,2,FALSE) &amp; ",") &amp; IF(ISBLANK(X301),"",VLOOKUP(X301,ComboValue!$N$2:$O$70,2,FALSE) &amp; ",") &amp; IF(ISBLANK(Y301),"",VLOOKUP(Y301,ComboValue!$N$2:$O$70,2,FALSE) &amp; ",") &amp; IF(ISBLANK(Z301),"",VLOOKUP(Z301,ComboValue!$N$2:$O$70,2,FALSE) &amp; ",") &amp; IF(ISBLANK(AA301),"",VLOOKUP(AA301,ComboValue!$N$2:$O$70,2,FALSE) &amp; ",") &amp; IF(ISBLANK(AB301),"",VLOOKUP(AB301,ComboValue!$N$2:$O$70,2,FALSE) &amp; ",") &amp; IF(ISBLANK(AC301),"",VLOOKUP(AC301,ComboValue!$N$2:$O$70,2,FALSE) &amp; ",") &amp; IF(ISBLANK(AD301),"",VLOOKUP(AD301,ComboValue!$N$2:$O$70,2,FALSE) &amp; ",") &amp; IF(ISBLANK(AE301),"",VLOOKUP(AE301,ComboValue!$N$2:$O$70,2,FALSE) &amp; ",") &amp; IF(ISBLANK(AF301),"",VLOOKUP(AF301,ComboValue!$N$2:$O$70,2,FALSE) &amp; ",") &amp; IF(ISBLANK(AG301),"",VLOOKUP(AG301,ComboValue!$N$2:$O$70,2,FALSE) &amp; ",") &amp; IF(ISBLANK(AH301),"",VLOOKUP(AH301,ComboValue!$N$2:$O$70,2,FALSE) &amp; ",") &amp; IF(ISBLANK(AI301),"",VLOOKUP(AI301,ComboValue!$N$2:$O$70,2,FALSE) &amp; ",") &amp; IF(ISBLANK(AJ301),"",VLOOKUP(AJ301,ComboValue!$N$2:$O$70,2,FALSE) &amp; ",") &amp; IF(ISBLANK(AK301),"",VLOOKUP(AK301,ComboValue!$N$2:$O$70,2,FALSE) &amp; ",") &amp; IF(ISBLANK(AL301),"",VLOOKUP(AL301,ComboValue!$N$2:$O$70,2,FALSE) &amp; ",") &amp; IF(ISBLANK(AM301),"",VLOOKUP(AM301,ComboValue!$N$2:$O$70,2,FALSE) &amp; ",") &amp; IF(ISBLANK(AN301),"",VLOOKUP(AN301,ComboValue!$N$2:$O$70,2,FALSE) &amp; ",") &amp; IF(ISBLANK(AO301),"",VLOOKUP(AO301,ComboValue!$N$2:$O$70,2,FALSE) &amp; ",") &amp; IF(ISBLANK(AP301),"",VLOOKUP(AP301,ComboValue!$N$2:$O$70,2,FALSE) &amp; ",") &amp; IF(ISBLANK(AQ301),"",VLOOKUP(AQ301,ComboValue!$N$2:$O$70,2,FALSE) &amp; ",") &amp; IF(ISBLANK(AR301),"",VLOOKUP(AR301,ComboValue!$N$2:$O$70,2,FALSE) &amp; ",") &amp; IF(ISBLANK(AS301),"",VLOOKUP(AS301,ComboValue!$N$2:$O$70,2,FALSE) &amp; ",") &amp; IF(ISBLANK(AT301),"",VLOOKUP(AT301,ComboValue!$N$2:$O$70,2,FALSE) &amp; ",") &amp; IF(ISBLANK(AU301),"",VLOOKUP(AU301,ComboValue!$N$2:$O$70,2,FALSE) &amp; ",") &amp; IF(ISBLANK(AV301),"",VLOOKUP(AV301,ComboValue!$N$2:$O$70,2,FALSE) &amp; ",")</f>
        <v/>
      </c>
      <c r="BC301" s="122" t="str">
        <f t="shared" si="285"/>
        <v/>
      </c>
      <c r="BD301" s="110"/>
      <c r="BE301" s="120" t="str">
        <f t="shared" si="273"/>
        <v/>
      </c>
      <c r="BF301" s="121" t="str">
        <f t="shared" si="274"/>
        <v/>
      </c>
      <c r="BG301" s="121" t="str">
        <f t="shared" si="275"/>
        <v/>
      </c>
      <c r="BH301" s="121" t="str">
        <f t="shared" si="276"/>
        <v/>
      </c>
      <c r="BI301" s="121" t="str">
        <f t="shared" si="277"/>
        <v/>
      </c>
      <c r="BJ301" s="121" t="str">
        <f t="shared" si="278"/>
        <v/>
      </c>
      <c r="BK301" s="121" t="str">
        <f t="shared" si="279"/>
        <v/>
      </c>
      <c r="BL301" s="121" t="str">
        <f t="shared" si="280"/>
        <v/>
      </c>
      <c r="BM301" s="121" t="str">
        <f t="shared" si="281"/>
        <v/>
      </c>
      <c r="BN301" s="121" t="str">
        <f t="shared" si="282"/>
        <v/>
      </c>
      <c r="BO301" s="121">
        <f t="shared" si="286"/>
        <v>0</v>
      </c>
      <c r="BP301" s="121">
        <f t="shared" si="287"/>
        <v>0</v>
      </c>
      <c r="BQ301" s="121">
        <f t="shared" si="288"/>
        <v>0</v>
      </c>
      <c r="BR301" s="121">
        <f t="shared" si="289"/>
        <v>0</v>
      </c>
      <c r="BS301" s="121">
        <f t="shared" si="290"/>
        <v>0</v>
      </c>
      <c r="BT301" s="121">
        <f t="shared" si="291"/>
        <v>0</v>
      </c>
      <c r="BU301" s="121" t="str">
        <f t="shared" si="292"/>
        <v/>
      </c>
      <c r="BV301" s="121" t="str">
        <f t="shared" si="293"/>
        <v/>
      </c>
      <c r="BW301" s="121" t="str">
        <f t="shared" si="294"/>
        <v/>
      </c>
      <c r="BX301" s="121" t="str">
        <f t="shared" si="295"/>
        <v/>
      </c>
      <c r="BY301" s="121" t="str">
        <f t="shared" si="296"/>
        <v/>
      </c>
      <c r="BZ301" s="121" t="str">
        <f t="shared" si="297"/>
        <v/>
      </c>
      <c r="CA301" s="121" t="str">
        <f t="shared" si="298"/>
        <v/>
      </c>
      <c r="CB301" s="121" t="str">
        <f t="shared" si="299"/>
        <v/>
      </c>
      <c r="CC301" s="121" t="str">
        <f t="shared" si="300"/>
        <v/>
      </c>
      <c r="CD301" s="121" t="str">
        <f t="shared" si="301"/>
        <v/>
      </c>
      <c r="CE301" s="121" t="str">
        <f t="shared" si="302"/>
        <v/>
      </c>
      <c r="CF301" s="121" t="str">
        <f t="shared" si="303"/>
        <v/>
      </c>
      <c r="CG301" s="121" t="str">
        <f t="shared" si="304"/>
        <v/>
      </c>
      <c r="CH301" s="121" t="str">
        <f t="shared" si="305"/>
        <v/>
      </c>
      <c r="CI301" s="121" t="str">
        <f t="shared" si="306"/>
        <v/>
      </c>
      <c r="CJ301" s="129" t="str">
        <f t="shared" si="307"/>
        <v/>
      </c>
      <c r="CK301" s="121" t="str">
        <f t="shared" si="308"/>
        <v/>
      </c>
      <c r="CL301" s="121" t="str">
        <f t="shared" si="309"/>
        <v/>
      </c>
      <c r="CM301" s="122" t="str">
        <f t="shared" si="310"/>
        <v/>
      </c>
      <c r="CN301" s="122"/>
      <c r="CO301" s="122"/>
      <c r="CP301" s="122"/>
      <c r="CQ301" s="122"/>
      <c r="CR301" s="218" t="str">
        <f t="shared" si="283"/>
        <v>NO</v>
      </c>
      <c r="CS301" s="120" t="str">
        <f t="shared" si="311"/>
        <v/>
      </c>
      <c r="CT301" s="121" t="str">
        <f t="shared" si="312"/>
        <v/>
      </c>
      <c r="CU301" s="121" t="str">
        <f t="shared" si="313"/>
        <v/>
      </c>
      <c r="CV301" s="121" t="str">
        <f t="shared" si="314"/>
        <v/>
      </c>
      <c r="CW301" s="121" t="str">
        <f t="shared" si="315"/>
        <v/>
      </c>
      <c r="CX301" s="121" t="str">
        <f t="shared" si="316"/>
        <v/>
      </c>
      <c r="CY301" s="121" t="str">
        <f t="shared" si="317"/>
        <v/>
      </c>
      <c r="CZ301" s="121" t="str">
        <f t="shared" si="318"/>
        <v/>
      </c>
      <c r="DA301" s="121" t="str">
        <f t="shared" si="319"/>
        <v/>
      </c>
      <c r="DB301" s="122" t="str">
        <f t="shared" si="320"/>
        <v/>
      </c>
      <c r="DC301" s="120" t="str">
        <f t="shared" si="321"/>
        <v/>
      </c>
      <c r="DD301" s="121" t="str">
        <f t="shared" si="322"/>
        <v/>
      </c>
      <c r="DE301" s="121" t="str">
        <f t="shared" si="323"/>
        <v/>
      </c>
      <c r="DF301" s="122" t="str">
        <f t="shared" si="324"/>
        <v/>
      </c>
      <c r="DG301" s="110"/>
    </row>
    <row r="302" spans="2:111" ht="16.2" hidden="1" customHeight="1" outlineLevel="2" x14ac:dyDescent="0.4">
      <c r="B302" s="7">
        <v>297</v>
      </c>
      <c r="C302" s="12"/>
      <c r="D302" s="13"/>
      <c r="E302" s="14"/>
      <c r="F302" s="14"/>
      <c r="G302" s="14"/>
      <c r="H302" s="14"/>
      <c r="I302" s="14"/>
      <c r="J302" s="14"/>
      <c r="K302" s="14"/>
      <c r="L302" s="15"/>
      <c r="M302" s="12"/>
      <c r="N302" s="12"/>
      <c r="O302" s="12"/>
      <c r="P302" s="98" t="str">
        <f xml:space="preserve"> IF(ISBLANK(M302),"",VLOOKUP(M302,ComboValue!$E$2:$I$18,5,FALSE))</f>
        <v/>
      </c>
      <c r="Q302" s="12"/>
      <c r="R302" s="234" t="str" cm="1">
        <f t="array" ref="R302">IF(OR(ISNUMBER(SEARCH("GHS05",$D302:$L302)),ISNUMBER(SEARCH("GHS06",$D302:$L302)),ISNUMBER(SEARCH("GHS07",$D302:$L302)),ISNUMBER(SEARCH("GHS08",$D302:$L302)),ISNUMBER(SEARCH("geen pictogram",$D302:$L302)),ISNUMBER(SEARCH("GHS09",$D302:$L302)),ISNUMBER(SEARCH("GHS05",$D302:$L302))),"JA","NEE")</f>
        <v>NEE</v>
      </c>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X302" s="121" t="str">
        <f xml:space="preserve"> IF(ISBLANK(D302),"",VLOOKUP(D302,ComboValue!$B$2:$C$11,2,FALSE) &amp; ",") &amp; IF(ISBLANK(E302),"",VLOOKUP(E302,ComboValue!$B$2:$C$11,2,FALSE) &amp; ",") &amp; IF(ISBLANK(F302),"",VLOOKUP(F302,ComboValue!$B$2:$C$11,2,FALSE) &amp; ",") &amp; IF(ISBLANK(G302),"",VLOOKUP(G302,ComboValue!$B$2:$C$11,2,FALSE) &amp; ",") &amp; IF(ISBLANK(H302),"",VLOOKUP(H302,ComboValue!$B$2:$C$11,2,FALSE) &amp; ",") &amp; IF(ISBLANK(I302),"",VLOOKUP(I302,ComboValue!$B$2:$C$11,2,FALSE) &amp; ",") &amp; IF(ISBLANK(J302),"",VLOOKUP(J302,ComboValue!$B$2:$C$11,2,FALSE) &amp; ",") &amp; IF(ISBLANK(K302),"",VLOOKUP(K302,ComboValue!$B$2:$C$11,2,FALSE) &amp; ",") &amp; IF(ISBLANK(L302),"",VLOOKUP(L302,ComboValue!$B$2:$C$11,2,FALSE) &amp; ",")</f>
        <v/>
      </c>
      <c r="AY302" s="121" t="str">
        <f t="shared" si="284"/>
        <v>Tous_NL</v>
      </c>
      <c r="AZ302" s="121" t="str">
        <f>IF(ISBLANK(M302),"",VLOOKUP(M302,ComboValue!$E$2:$G$18,3,FALSE))</f>
        <v/>
      </c>
      <c r="BA302" s="121" t="str">
        <f>IF(ISBLANK(N302),"",VLOOKUP(N302,ComboValue!$K$2:$L$5,2,FALSE))</f>
        <v/>
      </c>
      <c r="BB302" s="128" t="str">
        <f>IF(ISBLANK(S302),"",VLOOKUP(S302,ComboValue!$N$2:$O$70,2,FALSE) &amp; ",") &amp; IF(ISBLANK(T302),"",VLOOKUP(T302,ComboValue!$N$2:$O$70,2,FALSE) &amp; ",") &amp; IF(ISBLANK(U302),"",VLOOKUP(U302,ComboValue!$N$2:$O$70,2,FALSE) &amp; ",") &amp; IF(ISBLANK(V302),"",VLOOKUP(V302,ComboValue!$N$2:$O$70,2,FALSE) &amp; ",") &amp; IF(ISBLANK(W302),"",VLOOKUP(W302,ComboValue!$N$2:$O$70,2,FALSE) &amp; ",") &amp; IF(ISBLANK(X302),"",VLOOKUP(X302,ComboValue!$N$2:$O$70,2,FALSE) &amp; ",") &amp; IF(ISBLANK(Y302),"",VLOOKUP(Y302,ComboValue!$N$2:$O$70,2,FALSE) &amp; ",") &amp; IF(ISBLANK(Z302),"",VLOOKUP(Z302,ComboValue!$N$2:$O$70,2,FALSE) &amp; ",") &amp; IF(ISBLANK(AA302),"",VLOOKUP(AA302,ComboValue!$N$2:$O$70,2,FALSE) &amp; ",") &amp; IF(ISBLANK(AB302),"",VLOOKUP(AB302,ComboValue!$N$2:$O$70,2,FALSE) &amp; ",") &amp; IF(ISBLANK(AC302),"",VLOOKUP(AC302,ComboValue!$N$2:$O$70,2,FALSE) &amp; ",") &amp; IF(ISBLANK(AD302),"",VLOOKUP(AD302,ComboValue!$N$2:$O$70,2,FALSE) &amp; ",") &amp; IF(ISBLANK(AE302),"",VLOOKUP(AE302,ComboValue!$N$2:$O$70,2,FALSE) &amp; ",") &amp; IF(ISBLANK(AF302),"",VLOOKUP(AF302,ComboValue!$N$2:$O$70,2,FALSE) &amp; ",") &amp; IF(ISBLANK(AG302),"",VLOOKUP(AG302,ComboValue!$N$2:$O$70,2,FALSE) &amp; ",") &amp; IF(ISBLANK(AH302),"",VLOOKUP(AH302,ComboValue!$N$2:$O$70,2,FALSE) &amp; ",") &amp; IF(ISBLANK(AI302),"",VLOOKUP(AI302,ComboValue!$N$2:$O$70,2,FALSE) &amp; ",") &amp; IF(ISBLANK(AJ302),"",VLOOKUP(AJ302,ComboValue!$N$2:$O$70,2,FALSE) &amp; ",") &amp; IF(ISBLANK(AK302),"",VLOOKUP(AK302,ComboValue!$N$2:$O$70,2,FALSE) &amp; ",") &amp; IF(ISBLANK(AL302),"",VLOOKUP(AL302,ComboValue!$N$2:$O$70,2,FALSE) &amp; ",") &amp; IF(ISBLANK(AM302),"",VLOOKUP(AM302,ComboValue!$N$2:$O$70,2,FALSE) &amp; ",") &amp; IF(ISBLANK(AN302),"",VLOOKUP(AN302,ComboValue!$N$2:$O$70,2,FALSE) &amp; ",") &amp; IF(ISBLANK(AO302),"",VLOOKUP(AO302,ComboValue!$N$2:$O$70,2,FALSE) &amp; ",") &amp; IF(ISBLANK(AP302),"",VLOOKUP(AP302,ComboValue!$N$2:$O$70,2,FALSE) &amp; ",") &amp; IF(ISBLANK(AQ302),"",VLOOKUP(AQ302,ComboValue!$N$2:$O$70,2,FALSE) &amp; ",") &amp; IF(ISBLANK(AR302),"",VLOOKUP(AR302,ComboValue!$N$2:$O$70,2,FALSE) &amp; ",") &amp; IF(ISBLANK(AS302),"",VLOOKUP(AS302,ComboValue!$N$2:$O$70,2,FALSE) &amp; ",") &amp; IF(ISBLANK(AT302),"",VLOOKUP(AT302,ComboValue!$N$2:$O$70,2,FALSE) &amp; ",") &amp; IF(ISBLANK(AU302),"",VLOOKUP(AU302,ComboValue!$N$2:$O$70,2,FALSE) &amp; ",") &amp; IF(ISBLANK(AV302),"",VLOOKUP(AV302,ComboValue!$N$2:$O$70,2,FALSE) &amp; ",")</f>
        <v/>
      </c>
      <c r="BC302" s="122" t="str">
        <f t="shared" si="285"/>
        <v/>
      </c>
      <c r="BD302" s="110"/>
      <c r="BE302" s="120" t="str">
        <f t="shared" si="273"/>
        <v/>
      </c>
      <c r="BF302" s="121" t="str">
        <f t="shared" si="274"/>
        <v/>
      </c>
      <c r="BG302" s="121" t="str">
        <f t="shared" si="275"/>
        <v/>
      </c>
      <c r="BH302" s="121" t="str">
        <f t="shared" si="276"/>
        <v/>
      </c>
      <c r="BI302" s="121" t="str">
        <f t="shared" si="277"/>
        <v/>
      </c>
      <c r="BJ302" s="121" t="str">
        <f t="shared" si="278"/>
        <v/>
      </c>
      <c r="BK302" s="121" t="str">
        <f t="shared" si="279"/>
        <v/>
      </c>
      <c r="BL302" s="121" t="str">
        <f t="shared" si="280"/>
        <v/>
      </c>
      <c r="BM302" s="121" t="str">
        <f t="shared" si="281"/>
        <v/>
      </c>
      <c r="BN302" s="121" t="str">
        <f t="shared" si="282"/>
        <v/>
      </c>
      <c r="BO302" s="121">
        <f t="shared" si="286"/>
        <v>0</v>
      </c>
      <c r="BP302" s="121">
        <f t="shared" si="287"/>
        <v>0</v>
      </c>
      <c r="BQ302" s="121">
        <f t="shared" si="288"/>
        <v>0</v>
      </c>
      <c r="BR302" s="121">
        <f t="shared" si="289"/>
        <v>0</v>
      </c>
      <c r="BS302" s="121">
        <f t="shared" si="290"/>
        <v>0</v>
      </c>
      <c r="BT302" s="121">
        <f t="shared" si="291"/>
        <v>0</v>
      </c>
      <c r="BU302" s="121" t="str">
        <f t="shared" si="292"/>
        <v/>
      </c>
      <c r="BV302" s="121" t="str">
        <f t="shared" si="293"/>
        <v/>
      </c>
      <c r="BW302" s="121" t="str">
        <f t="shared" si="294"/>
        <v/>
      </c>
      <c r="BX302" s="121" t="str">
        <f t="shared" si="295"/>
        <v/>
      </c>
      <c r="BY302" s="121" t="str">
        <f t="shared" si="296"/>
        <v/>
      </c>
      <c r="BZ302" s="121" t="str">
        <f t="shared" si="297"/>
        <v/>
      </c>
      <c r="CA302" s="121" t="str">
        <f t="shared" si="298"/>
        <v/>
      </c>
      <c r="CB302" s="121" t="str">
        <f t="shared" si="299"/>
        <v/>
      </c>
      <c r="CC302" s="121" t="str">
        <f t="shared" si="300"/>
        <v/>
      </c>
      <c r="CD302" s="121" t="str">
        <f t="shared" si="301"/>
        <v/>
      </c>
      <c r="CE302" s="121" t="str">
        <f t="shared" si="302"/>
        <v/>
      </c>
      <c r="CF302" s="121" t="str">
        <f t="shared" si="303"/>
        <v/>
      </c>
      <c r="CG302" s="121" t="str">
        <f t="shared" si="304"/>
        <v/>
      </c>
      <c r="CH302" s="121" t="str">
        <f t="shared" si="305"/>
        <v/>
      </c>
      <c r="CI302" s="121" t="str">
        <f t="shared" si="306"/>
        <v/>
      </c>
      <c r="CJ302" s="129" t="str">
        <f t="shared" si="307"/>
        <v/>
      </c>
      <c r="CK302" s="121" t="str">
        <f t="shared" si="308"/>
        <v/>
      </c>
      <c r="CL302" s="121" t="str">
        <f t="shared" si="309"/>
        <v/>
      </c>
      <c r="CM302" s="122" t="str">
        <f t="shared" si="310"/>
        <v/>
      </c>
      <c r="CN302" s="122"/>
      <c r="CO302" s="122"/>
      <c r="CP302" s="122"/>
      <c r="CQ302" s="122"/>
      <c r="CR302" s="218" t="str">
        <f t="shared" si="283"/>
        <v>NO</v>
      </c>
      <c r="CS302" s="120" t="str">
        <f t="shared" si="311"/>
        <v/>
      </c>
      <c r="CT302" s="121" t="str">
        <f t="shared" si="312"/>
        <v/>
      </c>
      <c r="CU302" s="121" t="str">
        <f t="shared" si="313"/>
        <v/>
      </c>
      <c r="CV302" s="121" t="str">
        <f t="shared" si="314"/>
        <v/>
      </c>
      <c r="CW302" s="121" t="str">
        <f t="shared" si="315"/>
        <v/>
      </c>
      <c r="CX302" s="121" t="str">
        <f t="shared" si="316"/>
        <v/>
      </c>
      <c r="CY302" s="121" t="str">
        <f t="shared" si="317"/>
        <v/>
      </c>
      <c r="CZ302" s="121" t="str">
        <f t="shared" si="318"/>
        <v/>
      </c>
      <c r="DA302" s="121" t="str">
        <f t="shared" si="319"/>
        <v/>
      </c>
      <c r="DB302" s="122" t="str">
        <f t="shared" si="320"/>
        <v/>
      </c>
      <c r="DC302" s="120" t="str">
        <f t="shared" si="321"/>
        <v/>
      </c>
      <c r="DD302" s="121" t="str">
        <f t="shared" si="322"/>
        <v/>
      </c>
      <c r="DE302" s="121" t="str">
        <f t="shared" si="323"/>
        <v/>
      </c>
      <c r="DF302" s="122" t="str">
        <f t="shared" si="324"/>
        <v/>
      </c>
      <c r="DG302" s="110"/>
    </row>
    <row r="303" spans="2:111" ht="16.2" hidden="1" customHeight="1" outlineLevel="2" x14ac:dyDescent="0.4">
      <c r="B303" s="7">
        <v>298</v>
      </c>
      <c r="C303" s="12"/>
      <c r="D303" s="13"/>
      <c r="E303" s="14"/>
      <c r="F303" s="14"/>
      <c r="G303" s="14"/>
      <c r="H303" s="14"/>
      <c r="I303" s="14"/>
      <c r="J303" s="14"/>
      <c r="K303" s="14"/>
      <c r="L303" s="15"/>
      <c r="M303" s="12"/>
      <c r="N303" s="12"/>
      <c r="O303" s="12"/>
      <c r="P303" s="98" t="str">
        <f xml:space="preserve"> IF(ISBLANK(M303),"",VLOOKUP(M303,ComboValue!$E$2:$I$18,5,FALSE))</f>
        <v/>
      </c>
      <c r="Q303" s="12"/>
      <c r="R303" s="234" t="str" cm="1">
        <f t="array" ref="R303">IF(OR(ISNUMBER(SEARCH("GHS05",$D303:$L303)),ISNUMBER(SEARCH("GHS06",$D303:$L303)),ISNUMBER(SEARCH("GHS07",$D303:$L303)),ISNUMBER(SEARCH("GHS08",$D303:$L303)),ISNUMBER(SEARCH("geen pictogram",$D303:$L303)),ISNUMBER(SEARCH("GHS09",$D303:$L303)),ISNUMBER(SEARCH("GHS05",$D303:$L303))),"JA","NEE")</f>
        <v>NEE</v>
      </c>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X303" s="121" t="str">
        <f xml:space="preserve"> IF(ISBLANK(D303),"",VLOOKUP(D303,ComboValue!$B$2:$C$11,2,FALSE) &amp; ",") &amp; IF(ISBLANK(E303),"",VLOOKUP(E303,ComboValue!$B$2:$C$11,2,FALSE) &amp; ",") &amp; IF(ISBLANK(F303),"",VLOOKUP(F303,ComboValue!$B$2:$C$11,2,FALSE) &amp; ",") &amp; IF(ISBLANK(G303),"",VLOOKUP(G303,ComboValue!$B$2:$C$11,2,FALSE) &amp; ",") &amp; IF(ISBLANK(H303),"",VLOOKUP(H303,ComboValue!$B$2:$C$11,2,FALSE) &amp; ",") &amp; IF(ISBLANK(I303),"",VLOOKUP(I303,ComboValue!$B$2:$C$11,2,FALSE) &amp; ",") &amp; IF(ISBLANK(J303),"",VLOOKUP(J303,ComboValue!$B$2:$C$11,2,FALSE) &amp; ",") &amp; IF(ISBLANK(K303),"",VLOOKUP(K303,ComboValue!$B$2:$C$11,2,FALSE) &amp; ",") &amp; IF(ISBLANK(L303),"",VLOOKUP(L303,ComboValue!$B$2:$C$11,2,FALSE) &amp; ",")</f>
        <v/>
      </c>
      <c r="AY303" s="121" t="str">
        <f t="shared" si="284"/>
        <v>Tous_NL</v>
      </c>
      <c r="AZ303" s="121" t="str">
        <f>IF(ISBLANK(M303),"",VLOOKUP(M303,ComboValue!$E$2:$G$18,3,FALSE))</f>
        <v/>
      </c>
      <c r="BA303" s="121" t="str">
        <f>IF(ISBLANK(N303),"",VLOOKUP(N303,ComboValue!$K$2:$L$5,2,FALSE))</f>
        <v/>
      </c>
      <c r="BB303" s="128" t="str">
        <f>IF(ISBLANK(S303),"",VLOOKUP(S303,ComboValue!$N$2:$O$70,2,FALSE) &amp; ",") &amp; IF(ISBLANK(T303),"",VLOOKUP(T303,ComboValue!$N$2:$O$70,2,FALSE) &amp; ",") &amp; IF(ISBLANK(U303),"",VLOOKUP(U303,ComboValue!$N$2:$O$70,2,FALSE) &amp; ",") &amp; IF(ISBLANK(V303),"",VLOOKUP(V303,ComboValue!$N$2:$O$70,2,FALSE) &amp; ",") &amp; IF(ISBLANK(W303),"",VLOOKUP(W303,ComboValue!$N$2:$O$70,2,FALSE) &amp; ",") &amp; IF(ISBLANK(X303),"",VLOOKUP(X303,ComboValue!$N$2:$O$70,2,FALSE) &amp; ",") &amp; IF(ISBLANK(Y303),"",VLOOKUP(Y303,ComboValue!$N$2:$O$70,2,FALSE) &amp; ",") &amp; IF(ISBLANK(Z303),"",VLOOKUP(Z303,ComboValue!$N$2:$O$70,2,FALSE) &amp; ",") &amp; IF(ISBLANK(AA303),"",VLOOKUP(AA303,ComboValue!$N$2:$O$70,2,FALSE) &amp; ",") &amp; IF(ISBLANK(AB303),"",VLOOKUP(AB303,ComboValue!$N$2:$O$70,2,FALSE) &amp; ",") &amp; IF(ISBLANK(AC303),"",VLOOKUP(AC303,ComboValue!$N$2:$O$70,2,FALSE) &amp; ",") &amp; IF(ISBLANK(AD303),"",VLOOKUP(AD303,ComboValue!$N$2:$O$70,2,FALSE) &amp; ",") &amp; IF(ISBLANK(AE303),"",VLOOKUP(AE303,ComboValue!$N$2:$O$70,2,FALSE) &amp; ",") &amp; IF(ISBLANK(AF303),"",VLOOKUP(AF303,ComboValue!$N$2:$O$70,2,FALSE) &amp; ",") &amp; IF(ISBLANK(AG303),"",VLOOKUP(AG303,ComboValue!$N$2:$O$70,2,FALSE) &amp; ",") &amp; IF(ISBLANK(AH303),"",VLOOKUP(AH303,ComboValue!$N$2:$O$70,2,FALSE) &amp; ",") &amp; IF(ISBLANK(AI303),"",VLOOKUP(AI303,ComboValue!$N$2:$O$70,2,FALSE) &amp; ",") &amp; IF(ISBLANK(AJ303),"",VLOOKUP(AJ303,ComboValue!$N$2:$O$70,2,FALSE) &amp; ",") &amp; IF(ISBLANK(AK303),"",VLOOKUP(AK303,ComboValue!$N$2:$O$70,2,FALSE) &amp; ",") &amp; IF(ISBLANK(AL303),"",VLOOKUP(AL303,ComboValue!$N$2:$O$70,2,FALSE) &amp; ",") &amp; IF(ISBLANK(AM303),"",VLOOKUP(AM303,ComboValue!$N$2:$O$70,2,FALSE) &amp; ",") &amp; IF(ISBLANK(AN303),"",VLOOKUP(AN303,ComboValue!$N$2:$O$70,2,FALSE) &amp; ",") &amp; IF(ISBLANK(AO303),"",VLOOKUP(AO303,ComboValue!$N$2:$O$70,2,FALSE) &amp; ",") &amp; IF(ISBLANK(AP303),"",VLOOKUP(AP303,ComboValue!$N$2:$O$70,2,FALSE) &amp; ",") &amp; IF(ISBLANK(AQ303),"",VLOOKUP(AQ303,ComboValue!$N$2:$O$70,2,FALSE) &amp; ",") &amp; IF(ISBLANK(AR303),"",VLOOKUP(AR303,ComboValue!$N$2:$O$70,2,FALSE) &amp; ",") &amp; IF(ISBLANK(AS303),"",VLOOKUP(AS303,ComboValue!$N$2:$O$70,2,FALSE) &amp; ",") &amp; IF(ISBLANK(AT303),"",VLOOKUP(AT303,ComboValue!$N$2:$O$70,2,FALSE) &amp; ",") &amp; IF(ISBLANK(AU303),"",VLOOKUP(AU303,ComboValue!$N$2:$O$70,2,FALSE) &amp; ",") &amp; IF(ISBLANK(AV303),"",VLOOKUP(AV303,ComboValue!$N$2:$O$70,2,FALSE) &amp; ",")</f>
        <v/>
      </c>
      <c r="BC303" s="122" t="str">
        <f t="shared" si="285"/>
        <v/>
      </c>
      <c r="BD303" s="110"/>
      <c r="BE303" s="120" t="str">
        <f t="shared" si="273"/>
        <v/>
      </c>
      <c r="BF303" s="121" t="str">
        <f t="shared" si="274"/>
        <v/>
      </c>
      <c r="BG303" s="121" t="str">
        <f t="shared" si="275"/>
        <v/>
      </c>
      <c r="BH303" s="121" t="str">
        <f t="shared" si="276"/>
        <v/>
      </c>
      <c r="BI303" s="121" t="str">
        <f t="shared" si="277"/>
        <v/>
      </c>
      <c r="BJ303" s="121" t="str">
        <f t="shared" si="278"/>
        <v/>
      </c>
      <c r="BK303" s="121" t="str">
        <f t="shared" si="279"/>
        <v/>
      </c>
      <c r="BL303" s="121" t="str">
        <f t="shared" si="280"/>
        <v/>
      </c>
      <c r="BM303" s="121" t="str">
        <f t="shared" si="281"/>
        <v/>
      </c>
      <c r="BN303" s="121" t="str">
        <f t="shared" si="282"/>
        <v/>
      </c>
      <c r="BO303" s="121">
        <f t="shared" si="286"/>
        <v>0</v>
      </c>
      <c r="BP303" s="121">
        <f t="shared" si="287"/>
        <v>0</v>
      </c>
      <c r="BQ303" s="121">
        <f t="shared" si="288"/>
        <v>0</v>
      </c>
      <c r="BR303" s="121">
        <f t="shared" si="289"/>
        <v>0</v>
      </c>
      <c r="BS303" s="121">
        <f t="shared" si="290"/>
        <v>0</v>
      </c>
      <c r="BT303" s="121">
        <f t="shared" si="291"/>
        <v>0</v>
      </c>
      <c r="BU303" s="121" t="str">
        <f t="shared" si="292"/>
        <v/>
      </c>
      <c r="BV303" s="121" t="str">
        <f t="shared" si="293"/>
        <v/>
      </c>
      <c r="BW303" s="121" t="str">
        <f t="shared" si="294"/>
        <v/>
      </c>
      <c r="BX303" s="121" t="str">
        <f t="shared" si="295"/>
        <v/>
      </c>
      <c r="BY303" s="121" t="str">
        <f t="shared" si="296"/>
        <v/>
      </c>
      <c r="BZ303" s="121" t="str">
        <f t="shared" si="297"/>
        <v/>
      </c>
      <c r="CA303" s="121" t="str">
        <f t="shared" si="298"/>
        <v/>
      </c>
      <c r="CB303" s="121" t="str">
        <f t="shared" si="299"/>
        <v/>
      </c>
      <c r="CC303" s="121" t="str">
        <f t="shared" si="300"/>
        <v/>
      </c>
      <c r="CD303" s="121" t="str">
        <f t="shared" si="301"/>
        <v/>
      </c>
      <c r="CE303" s="121" t="str">
        <f t="shared" si="302"/>
        <v/>
      </c>
      <c r="CF303" s="121" t="str">
        <f t="shared" si="303"/>
        <v/>
      </c>
      <c r="CG303" s="121" t="str">
        <f t="shared" si="304"/>
        <v/>
      </c>
      <c r="CH303" s="121" t="str">
        <f t="shared" si="305"/>
        <v/>
      </c>
      <c r="CI303" s="121" t="str">
        <f t="shared" si="306"/>
        <v/>
      </c>
      <c r="CJ303" s="129" t="str">
        <f t="shared" si="307"/>
        <v/>
      </c>
      <c r="CK303" s="121" t="str">
        <f t="shared" si="308"/>
        <v/>
      </c>
      <c r="CL303" s="121" t="str">
        <f t="shared" si="309"/>
        <v/>
      </c>
      <c r="CM303" s="122" t="str">
        <f t="shared" si="310"/>
        <v/>
      </c>
      <c r="CN303" s="122"/>
      <c r="CO303" s="122"/>
      <c r="CP303" s="122"/>
      <c r="CQ303" s="122"/>
      <c r="CR303" s="218" t="str">
        <f t="shared" si="283"/>
        <v>NO</v>
      </c>
      <c r="CS303" s="120" t="str">
        <f t="shared" si="311"/>
        <v/>
      </c>
      <c r="CT303" s="121" t="str">
        <f t="shared" si="312"/>
        <v/>
      </c>
      <c r="CU303" s="121" t="str">
        <f t="shared" si="313"/>
        <v/>
      </c>
      <c r="CV303" s="121" t="str">
        <f t="shared" si="314"/>
        <v/>
      </c>
      <c r="CW303" s="121" t="str">
        <f t="shared" si="315"/>
        <v/>
      </c>
      <c r="CX303" s="121" t="str">
        <f t="shared" si="316"/>
        <v/>
      </c>
      <c r="CY303" s="121" t="str">
        <f t="shared" si="317"/>
        <v/>
      </c>
      <c r="CZ303" s="121" t="str">
        <f t="shared" si="318"/>
        <v/>
      </c>
      <c r="DA303" s="121" t="str">
        <f t="shared" si="319"/>
        <v/>
      </c>
      <c r="DB303" s="122" t="str">
        <f t="shared" si="320"/>
        <v/>
      </c>
      <c r="DC303" s="120" t="str">
        <f t="shared" si="321"/>
        <v/>
      </c>
      <c r="DD303" s="121" t="str">
        <f t="shared" si="322"/>
        <v/>
      </c>
      <c r="DE303" s="121" t="str">
        <f t="shared" si="323"/>
        <v/>
      </c>
      <c r="DF303" s="122" t="str">
        <f t="shared" si="324"/>
        <v/>
      </c>
      <c r="DG303" s="110"/>
    </row>
    <row r="304" spans="2:111" ht="16.2" hidden="1" customHeight="1" outlineLevel="2" x14ac:dyDescent="0.4">
      <c r="B304" s="7">
        <v>299</v>
      </c>
      <c r="C304" s="12"/>
      <c r="D304" s="13"/>
      <c r="E304" s="14"/>
      <c r="F304" s="14"/>
      <c r="G304" s="14"/>
      <c r="H304" s="14"/>
      <c r="I304" s="14"/>
      <c r="J304" s="14"/>
      <c r="K304" s="14"/>
      <c r="L304" s="15"/>
      <c r="M304" s="12"/>
      <c r="N304" s="12"/>
      <c r="O304" s="12"/>
      <c r="P304" s="98" t="str">
        <f xml:space="preserve"> IF(ISBLANK(M304),"",VLOOKUP(M304,ComboValue!$E$2:$I$18,5,FALSE))</f>
        <v/>
      </c>
      <c r="Q304" s="12"/>
      <c r="R304" s="234" t="str" cm="1">
        <f t="array" ref="R304">IF(OR(ISNUMBER(SEARCH("GHS05",$D304:$L304)),ISNUMBER(SEARCH("GHS06",$D304:$L304)),ISNUMBER(SEARCH("GHS07",$D304:$L304)),ISNUMBER(SEARCH("GHS08",$D304:$L304)),ISNUMBER(SEARCH("geen pictogram",$D304:$L304)),ISNUMBER(SEARCH("GHS09",$D304:$L304)),ISNUMBER(SEARCH("GHS05",$D304:$L304))),"JA","NEE")</f>
        <v>NEE</v>
      </c>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X304" s="121" t="str">
        <f xml:space="preserve"> IF(ISBLANK(D304),"",VLOOKUP(D304,ComboValue!$B$2:$C$11,2,FALSE) &amp; ",") &amp; IF(ISBLANK(E304),"",VLOOKUP(E304,ComboValue!$B$2:$C$11,2,FALSE) &amp; ",") &amp; IF(ISBLANK(F304),"",VLOOKUP(F304,ComboValue!$B$2:$C$11,2,FALSE) &amp; ",") &amp; IF(ISBLANK(G304),"",VLOOKUP(G304,ComboValue!$B$2:$C$11,2,FALSE) &amp; ",") &amp; IF(ISBLANK(H304),"",VLOOKUP(H304,ComboValue!$B$2:$C$11,2,FALSE) &amp; ",") &amp; IF(ISBLANK(I304),"",VLOOKUP(I304,ComboValue!$B$2:$C$11,2,FALSE) &amp; ",") &amp; IF(ISBLANK(J304),"",VLOOKUP(J304,ComboValue!$B$2:$C$11,2,FALSE) &amp; ",") &amp; IF(ISBLANK(K304),"",VLOOKUP(K304,ComboValue!$B$2:$C$11,2,FALSE) &amp; ",") &amp; IF(ISBLANK(L304),"",VLOOKUP(L304,ComboValue!$B$2:$C$11,2,FALSE) &amp; ",")</f>
        <v/>
      </c>
      <c r="AY304" s="121" t="str">
        <f t="shared" si="284"/>
        <v>Tous_NL</v>
      </c>
      <c r="AZ304" s="121" t="str">
        <f>IF(ISBLANK(M304),"",VLOOKUP(M304,ComboValue!$E$2:$G$18,3,FALSE))</f>
        <v/>
      </c>
      <c r="BA304" s="121" t="str">
        <f>IF(ISBLANK(N304),"",VLOOKUP(N304,ComboValue!$K$2:$L$5,2,FALSE))</f>
        <v/>
      </c>
      <c r="BB304" s="128" t="str">
        <f>IF(ISBLANK(S304),"",VLOOKUP(S304,ComboValue!$N$2:$O$70,2,FALSE) &amp; ",") &amp; IF(ISBLANK(T304),"",VLOOKUP(T304,ComboValue!$N$2:$O$70,2,FALSE) &amp; ",") &amp; IF(ISBLANK(U304),"",VLOOKUP(U304,ComboValue!$N$2:$O$70,2,FALSE) &amp; ",") &amp; IF(ISBLANK(V304),"",VLOOKUP(V304,ComboValue!$N$2:$O$70,2,FALSE) &amp; ",") &amp; IF(ISBLANK(W304),"",VLOOKUP(W304,ComboValue!$N$2:$O$70,2,FALSE) &amp; ",") &amp; IF(ISBLANK(X304),"",VLOOKUP(X304,ComboValue!$N$2:$O$70,2,FALSE) &amp; ",") &amp; IF(ISBLANK(Y304),"",VLOOKUP(Y304,ComboValue!$N$2:$O$70,2,FALSE) &amp; ",") &amp; IF(ISBLANK(Z304),"",VLOOKUP(Z304,ComboValue!$N$2:$O$70,2,FALSE) &amp; ",") &amp; IF(ISBLANK(AA304),"",VLOOKUP(AA304,ComboValue!$N$2:$O$70,2,FALSE) &amp; ",") &amp; IF(ISBLANK(AB304),"",VLOOKUP(AB304,ComboValue!$N$2:$O$70,2,FALSE) &amp; ",") &amp; IF(ISBLANK(AC304),"",VLOOKUP(AC304,ComboValue!$N$2:$O$70,2,FALSE) &amp; ",") &amp; IF(ISBLANK(AD304),"",VLOOKUP(AD304,ComboValue!$N$2:$O$70,2,FALSE) &amp; ",") &amp; IF(ISBLANK(AE304),"",VLOOKUP(AE304,ComboValue!$N$2:$O$70,2,FALSE) &amp; ",") &amp; IF(ISBLANK(AF304),"",VLOOKUP(AF304,ComboValue!$N$2:$O$70,2,FALSE) &amp; ",") &amp; IF(ISBLANK(AG304),"",VLOOKUP(AG304,ComboValue!$N$2:$O$70,2,FALSE) &amp; ",") &amp; IF(ISBLANK(AH304),"",VLOOKUP(AH304,ComboValue!$N$2:$O$70,2,FALSE) &amp; ",") &amp; IF(ISBLANK(AI304),"",VLOOKUP(AI304,ComboValue!$N$2:$O$70,2,FALSE) &amp; ",") &amp; IF(ISBLANK(AJ304),"",VLOOKUP(AJ304,ComboValue!$N$2:$O$70,2,FALSE) &amp; ",") &amp; IF(ISBLANK(AK304),"",VLOOKUP(AK304,ComboValue!$N$2:$O$70,2,FALSE) &amp; ",") &amp; IF(ISBLANK(AL304),"",VLOOKUP(AL304,ComboValue!$N$2:$O$70,2,FALSE) &amp; ",") &amp; IF(ISBLANK(AM304),"",VLOOKUP(AM304,ComboValue!$N$2:$O$70,2,FALSE) &amp; ",") &amp; IF(ISBLANK(AN304),"",VLOOKUP(AN304,ComboValue!$N$2:$O$70,2,FALSE) &amp; ",") &amp; IF(ISBLANK(AO304),"",VLOOKUP(AO304,ComboValue!$N$2:$O$70,2,FALSE) &amp; ",") &amp; IF(ISBLANK(AP304),"",VLOOKUP(AP304,ComboValue!$N$2:$O$70,2,FALSE) &amp; ",") &amp; IF(ISBLANK(AQ304),"",VLOOKUP(AQ304,ComboValue!$N$2:$O$70,2,FALSE) &amp; ",") &amp; IF(ISBLANK(AR304),"",VLOOKUP(AR304,ComboValue!$N$2:$O$70,2,FALSE) &amp; ",") &amp; IF(ISBLANK(AS304),"",VLOOKUP(AS304,ComboValue!$N$2:$O$70,2,FALSE) &amp; ",") &amp; IF(ISBLANK(AT304),"",VLOOKUP(AT304,ComboValue!$N$2:$O$70,2,FALSE) &amp; ",") &amp; IF(ISBLANK(AU304),"",VLOOKUP(AU304,ComboValue!$N$2:$O$70,2,FALSE) &amp; ",") &amp; IF(ISBLANK(AV304),"",VLOOKUP(AV304,ComboValue!$N$2:$O$70,2,FALSE) &amp; ",")</f>
        <v/>
      </c>
      <c r="BC304" s="122" t="str">
        <f t="shared" si="285"/>
        <v/>
      </c>
      <c r="BD304" s="110"/>
      <c r="BE304" s="120" t="str">
        <f t="shared" si="273"/>
        <v/>
      </c>
      <c r="BF304" s="121" t="str">
        <f t="shared" si="274"/>
        <v/>
      </c>
      <c r="BG304" s="121" t="str">
        <f t="shared" si="275"/>
        <v/>
      </c>
      <c r="BH304" s="121" t="str">
        <f t="shared" si="276"/>
        <v/>
      </c>
      <c r="BI304" s="121" t="str">
        <f t="shared" si="277"/>
        <v/>
      </c>
      <c r="BJ304" s="121" t="str">
        <f t="shared" si="278"/>
        <v/>
      </c>
      <c r="BK304" s="121" t="str">
        <f t="shared" si="279"/>
        <v/>
      </c>
      <c r="BL304" s="121" t="str">
        <f t="shared" si="280"/>
        <v/>
      </c>
      <c r="BM304" s="121" t="str">
        <f t="shared" si="281"/>
        <v/>
      </c>
      <c r="BN304" s="121" t="str">
        <f t="shared" si="282"/>
        <v/>
      </c>
      <c r="BO304" s="121">
        <f t="shared" si="286"/>
        <v>0</v>
      </c>
      <c r="BP304" s="121">
        <f t="shared" si="287"/>
        <v>0</v>
      </c>
      <c r="BQ304" s="121">
        <f t="shared" si="288"/>
        <v>0</v>
      </c>
      <c r="BR304" s="121">
        <f t="shared" si="289"/>
        <v>0</v>
      </c>
      <c r="BS304" s="121">
        <f t="shared" si="290"/>
        <v>0</v>
      </c>
      <c r="BT304" s="121">
        <f t="shared" si="291"/>
        <v>0</v>
      </c>
      <c r="BU304" s="121" t="str">
        <f t="shared" si="292"/>
        <v/>
      </c>
      <c r="BV304" s="121" t="str">
        <f t="shared" si="293"/>
        <v/>
      </c>
      <c r="BW304" s="121" t="str">
        <f t="shared" si="294"/>
        <v/>
      </c>
      <c r="BX304" s="121" t="str">
        <f t="shared" si="295"/>
        <v/>
      </c>
      <c r="BY304" s="121" t="str">
        <f t="shared" si="296"/>
        <v/>
      </c>
      <c r="BZ304" s="121" t="str">
        <f t="shared" si="297"/>
        <v/>
      </c>
      <c r="CA304" s="121" t="str">
        <f t="shared" si="298"/>
        <v/>
      </c>
      <c r="CB304" s="121" t="str">
        <f t="shared" si="299"/>
        <v/>
      </c>
      <c r="CC304" s="121" t="str">
        <f t="shared" si="300"/>
        <v/>
      </c>
      <c r="CD304" s="121" t="str">
        <f t="shared" si="301"/>
        <v/>
      </c>
      <c r="CE304" s="121" t="str">
        <f t="shared" si="302"/>
        <v/>
      </c>
      <c r="CF304" s="121" t="str">
        <f t="shared" si="303"/>
        <v/>
      </c>
      <c r="CG304" s="121" t="str">
        <f t="shared" si="304"/>
        <v/>
      </c>
      <c r="CH304" s="121" t="str">
        <f t="shared" si="305"/>
        <v/>
      </c>
      <c r="CI304" s="121" t="str">
        <f t="shared" si="306"/>
        <v/>
      </c>
      <c r="CJ304" s="129" t="str">
        <f t="shared" si="307"/>
        <v/>
      </c>
      <c r="CK304" s="121" t="str">
        <f t="shared" si="308"/>
        <v/>
      </c>
      <c r="CL304" s="121" t="str">
        <f t="shared" si="309"/>
        <v/>
      </c>
      <c r="CM304" s="122" t="str">
        <f t="shared" si="310"/>
        <v/>
      </c>
      <c r="CN304" s="122"/>
      <c r="CO304" s="122"/>
      <c r="CP304" s="122"/>
      <c r="CQ304" s="122"/>
      <c r="CR304" s="218" t="str">
        <f t="shared" si="283"/>
        <v>NO</v>
      </c>
      <c r="CS304" s="120" t="str">
        <f t="shared" si="311"/>
        <v/>
      </c>
      <c r="CT304" s="121" t="str">
        <f t="shared" si="312"/>
        <v/>
      </c>
      <c r="CU304" s="121" t="str">
        <f t="shared" si="313"/>
        <v/>
      </c>
      <c r="CV304" s="121" t="str">
        <f t="shared" si="314"/>
        <v/>
      </c>
      <c r="CW304" s="121" t="str">
        <f t="shared" si="315"/>
        <v/>
      </c>
      <c r="CX304" s="121" t="str">
        <f t="shared" si="316"/>
        <v/>
      </c>
      <c r="CY304" s="121" t="str">
        <f t="shared" si="317"/>
        <v/>
      </c>
      <c r="CZ304" s="121" t="str">
        <f t="shared" si="318"/>
        <v/>
      </c>
      <c r="DA304" s="121" t="str">
        <f t="shared" si="319"/>
        <v/>
      </c>
      <c r="DB304" s="122" t="str">
        <f t="shared" si="320"/>
        <v/>
      </c>
      <c r="DC304" s="120" t="str">
        <f t="shared" si="321"/>
        <v/>
      </c>
      <c r="DD304" s="121" t="str">
        <f t="shared" si="322"/>
        <v/>
      </c>
      <c r="DE304" s="121" t="str">
        <f t="shared" si="323"/>
        <v/>
      </c>
      <c r="DF304" s="122" t="str">
        <f t="shared" si="324"/>
        <v/>
      </c>
      <c r="DG304" s="110"/>
    </row>
    <row r="305" spans="2:111" ht="16.2" hidden="1" customHeight="1" outlineLevel="2" x14ac:dyDescent="0.4">
      <c r="B305" s="7">
        <v>300</v>
      </c>
      <c r="C305" s="12"/>
      <c r="D305" s="13"/>
      <c r="E305" s="14"/>
      <c r="F305" s="14"/>
      <c r="G305" s="14"/>
      <c r="H305" s="14"/>
      <c r="I305" s="14"/>
      <c r="J305" s="14"/>
      <c r="K305" s="14"/>
      <c r="L305" s="15"/>
      <c r="M305" s="12"/>
      <c r="N305" s="12"/>
      <c r="O305" s="12"/>
      <c r="P305" s="98" t="str">
        <f xml:space="preserve"> IF(ISBLANK(M305),"",VLOOKUP(M305,ComboValue!$E$2:$I$18,5,FALSE))</f>
        <v/>
      </c>
      <c r="Q305" s="12"/>
      <c r="R305" s="234" t="str" cm="1">
        <f t="array" ref="R305">IF(OR(ISNUMBER(SEARCH("GHS05",$D305:$L305)),ISNUMBER(SEARCH("GHS06",$D305:$L305)),ISNUMBER(SEARCH("GHS07",$D305:$L305)),ISNUMBER(SEARCH("GHS08",$D305:$L305)),ISNUMBER(SEARCH("geen pictogram",$D305:$L305)),ISNUMBER(SEARCH("GHS09",$D305:$L305)),ISNUMBER(SEARCH("GHS05",$D305:$L305))),"JA","NEE")</f>
        <v>NEE</v>
      </c>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X305" s="121" t="str">
        <f xml:space="preserve"> IF(ISBLANK(D305),"",VLOOKUP(D305,ComboValue!$B$2:$C$11,2,FALSE) &amp; ",") &amp; IF(ISBLANK(E305),"",VLOOKUP(E305,ComboValue!$B$2:$C$11,2,FALSE) &amp; ",") &amp; IF(ISBLANK(F305),"",VLOOKUP(F305,ComboValue!$B$2:$C$11,2,FALSE) &amp; ",") &amp; IF(ISBLANK(G305),"",VLOOKUP(G305,ComboValue!$B$2:$C$11,2,FALSE) &amp; ",") &amp; IF(ISBLANK(H305),"",VLOOKUP(H305,ComboValue!$B$2:$C$11,2,FALSE) &amp; ",") &amp; IF(ISBLANK(I305),"",VLOOKUP(I305,ComboValue!$B$2:$C$11,2,FALSE) &amp; ",") &amp; IF(ISBLANK(J305),"",VLOOKUP(J305,ComboValue!$B$2:$C$11,2,FALSE) &amp; ",") &amp; IF(ISBLANK(K305),"",VLOOKUP(K305,ComboValue!$B$2:$C$11,2,FALSE) &amp; ",") &amp; IF(ISBLANK(L305),"",VLOOKUP(L305,ComboValue!$B$2:$C$11,2,FALSE) &amp; ",")</f>
        <v/>
      </c>
      <c r="AY305" s="121" t="str">
        <f t="shared" si="284"/>
        <v>Tous_NL</v>
      </c>
      <c r="AZ305" s="121" t="str">
        <f>IF(ISBLANK(M305),"",VLOOKUP(M305,ComboValue!$E$2:$G$18,3,FALSE))</f>
        <v/>
      </c>
      <c r="BA305" s="121" t="str">
        <f>IF(ISBLANK(N305),"",VLOOKUP(N305,ComboValue!$K$2:$L$5,2,FALSE))</f>
        <v/>
      </c>
      <c r="BB305" s="128" t="str">
        <f>IF(ISBLANK(S305),"",VLOOKUP(S305,ComboValue!$N$2:$O$70,2,FALSE) &amp; ",") &amp; IF(ISBLANK(T305),"",VLOOKUP(T305,ComboValue!$N$2:$O$70,2,FALSE) &amp; ",") &amp; IF(ISBLANK(U305),"",VLOOKUP(U305,ComboValue!$N$2:$O$70,2,FALSE) &amp; ",") &amp; IF(ISBLANK(V305),"",VLOOKUP(V305,ComboValue!$N$2:$O$70,2,FALSE) &amp; ",") &amp; IF(ISBLANK(W305),"",VLOOKUP(W305,ComboValue!$N$2:$O$70,2,FALSE) &amp; ",") &amp; IF(ISBLANK(X305),"",VLOOKUP(X305,ComboValue!$N$2:$O$70,2,FALSE) &amp; ",") &amp; IF(ISBLANK(Y305),"",VLOOKUP(Y305,ComboValue!$N$2:$O$70,2,FALSE) &amp; ",") &amp; IF(ISBLANK(Z305),"",VLOOKUP(Z305,ComboValue!$N$2:$O$70,2,FALSE) &amp; ",") &amp; IF(ISBLANK(AA305),"",VLOOKUP(AA305,ComboValue!$N$2:$O$70,2,FALSE) &amp; ",") &amp; IF(ISBLANK(AB305),"",VLOOKUP(AB305,ComboValue!$N$2:$O$70,2,FALSE) &amp; ",") &amp; IF(ISBLANK(AC305),"",VLOOKUP(AC305,ComboValue!$N$2:$O$70,2,FALSE) &amp; ",") &amp; IF(ISBLANK(AD305),"",VLOOKUP(AD305,ComboValue!$N$2:$O$70,2,FALSE) &amp; ",") &amp; IF(ISBLANK(AE305),"",VLOOKUP(AE305,ComboValue!$N$2:$O$70,2,FALSE) &amp; ",") &amp; IF(ISBLANK(AF305),"",VLOOKUP(AF305,ComboValue!$N$2:$O$70,2,FALSE) &amp; ",") &amp; IF(ISBLANK(AG305),"",VLOOKUP(AG305,ComboValue!$N$2:$O$70,2,FALSE) &amp; ",") &amp; IF(ISBLANK(AH305),"",VLOOKUP(AH305,ComboValue!$N$2:$O$70,2,FALSE) &amp; ",") &amp; IF(ISBLANK(AI305),"",VLOOKUP(AI305,ComboValue!$N$2:$O$70,2,FALSE) &amp; ",") &amp; IF(ISBLANK(AJ305),"",VLOOKUP(AJ305,ComboValue!$N$2:$O$70,2,FALSE) &amp; ",") &amp; IF(ISBLANK(AK305),"",VLOOKUP(AK305,ComboValue!$N$2:$O$70,2,FALSE) &amp; ",") &amp; IF(ISBLANK(AL305),"",VLOOKUP(AL305,ComboValue!$N$2:$O$70,2,FALSE) &amp; ",") &amp; IF(ISBLANK(AM305),"",VLOOKUP(AM305,ComboValue!$N$2:$O$70,2,FALSE) &amp; ",") &amp; IF(ISBLANK(AN305),"",VLOOKUP(AN305,ComboValue!$N$2:$O$70,2,FALSE) &amp; ",") &amp; IF(ISBLANK(AO305),"",VLOOKUP(AO305,ComboValue!$N$2:$O$70,2,FALSE) &amp; ",") &amp; IF(ISBLANK(AP305),"",VLOOKUP(AP305,ComboValue!$N$2:$O$70,2,FALSE) &amp; ",") &amp; IF(ISBLANK(AQ305),"",VLOOKUP(AQ305,ComboValue!$N$2:$O$70,2,FALSE) &amp; ",") &amp; IF(ISBLANK(AR305),"",VLOOKUP(AR305,ComboValue!$N$2:$O$70,2,FALSE) &amp; ",") &amp; IF(ISBLANK(AS305),"",VLOOKUP(AS305,ComboValue!$N$2:$O$70,2,FALSE) &amp; ",") &amp; IF(ISBLANK(AT305),"",VLOOKUP(AT305,ComboValue!$N$2:$O$70,2,FALSE) &amp; ",") &amp; IF(ISBLANK(AU305),"",VLOOKUP(AU305,ComboValue!$N$2:$O$70,2,FALSE) &amp; ",") &amp; IF(ISBLANK(AV305),"",VLOOKUP(AV305,ComboValue!$N$2:$O$70,2,FALSE) &amp; ",")</f>
        <v/>
      </c>
      <c r="BC305" s="122" t="str">
        <f t="shared" si="285"/>
        <v/>
      </c>
      <c r="BD305" s="110"/>
      <c r="BE305" s="120" t="str">
        <f t="shared" si="273"/>
        <v/>
      </c>
      <c r="BF305" s="121" t="str">
        <f t="shared" si="274"/>
        <v/>
      </c>
      <c r="BG305" s="121" t="str">
        <f t="shared" si="275"/>
        <v/>
      </c>
      <c r="BH305" s="121" t="str">
        <f t="shared" si="276"/>
        <v/>
      </c>
      <c r="BI305" s="121" t="str">
        <f t="shared" si="277"/>
        <v/>
      </c>
      <c r="BJ305" s="121" t="str">
        <f t="shared" si="278"/>
        <v/>
      </c>
      <c r="BK305" s="121" t="str">
        <f t="shared" si="279"/>
        <v/>
      </c>
      <c r="BL305" s="121" t="str">
        <f t="shared" si="280"/>
        <v/>
      </c>
      <c r="BM305" s="121" t="str">
        <f t="shared" si="281"/>
        <v/>
      </c>
      <c r="BN305" s="121" t="str">
        <f t="shared" si="282"/>
        <v/>
      </c>
      <c r="BO305" s="121">
        <f t="shared" si="286"/>
        <v>0</v>
      </c>
      <c r="BP305" s="121">
        <f t="shared" si="287"/>
        <v>0</v>
      </c>
      <c r="BQ305" s="121">
        <f t="shared" si="288"/>
        <v>0</v>
      </c>
      <c r="BR305" s="121">
        <f t="shared" si="289"/>
        <v>0</v>
      </c>
      <c r="BS305" s="121">
        <f t="shared" si="290"/>
        <v>0</v>
      </c>
      <c r="BT305" s="121">
        <f t="shared" si="291"/>
        <v>0</v>
      </c>
      <c r="BU305" s="121" t="str">
        <f t="shared" si="292"/>
        <v/>
      </c>
      <c r="BV305" s="121" t="str">
        <f t="shared" si="293"/>
        <v/>
      </c>
      <c r="BW305" s="121" t="str">
        <f t="shared" si="294"/>
        <v/>
      </c>
      <c r="BX305" s="121" t="str">
        <f t="shared" si="295"/>
        <v/>
      </c>
      <c r="BY305" s="121" t="str">
        <f t="shared" si="296"/>
        <v/>
      </c>
      <c r="BZ305" s="121" t="str">
        <f t="shared" si="297"/>
        <v/>
      </c>
      <c r="CA305" s="121" t="str">
        <f t="shared" si="298"/>
        <v/>
      </c>
      <c r="CB305" s="121" t="str">
        <f t="shared" si="299"/>
        <v/>
      </c>
      <c r="CC305" s="121" t="str">
        <f t="shared" si="300"/>
        <v/>
      </c>
      <c r="CD305" s="121" t="str">
        <f t="shared" si="301"/>
        <v/>
      </c>
      <c r="CE305" s="121" t="str">
        <f t="shared" si="302"/>
        <v/>
      </c>
      <c r="CF305" s="121" t="str">
        <f t="shared" si="303"/>
        <v/>
      </c>
      <c r="CG305" s="121" t="str">
        <f t="shared" si="304"/>
        <v/>
      </c>
      <c r="CH305" s="121" t="str">
        <f t="shared" si="305"/>
        <v/>
      </c>
      <c r="CI305" s="121" t="str">
        <f t="shared" si="306"/>
        <v/>
      </c>
      <c r="CJ305" s="129" t="str">
        <f t="shared" si="307"/>
        <v/>
      </c>
      <c r="CK305" s="121" t="str">
        <f t="shared" si="308"/>
        <v/>
      </c>
      <c r="CL305" s="121" t="str">
        <f t="shared" si="309"/>
        <v/>
      </c>
      <c r="CM305" s="122" t="str">
        <f t="shared" si="310"/>
        <v/>
      </c>
      <c r="CN305" s="122"/>
      <c r="CO305" s="122"/>
      <c r="CP305" s="122"/>
      <c r="CQ305" s="122"/>
      <c r="CR305" s="218" t="str">
        <f t="shared" si="283"/>
        <v>NO</v>
      </c>
      <c r="CS305" s="120" t="str">
        <f t="shared" si="311"/>
        <v/>
      </c>
      <c r="CT305" s="121" t="str">
        <f t="shared" si="312"/>
        <v/>
      </c>
      <c r="CU305" s="121" t="str">
        <f t="shared" si="313"/>
        <v/>
      </c>
      <c r="CV305" s="121" t="str">
        <f t="shared" si="314"/>
        <v/>
      </c>
      <c r="CW305" s="121" t="str">
        <f t="shared" si="315"/>
        <v/>
      </c>
      <c r="CX305" s="121" t="str">
        <f t="shared" si="316"/>
        <v/>
      </c>
      <c r="CY305" s="121" t="str">
        <f t="shared" si="317"/>
        <v/>
      </c>
      <c r="CZ305" s="121" t="str">
        <f t="shared" si="318"/>
        <v/>
      </c>
      <c r="DA305" s="121" t="str">
        <f t="shared" si="319"/>
        <v/>
      </c>
      <c r="DB305" s="122" t="str">
        <f t="shared" si="320"/>
        <v/>
      </c>
      <c r="DC305" s="120" t="str">
        <f t="shared" si="321"/>
        <v/>
      </c>
      <c r="DD305" s="121" t="str">
        <f t="shared" si="322"/>
        <v/>
      </c>
      <c r="DE305" s="121" t="str">
        <f t="shared" si="323"/>
        <v/>
      </c>
      <c r="DF305" s="122" t="str">
        <f t="shared" si="324"/>
        <v/>
      </c>
      <c r="DG305" s="110"/>
    </row>
    <row r="306" spans="2:111" ht="16.2" hidden="1" customHeight="1" outlineLevel="2" x14ac:dyDescent="0.4">
      <c r="B306" s="7">
        <v>301</v>
      </c>
      <c r="C306" s="12"/>
      <c r="D306" s="13"/>
      <c r="E306" s="14"/>
      <c r="F306" s="14"/>
      <c r="G306" s="14"/>
      <c r="H306" s="14"/>
      <c r="I306" s="14"/>
      <c r="J306" s="14"/>
      <c r="K306" s="14"/>
      <c r="L306" s="15"/>
      <c r="M306" s="12"/>
      <c r="N306" s="12"/>
      <c r="O306" s="12"/>
      <c r="P306" s="98" t="str">
        <f xml:space="preserve"> IF(ISBLANK(M306),"",VLOOKUP(M306,ComboValue!$E$2:$I$18,5,FALSE))</f>
        <v/>
      </c>
      <c r="Q306" s="12"/>
      <c r="R306" s="234" t="str" cm="1">
        <f t="array" ref="R306">IF(OR(ISNUMBER(SEARCH("GHS05",$D306:$L306)),ISNUMBER(SEARCH("GHS06",$D306:$L306)),ISNUMBER(SEARCH("GHS07",$D306:$L306)),ISNUMBER(SEARCH("GHS08",$D306:$L306)),ISNUMBER(SEARCH("geen pictogram",$D306:$L306)),ISNUMBER(SEARCH("GHS09",$D306:$L306)),ISNUMBER(SEARCH("GHS05",$D306:$L306))),"JA","NEE")</f>
        <v>NEE</v>
      </c>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X306" s="121" t="str">
        <f xml:space="preserve"> IF(ISBLANK(D306),"",VLOOKUP(D306,ComboValue!$B$2:$C$11,2,FALSE) &amp; ",") &amp; IF(ISBLANK(E306),"",VLOOKUP(E306,ComboValue!$B$2:$C$11,2,FALSE) &amp; ",") &amp; IF(ISBLANK(F306),"",VLOOKUP(F306,ComboValue!$B$2:$C$11,2,FALSE) &amp; ",") &amp; IF(ISBLANK(G306),"",VLOOKUP(G306,ComboValue!$B$2:$C$11,2,FALSE) &amp; ",") &amp; IF(ISBLANK(H306),"",VLOOKUP(H306,ComboValue!$B$2:$C$11,2,FALSE) &amp; ",") &amp; IF(ISBLANK(I306),"",VLOOKUP(I306,ComboValue!$B$2:$C$11,2,FALSE) &amp; ",") &amp; IF(ISBLANK(J306),"",VLOOKUP(J306,ComboValue!$B$2:$C$11,2,FALSE) &amp; ",") &amp; IF(ISBLANK(K306),"",VLOOKUP(K306,ComboValue!$B$2:$C$11,2,FALSE) &amp; ",") &amp; IF(ISBLANK(L306),"",VLOOKUP(L306,ComboValue!$B$2:$C$11,2,FALSE) &amp; ",")</f>
        <v/>
      </c>
      <c r="AY306" s="121" t="str">
        <f t="shared" si="284"/>
        <v>Tous_NL</v>
      </c>
      <c r="AZ306" s="121" t="str">
        <f>IF(ISBLANK(M306),"",VLOOKUP(M306,ComboValue!$E$2:$G$18,3,FALSE))</f>
        <v/>
      </c>
      <c r="BA306" s="121" t="str">
        <f>IF(ISBLANK(N306),"",VLOOKUP(N306,ComboValue!$K$2:$L$5,2,FALSE))</f>
        <v/>
      </c>
      <c r="BB306" s="128" t="str">
        <f>IF(ISBLANK(S306),"",VLOOKUP(S306,ComboValue!$N$2:$O$70,2,FALSE) &amp; ",") &amp; IF(ISBLANK(T306),"",VLOOKUP(T306,ComboValue!$N$2:$O$70,2,FALSE) &amp; ",") &amp; IF(ISBLANK(U306),"",VLOOKUP(U306,ComboValue!$N$2:$O$70,2,FALSE) &amp; ",") &amp; IF(ISBLANK(V306),"",VLOOKUP(V306,ComboValue!$N$2:$O$70,2,FALSE) &amp; ",") &amp; IF(ISBLANK(W306),"",VLOOKUP(W306,ComboValue!$N$2:$O$70,2,FALSE) &amp; ",") &amp; IF(ISBLANK(X306),"",VLOOKUP(X306,ComboValue!$N$2:$O$70,2,FALSE) &amp; ",") &amp; IF(ISBLANK(Y306),"",VLOOKUP(Y306,ComboValue!$N$2:$O$70,2,FALSE) &amp; ",") &amp; IF(ISBLANK(Z306),"",VLOOKUP(Z306,ComboValue!$N$2:$O$70,2,FALSE) &amp; ",") &amp; IF(ISBLANK(AA306),"",VLOOKUP(AA306,ComboValue!$N$2:$O$70,2,FALSE) &amp; ",") &amp; IF(ISBLANK(AB306),"",VLOOKUP(AB306,ComboValue!$N$2:$O$70,2,FALSE) &amp; ",") &amp; IF(ISBLANK(AC306),"",VLOOKUP(AC306,ComboValue!$N$2:$O$70,2,FALSE) &amp; ",") &amp; IF(ISBLANK(AD306),"",VLOOKUP(AD306,ComboValue!$N$2:$O$70,2,FALSE) &amp; ",") &amp; IF(ISBLANK(AE306),"",VLOOKUP(AE306,ComboValue!$N$2:$O$70,2,FALSE) &amp; ",") &amp; IF(ISBLANK(AF306),"",VLOOKUP(AF306,ComboValue!$N$2:$O$70,2,FALSE) &amp; ",") &amp; IF(ISBLANK(AG306),"",VLOOKUP(AG306,ComboValue!$N$2:$O$70,2,FALSE) &amp; ",") &amp; IF(ISBLANK(AH306),"",VLOOKUP(AH306,ComboValue!$N$2:$O$70,2,FALSE) &amp; ",") &amp; IF(ISBLANK(AI306),"",VLOOKUP(AI306,ComboValue!$N$2:$O$70,2,FALSE) &amp; ",") &amp; IF(ISBLANK(AJ306),"",VLOOKUP(AJ306,ComboValue!$N$2:$O$70,2,FALSE) &amp; ",") &amp; IF(ISBLANK(AK306),"",VLOOKUP(AK306,ComboValue!$N$2:$O$70,2,FALSE) &amp; ",") &amp; IF(ISBLANK(AL306),"",VLOOKUP(AL306,ComboValue!$N$2:$O$70,2,FALSE) &amp; ",") &amp; IF(ISBLANK(AM306),"",VLOOKUP(AM306,ComboValue!$N$2:$O$70,2,FALSE) &amp; ",") &amp; IF(ISBLANK(AN306),"",VLOOKUP(AN306,ComboValue!$N$2:$O$70,2,FALSE) &amp; ",") &amp; IF(ISBLANK(AO306),"",VLOOKUP(AO306,ComboValue!$N$2:$O$70,2,FALSE) &amp; ",") &amp; IF(ISBLANK(AP306),"",VLOOKUP(AP306,ComboValue!$N$2:$O$70,2,FALSE) &amp; ",") &amp; IF(ISBLANK(AQ306),"",VLOOKUP(AQ306,ComboValue!$N$2:$O$70,2,FALSE) &amp; ",") &amp; IF(ISBLANK(AR306),"",VLOOKUP(AR306,ComboValue!$N$2:$O$70,2,FALSE) &amp; ",") &amp; IF(ISBLANK(AS306),"",VLOOKUP(AS306,ComboValue!$N$2:$O$70,2,FALSE) &amp; ",") &amp; IF(ISBLANK(AT306),"",VLOOKUP(AT306,ComboValue!$N$2:$O$70,2,FALSE) &amp; ",") &amp; IF(ISBLANK(AU306),"",VLOOKUP(AU306,ComboValue!$N$2:$O$70,2,FALSE) &amp; ",") &amp; IF(ISBLANK(AV306),"",VLOOKUP(AV306,ComboValue!$N$2:$O$70,2,FALSE) &amp; ",")</f>
        <v/>
      </c>
      <c r="BC306" s="122" t="str">
        <f t="shared" si="285"/>
        <v/>
      </c>
      <c r="BD306" s="110"/>
      <c r="BE306" s="120" t="str">
        <f t="shared" si="273"/>
        <v/>
      </c>
      <c r="BF306" s="121" t="str">
        <f t="shared" si="274"/>
        <v/>
      </c>
      <c r="BG306" s="121" t="str">
        <f t="shared" si="275"/>
        <v/>
      </c>
      <c r="BH306" s="121" t="str">
        <f t="shared" si="276"/>
        <v/>
      </c>
      <c r="BI306" s="121" t="str">
        <f t="shared" si="277"/>
        <v/>
      </c>
      <c r="BJ306" s="121" t="str">
        <f t="shared" si="278"/>
        <v/>
      </c>
      <c r="BK306" s="121" t="str">
        <f t="shared" si="279"/>
        <v/>
      </c>
      <c r="BL306" s="121" t="str">
        <f t="shared" si="280"/>
        <v/>
      </c>
      <c r="BM306" s="121" t="str">
        <f t="shared" si="281"/>
        <v/>
      </c>
      <c r="BN306" s="121" t="str">
        <f t="shared" si="282"/>
        <v/>
      </c>
      <c r="BO306" s="121">
        <f t="shared" si="286"/>
        <v>0</v>
      </c>
      <c r="BP306" s="121">
        <f t="shared" si="287"/>
        <v>0</v>
      </c>
      <c r="BQ306" s="121">
        <f t="shared" si="288"/>
        <v>0</v>
      </c>
      <c r="BR306" s="121">
        <f t="shared" si="289"/>
        <v>0</v>
      </c>
      <c r="BS306" s="121">
        <f t="shared" si="290"/>
        <v>0</v>
      </c>
      <c r="BT306" s="121">
        <f t="shared" si="291"/>
        <v>0</v>
      </c>
      <c r="BU306" s="121" t="str">
        <f t="shared" si="292"/>
        <v/>
      </c>
      <c r="BV306" s="121" t="str">
        <f t="shared" si="293"/>
        <v/>
      </c>
      <c r="BW306" s="121" t="str">
        <f t="shared" si="294"/>
        <v/>
      </c>
      <c r="BX306" s="121" t="str">
        <f t="shared" si="295"/>
        <v/>
      </c>
      <c r="BY306" s="121" t="str">
        <f t="shared" si="296"/>
        <v/>
      </c>
      <c r="BZ306" s="121" t="str">
        <f t="shared" si="297"/>
        <v/>
      </c>
      <c r="CA306" s="121" t="str">
        <f t="shared" si="298"/>
        <v/>
      </c>
      <c r="CB306" s="121" t="str">
        <f t="shared" si="299"/>
        <v/>
      </c>
      <c r="CC306" s="121" t="str">
        <f t="shared" si="300"/>
        <v/>
      </c>
      <c r="CD306" s="121" t="str">
        <f t="shared" si="301"/>
        <v/>
      </c>
      <c r="CE306" s="121" t="str">
        <f t="shared" si="302"/>
        <v/>
      </c>
      <c r="CF306" s="121" t="str">
        <f t="shared" si="303"/>
        <v/>
      </c>
      <c r="CG306" s="121" t="str">
        <f t="shared" si="304"/>
        <v/>
      </c>
      <c r="CH306" s="121" t="str">
        <f t="shared" si="305"/>
        <v/>
      </c>
      <c r="CI306" s="121" t="str">
        <f t="shared" si="306"/>
        <v/>
      </c>
      <c r="CJ306" s="129" t="str">
        <f t="shared" si="307"/>
        <v/>
      </c>
      <c r="CK306" s="121" t="str">
        <f t="shared" si="308"/>
        <v/>
      </c>
      <c r="CL306" s="121" t="str">
        <f t="shared" si="309"/>
        <v/>
      </c>
      <c r="CM306" s="122" t="str">
        <f t="shared" si="310"/>
        <v/>
      </c>
      <c r="CN306" s="122"/>
      <c r="CO306" s="122"/>
      <c r="CP306" s="122"/>
      <c r="CQ306" s="122"/>
      <c r="CR306" s="218" t="str">
        <f t="shared" si="283"/>
        <v>NO</v>
      </c>
      <c r="CS306" s="120" t="str">
        <f t="shared" si="311"/>
        <v/>
      </c>
      <c r="CT306" s="121" t="str">
        <f t="shared" si="312"/>
        <v/>
      </c>
      <c r="CU306" s="121" t="str">
        <f t="shared" si="313"/>
        <v/>
      </c>
      <c r="CV306" s="121" t="str">
        <f t="shared" si="314"/>
        <v/>
      </c>
      <c r="CW306" s="121" t="str">
        <f t="shared" si="315"/>
        <v/>
      </c>
      <c r="CX306" s="121" t="str">
        <f t="shared" si="316"/>
        <v/>
      </c>
      <c r="CY306" s="121" t="str">
        <f t="shared" si="317"/>
        <v/>
      </c>
      <c r="CZ306" s="121" t="str">
        <f t="shared" si="318"/>
        <v/>
      </c>
      <c r="DA306" s="121" t="str">
        <f t="shared" si="319"/>
        <v/>
      </c>
      <c r="DB306" s="122" t="str">
        <f t="shared" si="320"/>
        <v/>
      </c>
      <c r="DC306" s="120" t="str">
        <f t="shared" si="321"/>
        <v/>
      </c>
      <c r="DD306" s="121" t="str">
        <f t="shared" si="322"/>
        <v/>
      </c>
      <c r="DE306" s="121" t="str">
        <f t="shared" si="323"/>
        <v/>
      </c>
      <c r="DF306" s="122" t="str">
        <f t="shared" si="324"/>
        <v/>
      </c>
      <c r="DG306" s="110"/>
    </row>
    <row r="307" spans="2:111" ht="16.2" hidden="1" customHeight="1" outlineLevel="2" x14ac:dyDescent="0.4">
      <c r="B307" s="7">
        <v>302</v>
      </c>
      <c r="C307" s="12"/>
      <c r="D307" s="13"/>
      <c r="E307" s="14"/>
      <c r="F307" s="14"/>
      <c r="G307" s="14"/>
      <c r="H307" s="14"/>
      <c r="I307" s="14"/>
      <c r="J307" s="14"/>
      <c r="K307" s="14"/>
      <c r="L307" s="15"/>
      <c r="M307" s="12"/>
      <c r="N307" s="12"/>
      <c r="O307" s="12"/>
      <c r="P307" s="98" t="str">
        <f xml:space="preserve"> IF(ISBLANK(M307),"",VLOOKUP(M307,ComboValue!$E$2:$I$18,5,FALSE))</f>
        <v/>
      </c>
      <c r="Q307" s="12"/>
      <c r="R307" s="234" t="str" cm="1">
        <f t="array" ref="R307">IF(OR(ISNUMBER(SEARCH("GHS05",$D307:$L307)),ISNUMBER(SEARCH("GHS06",$D307:$L307)),ISNUMBER(SEARCH("GHS07",$D307:$L307)),ISNUMBER(SEARCH("GHS08",$D307:$L307)),ISNUMBER(SEARCH("geen pictogram",$D307:$L307)),ISNUMBER(SEARCH("GHS09",$D307:$L307)),ISNUMBER(SEARCH("GHS05",$D307:$L307))),"JA","NEE")</f>
        <v>NEE</v>
      </c>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X307" s="121" t="str">
        <f xml:space="preserve"> IF(ISBLANK(D307),"",VLOOKUP(D307,ComboValue!$B$2:$C$11,2,FALSE) &amp; ",") &amp; IF(ISBLANK(E307),"",VLOOKUP(E307,ComboValue!$B$2:$C$11,2,FALSE) &amp; ",") &amp; IF(ISBLANK(F307),"",VLOOKUP(F307,ComboValue!$B$2:$C$11,2,FALSE) &amp; ",") &amp; IF(ISBLANK(G307),"",VLOOKUP(G307,ComboValue!$B$2:$C$11,2,FALSE) &amp; ",") &amp; IF(ISBLANK(H307),"",VLOOKUP(H307,ComboValue!$B$2:$C$11,2,FALSE) &amp; ",") &amp; IF(ISBLANK(I307),"",VLOOKUP(I307,ComboValue!$B$2:$C$11,2,FALSE) &amp; ",") &amp; IF(ISBLANK(J307),"",VLOOKUP(J307,ComboValue!$B$2:$C$11,2,FALSE) &amp; ",") &amp; IF(ISBLANK(K307),"",VLOOKUP(K307,ComboValue!$B$2:$C$11,2,FALSE) &amp; ",") &amp; IF(ISBLANK(L307),"",VLOOKUP(L307,ComboValue!$B$2:$C$11,2,FALSE) &amp; ",")</f>
        <v/>
      </c>
      <c r="AY307" s="121" t="str">
        <f t="shared" si="284"/>
        <v>Tous_NL</v>
      </c>
      <c r="AZ307" s="121" t="str">
        <f>IF(ISBLANK(M307),"",VLOOKUP(M307,ComboValue!$E$2:$G$18,3,FALSE))</f>
        <v/>
      </c>
      <c r="BA307" s="121" t="str">
        <f>IF(ISBLANK(N307),"",VLOOKUP(N307,ComboValue!$K$2:$L$5,2,FALSE))</f>
        <v/>
      </c>
      <c r="BB307" s="128" t="str">
        <f>IF(ISBLANK(S307),"",VLOOKUP(S307,ComboValue!$N$2:$O$70,2,FALSE) &amp; ",") &amp; IF(ISBLANK(T307),"",VLOOKUP(T307,ComboValue!$N$2:$O$70,2,FALSE) &amp; ",") &amp; IF(ISBLANK(U307),"",VLOOKUP(U307,ComboValue!$N$2:$O$70,2,FALSE) &amp; ",") &amp; IF(ISBLANK(V307),"",VLOOKUP(V307,ComboValue!$N$2:$O$70,2,FALSE) &amp; ",") &amp; IF(ISBLANK(W307),"",VLOOKUP(W307,ComboValue!$N$2:$O$70,2,FALSE) &amp; ",") &amp; IF(ISBLANK(X307),"",VLOOKUP(X307,ComboValue!$N$2:$O$70,2,FALSE) &amp; ",") &amp; IF(ISBLANK(Y307),"",VLOOKUP(Y307,ComboValue!$N$2:$O$70,2,FALSE) &amp; ",") &amp; IF(ISBLANK(Z307),"",VLOOKUP(Z307,ComboValue!$N$2:$O$70,2,FALSE) &amp; ",") &amp; IF(ISBLANK(AA307),"",VLOOKUP(AA307,ComboValue!$N$2:$O$70,2,FALSE) &amp; ",") &amp; IF(ISBLANK(AB307),"",VLOOKUP(AB307,ComboValue!$N$2:$O$70,2,FALSE) &amp; ",") &amp; IF(ISBLANK(AC307),"",VLOOKUP(AC307,ComboValue!$N$2:$O$70,2,FALSE) &amp; ",") &amp; IF(ISBLANK(AD307),"",VLOOKUP(AD307,ComboValue!$N$2:$O$70,2,FALSE) &amp; ",") &amp; IF(ISBLANK(AE307),"",VLOOKUP(AE307,ComboValue!$N$2:$O$70,2,FALSE) &amp; ",") &amp; IF(ISBLANK(AF307),"",VLOOKUP(AF307,ComboValue!$N$2:$O$70,2,FALSE) &amp; ",") &amp; IF(ISBLANK(AG307),"",VLOOKUP(AG307,ComboValue!$N$2:$O$70,2,FALSE) &amp; ",") &amp; IF(ISBLANK(AH307),"",VLOOKUP(AH307,ComboValue!$N$2:$O$70,2,FALSE) &amp; ",") &amp; IF(ISBLANK(AI307),"",VLOOKUP(AI307,ComboValue!$N$2:$O$70,2,FALSE) &amp; ",") &amp; IF(ISBLANK(AJ307),"",VLOOKUP(AJ307,ComboValue!$N$2:$O$70,2,FALSE) &amp; ",") &amp; IF(ISBLANK(AK307),"",VLOOKUP(AK307,ComboValue!$N$2:$O$70,2,FALSE) &amp; ",") &amp; IF(ISBLANK(AL307),"",VLOOKUP(AL307,ComboValue!$N$2:$O$70,2,FALSE) &amp; ",") &amp; IF(ISBLANK(AM307),"",VLOOKUP(AM307,ComboValue!$N$2:$O$70,2,FALSE) &amp; ",") &amp; IF(ISBLANK(AN307),"",VLOOKUP(AN307,ComboValue!$N$2:$O$70,2,FALSE) &amp; ",") &amp; IF(ISBLANK(AO307),"",VLOOKUP(AO307,ComboValue!$N$2:$O$70,2,FALSE) &amp; ",") &amp; IF(ISBLANK(AP307),"",VLOOKUP(AP307,ComboValue!$N$2:$O$70,2,FALSE) &amp; ",") &amp; IF(ISBLANK(AQ307),"",VLOOKUP(AQ307,ComboValue!$N$2:$O$70,2,FALSE) &amp; ",") &amp; IF(ISBLANK(AR307),"",VLOOKUP(AR307,ComboValue!$N$2:$O$70,2,FALSE) &amp; ",") &amp; IF(ISBLANK(AS307),"",VLOOKUP(AS307,ComboValue!$N$2:$O$70,2,FALSE) &amp; ",") &amp; IF(ISBLANK(AT307),"",VLOOKUP(AT307,ComboValue!$N$2:$O$70,2,FALSE) &amp; ",") &amp; IF(ISBLANK(AU307),"",VLOOKUP(AU307,ComboValue!$N$2:$O$70,2,FALSE) &amp; ",") &amp; IF(ISBLANK(AV307),"",VLOOKUP(AV307,ComboValue!$N$2:$O$70,2,FALSE) &amp; ",")</f>
        <v/>
      </c>
      <c r="BC307" s="122" t="str">
        <f t="shared" si="285"/>
        <v/>
      </c>
      <c r="BD307" s="110"/>
      <c r="BE307" s="120" t="str">
        <f t="shared" si="273"/>
        <v/>
      </c>
      <c r="BF307" s="121" t="str">
        <f t="shared" si="274"/>
        <v/>
      </c>
      <c r="BG307" s="121" t="str">
        <f t="shared" si="275"/>
        <v/>
      </c>
      <c r="BH307" s="121" t="str">
        <f t="shared" si="276"/>
        <v/>
      </c>
      <c r="BI307" s="121" t="str">
        <f t="shared" si="277"/>
        <v/>
      </c>
      <c r="BJ307" s="121" t="str">
        <f t="shared" si="278"/>
        <v/>
      </c>
      <c r="BK307" s="121" t="str">
        <f t="shared" si="279"/>
        <v/>
      </c>
      <c r="BL307" s="121" t="str">
        <f t="shared" si="280"/>
        <v/>
      </c>
      <c r="BM307" s="121" t="str">
        <f t="shared" si="281"/>
        <v/>
      </c>
      <c r="BN307" s="121" t="str">
        <f t="shared" si="282"/>
        <v/>
      </c>
      <c r="BO307" s="121">
        <f t="shared" si="286"/>
        <v>0</v>
      </c>
      <c r="BP307" s="121">
        <f t="shared" si="287"/>
        <v>0</v>
      </c>
      <c r="BQ307" s="121">
        <f t="shared" si="288"/>
        <v>0</v>
      </c>
      <c r="BR307" s="121">
        <f t="shared" si="289"/>
        <v>0</v>
      </c>
      <c r="BS307" s="121">
        <f t="shared" si="290"/>
        <v>0</v>
      </c>
      <c r="BT307" s="121">
        <f t="shared" si="291"/>
        <v>0</v>
      </c>
      <c r="BU307" s="121" t="str">
        <f t="shared" si="292"/>
        <v/>
      </c>
      <c r="BV307" s="121" t="str">
        <f t="shared" si="293"/>
        <v/>
      </c>
      <c r="BW307" s="121" t="str">
        <f t="shared" si="294"/>
        <v/>
      </c>
      <c r="BX307" s="121" t="str">
        <f t="shared" si="295"/>
        <v/>
      </c>
      <c r="BY307" s="121" t="str">
        <f t="shared" si="296"/>
        <v/>
      </c>
      <c r="BZ307" s="121" t="str">
        <f t="shared" si="297"/>
        <v/>
      </c>
      <c r="CA307" s="121" t="str">
        <f t="shared" si="298"/>
        <v/>
      </c>
      <c r="CB307" s="121" t="str">
        <f t="shared" si="299"/>
        <v/>
      </c>
      <c r="CC307" s="121" t="str">
        <f t="shared" si="300"/>
        <v/>
      </c>
      <c r="CD307" s="121" t="str">
        <f t="shared" si="301"/>
        <v/>
      </c>
      <c r="CE307" s="121" t="str">
        <f t="shared" si="302"/>
        <v/>
      </c>
      <c r="CF307" s="121" t="str">
        <f t="shared" si="303"/>
        <v/>
      </c>
      <c r="CG307" s="121" t="str">
        <f t="shared" si="304"/>
        <v/>
      </c>
      <c r="CH307" s="121" t="str">
        <f t="shared" si="305"/>
        <v/>
      </c>
      <c r="CI307" s="121" t="str">
        <f t="shared" si="306"/>
        <v/>
      </c>
      <c r="CJ307" s="129" t="str">
        <f t="shared" si="307"/>
        <v/>
      </c>
      <c r="CK307" s="121" t="str">
        <f t="shared" si="308"/>
        <v/>
      </c>
      <c r="CL307" s="121" t="str">
        <f t="shared" si="309"/>
        <v/>
      </c>
      <c r="CM307" s="122" t="str">
        <f t="shared" si="310"/>
        <v/>
      </c>
      <c r="CN307" s="122"/>
      <c r="CO307" s="122"/>
      <c r="CP307" s="122"/>
      <c r="CQ307" s="122"/>
      <c r="CR307" s="218" t="str">
        <f t="shared" si="283"/>
        <v>NO</v>
      </c>
      <c r="CS307" s="120" t="str">
        <f t="shared" si="311"/>
        <v/>
      </c>
      <c r="CT307" s="121" t="str">
        <f t="shared" si="312"/>
        <v/>
      </c>
      <c r="CU307" s="121" t="str">
        <f t="shared" si="313"/>
        <v/>
      </c>
      <c r="CV307" s="121" t="str">
        <f t="shared" si="314"/>
        <v/>
      </c>
      <c r="CW307" s="121" t="str">
        <f t="shared" si="315"/>
        <v/>
      </c>
      <c r="CX307" s="121" t="str">
        <f t="shared" si="316"/>
        <v/>
      </c>
      <c r="CY307" s="121" t="str">
        <f t="shared" si="317"/>
        <v/>
      </c>
      <c r="CZ307" s="121" t="str">
        <f t="shared" si="318"/>
        <v/>
      </c>
      <c r="DA307" s="121" t="str">
        <f t="shared" si="319"/>
        <v/>
      </c>
      <c r="DB307" s="122" t="str">
        <f t="shared" si="320"/>
        <v/>
      </c>
      <c r="DC307" s="120" t="str">
        <f t="shared" si="321"/>
        <v/>
      </c>
      <c r="DD307" s="121" t="str">
        <f t="shared" si="322"/>
        <v/>
      </c>
      <c r="DE307" s="121" t="str">
        <f t="shared" si="323"/>
        <v/>
      </c>
      <c r="DF307" s="122" t="str">
        <f t="shared" si="324"/>
        <v/>
      </c>
      <c r="DG307" s="110"/>
    </row>
    <row r="308" spans="2:111" ht="16.2" hidden="1" customHeight="1" outlineLevel="2" x14ac:dyDescent="0.4">
      <c r="B308" s="7">
        <v>303</v>
      </c>
      <c r="C308" s="12"/>
      <c r="D308" s="13"/>
      <c r="E308" s="14"/>
      <c r="F308" s="14"/>
      <c r="G308" s="14"/>
      <c r="H308" s="14"/>
      <c r="I308" s="14"/>
      <c r="J308" s="14"/>
      <c r="K308" s="14"/>
      <c r="L308" s="15"/>
      <c r="M308" s="12"/>
      <c r="N308" s="12"/>
      <c r="O308" s="12"/>
      <c r="P308" s="98" t="str">
        <f xml:space="preserve"> IF(ISBLANK(M308),"",VLOOKUP(M308,ComboValue!$E$2:$I$18,5,FALSE))</f>
        <v/>
      </c>
      <c r="Q308" s="12"/>
      <c r="R308" s="234" t="str" cm="1">
        <f t="array" ref="R308">IF(OR(ISNUMBER(SEARCH("GHS05",$D308:$L308)),ISNUMBER(SEARCH("GHS06",$D308:$L308)),ISNUMBER(SEARCH("GHS07",$D308:$L308)),ISNUMBER(SEARCH("GHS08",$D308:$L308)),ISNUMBER(SEARCH("geen pictogram",$D308:$L308)),ISNUMBER(SEARCH("GHS09",$D308:$L308)),ISNUMBER(SEARCH("GHS05",$D308:$L308))),"JA","NEE")</f>
        <v>NEE</v>
      </c>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X308" s="121" t="str">
        <f xml:space="preserve"> IF(ISBLANK(D308),"",VLOOKUP(D308,ComboValue!$B$2:$C$11,2,FALSE) &amp; ",") &amp; IF(ISBLANK(E308),"",VLOOKUP(E308,ComboValue!$B$2:$C$11,2,FALSE) &amp; ",") &amp; IF(ISBLANK(F308),"",VLOOKUP(F308,ComboValue!$B$2:$C$11,2,FALSE) &amp; ",") &amp; IF(ISBLANK(G308),"",VLOOKUP(G308,ComboValue!$B$2:$C$11,2,FALSE) &amp; ",") &amp; IF(ISBLANK(H308),"",VLOOKUP(H308,ComboValue!$B$2:$C$11,2,FALSE) &amp; ",") &amp; IF(ISBLANK(I308),"",VLOOKUP(I308,ComboValue!$B$2:$C$11,2,FALSE) &amp; ",") &amp; IF(ISBLANK(J308),"",VLOOKUP(J308,ComboValue!$B$2:$C$11,2,FALSE) &amp; ",") &amp; IF(ISBLANK(K308),"",VLOOKUP(K308,ComboValue!$B$2:$C$11,2,FALSE) &amp; ",") &amp; IF(ISBLANK(L308),"",VLOOKUP(L308,ComboValue!$B$2:$C$11,2,FALSE) &amp; ",")</f>
        <v/>
      </c>
      <c r="AY308" s="121" t="str">
        <f t="shared" si="284"/>
        <v>Tous_NL</v>
      </c>
      <c r="AZ308" s="121" t="str">
        <f>IF(ISBLANK(M308),"",VLOOKUP(M308,ComboValue!$E$2:$G$18,3,FALSE))</f>
        <v/>
      </c>
      <c r="BA308" s="121" t="str">
        <f>IF(ISBLANK(N308),"",VLOOKUP(N308,ComboValue!$K$2:$L$5,2,FALSE))</f>
        <v/>
      </c>
      <c r="BB308" s="128" t="str">
        <f>IF(ISBLANK(S308),"",VLOOKUP(S308,ComboValue!$N$2:$O$70,2,FALSE) &amp; ",") &amp; IF(ISBLANK(T308),"",VLOOKUP(T308,ComboValue!$N$2:$O$70,2,FALSE) &amp; ",") &amp; IF(ISBLANK(U308),"",VLOOKUP(U308,ComboValue!$N$2:$O$70,2,FALSE) &amp; ",") &amp; IF(ISBLANK(V308),"",VLOOKUP(V308,ComboValue!$N$2:$O$70,2,FALSE) &amp; ",") &amp; IF(ISBLANK(W308),"",VLOOKUP(W308,ComboValue!$N$2:$O$70,2,FALSE) &amp; ",") &amp; IF(ISBLANK(X308),"",VLOOKUP(X308,ComboValue!$N$2:$O$70,2,FALSE) &amp; ",") &amp; IF(ISBLANK(Y308),"",VLOOKUP(Y308,ComboValue!$N$2:$O$70,2,FALSE) &amp; ",") &amp; IF(ISBLANK(Z308),"",VLOOKUP(Z308,ComboValue!$N$2:$O$70,2,FALSE) &amp; ",") &amp; IF(ISBLANK(AA308),"",VLOOKUP(AA308,ComboValue!$N$2:$O$70,2,FALSE) &amp; ",") &amp; IF(ISBLANK(AB308),"",VLOOKUP(AB308,ComboValue!$N$2:$O$70,2,FALSE) &amp; ",") &amp; IF(ISBLANK(AC308),"",VLOOKUP(AC308,ComboValue!$N$2:$O$70,2,FALSE) &amp; ",") &amp; IF(ISBLANK(AD308),"",VLOOKUP(AD308,ComboValue!$N$2:$O$70,2,FALSE) &amp; ",") &amp; IF(ISBLANK(AE308),"",VLOOKUP(AE308,ComboValue!$N$2:$O$70,2,FALSE) &amp; ",") &amp; IF(ISBLANK(AF308),"",VLOOKUP(AF308,ComboValue!$N$2:$O$70,2,FALSE) &amp; ",") &amp; IF(ISBLANK(AG308),"",VLOOKUP(AG308,ComboValue!$N$2:$O$70,2,FALSE) &amp; ",") &amp; IF(ISBLANK(AH308),"",VLOOKUP(AH308,ComboValue!$N$2:$O$70,2,FALSE) &amp; ",") &amp; IF(ISBLANK(AI308),"",VLOOKUP(AI308,ComboValue!$N$2:$O$70,2,FALSE) &amp; ",") &amp; IF(ISBLANK(AJ308),"",VLOOKUP(AJ308,ComboValue!$N$2:$O$70,2,FALSE) &amp; ",") &amp; IF(ISBLANK(AK308),"",VLOOKUP(AK308,ComboValue!$N$2:$O$70,2,FALSE) &amp; ",") &amp; IF(ISBLANK(AL308),"",VLOOKUP(AL308,ComboValue!$N$2:$O$70,2,FALSE) &amp; ",") &amp; IF(ISBLANK(AM308),"",VLOOKUP(AM308,ComboValue!$N$2:$O$70,2,FALSE) &amp; ",") &amp; IF(ISBLANK(AN308),"",VLOOKUP(AN308,ComboValue!$N$2:$O$70,2,FALSE) &amp; ",") &amp; IF(ISBLANK(AO308),"",VLOOKUP(AO308,ComboValue!$N$2:$O$70,2,FALSE) &amp; ",") &amp; IF(ISBLANK(AP308),"",VLOOKUP(AP308,ComboValue!$N$2:$O$70,2,FALSE) &amp; ",") &amp; IF(ISBLANK(AQ308),"",VLOOKUP(AQ308,ComboValue!$N$2:$O$70,2,FALSE) &amp; ",") &amp; IF(ISBLANK(AR308),"",VLOOKUP(AR308,ComboValue!$N$2:$O$70,2,FALSE) &amp; ",") &amp; IF(ISBLANK(AS308),"",VLOOKUP(AS308,ComboValue!$N$2:$O$70,2,FALSE) &amp; ",") &amp; IF(ISBLANK(AT308),"",VLOOKUP(AT308,ComboValue!$N$2:$O$70,2,FALSE) &amp; ",") &amp; IF(ISBLANK(AU308),"",VLOOKUP(AU308,ComboValue!$N$2:$O$70,2,FALSE) &amp; ",") &amp; IF(ISBLANK(AV308),"",VLOOKUP(AV308,ComboValue!$N$2:$O$70,2,FALSE) &amp; ",")</f>
        <v/>
      </c>
      <c r="BC308" s="122" t="str">
        <f t="shared" si="285"/>
        <v/>
      </c>
      <c r="BD308" s="110"/>
      <c r="BE308" s="120" t="str">
        <f t="shared" si="273"/>
        <v/>
      </c>
      <c r="BF308" s="121" t="str">
        <f t="shared" si="274"/>
        <v/>
      </c>
      <c r="BG308" s="121" t="str">
        <f t="shared" si="275"/>
        <v/>
      </c>
      <c r="BH308" s="121" t="str">
        <f t="shared" si="276"/>
        <v/>
      </c>
      <c r="BI308" s="121" t="str">
        <f t="shared" si="277"/>
        <v/>
      </c>
      <c r="BJ308" s="121" t="str">
        <f t="shared" si="278"/>
        <v/>
      </c>
      <c r="BK308" s="121" t="str">
        <f t="shared" si="279"/>
        <v/>
      </c>
      <c r="BL308" s="121" t="str">
        <f t="shared" si="280"/>
        <v/>
      </c>
      <c r="BM308" s="121" t="str">
        <f t="shared" si="281"/>
        <v/>
      </c>
      <c r="BN308" s="121" t="str">
        <f t="shared" si="282"/>
        <v/>
      </c>
      <c r="BO308" s="121">
        <f t="shared" si="286"/>
        <v>0</v>
      </c>
      <c r="BP308" s="121">
        <f t="shared" si="287"/>
        <v>0</v>
      </c>
      <c r="BQ308" s="121">
        <f t="shared" si="288"/>
        <v>0</v>
      </c>
      <c r="BR308" s="121">
        <f t="shared" si="289"/>
        <v>0</v>
      </c>
      <c r="BS308" s="121">
        <f t="shared" si="290"/>
        <v>0</v>
      </c>
      <c r="BT308" s="121">
        <f t="shared" si="291"/>
        <v>0</v>
      </c>
      <c r="BU308" s="121" t="str">
        <f t="shared" si="292"/>
        <v/>
      </c>
      <c r="BV308" s="121" t="str">
        <f t="shared" si="293"/>
        <v/>
      </c>
      <c r="BW308" s="121" t="str">
        <f t="shared" si="294"/>
        <v/>
      </c>
      <c r="BX308" s="121" t="str">
        <f t="shared" si="295"/>
        <v/>
      </c>
      <c r="BY308" s="121" t="str">
        <f t="shared" si="296"/>
        <v/>
      </c>
      <c r="BZ308" s="121" t="str">
        <f t="shared" si="297"/>
        <v/>
      </c>
      <c r="CA308" s="121" t="str">
        <f t="shared" si="298"/>
        <v/>
      </c>
      <c r="CB308" s="121" t="str">
        <f t="shared" si="299"/>
        <v/>
      </c>
      <c r="CC308" s="121" t="str">
        <f t="shared" si="300"/>
        <v/>
      </c>
      <c r="CD308" s="121" t="str">
        <f t="shared" si="301"/>
        <v/>
      </c>
      <c r="CE308" s="121" t="str">
        <f t="shared" si="302"/>
        <v/>
      </c>
      <c r="CF308" s="121" t="str">
        <f t="shared" si="303"/>
        <v/>
      </c>
      <c r="CG308" s="121" t="str">
        <f t="shared" si="304"/>
        <v/>
      </c>
      <c r="CH308" s="121" t="str">
        <f t="shared" si="305"/>
        <v/>
      </c>
      <c r="CI308" s="121" t="str">
        <f t="shared" si="306"/>
        <v/>
      </c>
      <c r="CJ308" s="129" t="str">
        <f t="shared" si="307"/>
        <v/>
      </c>
      <c r="CK308" s="121" t="str">
        <f t="shared" si="308"/>
        <v/>
      </c>
      <c r="CL308" s="121" t="str">
        <f t="shared" si="309"/>
        <v/>
      </c>
      <c r="CM308" s="122" t="str">
        <f t="shared" si="310"/>
        <v/>
      </c>
      <c r="CN308" s="122"/>
      <c r="CO308" s="122"/>
      <c r="CP308" s="122"/>
      <c r="CQ308" s="122"/>
      <c r="CR308" s="218" t="str">
        <f t="shared" si="283"/>
        <v>NO</v>
      </c>
      <c r="CS308" s="120" t="str">
        <f t="shared" si="311"/>
        <v/>
      </c>
      <c r="CT308" s="121" t="str">
        <f t="shared" si="312"/>
        <v/>
      </c>
      <c r="CU308" s="121" t="str">
        <f t="shared" si="313"/>
        <v/>
      </c>
      <c r="CV308" s="121" t="str">
        <f t="shared" si="314"/>
        <v/>
      </c>
      <c r="CW308" s="121" t="str">
        <f t="shared" si="315"/>
        <v/>
      </c>
      <c r="CX308" s="121" t="str">
        <f t="shared" si="316"/>
        <v/>
      </c>
      <c r="CY308" s="121" t="str">
        <f t="shared" si="317"/>
        <v/>
      </c>
      <c r="CZ308" s="121" t="str">
        <f t="shared" si="318"/>
        <v/>
      </c>
      <c r="DA308" s="121" t="str">
        <f t="shared" si="319"/>
        <v/>
      </c>
      <c r="DB308" s="122" t="str">
        <f t="shared" si="320"/>
        <v/>
      </c>
      <c r="DC308" s="120" t="str">
        <f t="shared" si="321"/>
        <v/>
      </c>
      <c r="DD308" s="121" t="str">
        <f t="shared" si="322"/>
        <v/>
      </c>
      <c r="DE308" s="121" t="str">
        <f t="shared" si="323"/>
        <v/>
      </c>
      <c r="DF308" s="122" t="str">
        <f t="shared" si="324"/>
        <v/>
      </c>
      <c r="DG308" s="110"/>
    </row>
    <row r="309" spans="2:111" ht="16.2" hidden="1" customHeight="1" outlineLevel="2" x14ac:dyDescent="0.4">
      <c r="B309" s="7">
        <v>304</v>
      </c>
      <c r="C309" s="12"/>
      <c r="D309" s="13"/>
      <c r="E309" s="14"/>
      <c r="F309" s="14"/>
      <c r="G309" s="14"/>
      <c r="H309" s="14"/>
      <c r="I309" s="14"/>
      <c r="J309" s="14"/>
      <c r="K309" s="14"/>
      <c r="L309" s="15"/>
      <c r="M309" s="12"/>
      <c r="N309" s="12"/>
      <c r="O309" s="12"/>
      <c r="P309" s="98" t="str">
        <f xml:space="preserve"> IF(ISBLANK(M309),"",VLOOKUP(M309,ComboValue!$E$2:$I$18,5,FALSE))</f>
        <v/>
      </c>
      <c r="Q309" s="12"/>
      <c r="R309" s="234" t="str" cm="1">
        <f t="array" ref="R309">IF(OR(ISNUMBER(SEARCH("GHS05",$D309:$L309)),ISNUMBER(SEARCH("GHS06",$D309:$L309)),ISNUMBER(SEARCH("GHS07",$D309:$L309)),ISNUMBER(SEARCH("GHS08",$D309:$L309)),ISNUMBER(SEARCH("geen pictogram",$D309:$L309)),ISNUMBER(SEARCH("GHS09",$D309:$L309)),ISNUMBER(SEARCH("GHS05",$D309:$L309))),"JA","NEE")</f>
        <v>NEE</v>
      </c>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X309" s="121" t="str">
        <f xml:space="preserve"> IF(ISBLANK(D309),"",VLOOKUP(D309,ComboValue!$B$2:$C$11,2,FALSE) &amp; ",") &amp; IF(ISBLANK(E309),"",VLOOKUP(E309,ComboValue!$B$2:$C$11,2,FALSE) &amp; ",") &amp; IF(ISBLANK(F309),"",VLOOKUP(F309,ComboValue!$B$2:$C$11,2,FALSE) &amp; ",") &amp; IF(ISBLANK(G309),"",VLOOKUP(G309,ComboValue!$B$2:$C$11,2,FALSE) &amp; ",") &amp; IF(ISBLANK(H309),"",VLOOKUP(H309,ComboValue!$B$2:$C$11,2,FALSE) &amp; ",") &amp; IF(ISBLANK(I309),"",VLOOKUP(I309,ComboValue!$B$2:$C$11,2,FALSE) &amp; ",") &amp; IF(ISBLANK(J309),"",VLOOKUP(J309,ComboValue!$B$2:$C$11,2,FALSE) &amp; ",") &amp; IF(ISBLANK(K309),"",VLOOKUP(K309,ComboValue!$B$2:$C$11,2,FALSE) &amp; ",") &amp; IF(ISBLANK(L309),"",VLOOKUP(L309,ComboValue!$B$2:$C$11,2,FALSE) &amp; ",")</f>
        <v/>
      </c>
      <c r="AY309" s="121" t="str">
        <f t="shared" si="284"/>
        <v>Tous_NL</v>
      </c>
      <c r="AZ309" s="121" t="str">
        <f>IF(ISBLANK(M309),"",VLOOKUP(M309,ComboValue!$E$2:$G$18,3,FALSE))</f>
        <v/>
      </c>
      <c r="BA309" s="121" t="str">
        <f>IF(ISBLANK(N309),"",VLOOKUP(N309,ComboValue!$K$2:$L$5,2,FALSE))</f>
        <v/>
      </c>
      <c r="BB309" s="128" t="str">
        <f>IF(ISBLANK(S309),"",VLOOKUP(S309,ComboValue!$N$2:$O$70,2,FALSE) &amp; ",") &amp; IF(ISBLANK(T309),"",VLOOKUP(T309,ComboValue!$N$2:$O$70,2,FALSE) &amp; ",") &amp; IF(ISBLANK(U309),"",VLOOKUP(U309,ComboValue!$N$2:$O$70,2,FALSE) &amp; ",") &amp; IF(ISBLANK(V309),"",VLOOKUP(V309,ComboValue!$N$2:$O$70,2,FALSE) &amp; ",") &amp; IF(ISBLANK(W309),"",VLOOKUP(W309,ComboValue!$N$2:$O$70,2,FALSE) &amp; ",") &amp; IF(ISBLANK(X309),"",VLOOKUP(X309,ComboValue!$N$2:$O$70,2,FALSE) &amp; ",") &amp; IF(ISBLANK(Y309),"",VLOOKUP(Y309,ComboValue!$N$2:$O$70,2,FALSE) &amp; ",") &amp; IF(ISBLANK(Z309),"",VLOOKUP(Z309,ComboValue!$N$2:$O$70,2,FALSE) &amp; ",") &amp; IF(ISBLANK(AA309),"",VLOOKUP(AA309,ComboValue!$N$2:$O$70,2,FALSE) &amp; ",") &amp; IF(ISBLANK(AB309),"",VLOOKUP(AB309,ComboValue!$N$2:$O$70,2,FALSE) &amp; ",") &amp; IF(ISBLANK(AC309),"",VLOOKUP(AC309,ComboValue!$N$2:$O$70,2,FALSE) &amp; ",") &amp; IF(ISBLANK(AD309),"",VLOOKUP(AD309,ComboValue!$N$2:$O$70,2,FALSE) &amp; ",") &amp; IF(ISBLANK(AE309),"",VLOOKUP(AE309,ComboValue!$N$2:$O$70,2,FALSE) &amp; ",") &amp; IF(ISBLANK(AF309),"",VLOOKUP(AF309,ComboValue!$N$2:$O$70,2,FALSE) &amp; ",") &amp; IF(ISBLANK(AG309),"",VLOOKUP(AG309,ComboValue!$N$2:$O$70,2,FALSE) &amp; ",") &amp; IF(ISBLANK(AH309),"",VLOOKUP(AH309,ComboValue!$N$2:$O$70,2,FALSE) &amp; ",") &amp; IF(ISBLANK(AI309),"",VLOOKUP(AI309,ComboValue!$N$2:$O$70,2,FALSE) &amp; ",") &amp; IF(ISBLANK(AJ309),"",VLOOKUP(AJ309,ComboValue!$N$2:$O$70,2,FALSE) &amp; ",") &amp; IF(ISBLANK(AK309),"",VLOOKUP(AK309,ComboValue!$N$2:$O$70,2,FALSE) &amp; ",") &amp; IF(ISBLANK(AL309),"",VLOOKUP(AL309,ComboValue!$N$2:$O$70,2,FALSE) &amp; ",") &amp; IF(ISBLANK(AM309),"",VLOOKUP(AM309,ComboValue!$N$2:$O$70,2,FALSE) &amp; ",") &amp; IF(ISBLANK(AN309),"",VLOOKUP(AN309,ComboValue!$N$2:$O$70,2,FALSE) &amp; ",") &amp; IF(ISBLANK(AO309),"",VLOOKUP(AO309,ComboValue!$N$2:$O$70,2,FALSE) &amp; ",") &amp; IF(ISBLANK(AP309),"",VLOOKUP(AP309,ComboValue!$N$2:$O$70,2,FALSE) &amp; ",") &amp; IF(ISBLANK(AQ309),"",VLOOKUP(AQ309,ComboValue!$N$2:$O$70,2,FALSE) &amp; ",") &amp; IF(ISBLANK(AR309),"",VLOOKUP(AR309,ComboValue!$N$2:$O$70,2,FALSE) &amp; ",") &amp; IF(ISBLANK(AS309),"",VLOOKUP(AS309,ComboValue!$N$2:$O$70,2,FALSE) &amp; ",") &amp; IF(ISBLANK(AT309),"",VLOOKUP(AT309,ComboValue!$N$2:$O$70,2,FALSE) &amp; ",") &amp; IF(ISBLANK(AU309),"",VLOOKUP(AU309,ComboValue!$N$2:$O$70,2,FALSE) &amp; ",") &amp; IF(ISBLANK(AV309),"",VLOOKUP(AV309,ComboValue!$N$2:$O$70,2,FALSE) &amp; ",")</f>
        <v/>
      </c>
      <c r="BC309" s="122" t="str">
        <f t="shared" si="285"/>
        <v/>
      </c>
      <c r="BD309" s="110"/>
      <c r="BE309" s="120" t="str">
        <f t="shared" si="273"/>
        <v/>
      </c>
      <c r="BF309" s="121" t="str">
        <f t="shared" si="274"/>
        <v/>
      </c>
      <c r="BG309" s="121" t="str">
        <f t="shared" si="275"/>
        <v/>
      </c>
      <c r="BH309" s="121" t="str">
        <f t="shared" si="276"/>
        <v/>
      </c>
      <c r="BI309" s="121" t="str">
        <f t="shared" si="277"/>
        <v/>
      </c>
      <c r="BJ309" s="121" t="str">
        <f t="shared" si="278"/>
        <v/>
      </c>
      <c r="BK309" s="121" t="str">
        <f t="shared" si="279"/>
        <v/>
      </c>
      <c r="BL309" s="121" t="str">
        <f t="shared" si="280"/>
        <v/>
      </c>
      <c r="BM309" s="121" t="str">
        <f t="shared" si="281"/>
        <v/>
      </c>
      <c r="BN309" s="121" t="str">
        <f t="shared" si="282"/>
        <v/>
      </c>
      <c r="BO309" s="121">
        <f t="shared" si="286"/>
        <v>0</v>
      </c>
      <c r="BP309" s="121">
        <f t="shared" si="287"/>
        <v>0</v>
      </c>
      <c r="BQ309" s="121">
        <f t="shared" si="288"/>
        <v>0</v>
      </c>
      <c r="BR309" s="121">
        <f t="shared" si="289"/>
        <v>0</v>
      </c>
      <c r="BS309" s="121">
        <f t="shared" si="290"/>
        <v>0</v>
      </c>
      <c r="BT309" s="121">
        <f t="shared" si="291"/>
        <v>0</v>
      </c>
      <c r="BU309" s="121" t="str">
        <f t="shared" si="292"/>
        <v/>
      </c>
      <c r="BV309" s="121" t="str">
        <f t="shared" si="293"/>
        <v/>
      </c>
      <c r="BW309" s="121" t="str">
        <f t="shared" si="294"/>
        <v/>
      </c>
      <c r="BX309" s="121" t="str">
        <f t="shared" si="295"/>
        <v/>
      </c>
      <c r="BY309" s="121" t="str">
        <f t="shared" si="296"/>
        <v/>
      </c>
      <c r="BZ309" s="121" t="str">
        <f t="shared" si="297"/>
        <v/>
      </c>
      <c r="CA309" s="121" t="str">
        <f t="shared" si="298"/>
        <v/>
      </c>
      <c r="CB309" s="121" t="str">
        <f t="shared" si="299"/>
        <v/>
      </c>
      <c r="CC309" s="121" t="str">
        <f t="shared" si="300"/>
        <v/>
      </c>
      <c r="CD309" s="121" t="str">
        <f t="shared" si="301"/>
        <v/>
      </c>
      <c r="CE309" s="121" t="str">
        <f t="shared" si="302"/>
        <v/>
      </c>
      <c r="CF309" s="121" t="str">
        <f t="shared" si="303"/>
        <v/>
      </c>
      <c r="CG309" s="121" t="str">
        <f t="shared" si="304"/>
        <v/>
      </c>
      <c r="CH309" s="121" t="str">
        <f t="shared" si="305"/>
        <v/>
      </c>
      <c r="CI309" s="121" t="str">
        <f t="shared" si="306"/>
        <v/>
      </c>
      <c r="CJ309" s="129" t="str">
        <f t="shared" si="307"/>
        <v/>
      </c>
      <c r="CK309" s="121" t="str">
        <f t="shared" si="308"/>
        <v/>
      </c>
      <c r="CL309" s="121" t="str">
        <f t="shared" si="309"/>
        <v/>
      </c>
      <c r="CM309" s="122" t="str">
        <f t="shared" si="310"/>
        <v/>
      </c>
      <c r="CN309" s="122"/>
      <c r="CO309" s="122"/>
      <c r="CP309" s="122"/>
      <c r="CQ309" s="122"/>
      <c r="CR309" s="218" t="str">
        <f t="shared" si="283"/>
        <v>NO</v>
      </c>
      <c r="CS309" s="120" t="str">
        <f t="shared" si="311"/>
        <v/>
      </c>
      <c r="CT309" s="121" t="str">
        <f t="shared" si="312"/>
        <v/>
      </c>
      <c r="CU309" s="121" t="str">
        <f t="shared" si="313"/>
        <v/>
      </c>
      <c r="CV309" s="121" t="str">
        <f t="shared" si="314"/>
        <v/>
      </c>
      <c r="CW309" s="121" t="str">
        <f t="shared" si="315"/>
        <v/>
      </c>
      <c r="CX309" s="121" t="str">
        <f t="shared" si="316"/>
        <v/>
      </c>
      <c r="CY309" s="121" t="str">
        <f t="shared" si="317"/>
        <v/>
      </c>
      <c r="CZ309" s="121" t="str">
        <f t="shared" si="318"/>
        <v/>
      </c>
      <c r="DA309" s="121" t="str">
        <f t="shared" si="319"/>
        <v/>
      </c>
      <c r="DB309" s="122" t="str">
        <f t="shared" si="320"/>
        <v/>
      </c>
      <c r="DC309" s="120" t="str">
        <f t="shared" si="321"/>
        <v/>
      </c>
      <c r="DD309" s="121" t="str">
        <f t="shared" si="322"/>
        <v/>
      </c>
      <c r="DE309" s="121" t="str">
        <f t="shared" si="323"/>
        <v/>
      </c>
      <c r="DF309" s="122" t="str">
        <f t="shared" si="324"/>
        <v/>
      </c>
      <c r="DG309" s="110"/>
    </row>
    <row r="310" spans="2:111" ht="16.2" hidden="1" customHeight="1" outlineLevel="2" x14ac:dyDescent="0.4">
      <c r="B310" s="7">
        <v>305</v>
      </c>
      <c r="C310" s="12"/>
      <c r="D310" s="13"/>
      <c r="E310" s="14"/>
      <c r="F310" s="14"/>
      <c r="G310" s="14"/>
      <c r="H310" s="14"/>
      <c r="I310" s="14"/>
      <c r="J310" s="14"/>
      <c r="K310" s="14"/>
      <c r="L310" s="15"/>
      <c r="M310" s="12"/>
      <c r="N310" s="12"/>
      <c r="O310" s="12"/>
      <c r="P310" s="98" t="str">
        <f xml:space="preserve"> IF(ISBLANK(M310),"",VLOOKUP(M310,ComboValue!$E$2:$I$18,5,FALSE))</f>
        <v/>
      </c>
      <c r="Q310" s="12"/>
      <c r="R310" s="234" t="str" cm="1">
        <f t="array" ref="R310">IF(OR(ISNUMBER(SEARCH("GHS05",$D310:$L310)),ISNUMBER(SEARCH("GHS06",$D310:$L310)),ISNUMBER(SEARCH("GHS07",$D310:$L310)),ISNUMBER(SEARCH("GHS08",$D310:$L310)),ISNUMBER(SEARCH("geen pictogram",$D310:$L310)),ISNUMBER(SEARCH("GHS09",$D310:$L310)),ISNUMBER(SEARCH("GHS05",$D310:$L310))),"JA","NEE")</f>
        <v>NEE</v>
      </c>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X310" s="121" t="str">
        <f xml:space="preserve"> IF(ISBLANK(D310),"",VLOOKUP(D310,ComboValue!$B$2:$C$11,2,FALSE) &amp; ",") &amp; IF(ISBLANK(E310),"",VLOOKUP(E310,ComboValue!$B$2:$C$11,2,FALSE) &amp; ",") &amp; IF(ISBLANK(F310),"",VLOOKUP(F310,ComboValue!$B$2:$C$11,2,FALSE) &amp; ",") &amp; IF(ISBLANK(G310),"",VLOOKUP(G310,ComboValue!$B$2:$C$11,2,FALSE) &amp; ",") &amp; IF(ISBLANK(H310),"",VLOOKUP(H310,ComboValue!$B$2:$C$11,2,FALSE) &amp; ",") &amp; IF(ISBLANK(I310),"",VLOOKUP(I310,ComboValue!$B$2:$C$11,2,FALSE) &amp; ",") &amp; IF(ISBLANK(J310),"",VLOOKUP(J310,ComboValue!$B$2:$C$11,2,FALSE) &amp; ",") &amp; IF(ISBLANK(K310),"",VLOOKUP(K310,ComboValue!$B$2:$C$11,2,FALSE) &amp; ",") &amp; IF(ISBLANK(L310),"",VLOOKUP(L310,ComboValue!$B$2:$C$11,2,FALSE) &amp; ",")</f>
        <v/>
      </c>
      <c r="AY310" s="121" t="str">
        <f t="shared" si="284"/>
        <v>Tous_NL</v>
      </c>
      <c r="AZ310" s="121" t="str">
        <f>IF(ISBLANK(M310),"",VLOOKUP(M310,ComboValue!$E$2:$G$18,3,FALSE))</f>
        <v/>
      </c>
      <c r="BA310" s="121" t="str">
        <f>IF(ISBLANK(N310),"",VLOOKUP(N310,ComboValue!$K$2:$L$5,2,FALSE))</f>
        <v/>
      </c>
      <c r="BB310" s="128" t="str">
        <f>IF(ISBLANK(S310),"",VLOOKUP(S310,ComboValue!$N$2:$O$70,2,FALSE) &amp; ",") &amp; IF(ISBLANK(T310),"",VLOOKUP(T310,ComboValue!$N$2:$O$70,2,FALSE) &amp; ",") &amp; IF(ISBLANK(U310),"",VLOOKUP(U310,ComboValue!$N$2:$O$70,2,FALSE) &amp; ",") &amp; IF(ISBLANK(V310),"",VLOOKUP(V310,ComboValue!$N$2:$O$70,2,FALSE) &amp; ",") &amp; IF(ISBLANK(W310),"",VLOOKUP(W310,ComboValue!$N$2:$O$70,2,FALSE) &amp; ",") &amp; IF(ISBLANK(X310),"",VLOOKUP(X310,ComboValue!$N$2:$O$70,2,FALSE) &amp; ",") &amp; IF(ISBLANK(Y310),"",VLOOKUP(Y310,ComboValue!$N$2:$O$70,2,FALSE) &amp; ",") &amp; IF(ISBLANK(Z310),"",VLOOKUP(Z310,ComboValue!$N$2:$O$70,2,FALSE) &amp; ",") &amp; IF(ISBLANK(AA310),"",VLOOKUP(AA310,ComboValue!$N$2:$O$70,2,FALSE) &amp; ",") &amp; IF(ISBLANK(AB310),"",VLOOKUP(AB310,ComboValue!$N$2:$O$70,2,FALSE) &amp; ",") &amp; IF(ISBLANK(AC310),"",VLOOKUP(AC310,ComboValue!$N$2:$O$70,2,FALSE) &amp; ",") &amp; IF(ISBLANK(AD310),"",VLOOKUP(AD310,ComboValue!$N$2:$O$70,2,FALSE) &amp; ",") &amp; IF(ISBLANK(AE310),"",VLOOKUP(AE310,ComboValue!$N$2:$O$70,2,FALSE) &amp; ",") &amp; IF(ISBLANK(AF310),"",VLOOKUP(AF310,ComboValue!$N$2:$O$70,2,FALSE) &amp; ",") &amp; IF(ISBLANK(AG310),"",VLOOKUP(AG310,ComboValue!$N$2:$O$70,2,FALSE) &amp; ",") &amp; IF(ISBLANK(AH310),"",VLOOKUP(AH310,ComboValue!$N$2:$O$70,2,FALSE) &amp; ",") &amp; IF(ISBLANK(AI310),"",VLOOKUP(AI310,ComboValue!$N$2:$O$70,2,FALSE) &amp; ",") &amp; IF(ISBLANK(AJ310),"",VLOOKUP(AJ310,ComboValue!$N$2:$O$70,2,FALSE) &amp; ",") &amp; IF(ISBLANK(AK310),"",VLOOKUP(AK310,ComboValue!$N$2:$O$70,2,FALSE) &amp; ",") &amp; IF(ISBLANK(AL310),"",VLOOKUP(AL310,ComboValue!$N$2:$O$70,2,FALSE) &amp; ",") &amp; IF(ISBLANK(AM310),"",VLOOKUP(AM310,ComboValue!$N$2:$O$70,2,FALSE) &amp; ",") &amp; IF(ISBLANK(AN310),"",VLOOKUP(AN310,ComboValue!$N$2:$O$70,2,FALSE) &amp; ",") &amp; IF(ISBLANK(AO310),"",VLOOKUP(AO310,ComboValue!$N$2:$O$70,2,FALSE) &amp; ",") &amp; IF(ISBLANK(AP310),"",VLOOKUP(AP310,ComboValue!$N$2:$O$70,2,FALSE) &amp; ",") &amp; IF(ISBLANK(AQ310),"",VLOOKUP(AQ310,ComboValue!$N$2:$O$70,2,FALSE) &amp; ",") &amp; IF(ISBLANK(AR310),"",VLOOKUP(AR310,ComboValue!$N$2:$O$70,2,FALSE) &amp; ",") &amp; IF(ISBLANK(AS310),"",VLOOKUP(AS310,ComboValue!$N$2:$O$70,2,FALSE) &amp; ",") &amp; IF(ISBLANK(AT310),"",VLOOKUP(AT310,ComboValue!$N$2:$O$70,2,FALSE) &amp; ",") &amp; IF(ISBLANK(AU310),"",VLOOKUP(AU310,ComboValue!$N$2:$O$70,2,FALSE) &amp; ",") &amp; IF(ISBLANK(AV310),"",VLOOKUP(AV310,ComboValue!$N$2:$O$70,2,FALSE) &amp; ",")</f>
        <v/>
      </c>
      <c r="BC310" s="122" t="str">
        <f t="shared" si="285"/>
        <v/>
      </c>
      <c r="BD310" s="110"/>
      <c r="BE310" s="120" t="str">
        <f t="shared" si="273"/>
        <v/>
      </c>
      <c r="BF310" s="121" t="str">
        <f t="shared" si="274"/>
        <v/>
      </c>
      <c r="BG310" s="121" t="str">
        <f t="shared" si="275"/>
        <v/>
      </c>
      <c r="BH310" s="121" t="str">
        <f t="shared" si="276"/>
        <v/>
      </c>
      <c r="BI310" s="121" t="str">
        <f t="shared" si="277"/>
        <v/>
      </c>
      <c r="BJ310" s="121" t="str">
        <f t="shared" si="278"/>
        <v/>
      </c>
      <c r="BK310" s="121" t="str">
        <f t="shared" si="279"/>
        <v/>
      </c>
      <c r="BL310" s="121" t="str">
        <f t="shared" si="280"/>
        <v/>
      </c>
      <c r="BM310" s="121" t="str">
        <f t="shared" si="281"/>
        <v/>
      </c>
      <c r="BN310" s="121" t="str">
        <f t="shared" si="282"/>
        <v/>
      </c>
      <c r="BO310" s="121">
        <f t="shared" si="286"/>
        <v>0</v>
      </c>
      <c r="BP310" s="121">
        <f t="shared" si="287"/>
        <v>0</v>
      </c>
      <c r="BQ310" s="121">
        <f t="shared" si="288"/>
        <v>0</v>
      </c>
      <c r="BR310" s="121">
        <f t="shared" si="289"/>
        <v>0</v>
      </c>
      <c r="BS310" s="121">
        <f t="shared" si="290"/>
        <v>0</v>
      </c>
      <c r="BT310" s="121">
        <f t="shared" si="291"/>
        <v>0</v>
      </c>
      <c r="BU310" s="121" t="str">
        <f t="shared" si="292"/>
        <v/>
      </c>
      <c r="BV310" s="121" t="str">
        <f t="shared" si="293"/>
        <v/>
      </c>
      <c r="BW310" s="121" t="str">
        <f t="shared" si="294"/>
        <v/>
      </c>
      <c r="BX310" s="121" t="str">
        <f t="shared" si="295"/>
        <v/>
      </c>
      <c r="BY310" s="121" t="str">
        <f t="shared" si="296"/>
        <v/>
      </c>
      <c r="BZ310" s="121" t="str">
        <f t="shared" si="297"/>
        <v/>
      </c>
      <c r="CA310" s="121" t="str">
        <f t="shared" si="298"/>
        <v/>
      </c>
      <c r="CB310" s="121" t="str">
        <f t="shared" si="299"/>
        <v/>
      </c>
      <c r="CC310" s="121" t="str">
        <f t="shared" si="300"/>
        <v/>
      </c>
      <c r="CD310" s="121" t="str">
        <f t="shared" si="301"/>
        <v/>
      </c>
      <c r="CE310" s="121" t="str">
        <f t="shared" si="302"/>
        <v/>
      </c>
      <c r="CF310" s="121" t="str">
        <f t="shared" si="303"/>
        <v/>
      </c>
      <c r="CG310" s="121" t="str">
        <f t="shared" si="304"/>
        <v/>
      </c>
      <c r="CH310" s="121" t="str">
        <f t="shared" si="305"/>
        <v/>
      </c>
      <c r="CI310" s="121" t="str">
        <f t="shared" si="306"/>
        <v/>
      </c>
      <c r="CJ310" s="129" t="str">
        <f t="shared" si="307"/>
        <v/>
      </c>
      <c r="CK310" s="121" t="str">
        <f t="shared" si="308"/>
        <v/>
      </c>
      <c r="CL310" s="121" t="str">
        <f t="shared" si="309"/>
        <v/>
      </c>
      <c r="CM310" s="122" t="str">
        <f t="shared" si="310"/>
        <v/>
      </c>
      <c r="CN310" s="122"/>
      <c r="CO310" s="122"/>
      <c r="CP310" s="122"/>
      <c r="CQ310" s="122"/>
      <c r="CR310" s="218" t="str">
        <f t="shared" si="283"/>
        <v>NO</v>
      </c>
      <c r="CS310" s="120" t="str">
        <f t="shared" si="311"/>
        <v/>
      </c>
      <c r="CT310" s="121" t="str">
        <f t="shared" si="312"/>
        <v/>
      </c>
      <c r="CU310" s="121" t="str">
        <f t="shared" si="313"/>
        <v/>
      </c>
      <c r="CV310" s="121" t="str">
        <f t="shared" si="314"/>
        <v/>
      </c>
      <c r="CW310" s="121" t="str">
        <f t="shared" si="315"/>
        <v/>
      </c>
      <c r="CX310" s="121" t="str">
        <f t="shared" si="316"/>
        <v/>
      </c>
      <c r="CY310" s="121" t="str">
        <f t="shared" si="317"/>
        <v/>
      </c>
      <c r="CZ310" s="121" t="str">
        <f t="shared" si="318"/>
        <v/>
      </c>
      <c r="DA310" s="121" t="str">
        <f t="shared" si="319"/>
        <v/>
      </c>
      <c r="DB310" s="122" t="str">
        <f t="shared" si="320"/>
        <v/>
      </c>
      <c r="DC310" s="120" t="str">
        <f t="shared" si="321"/>
        <v/>
      </c>
      <c r="DD310" s="121" t="str">
        <f t="shared" si="322"/>
        <v/>
      </c>
      <c r="DE310" s="121" t="str">
        <f t="shared" si="323"/>
        <v/>
      </c>
      <c r="DF310" s="122" t="str">
        <f t="shared" si="324"/>
        <v/>
      </c>
      <c r="DG310" s="110"/>
    </row>
    <row r="311" spans="2:111" ht="16.2" hidden="1" customHeight="1" outlineLevel="2" x14ac:dyDescent="0.4">
      <c r="B311" s="7">
        <v>306</v>
      </c>
      <c r="C311" s="12"/>
      <c r="D311" s="13"/>
      <c r="E311" s="14"/>
      <c r="F311" s="14"/>
      <c r="G311" s="14"/>
      <c r="H311" s="14"/>
      <c r="I311" s="14"/>
      <c r="J311" s="14"/>
      <c r="K311" s="14"/>
      <c r="L311" s="15"/>
      <c r="M311" s="12"/>
      <c r="N311" s="12"/>
      <c r="O311" s="12"/>
      <c r="P311" s="98" t="str">
        <f xml:space="preserve"> IF(ISBLANK(M311),"",VLOOKUP(M311,ComboValue!$E$2:$I$18,5,FALSE))</f>
        <v/>
      </c>
      <c r="Q311" s="12"/>
      <c r="R311" s="234" t="str" cm="1">
        <f t="array" ref="R311">IF(OR(ISNUMBER(SEARCH("GHS05",$D311:$L311)),ISNUMBER(SEARCH("GHS06",$D311:$L311)),ISNUMBER(SEARCH("GHS07",$D311:$L311)),ISNUMBER(SEARCH("GHS08",$D311:$L311)),ISNUMBER(SEARCH("geen pictogram",$D311:$L311)),ISNUMBER(SEARCH("GHS09",$D311:$L311)),ISNUMBER(SEARCH("GHS05",$D311:$L311))),"JA","NEE")</f>
        <v>NEE</v>
      </c>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X311" s="121" t="str">
        <f xml:space="preserve"> IF(ISBLANK(D311),"",VLOOKUP(D311,ComboValue!$B$2:$C$11,2,FALSE) &amp; ",") &amp; IF(ISBLANK(E311),"",VLOOKUP(E311,ComboValue!$B$2:$C$11,2,FALSE) &amp; ",") &amp; IF(ISBLANK(F311),"",VLOOKUP(F311,ComboValue!$B$2:$C$11,2,FALSE) &amp; ",") &amp; IF(ISBLANK(G311),"",VLOOKUP(G311,ComboValue!$B$2:$C$11,2,FALSE) &amp; ",") &amp; IF(ISBLANK(H311),"",VLOOKUP(H311,ComboValue!$B$2:$C$11,2,FALSE) &amp; ",") &amp; IF(ISBLANK(I311),"",VLOOKUP(I311,ComboValue!$B$2:$C$11,2,FALSE) &amp; ",") &amp; IF(ISBLANK(J311),"",VLOOKUP(J311,ComboValue!$B$2:$C$11,2,FALSE) &amp; ",") &amp; IF(ISBLANK(K311),"",VLOOKUP(K311,ComboValue!$B$2:$C$11,2,FALSE) &amp; ",") &amp; IF(ISBLANK(L311),"",VLOOKUP(L311,ComboValue!$B$2:$C$11,2,FALSE) &amp; ",")</f>
        <v/>
      </c>
      <c r="AY311" s="121" t="str">
        <f t="shared" si="284"/>
        <v>Tous_NL</v>
      </c>
      <c r="AZ311" s="121" t="str">
        <f>IF(ISBLANK(M311),"",VLOOKUP(M311,ComboValue!$E$2:$G$18,3,FALSE))</f>
        <v/>
      </c>
      <c r="BA311" s="121" t="str">
        <f>IF(ISBLANK(N311),"",VLOOKUP(N311,ComboValue!$K$2:$L$5,2,FALSE))</f>
        <v/>
      </c>
      <c r="BB311" s="128" t="str">
        <f>IF(ISBLANK(S311),"",VLOOKUP(S311,ComboValue!$N$2:$O$70,2,FALSE) &amp; ",") &amp; IF(ISBLANK(T311),"",VLOOKUP(T311,ComboValue!$N$2:$O$70,2,FALSE) &amp; ",") &amp; IF(ISBLANK(U311),"",VLOOKUP(U311,ComboValue!$N$2:$O$70,2,FALSE) &amp; ",") &amp; IF(ISBLANK(V311),"",VLOOKUP(V311,ComboValue!$N$2:$O$70,2,FALSE) &amp; ",") &amp; IF(ISBLANK(W311),"",VLOOKUP(W311,ComboValue!$N$2:$O$70,2,FALSE) &amp; ",") &amp; IF(ISBLANK(X311),"",VLOOKUP(X311,ComboValue!$N$2:$O$70,2,FALSE) &amp; ",") &amp; IF(ISBLANK(Y311),"",VLOOKUP(Y311,ComboValue!$N$2:$O$70,2,FALSE) &amp; ",") &amp; IF(ISBLANK(Z311),"",VLOOKUP(Z311,ComboValue!$N$2:$O$70,2,FALSE) &amp; ",") &amp; IF(ISBLANK(AA311),"",VLOOKUP(AA311,ComboValue!$N$2:$O$70,2,FALSE) &amp; ",") &amp; IF(ISBLANK(AB311),"",VLOOKUP(AB311,ComboValue!$N$2:$O$70,2,FALSE) &amp; ",") &amp; IF(ISBLANK(AC311),"",VLOOKUP(AC311,ComboValue!$N$2:$O$70,2,FALSE) &amp; ",") &amp; IF(ISBLANK(AD311),"",VLOOKUP(AD311,ComboValue!$N$2:$O$70,2,FALSE) &amp; ",") &amp; IF(ISBLANK(AE311),"",VLOOKUP(AE311,ComboValue!$N$2:$O$70,2,FALSE) &amp; ",") &amp; IF(ISBLANK(AF311),"",VLOOKUP(AF311,ComboValue!$N$2:$O$70,2,FALSE) &amp; ",") &amp; IF(ISBLANK(AG311),"",VLOOKUP(AG311,ComboValue!$N$2:$O$70,2,FALSE) &amp; ",") &amp; IF(ISBLANK(AH311),"",VLOOKUP(AH311,ComboValue!$N$2:$O$70,2,FALSE) &amp; ",") &amp; IF(ISBLANK(AI311),"",VLOOKUP(AI311,ComboValue!$N$2:$O$70,2,FALSE) &amp; ",") &amp; IF(ISBLANK(AJ311),"",VLOOKUP(AJ311,ComboValue!$N$2:$O$70,2,FALSE) &amp; ",") &amp; IF(ISBLANK(AK311),"",VLOOKUP(AK311,ComboValue!$N$2:$O$70,2,FALSE) &amp; ",") &amp; IF(ISBLANK(AL311),"",VLOOKUP(AL311,ComboValue!$N$2:$O$70,2,FALSE) &amp; ",") &amp; IF(ISBLANK(AM311),"",VLOOKUP(AM311,ComboValue!$N$2:$O$70,2,FALSE) &amp; ",") &amp; IF(ISBLANK(AN311),"",VLOOKUP(AN311,ComboValue!$N$2:$O$70,2,FALSE) &amp; ",") &amp; IF(ISBLANK(AO311),"",VLOOKUP(AO311,ComboValue!$N$2:$O$70,2,FALSE) &amp; ",") &amp; IF(ISBLANK(AP311),"",VLOOKUP(AP311,ComboValue!$N$2:$O$70,2,FALSE) &amp; ",") &amp; IF(ISBLANK(AQ311),"",VLOOKUP(AQ311,ComboValue!$N$2:$O$70,2,FALSE) &amp; ",") &amp; IF(ISBLANK(AR311),"",VLOOKUP(AR311,ComboValue!$N$2:$O$70,2,FALSE) &amp; ",") &amp; IF(ISBLANK(AS311),"",VLOOKUP(AS311,ComboValue!$N$2:$O$70,2,FALSE) &amp; ",") &amp; IF(ISBLANK(AT311),"",VLOOKUP(AT311,ComboValue!$N$2:$O$70,2,FALSE) &amp; ",") &amp; IF(ISBLANK(AU311),"",VLOOKUP(AU311,ComboValue!$N$2:$O$70,2,FALSE) &amp; ",") &amp; IF(ISBLANK(AV311),"",VLOOKUP(AV311,ComboValue!$N$2:$O$70,2,FALSE) &amp; ",")</f>
        <v/>
      </c>
      <c r="BC311" s="122" t="str">
        <f t="shared" si="285"/>
        <v/>
      </c>
      <c r="BD311" s="110"/>
      <c r="BE311" s="120" t="str">
        <f t="shared" si="273"/>
        <v/>
      </c>
      <c r="BF311" s="121" t="str">
        <f t="shared" si="274"/>
        <v/>
      </c>
      <c r="BG311" s="121" t="str">
        <f t="shared" si="275"/>
        <v/>
      </c>
      <c r="BH311" s="121" t="str">
        <f t="shared" si="276"/>
        <v/>
      </c>
      <c r="BI311" s="121" t="str">
        <f t="shared" si="277"/>
        <v/>
      </c>
      <c r="BJ311" s="121" t="str">
        <f t="shared" si="278"/>
        <v/>
      </c>
      <c r="BK311" s="121" t="str">
        <f t="shared" si="279"/>
        <v/>
      </c>
      <c r="BL311" s="121" t="str">
        <f t="shared" si="280"/>
        <v/>
      </c>
      <c r="BM311" s="121" t="str">
        <f t="shared" si="281"/>
        <v/>
      </c>
      <c r="BN311" s="121" t="str">
        <f t="shared" si="282"/>
        <v/>
      </c>
      <c r="BO311" s="121">
        <f t="shared" si="286"/>
        <v>0</v>
      </c>
      <c r="BP311" s="121">
        <f t="shared" si="287"/>
        <v>0</v>
      </c>
      <c r="BQ311" s="121">
        <f t="shared" si="288"/>
        <v>0</v>
      </c>
      <c r="BR311" s="121">
        <f t="shared" si="289"/>
        <v>0</v>
      </c>
      <c r="BS311" s="121">
        <f t="shared" si="290"/>
        <v>0</v>
      </c>
      <c r="BT311" s="121">
        <f t="shared" si="291"/>
        <v>0</v>
      </c>
      <c r="BU311" s="121" t="str">
        <f t="shared" si="292"/>
        <v/>
      </c>
      <c r="BV311" s="121" t="str">
        <f t="shared" si="293"/>
        <v/>
      </c>
      <c r="BW311" s="121" t="str">
        <f t="shared" si="294"/>
        <v/>
      </c>
      <c r="BX311" s="121" t="str">
        <f t="shared" si="295"/>
        <v/>
      </c>
      <c r="BY311" s="121" t="str">
        <f t="shared" si="296"/>
        <v/>
      </c>
      <c r="BZ311" s="121" t="str">
        <f t="shared" si="297"/>
        <v/>
      </c>
      <c r="CA311" s="121" t="str">
        <f t="shared" si="298"/>
        <v/>
      </c>
      <c r="CB311" s="121" t="str">
        <f t="shared" si="299"/>
        <v/>
      </c>
      <c r="CC311" s="121" t="str">
        <f t="shared" si="300"/>
        <v/>
      </c>
      <c r="CD311" s="121" t="str">
        <f t="shared" si="301"/>
        <v/>
      </c>
      <c r="CE311" s="121" t="str">
        <f t="shared" si="302"/>
        <v/>
      </c>
      <c r="CF311" s="121" t="str">
        <f t="shared" si="303"/>
        <v/>
      </c>
      <c r="CG311" s="121" t="str">
        <f t="shared" si="304"/>
        <v/>
      </c>
      <c r="CH311" s="121" t="str">
        <f t="shared" si="305"/>
        <v/>
      </c>
      <c r="CI311" s="121" t="str">
        <f t="shared" si="306"/>
        <v/>
      </c>
      <c r="CJ311" s="129" t="str">
        <f t="shared" si="307"/>
        <v/>
      </c>
      <c r="CK311" s="121" t="str">
        <f t="shared" si="308"/>
        <v/>
      </c>
      <c r="CL311" s="121" t="str">
        <f t="shared" si="309"/>
        <v/>
      </c>
      <c r="CM311" s="122" t="str">
        <f t="shared" si="310"/>
        <v/>
      </c>
      <c r="CN311" s="122"/>
      <c r="CO311" s="122"/>
      <c r="CP311" s="122"/>
      <c r="CQ311" s="122"/>
      <c r="CR311" s="218" t="str">
        <f t="shared" si="283"/>
        <v>NO</v>
      </c>
      <c r="CS311" s="120" t="str">
        <f t="shared" si="311"/>
        <v/>
      </c>
      <c r="CT311" s="121" t="str">
        <f t="shared" si="312"/>
        <v/>
      </c>
      <c r="CU311" s="121" t="str">
        <f t="shared" si="313"/>
        <v/>
      </c>
      <c r="CV311" s="121" t="str">
        <f t="shared" si="314"/>
        <v/>
      </c>
      <c r="CW311" s="121" t="str">
        <f t="shared" si="315"/>
        <v/>
      </c>
      <c r="CX311" s="121" t="str">
        <f t="shared" si="316"/>
        <v/>
      </c>
      <c r="CY311" s="121" t="str">
        <f t="shared" si="317"/>
        <v/>
      </c>
      <c r="CZ311" s="121" t="str">
        <f t="shared" si="318"/>
        <v/>
      </c>
      <c r="DA311" s="121" t="str">
        <f t="shared" si="319"/>
        <v/>
      </c>
      <c r="DB311" s="122" t="str">
        <f t="shared" si="320"/>
        <v/>
      </c>
      <c r="DC311" s="120" t="str">
        <f t="shared" si="321"/>
        <v/>
      </c>
      <c r="DD311" s="121" t="str">
        <f t="shared" si="322"/>
        <v/>
      </c>
      <c r="DE311" s="121" t="str">
        <f t="shared" si="323"/>
        <v/>
      </c>
      <c r="DF311" s="122" t="str">
        <f t="shared" si="324"/>
        <v/>
      </c>
      <c r="DG311" s="110"/>
    </row>
    <row r="312" spans="2:111" ht="16.2" hidden="1" customHeight="1" outlineLevel="2" x14ac:dyDescent="0.4">
      <c r="B312" s="7">
        <v>307</v>
      </c>
      <c r="C312" s="12"/>
      <c r="D312" s="13"/>
      <c r="E312" s="14"/>
      <c r="F312" s="14"/>
      <c r="G312" s="14"/>
      <c r="H312" s="14"/>
      <c r="I312" s="14"/>
      <c r="J312" s="14"/>
      <c r="K312" s="14"/>
      <c r="L312" s="15"/>
      <c r="M312" s="12"/>
      <c r="N312" s="12"/>
      <c r="O312" s="12"/>
      <c r="P312" s="98" t="str">
        <f xml:space="preserve"> IF(ISBLANK(M312),"",VLOOKUP(M312,ComboValue!$E$2:$I$18,5,FALSE))</f>
        <v/>
      </c>
      <c r="Q312" s="12"/>
      <c r="R312" s="234" t="str" cm="1">
        <f t="array" ref="R312">IF(OR(ISNUMBER(SEARCH("GHS05",$D312:$L312)),ISNUMBER(SEARCH("GHS06",$D312:$L312)),ISNUMBER(SEARCH("GHS07",$D312:$L312)),ISNUMBER(SEARCH("GHS08",$D312:$L312)),ISNUMBER(SEARCH("geen pictogram",$D312:$L312)),ISNUMBER(SEARCH("GHS09",$D312:$L312)),ISNUMBER(SEARCH("GHS05",$D312:$L312))),"JA","NEE")</f>
        <v>NEE</v>
      </c>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X312" s="121" t="str">
        <f xml:space="preserve"> IF(ISBLANK(D312),"",VLOOKUP(D312,ComboValue!$B$2:$C$11,2,FALSE) &amp; ",") &amp; IF(ISBLANK(E312),"",VLOOKUP(E312,ComboValue!$B$2:$C$11,2,FALSE) &amp; ",") &amp; IF(ISBLANK(F312),"",VLOOKUP(F312,ComboValue!$B$2:$C$11,2,FALSE) &amp; ",") &amp; IF(ISBLANK(G312),"",VLOOKUP(G312,ComboValue!$B$2:$C$11,2,FALSE) &amp; ",") &amp; IF(ISBLANK(H312),"",VLOOKUP(H312,ComboValue!$B$2:$C$11,2,FALSE) &amp; ",") &amp; IF(ISBLANK(I312),"",VLOOKUP(I312,ComboValue!$B$2:$C$11,2,FALSE) &amp; ",") &amp; IF(ISBLANK(J312),"",VLOOKUP(J312,ComboValue!$B$2:$C$11,2,FALSE) &amp; ",") &amp; IF(ISBLANK(K312),"",VLOOKUP(K312,ComboValue!$B$2:$C$11,2,FALSE) &amp; ",") &amp; IF(ISBLANK(L312),"",VLOOKUP(L312,ComboValue!$B$2:$C$11,2,FALSE) &amp; ",")</f>
        <v/>
      </c>
      <c r="AY312" s="121" t="str">
        <f t="shared" si="284"/>
        <v>Tous_NL</v>
      </c>
      <c r="AZ312" s="121" t="str">
        <f>IF(ISBLANK(M312),"",VLOOKUP(M312,ComboValue!$E$2:$G$18,3,FALSE))</f>
        <v/>
      </c>
      <c r="BA312" s="121" t="str">
        <f>IF(ISBLANK(N312),"",VLOOKUP(N312,ComboValue!$K$2:$L$5,2,FALSE))</f>
        <v/>
      </c>
      <c r="BB312" s="128" t="str">
        <f>IF(ISBLANK(S312),"",VLOOKUP(S312,ComboValue!$N$2:$O$70,2,FALSE) &amp; ",") &amp; IF(ISBLANK(T312),"",VLOOKUP(T312,ComboValue!$N$2:$O$70,2,FALSE) &amp; ",") &amp; IF(ISBLANK(U312),"",VLOOKUP(U312,ComboValue!$N$2:$O$70,2,FALSE) &amp; ",") &amp; IF(ISBLANK(V312),"",VLOOKUP(V312,ComboValue!$N$2:$O$70,2,FALSE) &amp; ",") &amp; IF(ISBLANK(W312),"",VLOOKUP(W312,ComboValue!$N$2:$O$70,2,FALSE) &amp; ",") &amp; IF(ISBLANK(X312),"",VLOOKUP(X312,ComboValue!$N$2:$O$70,2,FALSE) &amp; ",") &amp; IF(ISBLANK(Y312),"",VLOOKUP(Y312,ComboValue!$N$2:$O$70,2,FALSE) &amp; ",") &amp; IF(ISBLANK(Z312),"",VLOOKUP(Z312,ComboValue!$N$2:$O$70,2,FALSE) &amp; ",") &amp; IF(ISBLANK(AA312),"",VLOOKUP(AA312,ComboValue!$N$2:$O$70,2,FALSE) &amp; ",") &amp; IF(ISBLANK(AB312),"",VLOOKUP(AB312,ComboValue!$N$2:$O$70,2,FALSE) &amp; ",") &amp; IF(ISBLANK(AC312),"",VLOOKUP(AC312,ComboValue!$N$2:$O$70,2,FALSE) &amp; ",") &amp; IF(ISBLANK(AD312),"",VLOOKUP(AD312,ComboValue!$N$2:$O$70,2,FALSE) &amp; ",") &amp; IF(ISBLANK(AE312),"",VLOOKUP(AE312,ComboValue!$N$2:$O$70,2,FALSE) &amp; ",") &amp; IF(ISBLANK(AF312),"",VLOOKUP(AF312,ComboValue!$N$2:$O$70,2,FALSE) &amp; ",") &amp; IF(ISBLANK(AG312),"",VLOOKUP(AG312,ComboValue!$N$2:$O$70,2,FALSE) &amp; ",") &amp; IF(ISBLANK(AH312),"",VLOOKUP(AH312,ComboValue!$N$2:$O$70,2,FALSE) &amp; ",") &amp; IF(ISBLANK(AI312),"",VLOOKUP(AI312,ComboValue!$N$2:$O$70,2,FALSE) &amp; ",") &amp; IF(ISBLANK(AJ312),"",VLOOKUP(AJ312,ComboValue!$N$2:$O$70,2,FALSE) &amp; ",") &amp; IF(ISBLANK(AK312),"",VLOOKUP(AK312,ComboValue!$N$2:$O$70,2,FALSE) &amp; ",") &amp; IF(ISBLANK(AL312),"",VLOOKUP(AL312,ComboValue!$N$2:$O$70,2,FALSE) &amp; ",") &amp; IF(ISBLANK(AM312),"",VLOOKUP(AM312,ComboValue!$N$2:$O$70,2,FALSE) &amp; ",") &amp; IF(ISBLANK(AN312),"",VLOOKUP(AN312,ComboValue!$N$2:$O$70,2,FALSE) &amp; ",") &amp; IF(ISBLANK(AO312),"",VLOOKUP(AO312,ComboValue!$N$2:$O$70,2,FALSE) &amp; ",") &amp; IF(ISBLANK(AP312),"",VLOOKUP(AP312,ComboValue!$N$2:$O$70,2,FALSE) &amp; ",") &amp; IF(ISBLANK(AQ312),"",VLOOKUP(AQ312,ComboValue!$N$2:$O$70,2,FALSE) &amp; ",") &amp; IF(ISBLANK(AR312),"",VLOOKUP(AR312,ComboValue!$N$2:$O$70,2,FALSE) &amp; ",") &amp; IF(ISBLANK(AS312),"",VLOOKUP(AS312,ComboValue!$N$2:$O$70,2,FALSE) &amp; ",") &amp; IF(ISBLANK(AT312),"",VLOOKUP(AT312,ComboValue!$N$2:$O$70,2,FALSE) &amp; ",") &amp; IF(ISBLANK(AU312),"",VLOOKUP(AU312,ComboValue!$N$2:$O$70,2,FALSE) &amp; ",") &amp; IF(ISBLANK(AV312),"",VLOOKUP(AV312,ComboValue!$N$2:$O$70,2,FALSE) &amp; ",")</f>
        <v/>
      </c>
      <c r="BC312" s="122" t="str">
        <f t="shared" si="285"/>
        <v/>
      </c>
      <c r="BD312" s="110"/>
      <c r="BE312" s="120" t="str">
        <f t="shared" si="273"/>
        <v/>
      </c>
      <c r="BF312" s="121" t="str">
        <f t="shared" si="274"/>
        <v/>
      </c>
      <c r="BG312" s="121" t="str">
        <f t="shared" si="275"/>
        <v/>
      </c>
      <c r="BH312" s="121" t="str">
        <f t="shared" si="276"/>
        <v/>
      </c>
      <c r="BI312" s="121" t="str">
        <f t="shared" si="277"/>
        <v/>
      </c>
      <c r="BJ312" s="121" t="str">
        <f t="shared" si="278"/>
        <v/>
      </c>
      <c r="BK312" s="121" t="str">
        <f t="shared" si="279"/>
        <v/>
      </c>
      <c r="BL312" s="121" t="str">
        <f t="shared" si="280"/>
        <v/>
      </c>
      <c r="BM312" s="121" t="str">
        <f t="shared" si="281"/>
        <v/>
      </c>
      <c r="BN312" s="121" t="str">
        <f t="shared" si="282"/>
        <v/>
      </c>
      <c r="BO312" s="121">
        <f t="shared" si="286"/>
        <v>0</v>
      </c>
      <c r="BP312" s="121">
        <f t="shared" si="287"/>
        <v>0</v>
      </c>
      <c r="BQ312" s="121">
        <f t="shared" si="288"/>
        <v>0</v>
      </c>
      <c r="BR312" s="121">
        <f t="shared" si="289"/>
        <v>0</v>
      </c>
      <c r="BS312" s="121">
        <f t="shared" si="290"/>
        <v>0</v>
      </c>
      <c r="BT312" s="121">
        <f t="shared" si="291"/>
        <v>0</v>
      </c>
      <c r="BU312" s="121" t="str">
        <f t="shared" si="292"/>
        <v/>
      </c>
      <c r="BV312" s="121" t="str">
        <f t="shared" si="293"/>
        <v/>
      </c>
      <c r="BW312" s="121" t="str">
        <f t="shared" si="294"/>
        <v/>
      </c>
      <c r="BX312" s="121" t="str">
        <f t="shared" si="295"/>
        <v/>
      </c>
      <c r="BY312" s="121" t="str">
        <f t="shared" si="296"/>
        <v/>
      </c>
      <c r="BZ312" s="121" t="str">
        <f t="shared" si="297"/>
        <v/>
      </c>
      <c r="CA312" s="121" t="str">
        <f t="shared" si="298"/>
        <v/>
      </c>
      <c r="CB312" s="121" t="str">
        <f t="shared" si="299"/>
        <v/>
      </c>
      <c r="CC312" s="121" t="str">
        <f t="shared" si="300"/>
        <v/>
      </c>
      <c r="CD312" s="121" t="str">
        <f t="shared" si="301"/>
        <v/>
      </c>
      <c r="CE312" s="121" t="str">
        <f t="shared" si="302"/>
        <v/>
      </c>
      <c r="CF312" s="121" t="str">
        <f t="shared" si="303"/>
        <v/>
      </c>
      <c r="CG312" s="121" t="str">
        <f t="shared" si="304"/>
        <v/>
      </c>
      <c r="CH312" s="121" t="str">
        <f t="shared" si="305"/>
        <v/>
      </c>
      <c r="CI312" s="121" t="str">
        <f t="shared" si="306"/>
        <v/>
      </c>
      <c r="CJ312" s="129" t="str">
        <f t="shared" si="307"/>
        <v/>
      </c>
      <c r="CK312" s="121" t="str">
        <f t="shared" si="308"/>
        <v/>
      </c>
      <c r="CL312" s="121" t="str">
        <f t="shared" si="309"/>
        <v/>
      </c>
      <c r="CM312" s="122" t="str">
        <f t="shared" si="310"/>
        <v/>
      </c>
      <c r="CN312" s="122"/>
      <c r="CO312" s="122"/>
      <c r="CP312" s="122"/>
      <c r="CQ312" s="122"/>
      <c r="CR312" s="218" t="str">
        <f t="shared" si="283"/>
        <v>NO</v>
      </c>
      <c r="CS312" s="120" t="str">
        <f t="shared" si="311"/>
        <v/>
      </c>
      <c r="CT312" s="121" t="str">
        <f t="shared" si="312"/>
        <v/>
      </c>
      <c r="CU312" s="121" t="str">
        <f t="shared" si="313"/>
        <v/>
      </c>
      <c r="CV312" s="121" t="str">
        <f t="shared" si="314"/>
        <v/>
      </c>
      <c r="CW312" s="121" t="str">
        <f t="shared" si="315"/>
        <v/>
      </c>
      <c r="CX312" s="121" t="str">
        <f t="shared" si="316"/>
        <v/>
      </c>
      <c r="CY312" s="121" t="str">
        <f t="shared" si="317"/>
        <v/>
      </c>
      <c r="CZ312" s="121" t="str">
        <f t="shared" si="318"/>
        <v/>
      </c>
      <c r="DA312" s="121" t="str">
        <f t="shared" si="319"/>
        <v/>
      </c>
      <c r="DB312" s="122" t="str">
        <f t="shared" si="320"/>
        <v/>
      </c>
      <c r="DC312" s="120" t="str">
        <f t="shared" si="321"/>
        <v/>
      </c>
      <c r="DD312" s="121" t="str">
        <f t="shared" si="322"/>
        <v/>
      </c>
      <c r="DE312" s="121" t="str">
        <f t="shared" si="323"/>
        <v/>
      </c>
      <c r="DF312" s="122" t="str">
        <f t="shared" si="324"/>
        <v/>
      </c>
      <c r="DG312" s="110"/>
    </row>
    <row r="313" spans="2:111" ht="16.2" hidden="1" customHeight="1" outlineLevel="2" x14ac:dyDescent="0.4">
      <c r="B313" s="7">
        <v>308</v>
      </c>
      <c r="C313" s="12"/>
      <c r="D313" s="13"/>
      <c r="E313" s="14"/>
      <c r="F313" s="14"/>
      <c r="G313" s="14"/>
      <c r="H313" s="14"/>
      <c r="I313" s="14"/>
      <c r="J313" s="14"/>
      <c r="K313" s="14"/>
      <c r="L313" s="15"/>
      <c r="M313" s="12"/>
      <c r="N313" s="12"/>
      <c r="O313" s="12"/>
      <c r="P313" s="98" t="str">
        <f xml:space="preserve"> IF(ISBLANK(M313),"",VLOOKUP(M313,ComboValue!$E$2:$I$18,5,FALSE))</f>
        <v/>
      </c>
      <c r="Q313" s="12"/>
      <c r="R313" s="234" t="str" cm="1">
        <f t="array" ref="R313">IF(OR(ISNUMBER(SEARCH("GHS05",$D313:$L313)),ISNUMBER(SEARCH("GHS06",$D313:$L313)),ISNUMBER(SEARCH("GHS07",$D313:$L313)),ISNUMBER(SEARCH("GHS08",$D313:$L313)),ISNUMBER(SEARCH("geen pictogram",$D313:$L313)),ISNUMBER(SEARCH("GHS09",$D313:$L313)),ISNUMBER(SEARCH("GHS05",$D313:$L313))),"JA","NEE")</f>
        <v>NEE</v>
      </c>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X313" s="121" t="str">
        <f xml:space="preserve"> IF(ISBLANK(D313),"",VLOOKUP(D313,ComboValue!$B$2:$C$11,2,FALSE) &amp; ",") &amp; IF(ISBLANK(E313),"",VLOOKUP(E313,ComboValue!$B$2:$C$11,2,FALSE) &amp; ",") &amp; IF(ISBLANK(F313),"",VLOOKUP(F313,ComboValue!$B$2:$C$11,2,FALSE) &amp; ",") &amp; IF(ISBLANK(G313),"",VLOOKUP(G313,ComboValue!$B$2:$C$11,2,FALSE) &amp; ",") &amp; IF(ISBLANK(H313),"",VLOOKUP(H313,ComboValue!$B$2:$C$11,2,FALSE) &amp; ",") &amp; IF(ISBLANK(I313),"",VLOOKUP(I313,ComboValue!$B$2:$C$11,2,FALSE) &amp; ",") &amp; IF(ISBLANK(J313),"",VLOOKUP(J313,ComboValue!$B$2:$C$11,2,FALSE) &amp; ",") &amp; IF(ISBLANK(K313),"",VLOOKUP(K313,ComboValue!$B$2:$C$11,2,FALSE) &amp; ",") &amp; IF(ISBLANK(L313),"",VLOOKUP(L313,ComboValue!$B$2:$C$11,2,FALSE) &amp; ",")</f>
        <v/>
      </c>
      <c r="AY313" s="121" t="str">
        <f t="shared" si="284"/>
        <v>Tous_NL</v>
      </c>
      <c r="AZ313" s="121" t="str">
        <f>IF(ISBLANK(M313),"",VLOOKUP(M313,ComboValue!$E$2:$G$18,3,FALSE))</f>
        <v/>
      </c>
      <c r="BA313" s="121" t="str">
        <f>IF(ISBLANK(N313),"",VLOOKUP(N313,ComboValue!$K$2:$L$5,2,FALSE))</f>
        <v/>
      </c>
      <c r="BB313" s="128" t="str">
        <f>IF(ISBLANK(S313),"",VLOOKUP(S313,ComboValue!$N$2:$O$70,2,FALSE) &amp; ",") &amp; IF(ISBLANK(T313),"",VLOOKUP(T313,ComboValue!$N$2:$O$70,2,FALSE) &amp; ",") &amp; IF(ISBLANK(U313),"",VLOOKUP(U313,ComboValue!$N$2:$O$70,2,FALSE) &amp; ",") &amp; IF(ISBLANK(V313),"",VLOOKUP(V313,ComboValue!$N$2:$O$70,2,FALSE) &amp; ",") &amp; IF(ISBLANK(W313),"",VLOOKUP(W313,ComboValue!$N$2:$O$70,2,FALSE) &amp; ",") &amp; IF(ISBLANK(X313),"",VLOOKUP(X313,ComboValue!$N$2:$O$70,2,FALSE) &amp; ",") &amp; IF(ISBLANK(Y313),"",VLOOKUP(Y313,ComboValue!$N$2:$O$70,2,FALSE) &amp; ",") &amp; IF(ISBLANK(Z313),"",VLOOKUP(Z313,ComboValue!$N$2:$O$70,2,FALSE) &amp; ",") &amp; IF(ISBLANK(AA313),"",VLOOKUP(AA313,ComboValue!$N$2:$O$70,2,FALSE) &amp; ",") &amp; IF(ISBLANK(AB313),"",VLOOKUP(AB313,ComboValue!$N$2:$O$70,2,FALSE) &amp; ",") &amp; IF(ISBLANK(AC313),"",VLOOKUP(AC313,ComboValue!$N$2:$O$70,2,FALSE) &amp; ",") &amp; IF(ISBLANK(AD313),"",VLOOKUP(AD313,ComboValue!$N$2:$O$70,2,FALSE) &amp; ",") &amp; IF(ISBLANK(AE313),"",VLOOKUP(AE313,ComboValue!$N$2:$O$70,2,FALSE) &amp; ",") &amp; IF(ISBLANK(AF313),"",VLOOKUP(AF313,ComboValue!$N$2:$O$70,2,FALSE) &amp; ",") &amp; IF(ISBLANK(AG313),"",VLOOKUP(AG313,ComboValue!$N$2:$O$70,2,FALSE) &amp; ",") &amp; IF(ISBLANK(AH313),"",VLOOKUP(AH313,ComboValue!$N$2:$O$70,2,FALSE) &amp; ",") &amp; IF(ISBLANK(AI313),"",VLOOKUP(AI313,ComboValue!$N$2:$O$70,2,FALSE) &amp; ",") &amp; IF(ISBLANK(AJ313),"",VLOOKUP(AJ313,ComboValue!$N$2:$O$70,2,FALSE) &amp; ",") &amp; IF(ISBLANK(AK313),"",VLOOKUP(AK313,ComboValue!$N$2:$O$70,2,FALSE) &amp; ",") &amp; IF(ISBLANK(AL313),"",VLOOKUP(AL313,ComboValue!$N$2:$O$70,2,FALSE) &amp; ",") &amp; IF(ISBLANK(AM313),"",VLOOKUP(AM313,ComboValue!$N$2:$O$70,2,FALSE) &amp; ",") &amp; IF(ISBLANK(AN313),"",VLOOKUP(AN313,ComboValue!$N$2:$O$70,2,FALSE) &amp; ",") &amp; IF(ISBLANK(AO313),"",VLOOKUP(AO313,ComboValue!$N$2:$O$70,2,FALSE) &amp; ",") &amp; IF(ISBLANK(AP313),"",VLOOKUP(AP313,ComboValue!$N$2:$O$70,2,FALSE) &amp; ",") &amp; IF(ISBLANK(AQ313),"",VLOOKUP(AQ313,ComboValue!$N$2:$O$70,2,FALSE) &amp; ",") &amp; IF(ISBLANK(AR313),"",VLOOKUP(AR313,ComboValue!$N$2:$O$70,2,FALSE) &amp; ",") &amp; IF(ISBLANK(AS313),"",VLOOKUP(AS313,ComboValue!$N$2:$O$70,2,FALSE) &amp; ",") &amp; IF(ISBLANK(AT313),"",VLOOKUP(AT313,ComboValue!$N$2:$O$70,2,FALSE) &amp; ",") &amp; IF(ISBLANK(AU313),"",VLOOKUP(AU313,ComboValue!$N$2:$O$70,2,FALSE) &amp; ",") &amp; IF(ISBLANK(AV313),"",VLOOKUP(AV313,ComboValue!$N$2:$O$70,2,FALSE) &amp; ",")</f>
        <v/>
      </c>
      <c r="BC313" s="122" t="str">
        <f t="shared" si="285"/>
        <v/>
      </c>
      <c r="BD313" s="110"/>
      <c r="BE313" s="120" t="str">
        <f t="shared" si="273"/>
        <v/>
      </c>
      <c r="BF313" s="121" t="str">
        <f t="shared" si="274"/>
        <v/>
      </c>
      <c r="BG313" s="121" t="str">
        <f t="shared" si="275"/>
        <v/>
      </c>
      <c r="BH313" s="121" t="str">
        <f t="shared" si="276"/>
        <v/>
      </c>
      <c r="BI313" s="121" t="str">
        <f t="shared" si="277"/>
        <v/>
      </c>
      <c r="BJ313" s="121" t="str">
        <f t="shared" si="278"/>
        <v/>
      </c>
      <c r="BK313" s="121" t="str">
        <f t="shared" si="279"/>
        <v/>
      </c>
      <c r="BL313" s="121" t="str">
        <f t="shared" si="280"/>
        <v/>
      </c>
      <c r="BM313" s="121" t="str">
        <f t="shared" si="281"/>
        <v/>
      </c>
      <c r="BN313" s="121" t="str">
        <f t="shared" si="282"/>
        <v/>
      </c>
      <c r="BO313" s="121">
        <f t="shared" si="286"/>
        <v>0</v>
      </c>
      <c r="BP313" s="121">
        <f t="shared" si="287"/>
        <v>0</v>
      </c>
      <c r="BQ313" s="121">
        <f t="shared" si="288"/>
        <v>0</v>
      </c>
      <c r="BR313" s="121">
        <f t="shared" si="289"/>
        <v>0</v>
      </c>
      <c r="BS313" s="121">
        <f t="shared" si="290"/>
        <v>0</v>
      </c>
      <c r="BT313" s="121">
        <f t="shared" si="291"/>
        <v>0</v>
      </c>
      <c r="BU313" s="121" t="str">
        <f t="shared" si="292"/>
        <v/>
      </c>
      <c r="BV313" s="121" t="str">
        <f t="shared" si="293"/>
        <v/>
      </c>
      <c r="BW313" s="121" t="str">
        <f t="shared" si="294"/>
        <v/>
      </c>
      <c r="BX313" s="121" t="str">
        <f t="shared" si="295"/>
        <v/>
      </c>
      <c r="BY313" s="121" t="str">
        <f t="shared" si="296"/>
        <v/>
      </c>
      <c r="BZ313" s="121" t="str">
        <f t="shared" si="297"/>
        <v/>
      </c>
      <c r="CA313" s="121" t="str">
        <f t="shared" si="298"/>
        <v/>
      </c>
      <c r="CB313" s="121" t="str">
        <f t="shared" si="299"/>
        <v/>
      </c>
      <c r="CC313" s="121" t="str">
        <f t="shared" si="300"/>
        <v/>
      </c>
      <c r="CD313" s="121" t="str">
        <f t="shared" si="301"/>
        <v/>
      </c>
      <c r="CE313" s="121" t="str">
        <f t="shared" si="302"/>
        <v/>
      </c>
      <c r="CF313" s="121" t="str">
        <f t="shared" si="303"/>
        <v/>
      </c>
      <c r="CG313" s="121" t="str">
        <f t="shared" si="304"/>
        <v/>
      </c>
      <c r="CH313" s="121" t="str">
        <f t="shared" si="305"/>
        <v/>
      </c>
      <c r="CI313" s="121" t="str">
        <f t="shared" si="306"/>
        <v/>
      </c>
      <c r="CJ313" s="129" t="str">
        <f t="shared" si="307"/>
        <v/>
      </c>
      <c r="CK313" s="121" t="str">
        <f t="shared" si="308"/>
        <v/>
      </c>
      <c r="CL313" s="121" t="str">
        <f t="shared" si="309"/>
        <v/>
      </c>
      <c r="CM313" s="122" t="str">
        <f t="shared" si="310"/>
        <v/>
      </c>
      <c r="CN313" s="122"/>
      <c r="CO313" s="122"/>
      <c r="CP313" s="122"/>
      <c r="CQ313" s="122"/>
      <c r="CR313" s="218" t="str">
        <f t="shared" si="283"/>
        <v>NO</v>
      </c>
      <c r="CS313" s="120" t="str">
        <f t="shared" si="311"/>
        <v/>
      </c>
      <c r="CT313" s="121" t="str">
        <f t="shared" si="312"/>
        <v/>
      </c>
      <c r="CU313" s="121" t="str">
        <f t="shared" si="313"/>
        <v/>
      </c>
      <c r="CV313" s="121" t="str">
        <f t="shared" si="314"/>
        <v/>
      </c>
      <c r="CW313" s="121" t="str">
        <f t="shared" si="315"/>
        <v/>
      </c>
      <c r="CX313" s="121" t="str">
        <f t="shared" si="316"/>
        <v/>
      </c>
      <c r="CY313" s="121" t="str">
        <f t="shared" si="317"/>
        <v/>
      </c>
      <c r="CZ313" s="121" t="str">
        <f t="shared" si="318"/>
        <v/>
      </c>
      <c r="DA313" s="121" t="str">
        <f t="shared" si="319"/>
        <v/>
      </c>
      <c r="DB313" s="122" t="str">
        <f t="shared" si="320"/>
        <v/>
      </c>
      <c r="DC313" s="120" t="str">
        <f t="shared" si="321"/>
        <v/>
      </c>
      <c r="DD313" s="121" t="str">
        <f t="shared" si="322"/>
        <v/>
      </c>
      <c r="DE313" s="121" t="str">
        <f t="shared" si="323"/>
        <v/>
      </c>
      <c r="DF313" s="122" t="str">
        <f t="shared" si="324"/>
        <v/>
      </c>
      <c r="DG313" s="110"/>
    </row>
    <row r="314" spans="2:111" ht="16.2" hidden="1" customHeight="1" outlineLevel="2" x14ac:dyDescent="0.4">
      <c r="B314" s="7">
        <v>309</v>
      </c>
      <c r="C314" s="12"/>
      <c r="D314" s="13"/>
      <c r="E314" s="14"/>
      <c r="F314" s="14"/>
      <c r="G314" s="14"/>
      <c r="H314" s="14"/>
      <c r="I314" s="14"/>
      <c r="J314" s="14"/>
      <c r="K314" s="14"/>
      <c r="L314" s="15"/>
      <c r="M314" s="12"/>
      <c r="N314" s="12"/>
      <c r="O314" s="12"/>
      <c r="P314" s="98" t="str">
        <f xml:space="preserve"> IF(ISBLANK(M314),"",VLOOKUP(M314,ComboValue!$E$2:$I$18,5,FALSE))</f>
        <v/>
      </c>
      <c r="Q314" s="12"/>
      <c r="R314" s="234" t="str" cm="1">
        <f t="array" ref="R314">IF(OR(ISNUMBER(SEARCH("GHS05",$D314:$L314)),ISNUMBER(SEARCH("GHS06",$D314:$L314)),ISNUMBER(SEARCH("GHS07",$D314:$L314)),ISNUMBER(SEARCH("GHS08",$D314:$L314)),ISNUMBER(SEARCH("geen pictogram",$D314:$L314)),ISNUMBER(SEARCH("GHS09",$D314:$L314)),ISNUMBER(SEARCH("GHS05",$D314:$L314))),"JA","NEE")</f>
        <v>NEE</v>
      </c>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X314" s="121" t="str">
        <f xml:space="preserve"> IF(ISBLANK(D314),"",VLOOKUP(D314,ComboValue!$B$2:$C$11,2,FALSE) &amp; ",") &amp; IF(ISBLANK(E314),"",VLOOKUP(E314,ComboValue!$B$2:$C$11,2,FALSE) &amp; ",") &amp; IF(ISBLANK(F314),"",VLOOKUP(F314,ComboValue!$B$2:$C$11,2,FALSE) &amp; ",") &amp; IF(ISBLANK(G314),"",VLOOKUP(G314,ComboValue!$B$2:$C$11,2,FALSE) &amp; ",") &amp; IF(ISBLANK(H314),"",VLOOKUP(H314,ComboValue!$B$2:$C$11,2,FALSE) &amp; ",") &amp; IF(ISBLANK(I314),"",VLOOKUP(I314,ComboValue!$B$2:$C$11,2,FALSE) &amp; ",") &amp; IF(ISBLANK(J314),"",VLOOKUP(J314,ComboValue!$B$2:$C$11,2,FALSE) &amp; ",") &amp; IF(ISBLANK(K314),"",VLOOKUP(K314,ComboValue!$B$2:$C$11,2,FALSE) &amp; ",") &amp; IF(ISBLANK(L314),"",VLOOKUP(L314,ComboValue!$B$2:$C$11,2,FALSE) &amp; ",")</f>
        <v/>
      </c>
      <c r="AY314" s="121" t="str">
        <f t="shared" si="284"/>
        <v>Tous_NL</v>
      </c>
      <c r="AZ314" s="121" t="str">
        <f>IF(ISBLANK(M314),"",VLOOKUP(M314,ComboValue!$E$2:$G$18,3,FALSE))</f>
        <v/>
      </c>
      <c r="BA314" s="121" t="str">
        <f>IF(ISBLANK(N314),"",VLOOKUP(N314,ComboValue!$K$2:$L$5,2,FALSE))</f>
        <v/>
      </c>
      <c r="BB314" s="128" t="str">
        <f>IF(ISBLANK(S314),"",VLOOKUP(S314,ComboValue!$N$2:$O$70,2,FALSE) &amp; ",") &amp; IF(ISBLANK(T314),"",VLOOKUP(T314,ComboValue!$N$2:$O$70,2,FALSE) &amp; ",") &amp; IF(ISBLANK(U314),"",VLOOKUP(U314,ComboValue!$N$2:$O$70,2,FALSE) &amp; ",") &amp; IF(ISBLANK(V314),"",VLOOKUP(V314,ComboValue!$N$2:$O$70,2,FALSE) &amp; ",") &amp; IF(ISBLANK(W314),"",VLOOKUP(W314,ComboValue!$N$2:$O$70,2,FALSE) &amp; ",") &amp; IF(ISBLANK(X314),"",VLOOKUP(X314,ComboValue!$N$2:$O$70,2,FALSE) &amp; ",") &amp; IF(ISBLANK(Y314),"",VLOOKUP(Y314,ComboValue!$N$2:$O$70,2,FALSE) &amp; ",") &amp; IF(ISBLANK(Z314),"",VLOOKUP(Z314,ComboValue!$N$2:$O$70,2,FALSE) &amp; ",") &amp; IF(ISBLANK(AA314),"",VLOOKUP(AA314,ComboValue!$N$2:$O$70,2,FALSE) &amp; ",") &amp; IF(ISBLANK(AB314),"",VLOOKUP(AB314,ComboValue!$N$2:$O$70,2,FALSE) &amp; ",") &amp; IF(ISBLANK(AC314),"",VLOOKUP(AC314,ComboValue!$N$2:$O$70,2,FALSE) &amp; ",") &amp; IF(ISBLANK(AD314),"",VLOOKUP(AD314,ComboValue!$N$2:$O$70,2,FALSE) &amp; ",") &amp; IF(ISBLANK(AE314),"",VLOOKUP(AE314,ComboValue!$N$2:$O$70,2,FALSE) &amp; ",") &amp; IF(ISBLANK(AF314),"",VLOOKUP(AF314,ComboValue!$N$2:$O$70,2,FALSE) &amp; ",") &amp; IF(ISBLANK(AG314),"",VLOOKUP(AG314,ComboValue!$N$2:$O$70,2,FALSE) &amp; ",") &amp; IF(ISBLANK(AH314),"",VLOOKUP(AH314,ComboValue!$N$2:$O$70,2,FALSE) &amp; ",") &amp; IF(ISBLANK(AI314),"",VLOOKUP(AI314,ComboValue!$N$2:$O$70,2,FALSE) &amp; ",") &amp; IF(ISBLANK(AJ314),"",VLOOKUP(AJ314,ComboValue!$N$2:$O$70,2,FALSE) &amp; ",") &amp; IF(ISBLANK(AK314),"",VLOOKUP(AK314,ComboValue!$N$2:$O$70,2,FALSE) &amp; ",") &amp; IF(ISBLANK(AL314),"",VLOOKUP(AL314,ComboValue!$N$2:$O$70,2,FALSE) &amp; ",") &amp; IF(ISBLANK(AM314),"",VLOOKUP(AM314,ComboValue!$N$2:$O$70,2,FALSE) &amp; ",") &amp; IF(ISBLANK(AN314),"",VLOOKUP(AN314,ComboValue!$N$2:$O$70,2,FALSE) &amp; ",") &amp; IF(ISBLANK(AO314),"",VLOOKUP(AO314,ComboValue!$N$2:$O$70,2,FALSE) &amp; ",") &amp; IF(ISBLANK(AP314),"",VLOOKUP(AP314,ComboValue!$N$2:$O$70,2,FALSE) &amp; ",") &amp; IF(ISBLANK(AQ314),"",VLOOKUP(AQ314,ComboValue!$N$2:$O$70,2,FALSE) &amp; ",") &amp; IF(ISBLANK(AR314),"",VLOOKUP(AR314,ComboValue!$N$2:$O$70,2,FALSE) &amp; ",") &amp; IF(ISBLANK(AS314),"",VLOOKUP(AS314,ComboValue!$N$2:$O$70,2,FALSE) &amp; ",") &amp; IF(ISBLANK(AT314),"",VLOOKUP(AT314,ComboValue!$N$2:$O$70,2,FALSE) &amp; ",") &amp; IF(ISBLANK(AU314),"",VLOOKUP(AU314,ComboValue!$N$2:$O$70,2,FALSE) &amp; ",") &amp; IF(ISBLANK(AV314),"",VLOOKUP(AV314,ComboValue!$N$2:$O$70,2,FALSE) &amp; ",")</f>
        <v/>
      </c>
      <c r="BC314" s="122" t="str">
        <f t="shared" si="285"/>
        <v/>
      </c>
      <c r="BD314" s="110"/>
      <c r="BE314" s="120" t="str">
        <f t="shared" si="273"/>
        <v/>
      </c>
      <c r="BF314" s="121" t="str">
        <f t="shared" si="274"/>
        <v/>
      </c>
      <c r="BG314" s="121" t="str">
        <f t="shared" si="275"/>
        <v/>
      </c>
      <c r="BH314" s="121" t="str">
        <f t="shared" si="276"/>
        <v/>
      </c>
      <c r="BI314" s="121" t="str">
        <f t="shared" si="277"/>
        <v/>
      </c>
      <c r="BJ314" s="121" t="str">
        <f t="shared" si="278"/>
        <v/>
      </c>
      <c r="BK314" s="121" t="str">
        <f t="shared" si="279"/>
        <v/>
      </c>
      <c r="BL314" s="121" t="str">
        <f t="shared" si="280"/>
        <v/>
      </c>
      <c r="BM314" s="121" t="str">
        <f t="shared" si="281"/>
        <v/>
      </c>
      <c r="BN314" s="121" t="str">
        <f t="shared" si="282"/>
        <v/>
      </c>
      <c r="BO314" s="121">
        <f t="shared" si="286"/>
        <v>0</v>
      </c>
      <c r="BP314" s="121">
        <f t="shared" si="287"/>
        <v>0</v>
      </c>
      <c r="BQ314" s="121">
        <f t="shared" si="288"/>
        <v>0</v>
      </c>
      <c r="BR314" s="121">
        <f t="shared" si="289"/>
        <v>0</v>
      </c>
      <c r="BS314" s="121">
        <f t="shared" si="290"/>
        <v>0</v>
      </c>
      <c r="BT314" s="121">
        <f t="shared" si="291"/>
        <v>0</v>
      </c>
      <c r="BU314" s="121" t="str">
        <f t="shared" si="292"/>
        <v/>
      </c>
      <c r="BV314" s="121" t="str">
        <f t="shared" si="293"/>
        <v/>
      </c>
      <c r="BW314" s="121" t="str">
        <f t="shared" si="294"/>
        <v/>
      </c>
      <c r="BX314" s="121" t="str">
        <f t="shared" si="295"/>
        <v/>
      </c>
      <c r="BY314" s="121" t="str">
        <f t="shared" si="296"/>
        <v/>
      </c>
      <c r="BZ314" s="121" t="str">
        <f t="shared" si="297"/>
        <v/>
      </c>
      <c r="CA314" s="121" t="str">
        <f t="shared" si="298"/>
        <v/>
      </c>
      <c r="CB314" s="121" t="str">
        <f t="shared" si="299"/>
        <v/>
      </c>
      <c r="CC314" s="121" t="str">
        <f t="shared" si="300"/>
        <v/>
      </c>
      <c r="CD314" s="121" t="str">
        <f t="shared" si="301"/>
        <v/>
      </c>
      <c r="CE314" s="121" t="str">
        <f t="shared" si="302"/>
        <v/>
      </c>
      <c r="CF314" s="121" t="str">
        <f t="shared" si="303"/>
        <v/>
      </c>
      <c r="CG314" s="121" t="str">
        <f t="shared" si="304"/>
        <v/>
      </c>
      <c r="CH314" s="121" t="str">
        <f t="shared" si="305"/>
        <v/>
      </c>
      <c r="CI314" s="121" t="str">
        <f t="shared" si="306"/>
        <v/>
      </c>
      <c r="CJ314" s="129" t="str">
        <f t="shared" si="307"/>
        <v/>
      </c>
      <c r="CK314" s="121" t="str">
        <f t="shared" si="308"/>
        <v/>
      </c>
      <c r="CL314" s="121" t="str">
        <f t="shared" si="309"/>
        <v/>
      </c>
      <c r="CM314" s="122" t="str">
        <f t="shared" si="310"/>
        <v/>
      </c>
      <c r="CN314" s="122"/>
      <c r="CO314" s="122"/>
      <c r="CP314" s="122"/>
      <c r="CQ314" s="122"/>
      <c r="CR314" s="218" t="str">
        <f t="shared" si="283"/>
        <v>NO</v>
      </c>
      <c r="CS314" s="120" t="str">
        <f t="shared" si="311"/>
        <v/>
      </c>
      <c r="CT314" s="121" t="str">
        <f t="shared" si="312"/>
        <v/>
      </c>
      <c r="CU314" s="121" t="str">
        <f t="shared" si="313"/>
        <v/>
      </c>
      <c r="CV314" s="121" t="str">
        <f t="shared" si="314"/>
        <v/>
      </c>
      <c r="CW314" s="121" t="str">
        <f t="shared" si="315"/>
        <v/>
      </c>
      <c r="CX314" s="121" t="str">
        <f t="shared" si="316"/>
        <v/>
      </c>
      <c r="CY314" s="121" t="str">
        <f t="shared" si="317"/>
        <v/>
      </c>
      <c r="CZ314" s="121" t="str">
        <f t="shared" si="318"/>
        <v/>
      </c>
      <c r="DA314" s="121" t="str">
        <f t="shared" si="319"/>
        <v/>
      </c>
      <c r="DB314" s="122" t="str">
        <f t="shared" si="320"/>
        <v/>
      </c>
      <c r="DC314" s="120" t="str">
        <f t="shared" si="321"/>
        <v/>
      </c>
      <c r="DD314" s="121" t="str">
        <f t="shared" si="322"/>
        <v/>
      </c>
      <c r="DE314" s="121" t="str">
        <f t="shared" si="323"/>
        <v/>
      </c>
      <c r="DF314" s="122" t="str">
        <f t="shared" si="324"/>
        <v/>
      </c>
      <c r="DG314" s="110"/>
    </row>
    <row r="315" spans="2:111" ht="16.2" hidden="1" customHeight="1" outlineLevel="2" x14ac:dyDescent="0.4">
      <c r="B315" s="7">
        <v>310</v>
      </c>
      <c r="C315" s="12"/>
      <c r="D315" s="13"/>
      <c r="E315" s="14"/>
      <c r="F315" s="14"/>
      <c r="G315" s="14"/>
      <c r="H315" s="14"/>
      <c r="I315" s="14"/>
      <c r="J315" s="14"/>
      <c r="K315" s="14"/>
      <c r="L315" s="15"/>
      <c r="M315" s="12"/>
      <c r="N315" s="12"/>
      <c r="O315" s="12"/>
      <c r="P315" s="98" t="str">
        <f xml:space="preserve"> IF(ISBLANK(M315),"",VLOOKUP(M315,ComboValue!$E$2:$I$18,5,FALSE))</f>
        <v/>
      </c>
      <c r="Q315" s="12"/>
      <c r="R315" s="234" t="str" cm="1">
        <f t="array" ref="R315">IF(OR(ISNUMBER(SEARCH("GHS05",$D315:$L315)),ISNUMBER(SEARCH("GHS06",$D315:$L315)),ISNUMBER(SEARCH("GHS07",$D315:$L315)),ISNUMBER(SEARCH("GHS08",$D315:$L315)),ISNUMBER(SEARCH("geen pictogram",$D315:$L315)),ISNUMBER(SEARCH("GHS09",$D315:$L315)),ISNUMBER(SEARCH("GHS05",$D315:$L315))),"JA","NEE")</f>
        <v>NEE</v>
      </c>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X315" s="121" t="str">
        <f xml:space="preserve"> IF(ISBLANK(D315),"",VLOOKUP(D315,ComboValue!$B$2:$C$11,2,FALSE) &amp; ",") &amp; IF(ISBLANK(E315),"",VLOOKUP(E315,ComboValue!$B$2:$C$11,2,FALSE) &amp; ",") &amp; IF(ISBLANK(F315),"",VLOOKUP(F315,ComboValue!$B$2:$C$11,2,FALSE) &amp; ",") &amp; IF(ISBLANK(G315),"",VLOOKUP(G315,ComboValue!$B$2:$C$11,2,FALSE) &amp; ",") &amp; IF(ISBLANK(H315),"",VLOOKUP(H315,ComboValue!$B$2:$C$11,2,FALSE) &amp; ",") &amp; IF(ISBLANK(I315),"",VLOOKUP(I315,ComboValue!$B$2:$C$11,2,FALSE) &amp; ",") &amp; IF(ISBLANK(J315),"",VLOOKUP(J315,ComboValue!$B$2:$C$11,2,FALSE) &amp; ",") &amp; IF(ISBLANK(K315),"",VLOOKUP(K315,ComboValue!$B$2:$C$11,2,FALSE) &amp; ",") &amp; IF(ISBLANK(L315),"",VLOOKUP(L315,ComboValue!$B$2:$C$11,2,FALSE) &amp; ",")</f>
        <v/>
      </c>
      <c r="AY315" s="121" t="str">
        <f t="shared" si="284"/>
        <v>Tous_NL</v>
      </c>
      <c r="AZ315" s="121" t="str">
        <f>IF(ISBLANK(M315),"",VLOOKUP(M315,ComboValue!$E$2:$G$18,3,FALSE))</f>
        <v/>
      </c>
      <c r="BA315" s="121" t="str">
        <f>IF(ISBLANK(N315),"",VLOOKUP(N315,ComboValue!$K$2:$L$5,2,FALSE))</f>
        <v/>
      </c>
      <c r="BB315" s="128" t="str">
        <f>IF(ISBLANK(S315),"",VLOOKUP(S315,ComboValue!$N$2:$O$70,2,FALSE) &amp; ",") &amp; IF(ISBLANK(T315),"",VLOOKUP(T315,ComboValue!$N$2:$O$70,2,FALSE) &amp; ",") &amp; IF(ISBLANK(U315),"",VLOOKUP(U315,ComboValue!$N$2:$O$70,2,FALSE) &amp; ",") &amp; IF(ISBLANK(V315),"",VLOOKUP(V315,ComboValue!$N$2:$O$70,2,FALSE) &amp; ",") &amp; IF(ISBLANK(W315),"",VLOOKUP(W315,ComboValue!$N$2:$O$70,2,FALSE) &amp; ",") &amp; IF(ISBLANK(X315),"",VLOOKUP(X315,ComboValue!$N$2:$O$70,2,FALSE) &amp; ",") &amp; IF(ISBLANK(Y315),"",VLOOKUP(Y315,ComboValue!$N$2:$O$70,2,FALSE) &amp; ",") &amp; IF(ISBLANK(Z315),"",VLOOKUP(Z315,ComboValue!$N$2:$O$70,2,FALSE) &amp; ",") &amp; IF(ISBLANK(AA315),"",VLOOKUP(AA315,ComboValue!$N$2:$O$70,2,FALSE) &amp; ",") &amp; IF(ISBLANK(AB315),"",VLOOKUP(AB315,ComboValue!$N$2:$O$70,2,FALSE) &amp; ",") &amp; IF(ISBLANK(AC315),"",VLOOKUP(AC315,ComboValue!$N$2:$O$70,2,FALSE) &amp; ",") &amp; IF(ISBLANK(AD315),"",VLOOKUP(AD315,ComboValue!$N$2:$O$70,2,FALSE) &amp; ",") &amp; IF(ISBLANK(AE315),"",VLOOKUP(AE315,ComboValue!$N$2:$O$70,2,FALSE) &amp; ",") &amp; IF(ISBLANK(AF315),"",VLOOKUP(AF315,ComboValue!$N$2:$O$70,2,FALSE) &amp; ",") &amp; IF(ISBLANK(AG315),"",VLOOKUP(AG315,ComboValue!$N$2:$O$70,2,FALSE) &amp; ",") &amp; IF(ISBLANK(AH315),"",VLOOKUP(AH315,ComboValue!$N$2:$O$70,2,FALSE) &amp; ",") &amp; IF(ISBLANK(AI315),"",VLOOKUP(AI315,ComboValue!$N$2:$O$70,2,FALSE) &amp; ",") &amp; IF(ISBLANK(AJ315),"",VLOOKUP(AJ315,ComboValue!$N$2:$O$70,2,FALSE) &amp; ",") &amp; IF(ISBLANK(AK315),"",VLOOKUP(AK315,ComboValue!$N$2:$O$70,2,FALSE) &amp; ",") &amp; IF(ISBLANK(AL315),"",VLOOKUP(AL315,ComboValue!$N$2:$O$70,2,FALSE) &amp; ",") &amp; IF(ISBLANK(AM315),"",VLOOKUP(AM315,ComboValue!$N$2:$O$70,2,FALSE) &amp; ",") &amp; IF(ISBLANK(AN315),"",VLOOKUP(AN315,ComboValue!$N$2:$O$70,2,FALSE) &amp; ",") &amp; IF(ISBLANK(AO315),"",VLOOKUP(AO315,ComboValue!$N$2:$O$70,2,FALSE) &amp; ",") &amp; IF(ISBLANK(AP315),"",VLOOKUP(AP315,ComboValue!$N$2:$O$70,2,FALSE) &amp; ",") &amp; IF(ISBLANK(AQ315),"",VLOOKUP(AQ315,ComboValue!$N$2:$O$70,2,FALSE) &amp; ",") &amp; IF(ISBLANK(AR315),"",VLOOKUP(AR315,ComboValue!$N$2:$O$70,2,FALSE) &amp; ",") &amp; IF(ISBLANK(AS315),"",VLOOKUP(AS315,ComboValue!$N$2:$O$70,2,FALSE) &amp; ",") &amp; IF(ISBLANK(AT315),"",VLOOKUP(AT315,ComboValue!$N$2:$O$70,2,FALSE) &amp; ",") &amp; IF(ISBLANK(AU315),"",VLOOKUP(AU315,ComboValue!$N$2:$O$70,2,FALSE) &amp; ",") &amp; IF(ISBLANK(AV315),"",VLOOKUP(AV315,ComboValue!$N$2:$O$70,2,FALSE) &amp; ",")</f>
        <v/>
      </c>
      <c r="BC315" s="122" t="str">
        <f t="shared" si="285"/>
        <v/>
      </c>
      <c r="BD315" s="110"/>
      <c r="BE315" s="120" t="str">
        <f t="shared" si="273"/>
        <v/>
      </c>
      <c r="BF315" s="121" t="str">
        <f t="shared" si="274"/>
        <v/>
      </c>
      <c r="BG315" s="121" t="str">
        <f t="shared" si="275"/>
        <v/>
      </c>
      <c r="BH315" s="121" t="str">
        <f t="shared" si="276"/>
        <v/>
      </c>
      <c r="BI315" s="121" t="str">
        <f t="shared" si="277"/>
        <v/>
      </c>
      <c r="BJ315" s="121" t="str">
        <f t="shared" si="278"/>
        <v/>
      </c>
      <c r="BK315" s="121" t="str">
        <f t="shared" si="279"/>
        <v/>
      </c>
      <c r="BL315" s="121" t="str">
        <f t="shared" si="280"/>
        <v/>
      </c>
      <c r="BM315" s="121" t="str">
        <f t="shared" si="281"/>
        <v/>
      </c>
      <c r="BN315" s="121" t="str">
        <f t="shared" si="282"/>
        <v/>
      </c>
      <c r="BO315" s="121">
        <f t="shared" si="286"/>
        <v>0</v>
      </c>
      <c r="BP315" s="121">
        <f t="shared" si="287"/>
        <v>0</v>
      </c>
      <c r="BQ315" s="121">
        <f t="shared" si="288"/>
        <v>0</v>
      </c>
      <c r="BR315" s="121">
        <f t="shared" si="289"/>
        <v>0</v>
      </c>
      <c r="BS315" s="121">
        <f t="shared" si="290"/>
        <v>0</v>
      </c>
      <c r="BT315" s="121">
        <f t="shared" si="291"/>
        <v>0</v>
      </c>
      <c r="BU315" s="121" t="str">
        <f t="shared" si="292"/>
        <v/>
      </c>
      <c r="BV315" s="121" t="str">
        <f t="shared" si="293"/>
        <v/>
      </c>
      <c r="BW315" s="121" t="str">
        <f t="shared" si="294"/>
        <v/>
      </c>
      <c r="BX315" s="121" t="str">
        <f t="shared" si="295"/>
        <v/>
      </c>
      <c r="BY315" s="121" t="str">
        <f t="shared" si="296"/>
        <v/>
      </c>
      <c r="BZ315" s="121" t="str">
        <f t="shared" si="297"/>
        <v/>
      </c>
      <c r="CA315" s="121" t="str">
        <f t="shared" si="298"/>
        <v/>
      </c>
      <c r="CB315" s="121" t="str">
        <f t="shared" si="299"/>
        <v/>
      </c>
      <c r="CC315" s="121" t="str">
        <f t="shared" si="300"/>
        <v/>
      </c>
      <c r="CD315" s="121" t="str">
        <f t="shared" si="301"/>
        <v/>
      </c>
      <c r="CE315" s="121" t="str">
        <f t="shared" si="302"/>
        <v/>
      </c>
      <c r="CF315" s="121" t="str">
        <f t="shared" si="303"/>
        <v/>
      </c>
      <c r="CG315" s="121" t="str">
        <f t="shared" si="304"/>
        <v/>
      </c>
      <c r="CH315" s="121" t="str">
        <f t="shared" si="305"/>
        <v/>
      </c>
      <c r="CI315" s="121" t="str">
        <f t="shared" si="306"/>
        <v/>
      </c>
      <c r="CJ315" s="129" t="str">
        <f t="shared" si="307"/>
        <v/>
      </c>
      <c r="CK315" s="121" t="str">
        <f t="shared" si="308"/>
        <v/>
      </c>
      <c r="CL315" s="121" t="str">
        <f t="shared" si="309"/>
        <v/>
      </c>
      <c r="CM315" s="122" t="str">
        <f t="shared" si="310"/>
        <v/>
      </c>
      <c r="CN315" s="122"/>
      <c r="CO315" s="122"/>
      <c r="CP315" s="122"/>
      <c r="CQ315" s="122"/>
      <c r="CR315" s="218" t="str">
        <f t="shared" si="283"/>
        <v>NO</v>
      </c>
      <c r="CS315" s="120" t="str">
        <f t="shared" si="311"/>
        <v/>
      </c>
      <c r="CT315" s="121" t="str">
        <f t="shared" si="312"/>
        <v/>
      </c>
      <c r="CU315" s="121" t="str">
        <f t="shared" si="313"/>
        <v/>
      </c>
      <c r="CV315" s="121" t="str">
        <f t="shared" si="314"/>
        <v/>
      </c>
      <c r="CW315" s="121" t="str">
        <f t="shared" si="315"/>
        <v/>
      </c>
      <c r="CX315" s="121" t="str">
        <f t="shared" si="316"/>
        <v/>
      </c>
      <c r="CY315" s="121" t="str">
        <f t="shared" si="317"/>
        <v/>
      </c>
      <c r="CZ315" s="121" t="str">
        <f t="shared" si="318"/>
        <v/>
      </c>
      <c r="DA315" s="121" t="str">
        <f t="shared" si="319"/>
        <v/>
      </c>
      <c r="DB315" s="122" t="str">
        <f t="shared" si="320"/>
        <v/>
      </c>
      <c r="DC315" s="120" t="str">
        <f t="shared" si="321"/>
        <v/>
      </c>
      <c r="DD315" s="121" t="str">
        <f t="shared" si="322"/>
        <v/>
      </c>
      <c r="DE315" s="121" t="str">
        <f t="shared" si="323"/>
        <v/>
      </c>
      <c r="DF315" s="122" t="str">
        <f t="shared" si="324"/>
        <v/>
      </c>
      <c r="DG315" s="110"/>
    </row>
    <row r="316" spans="2:111" ht="16.2" hidden="1" customHeight="1" outlineLevel="2" x14ac:dyDescent="0.4">
      <c r="B316" s="7">
        <v>311</v>
      </c>
      <c r="C316" s="12"/>
      <c r="D316" s="13"/>
      <c r="E316" s="14"/>
      <c r="F316" s="14"/>
      <c r="G316" s="14"/>
      <c r="H316" s="14"/>
      <c r="I316" s="14"/>
      <c r="J316" s="14"/>
      <c r="K316" s="14"/>
      <c r="L316" s="15"/>
      <c r="M316" s="12"/>
      <c r="N316" s="12"/>
      <c r="O316" s="12"/>
      <c r="P316" s="98" t="str">
        <f xml:space="preserve"> IF(ISBLANK(M316),"",VLOOKUP(M316,ComboValue!$E$2:$I$18,5,FALSE))</f>
        <v/>
      </c>
      <c r="Q316" s="12"/>
      <c r="R316" s="234" t="str" cm="1">
        <f t="array" ref="R316">IF(OR(ISNUMBER(SEARCH("GHS05",$D316:$L316)),ISNUMBER(SEARCH("GHS06",$D316:$L316)),ISNUMBER(SEARCH("GHS07",$D316:$L316)),ISNUMBER(SEARCH("GHS08",$D316:$L316)),ISNUMBER(SEARCH("geen pictogram",$D316:$L316)),ISNUMBER(SEARCH("GHS09",$D316:$L316)),ISNUMBER(SEARCH("GHS05",$D316:$L316))),"JA","NEE")</f>
        <v>NEE</v>
      </c>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X316" s="121" t="str">
        <f xml:space="preserve"> IF(ISBLANK(D316),"",VLOOKUP(D316,ComboValue!$B$2:$C$11,2,FALSE) &amp; ",") &amp; IF(ISBLANK(E316),"",VLOOKUP(E316,ComboValue!$B$2:$C$11,2,FALSE) &amp; ",") &amp; IF(ISBLANK(F316),"",VLOOKUP(F316,ComboValue!$B$2:$C$11,2,FALSE) &amp; ",") &amp; IF(ISBLANK(G316),"",VLOOKUP(G316,ComboValue!$B$2:$C$11,2,FALSE) &amp; ",") &amp; IF(ISBLANK(H316),"",VLOOKUP(H316,ComboValue!$B$2:$C$11,2,FALSE) &amp; ",") &amp; IF(ISBLANK(I316),"",VLOOKUP(I316,ComboValue!$B$2:$C$11,2,FALSE) &amp; ",") &amp; IF(ISBLANK(J316),"",VLOOKUP(J316,ComboValue!$B$2:$C$11,2,FALSE) &amp; ",") &amp; IF(ISBLANK(K316),"",VLOOKUP(K316,ComboValue!$B$2:$C$11,2,FALSE) &amp; ",") &amp; IF(ISBLANK(L316),"",VLOOKUP(L316,ComboValue!$B$2:$C$11,2,FALSE) &amp; ",")</f>
        <v/>
      </c>
      <c r="AY316" s="121" t="str">
        <f t="shared" si="284"/>
        <v>Tous_NL</v>
      </c>
      <c r="AZ316" s="121" t="str">
        <f>IF(ISBLANK(M316),"",VLOOKUP(M316,ComboValue!$E$2:$G$18,3,FALSE))</f>
        <v/>
      </c>
      <c r="BA316" s="121" t="str">
        <f>IF(ISBLANK(N316),"",VLOOKUP(N316,ComboValue!$K$2:$L$5,2,FALSE))</f>
        <v/>
      </c>
      <c r="BB316" s="128" t="str">
        <f>IF(ISBLANK(S316),"",VLOOKUP(S316,ComboValue!$N$2:$O$70,2,FALSE) &amp; ",") &amp; IF(ISBLANK(T316),"",VLOOKUP(T316,ComboValue!$N$2:$O$70,2,FALSE) &amp; ",") &amp; IF(ISBLANK(U316),"",VLOOKUP(U316,ComboValue!$N$2:$O$70,2,FALSE) &amp; ",") &amp; IF(ISBLANK(V316),"",VLOOKUP(V316,ComboValue!$N$2:$O$70,2,FALSE) &amp; ",") &amp; IF(ISBLANK(W316),"",VLOOKUP(W316,ComboValue!$N$2:$O$70,2,FALSE) &amp; ",") &amp; IF(ISBLANK(X316),"",VLOOKUP(X316,ComboValue!$N$2:$O$70,2,FALSE) &amp; ",") &amp; IF(ISBLANK(Y316),"",VLOOKUP(Y316,ComboValue!$N$2:$O$70,2,FALSE) &amp; ",") &amp; IF(ISBLANK(Z316),"",VLOOKUP(Z316,ComboValue!$N$2:$O$70,2,FALSE) &amp; ",") &amp; IF(ISBLANK(AA316),"",VLOOKUP(AA316,ComboValue!$N$2:$O$70,2,FALSE) &amp; ",") &amp; IF(ISBLANK(AB316),"",VLOOKUP(AB316,ComboValue!$N$2:$O$70,2,FALSE) &amp; ",") &amp; IF(ISBLANK(AC316),"",VLOOKUP(AC316,ComboValue!$N$2:$O$70,2,FALSE) &amp; ",") &amp; IF(ISBLANK(AD316),"",VLOOKUP(AD316,ComboValue!$N$2:$O$70,2,FALSE) &amp; ",") &amp; IF(ISBLANK(AE316),"",VLOOKUP(AE316,ComboValue!$N$2:$O$70,2,FALSE) &amp; ",") &amp; IF(ISBLANK(AF316),"",VLOOKUP(AF316,ComboValue!$N$2:$O$70,2,FALSE) &amp; ",") &amp; IF(ISBLANK(AG316),"",VLOOKUP(AG316,ComboValue!$N$2:$O$70,2,FALSE) &amp; ",") &amp; IF(ISBLANK(AH316),"",VLOOKUP(AH316,ComboValue!$N$2:$O$70,2,FALSE) &amp; ",") &amp; IF(ISBLANK(AI316),"",VLOOKUP(AI316,ComboValue!$N$2:$O$70,2,FALSE) &amp; ",") &amp; IF(ISBLANK(AJ316),"",VLOOKUP(AJ316,ComboValue!$N$2:$O$70,2,FALSE) &amp; ",") &amp; IF(ISBLANK(AK316),"",VLOOKUP(AK316,ComboValue!$N$2:$O$70,2,FALSE) &amp; ",") &amp; IF(ISBLANK(AL316),"",VLOOKUP(AL316,ComboValue!$N$2:$O$70,2,FALSE) &amp; ",") &amp; IF(ISBLANK(AM316),"",VLOOKUP(AM316,ComboValue!$N$2:$O$70,2,FALSE) &amp; ",") &amp; IF(ISBLANK(AN316),"",VLOOKUP(AN316,ComboValue!$N$2:$O$70,2,FALSE) &amp; ",") &amp; IF(ISBLANK(AO316),"",VLOOKUP(AO316,ComboValue!$N$2:$O$70,2,FALSE) &amp; ",") &amp; IF(ISBLANK(AP316),"",VLOOKUP(AP316,ComboValue!$N$2:$O$70,2,FALSE) &amp; ",") &amp; IF(ISBLANK(AQ316),"",VLOOKUP(AQ316,ComboValue!$N$2:$O$70,2,FALSE) &amp; ",") &amp; IF(ISBLANK(AR316),"",VLOOKUP(AR316,ComboValue!$N$2:$O$70,2,FALSE) &amp; ",") &amp; IF(ISBLANK(AS316),"",VLOOKUP(AS316,ComboValue!$N$2:$O$70,2,FALSE) &amp; ",") &amp; IF(ISBLANK(AT316),"",VLOOKUP(AT316,ComboValue!$N$2:$O$70,2,FALSE) &amp; ",") &amp; IF(ISBLANK(AU316),"",VLOOKUP(AU316,ComboValue!$N$2:$O$70,2,FALSE) &amp; ",") &amp; IF(ISBLANK(AV316),"",VLOOKUP(AV316,ComboValue!$N$2:$O$70,2,FALSE) &amp; ",")</f>
        <v/>
      </c>
      <c r="BC316" s="122" t="str">
        <f t="shared" si="285"/>
        <v/>
      </c>
      <c r="BD316" s="110"/>
      <c r="BE316" s="120" t="str">
        <f t="shared" si="273"/>
        <v/>
      </c>
      <c r="BF316" s="121" t="str">
        <f t="shared" si="274"/>
        <v/>
      </c>
      <c r="BG316" s="121" t="str">
        <f t="shared" si="275"/>
        <v/>
      </c>
      <c r="BH316" s="121" t="str">
        <f t="shared" si="276"/>
        <v/>
      </c>
      <c r="BI316" s="121" t="str">
        <f t="shared" si="277"/>
        <v/>
      </c>
      <c r="BJ316" s="121" t="str">
        <f t="shared" si="278"/>
        <v/>
      </c>
      <c r="BK316" s="121" t="str">
        <f t="shared" si="279"/>
        <v/>
      </c>
      <c r="BL316" s="121" t="str">
        <f t="shared" si="280"/>
        <v/>
      </c>
      <c r="BM316" s="121" t="str">
        <f t="shared" si="281"/>
        <v/>
      </c>
      <c r="BN316" s="121" t="str">
        <f t="shared" si="282"/>
        <v/>
      </c>
      <c r="BO316" s="121">
        <f t="shared" si="286"/>
        <v>0</v>
      </c>
      <c r="BP316" s="121">
        <f t="shared" si="287"/>
        <v>0</v>
      </c>
      <c r="BQ316" s="121">
        <f t="shared" si="288"/>
        <v>0</v>
      </c>
      <c r="BR316" s="121">
        <f t="shared" si="289"/>
        <v>0</v>
      </c>
      <c r="BS316" s="121">
        <f t="shared" si="290"/>
        <v>0</v>
      </c>
      <c r="BT316" s="121">
        <f t="shared" si="291"/>
        <v>0</v>
      </c>
      <c r="BU316" s="121" t="str">
        <f t="shared" si="292"/>
        <v/>
      </c>
      <c r="BV316" s="121" t="str">
        <f t="shared" si="293"/>
        <v/>
      </c>
      <c r="BW316" s="121" t="str">
        <f t="shared" si="294"/>
        <v/>
      </c>
      <c r="BX316" s="121" t="str">
        <f t="shared" si="295"/>
        <v/>
      </c>
      <c r="BY316" s="121" t="str">
        <f t="shared" si="296"/>
        <v/>
      </c>
      <c r="BZ316" s="121" t="str">
        <f t="shared" si="297"/>
        <v/>
      </c>
      <c r="CA316" s="121" t="str">
        <f t="shared" si="298"/>
        <v/>
      </c>
      <c r="CB316" s="121" t="str">
        <f t="shared" si="299"/>
        <v/>
      </c>
      <c r="CC316" s="121" t="str">
        <f t="shared" si="300"/>
        <v/>
      </c>
      <c r="CD316" s="121" t="str">
        <f t="shared" si="301"/>
        <v/>
      </c>
      <c r="CE316" s="121" t="str">
        <f t="shared" si="302"/>
        <v/>
      </c>
      <c r="CF316" s="121" t="str">
        <f t="shared" si="303"/>
        <v/>
      </c>
      <c r="CG316" s="121" t="str">
        <f t="shared" si="304"/>
        <v/>
      </c>
      <c r="CH316" s="121" t="str">
        <f t="shared" si="305"/>
        <v/>
      </c>
      <c r="CI316" s="121" t="str">
        <f t="shared" si="306"/>
        <v/>
      </c>
      <c r="CJ316" s="129" t="str">
        <f t="shared" si="307"/>
        <v/>
      </c>
      <c r="CK316" s="121" t="str">
        <f t="shared" si="308"/>
        <v/>
      </c>
      <c r="CL316" s="121" t="str">
        <f t="shared" si="309"/>
        <v/>
      </c>
      <c r="CM316" s="122" t="str">
        <f t="shared" si="310"/>
        <v/>
      </c>
      <c r="CN316" s="122"/>
      <c r="CO316" s="122"/>
      <c r="CP316" s="122"/>
      <c r="CQ316" s="122"/>
      <c r="CR316" s="218" t="str">
        <f t="shared" si="283"/>
        <v>NO</v>
      </c>
      <c r="CS316" s="120" t="str">
        <f t="shared" si="311"/>
        <v/>
      </c>
      <c r="CT316" s="121" t="str">
        <f t="shared" si="312"/>
        <v/>
      </c>
      <c r="CU316" s="121" t="str">
        <f t="shared" si="313"/>
        <v/>
      </c>
      <c r="CV316" s="121" t="str">
        <f t="shared" si="314"/>
        <v/>
      </c>
      <c r="CW316" s="121" t="str">
        <f t="shared" si="315"/>
        <v/>
      </c>
      <c r="CX316" s="121" t="str">
        <f t="shared" si="316"/>
        <v/>
      </c>
      <c r="CY316" s="121" t="str">
        <f t="shared" si="317"/>
        <v/>
      </c>
      <c r="CZ316" s="121" t="str">
        <f t="shared" si="318"/>
        <v/>
      </c>
      <c r="DA316" s="121" t="str">
        <f t="shared" si="319"/>
        <v/>
      </c>
      <c r="DB316" s="122" t="str">
        <f t="shared" si="320"/>
        <v/>
      </c>
      <c r="DC316" s="120" t="str">
        <f t="shared" si="321"/>
        <v/>
      </c>
      <c r="DD316" s="121" t="str">
        <f t="shared" si="322"/>
        <v/>
      </c>
      <c r="DE316" s="121" t="str">
        <f t="shared" si="323"/>
        <v/>
      </c>
      <c r="DF316" s="122" t="str">
        <f t="shared" si="324"/>
        <v/>
      </c>
      <c r="DG316" s="110"/>
    </row>
    <row r="317" spans="2:111" ht="16.2" hidden="1" customHeight="1" outlineLevel="2" x14ac:dyDescent="0.4">
      <c r="B317" s="7">
        <v>312</v>
      </c>
      <c r="C317" s="12"/>
      <c r="D317" s="13"/>
      <c r="E317" s="14"/>
      <c r="F317" s="14"/>
      <c r="G317" s="14"/>
      <c r="H317" s="14"/>
      <c r="I317" s="14"/>
      <c r="J317" s="14"/>
      <c r="K317" s="14"/>
      <c r="L317" s="15"/>
      <c r="M317" s="12"/>
      <c r="N317" s="12"/>
      <c r="O317" s="12"/>
      <c r="P317" s="98" t="str">
        <f xml:space="preserve"> IF(ISBLANK(M317),"",VLOOKUP(M317,ComboValue!$E$2:$I$18,5,FALSE))</f>
        <v/>
      </c>
      <c r="Q317" s="12"/>
      <c r="R317" s="234" t="str" cm="1">
        <f t="array" ref="R317">IF(OR(ISNUMBER(SEARCH("GHS05",$D317:$L317)),ISNUMBER(SEARCH("GHS06",$D317:$L317)),ISNUMBER(SEARCH("GHS07",$D317:$L317)),ISNUMBER(SEARCH("GHS08",$D317:$L317)),ISNUMBER(SEARCH("geen pictogram",$D317:$L317)),ISNUMBER(SEARCH("GHS09",$D317:$L317)),ISNUMBER(SEARCH("GHS05",$D317:$L317))),"JA","NEE")</f>
        <v>NEE</v>
      </c>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X317" s="121" t="str">
        <f xml:space="preserve"> IF(ISBLANK(D317),"",VLOOKUP(D317,ComboValue!$B$2:$C$11,2,FALSE) &amp; ",") &amp; IF(ISBLANK(E317),"",VLOOKUP(E317,ComboValue!$B$2:$C$11,2,FALSE) &amp; ",") &amp; IF(ISBLANK(F317),"",VLOOKUP(F317,ComboValue!$B$2:$C$11,2,FALSE) &amp; ",") &amp; IF(ISBLANK(G317),"",VLOOKUP(G317,ComboValue!$B$2:$C$11,2,FALSE) &amp; ",") &amp; IF(ISBLANK(H317),"",VLOOKUP(H317,ComboValue!$B$2:$C$11,2,FALSE) &amp; ",") &amp; IF(ISBLANK(I317),"",VLOOKUP(I317,ComboValue!$B$2:$C$11,2,FALSE) &amp; ",") &amp; IF(ISBLANK(J317),"",VLOOKUP(J317,ComboValue!$B$2:$C$11,2,FALSE) &amp; ",") &amp; IF(ISBLANK(K317),"",VLOOKUP(K317,ComboValue!$B$2:$C$11,2,FALSE) &amp; ",") &amp; IF(ISBLANK(L317),"",VLOOKUP(L317,ComboValue!$B$2:$C$11,2,FALSE) &amp; ",")</f>
        <v/>
      </c>
      <c r="AY317" s="121" t="str">
        <f t="shared" si="284"/>
        <v>Tous_NL</v>
      </c>
      <c r="AZ317" s="121" t="str">
        <f>IF(ISBLANK(M317),"",VLOOKUP(M317,ComboValue!$E$2:$G$18,3,FALSE))</f>
        <v/>
      </c>
      <c r="BA317" s="121" t="str">
        <f>IF(ISBLANK(N317),"",VLOOKUP(N317,ComboValue!$K$2:$L$5,2,FALSE))</f>
        <v/>
      </c>
      <c r="BB317" s="128" t="str">
        <f>IF(ISBLANK(S317),"",VLOOKUP(S317,ComboValue!$N$2:$O$70,2,FALSE) &amp; ",") &amp; IF(ISBLANK(T317),"",VLOOKUP(T317,ComboValue!$N$2:$O$70,2,FALSE) &amp; ",") &amp; IF(ISBLANK(U317),"",VLOOKUP(U317,ComboValue!$N$2:$O$70,2,FALSE) &amp; ",") &amp; IF(ISBLANK(V317),"",VLOOKUP(V317,ComboValue!$N$2:$O$70,2,FALSE) &amp; ",") &amp; IF(ISBLANK(W317),"",VLOOKUP(W317,ComboValue!$N$2:$O$70,2,FALSE) &amp; ",") &amp; IF(ISBLANK(X317),"",VLOOKUP(X317,ComboValue!$N$2:$O$70,2,FALSE) &amp; ",") &amp; IF(ISBLANK(Y317),"",VLOOKUP(Y317,ComboValue!$N$2:$O$70,2,FALSE) &amp; ",") &amp; IF(ISBLANK(Z317),"",VLOOKUP(Z317,ComboValue!$N$2:$O$70,2,FALSE) &amp; ",") &amp; IF(ISBLANK(AA317),"",VLOOKUP(AA317,ComboValue!$N$2:$O$70,2,FALSE) &amp; ",") &amp; IF(ISBLANK(AB317),"",VLOOKUP(AB317,ComboValue!$N$2:$O$70,2,FALSE) &amp; ",") &amp; IF(ISBLANK(AC317),"",VLOOKUP(AC317,ComboValue!$N$2:$O$70,2,FALSE) &amp; ",") &amp; IF(ISBLANK(AD317),"",VLOOKUP(AD317,ComboValue!$N$2:$O$70,2,FALSE) &amp; ",") &amp; IF(ISBLANK(AE317),"",VLOOKUP(AE317,ComboValue!$N$2:$O$70,2,FALSE) &amp; ",") &amp; IF(ISBLANK(AF317),"",VLOOKUP(AF317,ComboValue!$N$2:$O$70,2,FALSE) &amp; ",") &amp; IF(ISBLANK(AG317),"",VLOOKUP(AG317,ComboValue!$N$2:$O$70,2,FALSE) &amp; ",") &amp; IF(ISBLANK(AH317),"",VLOOKUP(AH317,ComboValue!$N$2:$O$70,2,FALSE) &amp; ",") &amp; IF(ISBLANK(AI317),"",VLOOKUP(AI317,ComboValue!$N$2:$O$70,2,FALSE) &amp; ",") &amp; IF(ISBLANK(AJ317),"",VLOOKUP(AJ317,ComboValue!$N$2:$O$70,2,FALSE) &amp; ",") &amp; IF(ISBLANK(AK317),"",VLOOKUP(AK317,ComboValue!$N$2:$O$70,2,FALSE) &amp; ",") &amp; IF(ISBLANK(AL317),"",VLOOKUP(AL317,ComboValue!$N$2:$O$70,2,FALSE) &amp; ",") &amp; IF(ISBLANK(AM317),"",VLOOKUP(AM317,ComboValue!$N$2:$O$70,2,FALSE) &amp; ",") &amp; IF(ISBLANK(AN317),"",VLOOKUP(AN317,ComboValue!$N$2:$O$70,2,FALSE) &amp; ",") &amp; IF(ISBLANK(AO317),"",VLOOKUP(AO317,ComboValue!$N$2:$O$70,2,FALSE) &amp; ",") &amp; IF(ISBLANK(AP317),"",VLOOKUP(AP317,ComboValue!$N$2:$O$70,2,FALSE) &amp; ",") &amp; IF(ISBLANK(AQ317),"",VLOOKUP(AQ317,ComboValue!$N$2:$O$70,2,FALSE) &amp; ",") &amp; IF(ISBLANK(AR317),"",VLOOKUP(AR317,ComboValue!$N$2:$O$70,2,FALSE) &amp; ",") &amp; IF(ISBLANK(AS317),"",VLOOKUP(AS317,ComboValue!$N$2:$O$70,2,FALSE) &amp; ",") &amp; IF(ISBLANK(AT317),"",VLOOKUP(AT317,ComboValue!$N$2:$O$70,2,FALSE) &amp; ",") &amp; IF(ISBLANK(AU317),"",VLOOKUP(AU317,ComboValue!$N$2:$O$70,2,FALSE) &amp; ",") &amp; IF(ISBLANK(AV317),"",VLOOKUP(AV317,ComboValue!$N$2:$O$70,2,FALSE) &amp; ",")</f>
        <v/>
      </c>
      <c r="BC317" s="122" t="str">
        <f t="shared" si="285"/>
        <v/>
      </c>
      <c r="BD317" s="110"/>
      <c r="BE317" s="120" t="str">
        <f t="shared" si="273"/>
        <v/>
      </c>
      <c r="BF317" s="121" t="str">
        <f t="shared" si="274"/>
        <v/>
      </c>
      <c r="BG317" s="121" t="str">
        <f t="shared" si="275"/>
        <v/>
      </c>
      <c r="BH317" s="121" t="str">
        <f t="shared" si="276"/>
        <v/>
      </c>
      <c r="BI317" s="121" t="str">
        <f t="shared" si="277"/>
        <v/>
      </c>
      <c r="BJ317" s="121" t="str">
        <f t="shared" si="278"/>
        <v/>
      </c>
      <c r="BK317" s="121" t="str">
        <f t="shared" si="279"/>
        <v/>
      </c>
      <c r="BL317" s="121" t="str">
        <f t="shared" si="280"/>
        <v/>
      </c>
      <c r="BM317" s="121" t="str">
        <f t="shared" si="281"/>
        <v/>
      </c>
      <c r="BN317" s="121" t="str">
        <f t="shared" si="282"/>
        <v/>
      </c>
      <c r="BO317" s="121">
        <f t="shared" si="286"/>
        <v>0</v>
      </c>
      <c r="BP317" s="121">
        <f t="shared" si="287"/>
        <v>0</v>
      </c>
      <c r="BQ317" s="121">
        <f t="shared" si="288"/>
        <v>0</v>
      </c>
      <c r="BR317" s="121">
        <f t="shared" si="289"/>
        <v>0</v>
      </c>
      <c r="BS317" s="121">
        <f t="shared" si="290"/>
        <v>0</v>
      </c>
      <c r="BT317" s="121">
        <f t="shared" si="291"/>
        <v>0</v>
      </c>
      <c r="BU317" s="121" t="str">
        <f t="shared" si="292"/>
        <v/>
      </c>
      <c r="BV317" s="121" t="str">
        <f t="shared" si="293"/>
        <v/>
      </c>
      <c r="BW317" s="121" t="str">
        <f t="shared" si="294"/>
        <v/>
      </c>
      <c r="BX317" s="121" t="str">
        <f t="shared" si="295"/>
        <v/>
      </c>
      <c r="BY317" s="121" t="str">
        <f t="shared" si="296"/>
        <v/>
      </c>
      <c r="BZ317" s="121" t="str">
        <f t="shared" si="297"/>
        <v/>
      </c>
      <c r="CA317" s="121" t="str">
        <f t="shared" si="298"/>
        <v/>
      </c>
      <c r="CB317" s="121" t="str">
        <f t="shared" si="299"/>
        <v/>
      </c>
      <c r="CC317" s="121" t="str">
        <f t="shared" si="300"/>
        <v/>
      </c>
      <c r="CD317" s="121" t="str">
        <f t="shared" si="301"/>
        <v/>
      </c>
      <c r="CE317" s="121" t="str">
        <f t="shared" si="302"/>
        <v/>
      </c>
      <c r="CF317" s="121" t="str">
        <f t="shared" si="303"/>
        <v/>
      </c>
      <c r="CG317" s="121" t="str">
        <f t="shared" si="304"/>
        <v/>
      </c>
      <c r="CH317" s="121" t="str">
        <f t="shared" si="305"/>
        <v/>
      </c>
      <c r="CI317" s="121" t="str">
        <f t="shared" si="306"/>
        <v/>
      </c>
      <c r="CJ317" s="129" t="str">
        <f t="shared" si="307"/>
        <v/>
      </c>
      <c r="CK317" s="121" t="str">
        <f t="shared" si="308"/>
        <v/>
      </c>
      <c r="CL317" s="121" t="str">
        <f t="shared" si="309"/>
        <v/>
      </c>
      <c r="CM317" s="122" t="str">
        <f t="shared" si="310"/>
        <v/>
      </c>
      <c r="CN317" s="122"/>
      <c r="CO317" s="122"/>
      <c r="CP317" s="122"/>
      <c r="CQ317" s="122"/>
      <c r="CR317" s="218" t="str">
        <f t="shared" si="283"/>
        <v>NO</v>
      </c>
      <c r="CS317" s="120" t="str">
        <f t="shared" si="311"/>
        <v/>
      </c>
      <c r="CT317" s="121" t="str">
        <f t="shared" si="312"/>
        <v/>
      </c>
      <c r="CU317" s="121" t="str">
        <f t="shared" si="313"/>
        <v/>
      </c>
      <c r="CV317" s="121" t="str">
        <f t="shared" si="314"/>
        <v/>
      </c>
      <c r="CW317" s="121" t="str">
        <f t="shared" si="315"/>
        <v/>
      </c>
      <c r="CX317" s="121" t="str">
        <f t="shared" si="316"/>
        <v/>
      </c>
      <c r="CY317" s="121" t="str">
        <f t="shared" si="317"/>
        <v/>
      </c>
      <c r="CZ317" s="121" t="str">
        <f t="shared" si="318"/>
        <v/>
      </c>
      <c r="DA317" s="121" t="str">
        <f t="shared" si="319"/>
        <v/>
      </c>
      <c r="DB317" s="122" t="str">
        <f t="shared" si="320"/>
        <v/>
      </c>
      <c r="DC317" s="120" t="str">
        <f t="shared" si="321"/>
        <v/>
      </c>
      <c r="DD317" s="121" t="str">
        <f t="shared" si="322"/>
        <v/>
      </c>
      <c r="DE317" s="121" t="str">
        <f t="shared" si="323"/>
        <v/>
      </c>
      <c r="DF317" s="122" t="str">
        <f t="shared" si="324"/>
        <v/>
      </c>
      <c r="DG317" s="110"/>
    </row>
    <row r="318" spans="2:111" ht="16.2" hidden="1" customHeight="1" outlineLevel="2" x14ac:dyDescent="0.4">
      <c r="B318" s="7">
        <v>313</v>
      </c>
      <c r="C318" s="12"/>
      <c r="D318" s="13"/>
      <c r="E318" s="14"/>
      <c r="F318" s="14"/>
      <c r="G318" s="14"/>
      <c r="H318" s="14"/>
      <c r="I318" s="14"/>
      <c r="J318" s="14"/>
      <c r="K318" s="14"/>
      <c r="L318" s="15"/>
      <c r="M318" s="12"/>
      <c r="N318" s="12"/>
      <c r="O318" s="12"/>
      <c r="P318" s="98" t="str">
        <f xml:space="preserve"> IF(ISBLANK(M318),"",VLOOKUP(M318,ComboValue!$E$2:$I$18,5,FALSE))</f>
        <v/>
      </c>
      <c r="Q318" s="12"/>
      <c r="R318" s="234" t="str" cm="1">
        <f t="array" ref="R318">IF(OR(ISNUMBER(SEARCH("GHS05",$D318:$L318)),ISNUMBER(SEARCH("GHS06",$D318:$L318)),ISNUMBER(SEARCH("GHS07",$D318:$L318)),ISNUMBER(SEARCH("GHS08",$D318:$L318)),ISNUMBER(SEARCH("geen pictogram",$D318:$L318)),ISNUMBER(SEARCH("GHS09",$D318:$L318)),ISNUMBER(SEARCH("GHS05",$D318:$L318))),"JA","NEE")</f>
        <v>NEE</v>
      </c>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X318" s="121" t="str">
        <f xml:space="preserve"> IF(ISBLANK(D318),"",VLOOKUP(D318,ComboValue!$B$2:$C$11,2,FALSE) &amp; ",") &amp; IF(ISBLANK(E318),"",VLOOKUP(E318,ComboValue!$B$2:$C$11,2,FALSE) &amp; ",") &amp; IF(ISBLANK(F318),"",VLOOKUP(F318,ComboValue!$B$2:$C$11,2,FALSE) &amp; ",") &amp; IF(ISBLANK(G318),"",VLOOKUP(G318,ComboValue!$B$2:$C$11,2,FALSE) &amp; ",") &amp; IF(ISBLANK(H318),"",VLOOKUP(H318,ComboValue!$B$2:$C$11,2,FALSE) &amp; ",") &amp; IF(ISBLANK(I318),"",VLOOKUP(I318,ComboValue!$B$2:$C$11,2,FALSE) &amp; ",") &amp; IF(ISBLANK(J318),"",VLOOKUP(J318,ComboValue!$B$2:$C$11,2,FALSE) &amp; ",") &amp; IF(ISBLANK(K318),"",VLOOKUP(K318,ComboValue!$B$2:$C$11,2,FALSE) &amp; ",") &amp; IF(ISBLANK(L318),"",VLOOKUP(L318,ComboValue!$B$2:$C$11,2,FALSE) &amp; ",")</f>
        <v/>
      </c>
      <c r="AY318" s="121" t="str">
        <f t="shared" si="284"/>
        <v>Tous_NL</v>
      </c>
      <c r="AZ318" s="121" t="str">
        <f>IF(ISBLANK(M318),"",VLOOKUP(M318,ComboValue!$E$2:$G$18,3,FALSE))</f>
        <v/>
      </c>
      <c r="BA318" s="121" t="str">
        <f>IF(ISBLANK(N318),"",VLOOKUP(N318,ComboValue!$K$2:$L$5,2,FALSE))</f>
        <v/>
      </c>
      <c r="BB318" s="128" t="str">
        <f>IF(ISBLANK(S318),"",VLOOKUP(S318,ComboValue!$N$2:$O$70,2,FALSE) &amp; ",") &amp; IF(ISBLANK(T318),"",VLOOKUP(T318,ComboValue!$N$2:$O$70,2,FALSE) &amp; ",") &amp; IF(ISBLANK(U318),"",VLOOKUP(U318,ComboValue!$N$2:$O$70,2,FALSE) &amp; ",") &amp; IF(ISBLANK(V318),"",VLOOKUP(V318,ComboValue!$N$2:$O$70,2,FALSE) &amp; ",") &amp; IF(ISBLANK(W318),"",VLOOKUP(W318,ComboValue!$N$2:$O$70,2,FALSE) &amp; ",") &amp; IF(ISBLANK(X318),"",VLOOKUP(X318,ComboValue!$N$2:$O$70,2,FALSE) &amp; ",") &amp; IF(ISBLANK(Y318),"",VLOOKUP(Y318,ComboValue!$N$2:$O$70,2,FALSE) &amp; ",") &amp; IF(ISBLANK(Z318),"",VLOOKUP(Z318,ComboValue!$N$2:$O$70,2,FALSE) &amp; ",") &amp; IF(ISBLANK(AA318),"",VLOOKUP(AA318,ComboValue!$N$2:$O$70,2,FALSE) &amp; ",") &amp; IF(ISBLANK(AB318),"",VLOOKUP(AB318,ComboValue!$N$2:$O$70,2,FALSE) &amp; ",") &amp; IF(ISBLANK(AC318),"",VLOOKUP(AC318,ComboValue!$N$2:$O$70,2,FALSE) &amp; ",") &amp; IF(ISBLANK(AD318),"",VLOOKUP(AD318,ComboValue!$N$2:$O$70,2,FALSE) &amp; ",") &amp; IF(ISBLANK(AE318),"",VLOOKUP(AE318,ComboValue!$N$2:$O$70,2,FALSE) &amp; ",") &amp; IF(ISBLANK(AF318),"",VLOOKUP(AF318,ComboValue!$N$2:$O$70,2,FALSE) &amp; ",") &amp; IF(ISBLANK(AG318),"",VLOOKUP(AG318,ComboValue!$N$2:$O$70,2,FALSE) &amp; ",") &amp; IF(ISBLANK(AH318),"",VLOOKUP(AH318,ComboValue!$N$2:$O$70,2,FALSE) &amp; ",") &amp; IF(ISBLANK(AI318),"",VLOOKUP(AI318,ComboValue!$N$2:$O$70,2,FALSE) &amp; ",") &amp; IF(ISBLANK(AJ318),"",VLOOKUP(AJ318,ComboValue!$N$2:$O$70,2,FALSE) &amp; ",") &amp; IF(ISBLANK(AK318),"",VLOOKUP(AK318,ComboValue!$N$2:$O$70,2,FALSE) &amp; ",") &amp; IF(ISBLANK(AL318),"",VLOOKUP(AL318,ComboValue!$N$2:$O$70,2,FALSE) &amp; ",") &amp; IF(ISBLANK(AM318),"",VLOOKUP(AM318,ComboValue!$N$2:$O$70,2,FALSE) &amp; ",") &amp; IF(ISBLANK(AN318),"",VLOOKUP(AN318,ComboValue!$N$2:$O$70,2,FALSE) &amp; ",") &amp; IF(ISBLANK(AO318),"",VLOOKUP(AO318,ComboValue!$N$2:$O$70,2,FALSE) &amp; ",") &amp; IF(ISBLANK(AP318),"",VLOOKUP(AP318,ComboValue!$N$2:$O$70,2,FALSE) &amp; ",") &amp; IF(ISBLANK(AQ318),"",VLOOKUP(AQ318,ComboValue!$N$2:$O$70,2,FALSE) &amp; ",") &amp; IF(ISBLANK(AR318),"",VLOOKUP(AR318,ComboValue!$N$2:$O$70,2,FALSE) &amp; ",") &amp; IF(ISBLANK(AS318),"",VLOOKUP(AS318,ComboValue!$N$2:$O$70,2,FALSE) &amp; ",") &amp; IF(ISBLANK(AT318),"",VLOOKUP(AT318,ComboValue!$N$2:$O$70,2,FALSE) &amp; ",") &amp; IF(ISBLANK(AU318),"",VLOOKUP(AU318,ComboValue!$N$2:$O$70,2,FALSE) &amp; ",") &amp; IF(ISBLANK(AV318),"",VLOOKUP(AV318,ComboValue!$N$2:$O$70,2,FALSE) &amp; ",")</f>
        <v/>
      </c>
      <c r="BC318" s="122" t="str">
        <f t="shared" si="285"/>
        <v/>
      </c>
      <c r="BD318" s="110"/>
      <c r="BE318" s="120" t="str">
        <f t="shared" si="273"/>
        <v/>
      </c>
      <c r="BF318" s="121" t="str">
        <f t="shared" si="274"/>
        <v/>
      </c>
      <c r="BG318" s="121" t="str">
        <f t="shared" si="275"/>
        <v/>
      </c>
      <c r="BH318" s="121" t="str">
        <f t="shared" si="276"/>
        <v/>
      </c>
      <c r="BI318" s="121" t="str">
        <f t="shared" si="277"/>
        <v/>
      </c>
      <c r="BJ318" s="121" t="str">
        <f t="shared" si="278"/>
        <v/>
      </c>
      <c r="BK318" s="121" t="str">
        <f t="shared" si="279"/>
        <v/>
      </c>
      <c r="BL318" s="121" t="str">
        <f t="shared" si="280"/>
        <v/>
      </c>
      <c r="BM318" s="121" t="str">
        <f t="shared" si="281"/>
        <v/>
      </c>
      <c r="BN318" s="121" t="str">
        <f t="shared" si="282"/>
        <v/>
      </c>
      <c r="BO318" s="121">
        <f t="shared" si="286"/>
        <v>0</v>
      </c>
      <c r="BP318" s="121">
        <f t="shared" si="287"/>
        <v>0</v>
      </c>
      <c r="BQ318" s="121">
        <f t="shared" si="288"/>
        <v>0</v>
      </c>
      <c r="BR318" s="121">
        <f t="shared" si="289"/>
        <v>0</v>
      </c>
      <c r="BS318" s="121">
        <f t="shared" si="290"/>
        <v>0</v>
      </c>
      <c r="BT318" s="121">
        <f t="shared" si="291"/>
        <v>0</v>
      </c>
      <c r="BU318" s="121" t="str">
        <f t="shared" si="292"/>
        <v/>
      </c>
      <c r="BV318" s="121" t="str">
        <f t="shared" si="293"/>
        <v/>
      </c>
      <c r="BW318" s="121" t="str">
        <f t="shared" si="294"/>
        <v/>
      </c>
      <c r="BX318" s="121" t="str">
        <f t="shared" si="295"/>
        <v/>
      </c>
      <c r="BY318" s="121" t="str">
        <f t="shared" si="296"/>
        <v/>
      </c>
      <c r="BZ318" s="121" t="str">
        <f t="shared" si="297"/>
        <v/>
      </c>
      <c r="CA318" s="121" t="str">
        <f t="shared" si="298"/>
        <v/>
      </c>
      <c r="CB318" s="121" t="str">
        <f t="shared" si="299"/>
        <v/>
      </c>
      <c r="CC318" s="121" t="str">
        <f t="shared" si="300"/>
        <v/>
      </c>
      <c r="CD318" s="121" t="str">
        <f t="shared" si="301"/>
        <v/>
      </c>
      <c r="CE318" s="121" t="str">
        <f t="shared" si="302"/>
        <v/>
      </c>
      <c r="CF318" s="121" t="str">
        <f t="shared" si="303"/>
        <v/>
      </c>
      <c r="CG318" s="121" t="str">
        <f t="shared" si="304"/>
        <v/>
      </c>
      <c r="CH318" s="121" t="str">
        <f t="shared" si="305"/>
        <v/>
      </c>
      <c r="CI318" s="121" t="str">
        <f t="shared" si="306"/>
        <v/>
      </c>
      <c r="CJ318" s="129" t="str">
        <f t="shared" si="307"/>
        <v/>
      </c>
      <c r="CK318" s="121" t="str">
        <f t="shared" si="308"/>
        <v/>
      </c>
      <c r="CL318" s="121" t="str">
        <f t="shared" si="309"/>
        <v/>
      </c>
      <c r="CM318" s="122" t="str">
        <f t="shared" si="310"/>
        <v/>
      </c>
      <c r="CN318" s="122"/>
      <c r="CO318" s="122"/>
      <c r="CP318" s="122"/>
      <c r="CQ318" s="122"/>
      <c r="CR318" s="218" t="str">
        <f t="shared" si="283"/>
        <v>NO</v>
      </c>
      <c r="CS318" s="120" t="str">
        <f t="shared" si="311"/>
        <v/>
      </c>
      <c r="CT318" s="121" t="str">
        <f t="shared" si="312"/>
        <v/>
      </c>
      <c r="CU318" s="121" t="str">
        <f t="shared" si="313"/>
        <v/>
      </c>
      <c r="CV318" s="121" t="str">
        <f t="shared" si="314"/>
        <v/>
      </c>
      <c r="CW318" s="121" t="str">
        <f t="shared" si="315"/>
        <v/>
      </c>
      <c r="CX318" s="121" t="str">
        <f t="shared" si="316"/>
        <v/>
      </c>
      <c r="CY318" s="121" t="str">
        <f t="shared" si="317"/>
        <v/>
      </c>
      <c r="CZ318" s="121" t="str">
        <f t="shared" si="318"/>
        <v/>
      </c>
      <c r="DA318" s="121" t="str">
        <f t="shared" si="319"/>
        <v/>
      </c>
      <c r="DB318" s="122" t="str">
        <f t="shared" si="320"/>
        <v/>
      </c>
      <c r="DC318" s="120" t="str">
        <f t="shared" si="321"/>
        <v/>
      </c>
      <c r="DD318" s="121" t="str">
        <f t="shared" si="322"/>
        <v/>
      </c>
      <c r="DE318" s="121" t="str">
        <f t="shared" si="323"/>
        <v/>
      </c>
      <c r="DF318" s="122" t="str">
        <f t="shared" si="324"/>
        <v/>
      </c>
      <c r="DG318" s="110"/>
    </row>
    <row r="319" spans="2:111" ht="16.2" hidden="1" customHeight="1" outlineLevel="2" x14ac:dyDescent="0.4">
      <c r="B319" s="7">
        <v>314</v>
      </c>
      <c r="C319" s="12"/>
      <c r="D319" s="13"/>
      <c r="E319" s="14"/>
      <c r="F319" s="14"/>
      <c r="G319" s="14"/>
      <c r="H319" s="14"/>
      <c r="I319" s="14"/>
      <c r="J319" s="14"/>
      <c r="K319" s="14"/>
      <c r="L319" s="15"/>
      <c r="M319" s="12"/>
      <c r="N319" s="12"/>
      <c r="O319" s="12"/>
      <c r="P319" s="98" t="str">
        <f xml:space="preserve"> IF(ISBLANK(M319),"",VLOOKUP(M319,ComboValue!$E$2:$I$18,5,FALSE))</f>
        <v/>
      </c>
      <c r="Q319" s="12"/>
      <c r="R319" s="234" t="str" cm="1">
        <f t="array" ref="R319">IF(OR(ISNUMBER(SEARCH("GHS05",$D319:$L319)),ISNUMBER(SEARCH("GHS06",$D319:$L319)),ISNUMBER(SEARCH("GHS07",$D319:$L319)),ISNUMBER(SEARCH("GHS08",$D319:$L319)),ISNUMBER(SEARCH("geen pictogram",$D319:$L319)),ISNUMBER(SEARCH("GHS09",$D319:$L319)),ISNUMBER(SEARCH("GHS05",$D319:$L319))),"JA","NEE")</f>
        <v>NEE</v>
      </c>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X319" s="121" t="str">
        <f xml:space="preserve"> IF(ISBLANK(D319),"",VLOOKUP(D319,ComboValue!$B$2:$C$11,2,FALSE) &amp; ",") &amp; IF(ISBLANK(E319),"",VLOOKUP(E319,ComboValue!$B$2:$C$11,2,FALSE) &amp; ",") &amp; IF(ISBLANK(F319),"",VLOOKUP(F319,ComboValue!$B$2:$C$11,2,FALSE) &amp; ",") &amp; IF(ISBLANK(G319),"",VLOOKUP(G319,ComboValue!$B$2:$C$11,2,FALSE) &amp; ",") &amp; IF(ISBLANK(H319),"",VLOOKUP(H319,ComboValue!$B$2:$C$11,2,FALSE) &amp; ",") &amp; IF(ISBLANK(I319),"",VLOOKUP(I319,ComboValue!$B$2:$C$11,2,FALSE) &amp; ",") &amp; IF(ISBLANK(J319),"",VLOOKUP(J319,ComboValue!$B$2:$C$11,2,FALSE) &amp; ",") &amp; IF(ISBLANK(K319),"",VLOOKUP(K319,ComboValue!$B$2:$C$11,2,FALSE) &amp; ",") &amp; IF(ISBLANK(L319),"",VLOOKUP(L319,ComboValue!$B$2:$C$11,2,FALSE) &amp; ",")</f>
        <v/>
      </c>
      <c r="AY319" s="121" t="str">
        <f t="shared" si="284"/>
        <v>Tous_NL</v>
      </c>
      <c r="AZ319" s="121" t="str">
        <f>IF(ISBLANK(M319),"",VLOOKUP(M319,ComboValue!$E$2:$G$18,3,FALSE))</f>
        <v/>
      </c>
      <c r="BA319" s="121" t="str">
        <f>IF(ISBLANK(N319),"",VLOOKUP(N319,ComboValue!$K$2:$L$5,2,FALSE))</f>
        <v/>
      </c>
      <c r="BB319" s="128" t="str">
        <f>IF(ISBLANK(S319),"",VLOOKUP(S319,ComboValue!$N$2:$O$70,2,FALSE) &amp; ",") &amp; IF(ISBLANK(T319),"",VLOOKUP(T319,ComboValue!$N$2:$O$70,2,FALSE) &amp; ",") &amp; IF(ISBLANK(U319),"",VLOOKUP(U319,ComboValue!$N$2:$O$70,2,FALSE) &amp; ",") &amp; IF(ISBLANK(V319),"",VLOOKUP(V319,ComboValue!$N$2:$O$70,2,FALSE) &amp; ",") &amp; IF(ISBLANK(W319),"",VLOOKUP(W319,ComboValue!$N$2:$O$70,2,FALSE) &amp; ",") &amp; IF(ISBLANK(X319),"",VLOOKUP(X319,ComboValue!$N$2:$O$70,2,FALSE) &amp; ",") &amp; IF(ISBLANK(Y319),"",VLOOKUP(Y319,ComboValue!$N$2:$O$70,2,FALSE) &amp; ",") &amp; IF(ISBLANK(Z319),"",VLOOKUP(Z319,ComboValue!$N$2:$O$70,2,FALSE) &amp; ",") &amp; IF(ISBLANK(AA319),"",VLOOKUP(AA319,ComboValue!$N$2:$O$70,2,FALSE) &amp; ",") &amp; IF(ISBLANK(AB319),"",VLOOKUP(AB319,ComboValue!$N$2:$O$70,2,FALSE) &amp; ",") &amp; IF(ISBLANK(AC319),"",VLOOKUP(AC319,ComboValue!$N$2:$O$70,2,FALSE) &amp; ",") &amp; IF(ISBLANK(AD319),"",VLOOKUP(AD319,ComboValue!$N$2:$O$70,2,FALSE) &amp; ",") &amp; IF(ISBLANK(AE319),"",VLOOKUP(AE319,ComboValue!$N$2:$O$70,2,FALSE) &amp; ",") &amp; IF(ISBLANK(AF319),"",VLOOKUP(AF319,ComboValue!$N$2:$O$70,2,FALSE) &amp; ",") &amp; IF(ISBLANK(AG319),"",VLOOKUP(AG319,ComboValue!$N$2:$O$70,2,FALSE) &amp; ",") &amp; IF(ISBLANK(AH319),"",VLOOKUP(AH319,ComboValue!$N$2:$O$70,2,FALSE) &amp; ",") &amp; IF(ISBLANK(AI319),"",VLOOKUP(AI319,ComboValue!$N$2:$O$70,2,FALSE) &amp; ",") &amp; IF(ISBLANK(AJ319),"",VLOOKUP(AJ319,ComboValue!$N$2:$O$70,2,FALSE) &amp; ",") &amp; IF(ISBLANK(AK319),"",VLOOKUP(AK319,ComboValue!$N$2:$O$70,2,FALSE) &amp; ",") &amp; IF(ISBLANK(AL319),"",VLOOKUP(AL319,ComboValue!$N$2:$O$70,2,FALSE) &amp; ",") &amp; IF(ISBLANK(AM319),"",VLOOKUP(AM319,ComboValue!$N$2:$O$70,2,FALSE) &amp; ",") &amp; IF(ISBLANK(AN319),"",VLOOKUP(AN319,ComboValue!$N$2:$O$70,2,FALSE) &amp; ",") &amp; IF(ISBLANK(AO319),"",VLOOKUP(AO319,ComboValue!$N$2:$O$70,2,FALSE) &amp; ",") &amp; IF(ISBLANK(AP319),"",VLOOKUP(AP319,ComboValue!$N$2:$O$70,2,FALSE) &amp; ",") &amp; IF(ISBLANK(AQ319),"",VLOOKUP(AQ319,ComboValue!$N$2:$O$70,2,FALSE) &amp; ",") &amp; IF(ISBLANK(AR319),"",VLOOKUP(AR319,ComboValue!$N$2:$O$70,2,FALSE) &amp; ",") &amp; IF(ISBLANK(AS319),"",VLOOKUP(AS319,ComboValue!$N$2:$O$70,2,FALSE) &amp; ",") &amp; IF(ISBLANK(AT319),"",VLOOKUP(AT319,ComboValue!$N$2:$O$70,2,FALSE) &amp; ",") &amp; IF(ISBLANK(AU319),"",VLOOKUP(AU319,ComboValue!$N$2:$O$70,2,FALSE) &amp; ",") &amp; IF(ISBLANK(AV319),"",VLOOKUP(AV319,ComboValue!$N$2:$O$70,2,FALSE) &amp; ",")</f>
        <v/>
      </c>
      <c r="BC319" s="122" t="str">
        <f t="shared" si="285"/>
        <v/>
      </c>
      <c r="BD319" s="110"/>
      <c r="BE319" s="120" t="str">
        <f t="shared" si="273"/>
        <v/>
      </c>
      <c r="BF319" s="121" t="str">
        <f t="shared" si="274"/>
        <v/>
      </c>
      <c r="BG319" s="121" t="str">
        <f t="shared" si="275"/>
        <v/>
      </c>
      <c r="BH319" s="121" t="str">
        <f t="shared" si="276"/>
        <v/>
      </c>
      <c r="BI319" s="121" t="str">
        <f t="shared" si="277"/>
        <v/>
      </c>
      <c r="BJ319" s="121" t="str">
        <f t="shared" si="278"/>
        <v/>
      </c>
      <c r="BK319" s="121" t="str">
        <f t="shared" si="279"/>
        <v/>
      </c>
      <c r="BL319" s="121" t="str">
        <f t="shared" si="280"/>
        <v/>
      </c>
      <c r="BM319" s="121" t="str">
        <f t="shared" si="281"/>
        <v/>
      </c>
      <c r="BN319" s="121" t="str">
        <f t="shared" si="282"/>
        <v/>
      </c>
      <c r="BO319" s="121">
        <f t="shared" si="286"/>
        <v>0</v>
      </c>
      <c r="BP319" s="121">
        <f t="shared" si="287"/>
        <v>0</v>
      </c>
      <c r="BQ319" s="121">
        <f t="shared" si="288"/>
        <v>0</v>
      </c>
      <c r="BR319" s="121">
        <f t="shared" si="289"/>
        <v>0</v>
      </c>
      <c r="BS319" s="121">
        <f t="shared" si="290"/>
        <v>0</v>
      </c>
      <c r="BT319" s="121">
        <f t="shared" si="291"/>
        <v>0</v>
      </c>
      <c r="BU319" s="121" t="str">
        <f t="shared" si="292"/>
        <v/>
      </c>
      <c r="BV319" s="121" t="str">
        <f t="shared" si="293"/>
        <v/>
      </c>
      <c r="BW319" s="121" t="str">
        <f t="shared" si="294"/>
        <v/>
      </c>
      <c r="BX319" s="121" t="str">
        <f t="shared" si="295"/>
        <v/>
      </c>
      <c r="BY319" s="121" t="str">
        <f t="shared" si="296"/>
        <v/>
      </c>
      <c r="BZ319" s="121" t="str">
        <f t="shared" si="297"/>
        <v/>
      </c>
      <c r="CA319" s="121" t="str">
        <f t="shared" si="298"/>
        <v/>
      </c>
      <c r="CB319" s="121" t="str">
        <f t="shared" si="299"/>
        <v/>
      </c>
      <c r="CC319" s="121" t="str">
        <f t="shared" si="300"/>
        <v/>
      </c>
      <c r="CD319" s="121" t="str">
        <f t="shared" si="301"/>
        <v/>
      </c>
      <c r="CE319" s="121" t="str">
        <f t="shared" si="302"/>
        <v/>
      </c>
      <c r="CF319" s="121" t="str">
        <f t="shared" si="303"/>
        <v/>
      </c>
      <c r="CG319" s="121" t="str">
        <f t="shared" si="304"/>
        <v/>
      </c>
      <c r="CH319" s="121" t="str">
        <f t="shared" si="305"/>
        <v/>
      </c>
      <c r="CI319" s="121" t="str">
        <f t="shared" si="306"/>
        <v/>
      </c>
      <c r="CJ319" s="129" t="str">
        <f t="shared" si="307"/>
        <v/>
      </c>
      <c r="CK319" s="121" t="str">
        <f t="shared" si="308"/>
        <v/>
      </c>
      <c r="CL319" s="121" t="str">
        <f t="shared" si="309"/>
        <v/>
      </c>
      <c r="CM319" s="122" t="str">
        <f t="shared" si="310"/>
        <v/>
      </c>
      <c r="CN319" s="122"/>
      <c r="CO319" s="122"/>
      <c r="CP319" s="122"/>
      <c r="CQ319" s="122"/>
      <c r="CR319" s="218" t="str">
        <f t="shared" si="283"/>
        <v>NO</v>
      </c>
      <c r="CS319" s="120" t="str">
        <f t="shared" si="311"/>
        <v/>
      </c>
      <c r="CT319" s="121" t="str">
        <f t="shared" si="312"/>
        <v/>
      </c>
      <c r="CU319" s="121" t="str">
        <f t="shared" si="313"/>
        <v/>
      </c>
      <c r="CV319" s="121" t="str">
        <f t="shared" si="314"/>
        <v/>
      </c>
      <c r="CW319" s="121" t="str">
        <f t="shared" si="315"/>
        <v/>
      </c>
      <c r="CX319" s="121" t="str">
        <f t="shared" si="316"/>
        <v/>
      </c>
      <c r="CY319" s="121" t="str">
        <f t="shared" si="317"/>
        <v/>
      </c>
      <c r="CZ319" s="121" t="str">
        <f t="shared" si="318"/>
        <v/>
      </c>
      <c r="DA319" s="121" t="str">
        <f t="shared" si="319"/>
        <v/>
      </c>
      <c r="DB319" s="122" t="str">
        <f t="shared" si="320"/>
        <v/>
      </c>
      <c r="DC319" s="120" t="str">
        <f t="shared" si="321"/>
        <v/>
      </c>
      <c r="DD319" s="121" t="str">
        <f t="shared" si="322"/>
        <v/>
      </c>
      <c r="DE319" s="121" t="str">
        <f t="shared" si="323"/>
        <v/>
      </c>
      <c r="DF319" s="122" t="str">
        <f t="shared" si="324"/>
        <v/>
      </c>
      <c r="DG319" s="110"/>
    </row>
    <row r="320" spans="2:111" ht="16.2" hidden="1" customHeight="1" outlineLevel="2" x14ac:dyDescent="0.4">
      <c r="B320" s="7">
        <v>315</v>
      </c>
      <c r="C320" s="12"/>
      <c r="D320" s="13"/>
      <c r="E320" s="14"/>
      <c r="F320" s="14"/>
      <c r="G320" s="14"/>
      <c r="H320" s="14"/>
      <c r="I320" s="14"/>
      <c r="J320" s="14"/>
      <c r="K320" s="14"/>
      <c r="L320" s="15"/>
      <c r="M320" s="12"/>
      <c r="N320" s="12"/>
      <c r="O320" s="12"/>
      <c r="P320" s="98" t="str">
        <f xml:space="preserve"> IF(ISBLANK(M320),"",VLOOKUP(M320,ComboValue!$E$2:$I$18,5,FALSE))</f>
        <v/>
      </c>
      <c r="Q320" s="12"/>
      <c r="R320" s="234" t="str" cm="1">
        <f t="array" ref="R320">IF(OR(ISNUMBER(SEARCH("GHS05",$D320:$L320)),ISNUMBER(SEARCH("GHS06",$D320:$L320)),ISNUMBER(SEARCH("GHS07",$D320:$L320)),ISNUMBER(SEARCH("GHS08",$D320:$L320)),ISNUMBER(SEARCH("geen pictogram",$D320:$L320)),ISNUMBER(SEARCH("GHS09",$D320:$L320)),ISNUMBER(SEARCH("GHS05",$D320:$L320))),"JA","NEE")</f>
        <v>NEE</v>
      </c>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X320" s="121" t="str">
        <f xml:space="preserve"> IF(ISBLANK(D320),"",VLOOKUP(D320,ComboValue!$B$2:$C$11,2,FALSE) &amp; ",") &amp; IF(ISBLANK(E320),"",VLOOKUP(E320,ComboValue!$B$2:$C$11,2,FALSE) &amp; ",") &amp; IF(ISBLANK(F320),"",VLOOKUP(F320,ComboValue!$B$2:$C$11,2,FALSE) &amp; ",") &amp; IF(ISBLANK(G320),"",VLOOKUP(G320,ComboValue!$B$2:$C$11,2,FALSE) &amp; ",") &amp; IF(ISBLANK(H320),"",VLOOKUP(H320,ComboValue!$B$2:$C$11,2,FALSE) &amp; ",") &amp; IF(ISBLANK(I320),"",VLOOKUP(I320,ComboValue!$B$2:$C$11,2,FALSE) &amp; ",") &amp; IF(ISBLANK(J320),"",VLOOKUP(J320,ComboValue!$B$2:$C$11,2,FALSE) &amp; ",") &amp; IF(ISBLANK(K320),"",VLOOKUP(K320,ComboValue!$B$2:$C$11,2,FALSE) &amp; ",") &amp; IF(ISBLANK(L320),"",VLOOKUP(L320,ComboValue!$B$2:$C$11,2,FALSE) &amp; ",")</f>
        <v/>
      </c>
      <c r="AY320" s="121" t="str">
        <f t="shared" si="284"/>
        <v>Tous_NL</v>
      </c>
      <c r="AZ320" s="121" t="str">
        <f>IF(ISBLANK(M320),"",VLOOKUP(M320,ComboValue!$E$2:$G$18,3,FALSE))</f>
        <v/>
      </c>
      <c r="BA320" s="121" t="str">
        <f>IF(ISBLANK(N320),"",VLOOKUP(N320,ComboValue!$K$2:$L$5,2,FALSE))</f>
        <v/>
      </c>
      <c r="BB320" s="128" t="str">
        <f>IF(ISBLANK(S320),"",VLOOKUP(S320,ComboValue!$N$2:$O$70,2,FALSE) &amp; ",") &amp; IF(ISBLANK(T320),"",VLOOKUP(T320,ComboValue!$N$2:$O$70,2,FALSE) &amp; ",") &amp; IF(ISBLANK(U320),"",VLOOKUP(U320,ComboValue!$N$2:$O$70,2,FALSE) &amp; ",") &amp; IF(ISBLANK(V320),"",VLOOKUP(V320,ComboValue!$N$2:$O$70,2,FALSE) &amp; ",") &amp; IF(ISBLANK(W320),"",VLOOKUP(W320,ComboValue!$N$2:$O$70,2,FALSE) &amp; ",") &amp; IF(ISBLANK(X320),"",VLOOKUP(X320,ComboValue!$N$2:$O$70,2,FALSE) &amp; ",") &amp; IF(ISBLANK(Y320),"",VLOOKUP(Y320,ComboValue!$N$2:$O$70,2,FALSE) &amp; ",") &amp; IF(ISBLANK(Z320),"",VLOOKUP(Z320,ComboValue!$N$2:$O$70,2,FALSE) &amp; ",") &amp; IF(ISBLANK(AA320),"",VLOOKUP(AA320,ComboValue!$N$2:$O$70,2,FALSE) &amp; ",") &amp; IF(ISBLANK(AB320),"",VLOOKUP(AB320,ComboValue!$N$2:$O$70,2,FALSE) &amp; ",") &amp; IF(ISBLANK(AC320),"",VLOOKUP(AC320,ComboValue!$N$2:$O$70,2,FALSE) &amp; ",") &amp; IF(ISBLANK(AD320),"",VLOOKUP(AD320,ComboValue!$N$2:$O$70,2,FALSE) &amp; ",") &amp; IF(ISBLANK(AE320),"",VLOOKUP(AE320,ComboValue!$N$2:$O$70,2,FALSE) &amp; ",") &amp; IF(ISBLANK(AF320),"",VLOOKUP(AF320,ComboValue!$N$2:$O$70,2,FALSE) &amp; ",") &amp; IF(ISBLANK(AG320),"",VLOOKUP(AG320,ComboValue!$N$2:$O$70,2,FALSE) &amp; ",") &amp; IF(ISBLANK(AH320),"",VLOOKUP(AH320,ComboValue!$N$2:$O$70,2,FALSE) &amp; ",") &amp; IF(ISBLANK(AI320),"",VLOOKUP(AI320,ComboValue!$N$2:$O$70,2,FALSE) &amp; ",") &amp; IF(ISBLANK(AJ320),"",VLOOKUP(AJ320,ComboValue!$N$2:$O$70,2,FALSE) &amp; ",") &amp; IF(ISBLANK(AK320),"",VLOOKUP(AK320,ComboValue!$N$2:$O$70,2,FALSE) &amp; ",") &amp; IF(ISBLANK(AL320),"",VLOOKUP(AL320,ComboValue!$N$2:$O$70,2,FALSE) &amp; ",") &amp; IF(ISBLANK(AM320),"",VLOOKUP(AM320,ComboValue!$N$2:$O$70,2,FALSE) &amp; ",") &amp; IF(ISBLANK(AN320),"",VLOOKUP(AN320,ComboValue!$N$2:$O$70,2,FALSE) &amp; ",") &amp; IF(ISBLANK(AO320),"",VLOOKUP(AO320,ComboValue!$N$2:$O$70,2,FALSE) &amp; ",") &amp; IF(ISBLANK(AP320),"",VLOOKUP(AP320,ComboValue!$N$2:$O$70,2,FALSE) &amp; ",") &amp; IF(ISBLANK(AQ320),"",VLOOKUP(AQ320,ComboValue!$N$2:$O$70,2,FALSE) &amp; ",") &amp; IF(ISBLANK(AR320),"",VLOOKUP(AR320,ComboValue!$N$2:$O$70,2,FALSE) &amp; ",") &amp; IF(ISBLANK(AS320),"",VLOOKUP(AS320,ComboValue!$N$2:$O$70,2,FALSE) &amp; ",") &amp; IF(ISBLANK(AT320),"",VLOOKUP(AT320,ComboValue!$N$2:$O$70,2,FALSE) &amp; ",") &amp; IF(ISBLANK(AU320),"",VLOOKUP(AU320,ComboValue!$N$2:$O$70,2,FALSE) &amp; ",") &amp; IF(ISBLANK(AV320),"",VLOOKUP(AV320,ComboValue!$N$2:$O$70,2,FALSE) &amp; ",")</f>
        <v/>
      </c>
      <c r="BC320" s="122" t="str">
        <f t="shared" si="285"/>
        <v/>
      </c>
      <c r="BD320" s="110"/>
      <c r="BE320" s="120" t="str">
        <f t="shared" si="273"/>
        <v/>
      </c>
      <c r="BF320" s="121" t="str">
        <f t="shared" si="274"/>
        <v/>
      </c>
      <c r="BG320" s="121" t="str">
        <f t="shared" si="275"/>
        <v/>
      </c>
      <c r="BH320" s="121" t="str">
        <f t="shared" si="276"/>
        <v/>
      </c>
      <c r="BI320" s="121" t="str">
        <f t="shared" si="277"/>
        <v/>
      </c>
      <c r="BJ320" s="121" t="str">
        <f t="shared" si="278"/>
        <v/>
      </c>
      <c r="BK320" s="121" t="str">
        <f t="shared" si="279"/>
        <v/>
      </c>
      <c r="BL320" s="121" t="str">
        <f t="shared" si="280"/>
        <v/>
      </c>
      <c r="BM320" s="121" t="str">
        <f t="shared" si="281"/>
        <v/>
      </c>
      <c r="BN320" s="121" t="str">
        <f t="shared" si="282"/>
        <v/>
      </c>
      <c r="BO320" s="121">
        <f t="shared" si="286"/>
        <v>0</v>
      </c>
      <c r="BP320" s="121">
        <f t="shared" si="287"/>
        <v>0</v>
      </c>
      <c r="BQ320" s="121">
        <f t="shared" si="288"/>
        <v>0</v>
      </c>
      <c r="BR320" s="121">
        <f t="shared" si="289"/>
        <v>0</v>
      </c>
      <c r="BS320" s="121">
        <f t="shared" si="290"/>
        <v>0</v>
      </c>
      <c r="BT320" s="121">
        <f t="shared" si="291"/>
        <v>0</v>
      </c>
      <c r="BU320" s="121" t="str">
        <f t="shared" si="292"/>
        <v/>
      </c>
      <c r="BV320" s="121" t="str">
        <f t="shared" si="293"/>
        <v/>
      </c>
      <c r="BW320" s="121" t="str">
        <f t="shared" si="294"/>
        <v/>
      </c>
      <c r="BX320" s="121" t="str">
        <f t="shared" si="295"/>
        <v/>
      </c>
      <c r="BY320" s="121" t="str">
        <f t="shared" si="296"/>
        <v/>
      </c>
      <c r="BZ320" s="121" t="str">
        <f t="shared" si="297"/>
        <v/>
      </c>
      <c r="CA320" s="121" t="str">
        <f t="shared" si="298"/>
        <v/>
      </c>
      <c r="CB320" s="121" t="str">
        <f t="shared" si="299"/>
        <v/>
      </c>
      <c r="CC320" s="121" t="str">
        <f t="shared" si="300"/>
        <v/>
      </c>
      <c r="CD320" s="121" t="str">
        <f t="shared" si="301"/>
        <v/>
      </c>
      <c r="CE320" s="121" t="str">
        <f t="shared" si="302"/>
        <v/>
      </c>
      <c r="CF320" s="121" t="str">
        <f t="shared" si="303"/>
        <v/>
      </c>
      <c r="CG320" s="121" t="str">
        <f t="shared" si="304"/>
        <v/>
      </c>
      <c r="CH320" s="121" t="str">
        <f t="shared" si="305"/>
        <v/>
      </c>
      <c r="CI320" s="121" t="str">
        <f t="shared" si="306"/>
        <v/>
      </c>
      <c r="CJ320" s="129" t="str">
        <f t="shared" si="307"/>
        <v/>
      </c>
      <c r="CK320" s="121" t="str">
        <f t="shared" si="308"/>
        <v/>
      </c>
      <c r="CL320" s="121" t="str">
        <f t="shared" si="309"/>
        <v/>
      </c>
      <c r="CM320" s="122" t="str">
        <f t="shared" si="310"/>
        <v/>
      </c>
      <c r="CN320" s="122"/>
      <c r="CO320" s="122"/>
      <c r="CP320" s="122"/>
      <c r="CQ320" s="122"/>
      <c r="CR320" s="218" t="str">
        <f t="shared" si="283"/>
        <v>NO</v>
      </c>
      <c r="CS320" s="120" t="str">
        <f t="shared" si="311"/>
        <v/>
      </c>
      <c r="CT320" s="121" t="str">
        <f t="shared" si="312"/>
        <v/>
      </c>
      <c r="CU320" s="121" t="str">
        <f t="shared" si="313"/>
        <v/>
      </c>
      <c r="CV320" s="121" t="str">
        <f t="shared" si="314"/>
        <v/>
      </c>
      <c r="CW320" s="121" t="str">
        <f t="shared" si="315"/>
        <v/>
      </c>
      <c r="CX320" s="121" t="str">
        <f t="shared" si="316"/>
        <v/>
      </c>
      <c r="CY320" s="121" t="str">
        <f t="shared" si="317"/>
        <v/>
      </c>
      <c r="CZ320" s="121" t="str">
        <f t="shared" si="318"/>
        <v/>
      </c>
      <c r="DA320" s="121" t="str">
        <f t="shared" si="319"/>
        <v/>
      </c>
      <c r="DB320" s="122" t="str">
        <f t="shared" si="320"/>
        <v/>
      </c>
      <c r="DC320" s="120" t="str">
        <f t="shared" si="321"/>
        <v/>
      </c>
      <c r="DD320" s="121" t="str">
        <f t="shared" si="322"/>
        <v/>
      </c>
      <c r="DE320" s="121" t="str">
        <f t="shared" si="323"/>
        <v/>
      </c>
      <c r="DF320" s="122" t="str">
        <f t="shared" si="324"/>
        <v/>
      </c>
      <c r="DG320" s="110"/>
    </row>
    <row r="321" spans="2:111" ht="16.2" hidden="1" customHeight="1" outlineLevel="2" x14ac:dyDescent="0.4">
      <c r="B321" s="7">
        <v>316</v>
      </c>
      <c r="C321" s="12"/>
      <c r="D321" s="13"/>
      <c r="E321" s="14"/>
      <c r="F321" s="14"/>
      <c r="G321" s="14"/>
      <c r="H321" s="14"/>
      <c r="I321" s="14"/>
      <c r="J321" s="14"/>
      <c r="K321" s="14"/>
      <c r="L321" s="15"/>
      <c r="M321" s="12"/>
      <c r="N321" s="12"/>
      <c r="O321" s="12"/>
      <c r="P321" s="98" t="str">
        <f xml:space="preserve"> IF(ISBLANK(M321),"",VLOOKUP(M321,ComboValue!$E$2:$I$18,5,FALSE))</f>
        <v/>
      </c>
      <c r="Q321" s="12"/>
      <c r="R321" s="234" t="str" cm="1">
        <f t="array" ref="R321">IF(OR(ISNUMBER(SEARCH("GHS05",$D321:$L321)),ISNUMBER(SEARCH("GHS06",$D321:$L321)),ISNUMBER(SEARCH("GHS07",$D321:$L321)),ISNUMBER(SEARCH("GHS08",$D321:$L321)),ISNUMBER(SEARCH("geen pictogram",$D321:$L321)),ISNUMBER(SEARCH("GHS09",$D321:$L321)),ISNUMBER(SEARCH("GHS05",$D321:$L321))),"JA","NEE")</f>
        <v>NEE</v>
      </c>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X321" s="121" t="str">
        <f xml:space="preserve"> IF(ISBLANK(D321),"",VLOOKUP(D321,ComboValue!$B$2:$C$11,2,FALSE) &amp; ",") &amp; IF(ISBLANK(E321),"",VLOOKUP(E321,ComboValue!$B$2:$C$11,2,FALSE) &amp; ",") &amp; IF(ISBLANK(F321),"",VLOOKUP(F321,ComboValue!$B$2:$C$11,2,FALSE) &amp; ",") &amp; IF(ISBLANK(G321),"",VLOOKUP(G321,ComboValue!$B$2:$C$11,2,FALSE) &amp; ",") &amp; IF(ISBLANK(H321),"",VLOOKUP(H321,ComboValue!$B$2:$C$11,2,FALSE) &amp; ",") &amp; IF(ISBLANK(I321),"",VLOOKUP(I321,ComboValue!$B$2:$C$11,2,FALSE) &amp; ",") &amp; IF(ISBLANK(J321),"",VLOOKUP(J321,ComboValue!$B$2:$C$11,2,FALSE) &amp; ",") &amp; IF(ISBLANK(K321),"",VLOOKUP(K321,ComboValue!$B$2:$C$11,2,FALSE) &amp; ",") &amp; IF(ISBLANK(L321),"",VLOOKUP(L321,ComboValue!$B$2:$C$11,2,FALSE) &amp; ",")</f>
        <v/>
      </c>
      <c r="AY321" s="121" t="str">
        <f t="shared" si="284"/>
        <v>Tous_NL</v>
      </c>
      <c r="AZ321" s="121" t="str">
        <f>IF(ISBLANK(M321),"",VLOOKUP(M321,ComboValue!$E$2:$G$18,3,FALSE))</f>
        <v/>
      </c>
      <c r="BA321" s="121" t="str">
        <f>IF(ISBLANK(N321),"",VLOOKUP(N321,ComboValue!$K$2:$L$5,2,FALSE))</f>
        <v/>
      </c>
      <c r="BB321" s="128" t="str">
        <f>IF(ISBLANK(S321),"",VLOOKUP(S321,ComboValue!$N$2:$O$70,2,FALSE) &amp; ",") &amp; IF(ISBLANK(T321),"",VLOOKUP(T321,ComboValue!$N$2:$O$70,2,FALSE) &amp; ",") &amp; IF(ISBLANK(U321),"",VLOOKUP(U321,ComboValue!$N$2:$O$70,2,FALSE) &amp; ",") &amp; IF(ISBLANK(V321),"",VLOOKUP(V321,ComboValue!$N$2:$O$70,2,FALSE) &amp; ",") &amp; IF(ISBLANK(W321),"",VLOOKUP(W321,ComboValue!$N$2:$O$70,2,FALSE) &amp; ",") &amp; IF(ISBLANK(X321),"",VLOOKUP(X321,ComboValue!$N$2:$O$70,2,FALSE) &amp; ",") &amp; IF(ISBLANK(Y321),"",VLOOKUP(Y321,ComboValue!$N$2:$O$70,2,FALSE) &amp; ",") &amp; IF(ISBLANK(Z321),"",VLOOKUP(Z321,ComboValue!$N$2:$O$70,2,FALSE) &amp; ",") &amp; IF(ISBLANK(AA321),"",VLOOKUP(AA321,ComboValue!$N$2:$O$70,2,FALSE) &amp; ",") &amp; IF(ISBLANK(AB321),"",VLOOKUP(AB321,ComboValue!$N$2:$O$70,2,FALSE) &amp; ",") &amp; IF(ISBLANK(AC321),"",VLOOKUP(AC321,ComboValue!$N$2:$O$70,2,FALSE) &amp; ",") &amp; IF(ISBLANK(AD321),"",VLOOKUP(AD321,ComboValue!$N$2:$O$70,2,FALSE) &amp; ",") &amp; IF(ISBLANK(AE321),"",VLOOKUP(AE321,ComboValue!$N$2:$O$70,2,FALSE) &amp; ",") &amp; IF(ISBLANK(AF321),"",VLOOKUP(AF321,ComboValue!$N$2:$O$70,2,FALSE) &amp; ",") &amp; IF(ISBLANK(AG321),"",VLOOKUP(AG321,ComboValue!$N$2:$O$70,2,FALSE) &amp; ",") &amp; IF(ISBLANK(AH321),"",VLOOKUP(AH321,ComboValue!$N$2:$O$70,2,FALSE) &amp; ",") &amp; IF(ISBLANK(AI321),"",VLOOKUP(AI321,ComboValue!$N$2:$O$70,2,FALSE) &amp; ",") &amp; IF(ISBLANK(AJ321),"",VLOOKUP(AJ321,ComboValue!$N$2:$O$70,2,FALSE) &amp; ",") &amp; IF(ISBLANK(AK321),"",VLOOKUP(AK321,ComboValue!$N$2:$O$70,2,FALSE) &amp; ",") &amp; IF(ISBLANK(AL321),"",VLOOKUP(AL321,ComboValue!$N$2:$O$70,2,FALSE) &amp; ",") &amp; IF(ISBLANK(AM321),"",VLOOKUP(AM321,ComboValue!$N$2:$O$70,2,FALSE) &amp; ",") &amp; IF(ISBLANK(AN321),"",VLOOKUP(AN321,ComboValue!$N$2:$O$70,2,FALSE) &amp; ",") &amp; IF(ISBLANK(AO321),"",VLOOKUP(AO321,ComboValue!$N$2:$O$70,2,FALSE) &amp; ",") &amp; IF(ISBLANK(AP321),"",VLOOKUP(AP321,ComboValue!$N$2:$O$70,2,FALSE) &amp; ",") &amp; IF(ISBLANK(AQ321),"",VLOOKUP(AQ321,ComboValue!$N$2:$O$70,2,FALSE) &amp; ",") &amp; IF(ISBLANK(AR321),"",VLOOKUP(AR321,ComboValue!$N$2:$O$70,2,FALSE) &amp; ",") &amp; IF(ISBLANK(AS321),"",VLOOKUP(AS321,ComboValue!$N$2:$O$70,2,FALSE) &amp; ",") &amp; IF(ISBLANK(AT321),"",VLOOKUP(AT321,ComboValue!$N$2:$O$70,2,FALSE) &amp; ",") &amp; IF(ISBLANK(AU321),"",VLOOKUP(AU321,ComboValue!$N$2:$O$70,2,FALSE) &amp; ",") &amp; IF(ISBLANK(AV321),"",VLOOKUP(AV321,ComboValue!$N$2:$O$70,2,FALSE) &amp; ",")</f>
        <v/>
      </c>
      <c r="BC321" s="122" t="str">
        <f t="shared" si="285"/>
        <v/>
      </c>
      <c r="BD321" s="110"/>
      <c r="BE321" s="120" t="str">
        <f t="shared" si="273"/>
        <v/>
      </c>
      <c r="BF321" s="121" t="str">
        <f t="shared" si="274"/>
        <v/>
      </c>
      <c r="BG321" s="121" t="str">
        <f t="shared" si="275"/>
        <v/>
      </c>
      <c r="BH321" s="121" t="str">
        <f t="shared" si="276"/>
        <v/>
      </c>
      <c r="BI321" s="121" t="str">
        <f t="shared" si="277"/>
        <v/>
      </c>
      <c r="BJ321" s="121" t="str">
        <f t="shared" si="278"/>
        <v/>
      </c>
      <c r="BK321" s="121" t="str">
        <f t="shared" si="279"/>
        <v/>
      </c>
      <c r="BL321" s="121" t="str">
        <f t="shared" si="280"/>
        <v/>
      </c>
      <c r="BM321" s="121" t="str">
        <f t="shared" si="281"/>
        <v/>
      </c>
      <c r="BN321" s="121" t="str">
        <f t="shared" si="282"/>
        <v/>
      </c>
      <c r="BO321" s="121">
        <f t="shared" si="286"/>
        <v>0</v>
      </c>
      <c r="BP321" s="121">
        <f t="shared" si="287"/>
        <v>0</v>
      </c>
      <c r="BQ321" s="121">
        <f t="shared" si="288"/>
        <v>0</v>
      </c>
      <c r="BR321" s="121">
        <f t="shared" si="289"/>
        <v>0</v>
      </c>
      <c r="BS321" s="121">
        <f t="shared" si="290"/>
        <v>0</v>
      </c>
      <c r="BT321" s="121">
        <f t="shared" si="291"/>
        <v>0</v>
      </c>
      <c r="BU321" s="121" t="str">
        <f t="shared" si="292"/>
        <v/>
      </c>
      <c r="BV321" s="121" t="str">
        <f t="shared" si="293"/>
        <v/>
      </c>
      <c r="BW321" s="121" t="str">
        <f t="shared" si="294"/>
        <v/>
      </c>
      <c r="BX321" s="121" t="str">
        <f t="shared" si="295"/>
        <v/>
      </c>
      <c r="BY321" s="121" t="str">
        <f t="shared" si="296"/>
        <v/>
      </c>
      <c r="BZ321" s="121" t="str">
        <f t="shared" si="297"/>
        <v/>
      </c>
      <c r="CA321" s="121" t="str">
        <f t="shared" si="298"/>
        <v/>
      </c>
      <c r="CB321" s="121" t="str">
        <f t="shared" si="299"/>
        <v/>
      </c>
      <c r="CC321" s="121" t="str">
        <f t="shared" si="300"/>
        <v/>
      </c>
      <c r="CD321" s="121" t="str">
        <f t="shared" si="301"/>
        <v/>
      </c>
      <c r="CE321" s="121" t="str">
        <f t="shared" si="302"/>
        <v/>
      </c>
      <c r="CF321" s="121" t="str">
        <f t="shared" si="303"/>
        <v/>
      </c>
      <c r="CG321" s="121" t="str">
        <f t="shared" si="304"/>
        <v/>
      </c>
      <c r="CH321" s="121" t="str">
        <f t="shared" si="305"/>
        <v/>
      </c>
      <c r="CI321" s="121" t="str">
        <f t="shared" si="306"/>
        <v/>
      </c>
      <c r="CJ321" s="129" t="str">
        <f t="shared" si="307"/>
        <v/>
      </c>
      <c r="CK321" s="121" t="str">
        <f t="shared" si="308"/>
        <v/>
      </c>
      <c r="CL321" s="121" t="str">
        <f t="shared" si="309"/>
        <v/>
      </c>
      <c r="CM321" s="122" t="str">
        <f t="shared" si="310"/>
        <v/>
      </c>
      <c r="CN321" s="122"/>
      <c r="CO321" s="122"/>
      <c r="CP321" s="122"/>
      <c r="CQ321" s="122"/>
      <c r="CR321" s="218" t="str">
        <f t="shared" si="283"/>
        <v>NO</v>
      </c>
      <c r="CS321" s="120" t="str">
        <f t="shared" si="311"/>
        <v/>
      </c>
      <c r="CT321" s="121" t="str">
        <f t="shared" si="312"/>
        <v/>
      </c>
      <c r="CU321" s="121" t="str">
        <f t="shared" si="313"/>
        <v/>
      </c>
      <c r="CV321" s="121" t="str">
        <f t="shared" si="314"/>
        <v/>
      </c>
      <c r="CW321" s="121" t="str">
        <f t="shared" si="315"/>
        <v/>
      </c>
      <c r="CX321" s="121" t="str">
        <f t="shared" si="316"/>
        <v/>
      </c>
      <c r="CY321" s="121" t="str">
        <f t="shared" si="317"/>
        <v/>
      </c>
      <c r="CZ321" s="121" t="str">
        <f t="shared" si="318"/>
        <v/>
      </c>
      <c r="DA321" s="121" t="str">
        <f t="shared" si="319"/>
        <v/>
      </c>
      <c r="DB321" s="122" t="str">
        <f t="shared" si="320"/>
        <v/>
      </c>
      <c r="DC321" s="120" t="str">
        <f t="shared" si="321"/>
        <v/>
      </c>
      <c r="DD321" s="121" t="str">
        <f t="shared" si="322"/>
        <v/>
      </c>
      <c r="DE321" s="121" t="str">
        <f t="shared" si="323"/>
        <v/>
      </c>
      <c r="DF321" s="122" t="str">
        <f t="shared" si="324"/>
        <v/>
      </c>
      <c r="DG321" s="110"/>
    </row>
    <row r="322" spans="2:111" ht="16.2" hidden="1" customHeight="1" outlineLevel="2" x14ac:dyDescent="0.4">
      <c r="B322" s="7">
        <v>317</v>
      </c>
      <c r="C322" s="12"/>
      <c r="D322" s="13"/>
      <c r="E322" s="14"/>
      <c r="F322" s="14"/>
      <c r="G322" s="14"/>
      <c r="H322" s="14"/>
      <c r="I322" s="14"/>
      <c r="J322" s="14"/>
      <c r="K322" s="14"/>
      <c r="L322" s="15"/>
      <c r="M322" s="12"/>
      <c r="N322" s="12"/>
      <c r="O322" s="12"/>
      <c r="P322" s="98" t="str">
        <f xml:space="preserve"> IF(ISBLANK(M322),"",VLOOKUP(M322,ComboValue!$E$2:$I$18,5,FALSE))</f>
        <v/>
      </c>
      <c r="Q322" s="12"/>
      <c r="R322" s="234" t="str" cm="1">
        <f t="array" ref="R322">IF(OR(ISNUMBER(SEARCH("GHS05",$D322:$L322)),ISNUMBER(SEARCH("GHS06",$D322:$L322)),ISNUMBER(SEARCH("GHS07",$D322:$L322)),ISNUMBER(SEARCH("GHS08",$D322:$L322)),ISNUMBER(SEARCH("geen pictogram",$D322:$L322)),ISNUMBER(SEARCH("GHS09",$D322:$L322)),ISNUMBER(SEARCH("GHS05",$D322:$L322))),"JA","NEE")</f>
        <v>NEE</v>
      </c>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X322" s="121" t="str">
        <f xml:space="preserve"> IF(ISBLANK(D322),"",VLOOKUP(D322,ComboValue!$B$2:$C$11,2,FALSE) &amp; ",") &amp; IF(ISBLANK(E322),"",VLOOKUP(E322,ComboValue!$B$2:$C$11,2,FALSE) &amp; ",") &amp; IF(ISBLANK(F322),"",VLOOKUP(F322,ComboValue!$B$2:$C$11,2,FALSE) &amp; ",") &amp; IF(ISBLANK(G322),"",VLOOKUP(G322,ComboValue!$B$2:$C$11,2,FALSE) &amp; ",") &amp; IF(ISBLANK(H322),"",VLOOKUP(H322,ComboValue!$B$2:$C$11,2,FALSE) &amp; ",") &amp; IF(ISBLANK(I322),"",VLOOKUP(I322,ComboValue!$B$2:$C$11,2,FALSE) &amp; ",") &amp; IF(ISBLANK(J322),"",VLOOKUP(J322,ComboValue!$B$2:$C$11,2,FALSE) &amp; ",") &amp; IF(ISBLANK(K322),"",VLOOKUP(K322,ComboValue!$B$2:$C$11,2,FALSE) &amp; ",") &amp; IF(ISBLANK(L322),"",VLOOKUP(L322,ComboValue!$B$2:$C$11,2,FALSE) &amp; ",")</f>
        <v/>
      </c>
      <c r="AY322" s="121" t="str">
        <f t="shared" si="284"/>
        <v>Tous_NL</v>
      </c>
      <c r="AZ322" s="121" t="str">
        <f>IF(ISBLANK(M322),"",VLOOKUP(M322,ComboValue!$E$2:$G$18,3,FALSE))</f>
        <v/>
      </c>
      <c r="BA322" s="121" t="str">
        <f>IF(ISBLANK(N322),"",VLOOKUP(N322,ComboValue!$K$2:$L$5,2,FALSE))</f>
        <v/>
      </c>
      <c r="BB322" s="128" t="str">
        <f>IF(ISBLANK(S322),"",VLOOKUP(S322,ComboValue!$N$2:$O$70,2,FALSE) &amp; ",") &amp; IF(ISBLANK(T322),"",VLOOKUP(T322,ComboValue!$N$2:$O$70,2,FALSE) &amp; ",") &amp; IF(ISBLANK(U322),"",VLOOKUP(U322,ComboValue!$N$2:$O$70,2,FALSE) &amp; ",") &amp; IF(ISBLANK(V322),"",VLOOKUP(V322,ComboValue!$N$2:$O$70,2,FALSE) &amp; ",") &amp; IF(ISBLANK(W322),"",VLOOKUP(W322,ComboValue!$N$2:$O$70,2,FALSE) &amp; ",") &amp; IF(ISBLANK(X322),"",VLOOKUP(X322,ComboValue!$N$2:$O$70,2,FALSE) &amp; ",") &amp; IF(ISBLANK(Y322),"",VLOOKUP(Y322,ComboValue!$N$2:$O$70,2,FALSE) &amp; ",") &amp; IF(ISBLANK(Z322),"",VLOOKUP(Z322,ComboValue!$N$2:$O$70,2,FALSE) &amp; ",") &amp; IF(ISBLANK(AA322),"",VLOOKUP(AA322,ComboValue!$N$2:$O$70,2,FALSE) &amp; ",") &amp; IF(ISBLANK(AB322),"",VLOOKUP(AB322,ComboValue!$N$2:$O$70,2,FALSE) &amp; ",") &amp; IF(ISBLANK(AC322),"",VLOOKUP(AC322,ComboValue!$N$2:$O$70,2,FALSE) &amp; ",") &amp; IF(ISBLANK(AD322),"",VLOOKUP(AD322,ComboValue!$N$2:$O$70,2,FALSE) &amp; ",") &amp; IF(ISBLANK(AE322),"",VLOOKUP(AE322,ComboValue!$N$2:$O$70,2,FALSE) &amp; ",") &amp; IF(ISBLANK(AF322),"",VLOOKUP(AF322,ComboValue!$N$2:$O$70,2,FALSE) &amp; ",") &amp; IF(ISBLANK(AG322),"",VLOOKUP(AG322,ComboValue!$N$2:$O$70,2,FALSE) &amp; ",") &amp; IF(ISBLANK(AH322),"",VLOOKUP(AH322,ComboValue!$N$2:$O$70,2,FALSE) &amp; ",") &amp; IF(ISBLANK(AI322),"",VLOOKUP(AI322,ComboValue!$N$2:$O$70,2,FALSE) &amp; ",") &amp; IF(ISBLANK(AJ322),"",VLOOKUP(AJ322,ComboValue!$N$2:$O$70,2,FALSE) &amp; ",") &amp; IF(ISBLANK(AK322),"",VLOOKUP(AK322,ComboValue!$N$2:$O$70,2,FALSE) &amp; ",") &amp; IF(ISBLANK(AL322),"",VLOOKUP(AL322,ComboValue!$N$2:$O$70,2,FALSE) &amp; ",") &amp; IF(ISBLANK(AM322),"",VLOOKUP(AM322,ComboValue!$N$2:$O$70,2,FALSE) &amp; ",") &amp; IF(ISBLANK(AN322),"",VLOOKUP(AN322,ComboValue!$N$2:$O$70,2,FALSE) &amp; ",") &amp; IF(ISBLANK(AO322),"",VLOOKUP(AO322,ComboValue!$N$2:$O$70,2,FALSE) &amp; ",") &amp; IF(ISBLANK(AP322),"",VLOOKUP(AP322,ComboValue!$N$2:$O$70,2,FALSE) &amp; ",") &amp; IF(ISBLANK(AQ322),"",VLOOKUP(AQ322,ComboValue!$N$2:$O$70,2,FALSE) &amp; ",") &amp; IF(ISBLANK(AR322),"",VLOOKUP(AR322,ComboValue!$N$2:$O$70,2,FALSE) &amp; ",") &amp; IF(ISBLANK(AS322),"",VLOOKUP(AS322,ComboValue!$N$2:$O$70,2,FALSE) &amp; ",") &amp; IF(ISBLANK(AT322),"",VLOOKUP(AT322,ComboValue!$N$2:$O$70,2,FALSE) &amp; ",") &amp; IF(ISBLANK(AU322),"",VLOOKUP(AU322,ComboValue!$N$2:$O$70,2,FALSE) &amp; ",") &amp; IF(ISBLANK(AV322),"",VLOOKUP(AV322,ComboValue!$N$2:$O$70,2,FALSE) &amp; ",")</f>
        <v/>
      </c>
      <c r="BC322" s="122" t="str">
        <f t="shared" si="285"/>
        <v/>
      </c>
      <c r="BD322" s="110"/>
      <c r="BE322" s="120" t="str">
        <f t="shared" si="273"/>
        <v/>
      </c>
      <c r="BF322" s="121" t="str">
        <f t="shared" si="274"/>
        <v/>
      </c>
      <c r="BG322" s="121" t="str">
        <f t="shared" si="275"/>
        <v/>
      </c>
      <c r="BH322" s="121" t="str">
        <f t="shared" si="276"/>
        <v/>
      </c>
      <c r="BI322" s="121" t="str">
        <f t="shared" si="277"/>
        <v/>
      </c>
      <c r="BJ322" s="121" t="str">
        <f t="shared" si="278"/>
        <v/>
      </c>
      <c r="BK322" s="121" t="str">
        <f t="shared" si="279"/>
        <v/>
      </c>
      <c r="BL322" s="121" t="str">
        <f t="shared" si="280"/>
        <v/>
      </c>
      <c r="BM322" s="121" t="str">
        <f t="shared" si="281"/>
        <v/>
      </c>
      <c r="BN322" s="121" t="str">
        <f t="shared" si="282"/>
        <v/>
      </c>
      <c r="BO322" s="121">
        <f t="shared" si="286"/>
        <v>0</v>
      </c>
      <c r="BP322" s="121">
        <f t="shared" si="287"/>
        <v>0</v>
      </c>
      <c r="BQ322" s="121">
        <f t="shared" si="288"/>
        <v>0</v>
      </c>
      <c r="BR322" s="121">
        <f t="shared" si="289"/>
        <v>0</v>
      </c>
      <c r="BS322" s="121">
        <f t="shared" si="290"/>
        <v>0</v>
      </c>
      <c r="BT322" s="121">
        <f t="shared" si="291"/>
        <v>0</v>
      </c>
      <c r="BU322" s="121" t="str">
        <f t="shared" si="292"/>
        <v/>
      </c>
      <c r="BV322" s="121" t="str">
        <f t="shared" si="293"/>
        <v/>
      </c>
      <c r="BW322" s="121" t="str">
        <f t="shared" si="294"/>
        <v/>
      </c>
      <c r="BX322" s="121" t="str">
        <f t="shared" si="295"/>
        <v/>
      </c>
      <c r="BY322" s="121" t="str">
        <f t="shared" si="296"/>
        <v/>
      </c>
      <c r="BZ322" s="121" t="str">
        <f t="shared" si="297"/>
        <v/>
      </c>
      <c r="CA322" s="121" t="str">
        <f t="shared" si="298"/>
        <v/>
      </c>
      <c r="CB322" s="121" t="str">
        <f t="shared" si="299"/>
        <v/>
      </c>
      <c r="CC322" s="121" t="str">
        <f t="shared" si="300"/>
        <v/>
      </c>
      <c r="CD322" s="121" t="str">
        <f t="shared" si="301"/>
        <v/>
      </c>
      <c r="CE322" s="121" t="str">
        <f t="shared" si="302"/>
        <v/>
      </c>
      <c r="CF322" s="121" t="str">
        <f t="shared" si="303"/>
        <v/>
      </c>
      <c r="CG322" s="121" t="str">
        <f t="shared" si="304"/>
        <v/>
      </c>
      <c r="CH322" s="121" t="str">
        <f t="shared" si="305"/>
        <v/>
      </c>
      <c r="CI322" s="121" t="str">
        <f t="shared" si="306"/>
        <v/>
      </c>
      <c r="CJ322" s="129" t="str">
        <f t="shared" si="307"/>
        <v/>
      </c>
      <c r="CK322" s="121" t="str">
        <f t="shared" si="308"/>
        <v/>
      </c>
      <c r="CL322" s="121" t="str">
        <f t="shared" si="309"/>
        <v/>
      </c>
      <c r="CM322" s="122" t="str">
        <f t="shared" si="310"/>
        <v/>
      </c>
      <c r="CN322" s="122"/>
      <c r="CO322" s="122"/>
      <c r="CP322" s="122"/>
      <c r="CQ322" s="122"/>
      <c r="CR322" s="218" t="str">
        <f t="shared" si="283"/>
        <v>NO</v>
      </c>
      <c r="CS322" s="120" t="str">
        <f t="shared" si="311"/>
        <v/>
      </c>
      <c r="CT322" s="121" t="str">
        <f t="shared" si="312"/>
        <v/>
      </c>
      <c r="CU322" s="121" t="str">
        <f t="shared" si="313"/>
        <v/>
      </c>
      <c r="CV322" s="121" t="str">
        <f t="shared" si="314"/>
        <v/>
      </c>
      <c r="CW322" s="121" t="str">
        <f t="shared" si="315"/>
        <v/>
      </c>
      <c r="CX322" s="121" t="str">
        <f t="shared" si="316"/>
        <v/>
      </c>
      <c r="CY322" s="121" t="str">
        <f t="shared" si="317"/>
        <v/>
      </c>
      <c r="CZ322" s="121" t="str">
        <f t="shared" si="318"/>
        <v/>
      </c>
      <c r="DA322" s="121" t="str">
        <f t="shared" si="319"/>
        <v/>
      </c>
      <c r="DB322" s="122" t="str">
        <f t="shared" si="320"/>
        <v/>
      </c>
      <c r="DC322" s="120" t="str">
        <f t="shared" si="321"/>
        <v/>
      </c>
      <c r="DD322" s="121" t="str">
        <f t="shared" si="322"/>
        <v/>
      </c>
      <c r="DE322" s="121" t="str">
        <f t="shared" si="323"/>
        <v/>
      </c>
      <c r="DF322" s="122" t="str">
        <f t="shared" si="324"/>
        <v/>
      </c>
      <c r="DG322" s="110"/>
    </row>
    <row r="323" spans="2:111" ht="16.2" hidden="1" customHeight="1" outlineLevel="2" x14ac:dyDescent="0.4">
      <c r="B323" s="7">
        <v>318</v>
      </c>
      <c r="C323" s="12"/>
      <c r="D323" s="13"/>
      <c r="E323" s="14"/>
      <c r="F323" s="14"/>
      <c r="G323" s="14"/>
      <c r="H323" s="14"/>
      <c r="I323" s="14"/>
      <c r="J323" s="14"/>
      <c r="K323" s="14"/>
      <c r="L323" s="15"/>
      <c r="M323" s="12"/>
      <c r="N323" s="12"/>
      <c r="O323" s="12"/>
      <c r="P323" s="98" t="str">
        <f xml:space="preserve"> IF(ISBLANK(M323),"",VLOOKUP(M323,ComboValue!$E$2:$I$18,5,FALSE))</f>
        <v/>
      </c>
      <c r="Q323" s="12"/>
      <c r="R323" s="234" t="str" cm="1">
        <f t="array" ref="R323">IF(OR(ISNUMBER(SEARCH("GHS05",$D323:$L323)),ISNUMBER(SEARCH("GHS06",$D323:$L323)),ISNUMBER(SEARCH("GHS07",$D323:$L323)),ISNUMBER(SEARCH("GHS08",$D323:$L323)),ISNUMBER(SEARCH("geen pictogram",$D323:$L323)),ISNUMBER(SEARCH("GHS09",$D323:$L323)),ISNUMBER(SEARCH("GHS05",$D323:$L323))),"JA","NEE")</f>
        <v>NEE</v>
      </c>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X323" s="121" t="str">
        <f xml:space="preserve"> IF(ISBLANK(D323),"",VLOOKUP(D323,ComboValue!$B$2:$C$11,2,FALSE) &amp; ",") &amp; IF(ISBLANK(E323),"",VLOOKUP(E323,ComboValue!$B$2:$C$11,2,FALSE) &amp; ",") &amp; IF(ISBLANK(F323),"",VLOOKUP(F323,ComboValue!$B$2:$C$11,2,FALSE) &amp; ",") &amp; IF(ISBLANK(G323),"",VLOOKUP(G323,ComboValue!$B$2:$C$11,2,FALSE) &amp; ",") &amp; IF(ISBLANK(H323),"",VLOOKUP(H323,ComboValue!$B$2:$C$11,2,FALSE) &amp; ",") &amp; IF(ISBLANK(I323),"",VLOOKUP(I323,ComboValue!$B$2:$C$11,2,FALSE) &amp; ",") &amp; IF(ISBLANK(J323),"",VLOOKUP(J323,ComboValue!$B$2:$C$11,2,FALSE) &amp; ",") &amp; IF(ISBLANK(K323),"",VLOOKUP(K323,ComboValue!$B$2:$C$11,2,FALSE) &amp; ",") &amp; IF(ISBLANK(L323),"",VLOOKUP(L323,ComboValue!$B$2:$C$11,2,FALSE) &amp; ",")</f>
        <v/>
      </c>
      <c r="AY323" s="121" t="str">
        <f t="shared" si="284"/>
        <v>Tous_NL</v>
      </c>
      <c r="AZ323" s="121" t="str">
        <f>IF(ISBLANK(M323),"",VLOOKUP(M323,ComboValue!$E$2:$G$18,3,FALSE))</f>
        <v/>
      </c>
      <c r="BA323" s="121" t="str">
        <f>IF(ISBLANK(N323),"",VLOOKUP(N323,ComboValue!$K$2:$L$5,2,FALSE))</f>
        <v/>
      </c>
      <c r="BB323" s="128" t="str">
        <f>IF(ISBLANK(S323),"",VLOOKUP(S323,ComboValue!$N$2:$O$70,2,FALSE) &amp; ",") &amp; IF(ISBLANK(T323),"",VLOOKUP(T323,ComboValue!$N$2:$O$70,2,FALSE) &amp; ",") &amp; IF(ISBLANK(U323),"",VLOOKUP(U323,ComboValue!$N$2:$O$70,2,FALSE) &amp; ",") &amp; IF(ISBLANK(V323),"",VLOOKUP(V323,ComboValue!$N$2:$O$70,2,FALSE) &amp; ",") &amp; IF(ISBLANK(W323),"",VLOOKUP(W323,ComboValue!$N$2:$O$70,2,FALSE) &amp; ",") &amp; IF(ISBLANK(X323),"",VLOOKUP(X323,ComboValue!$N$2:$O$70,2,FALSE) &amp; ",") &amp; IF(ISBLANK(Y323),"",VLOOKUP(Y323,ComboValue!$N$2:$O$70,2,FALSE) &amp; ",") &amp; IF(ISBLANK(Z323),"",VLOOKUP(Z323,ComboValue!$N$2:$O$70,2,FALSE) &amp; ",") &amp; IF(ISBLANK(AA323),"",VLOOKUP(AA323,ComboValue!$N$2:$O$70,2,FALSE) &amp; ",") &amp; IF(ISBLANK(AB323),"",VLOOKUP(AB323,ComboValue!$N$2:$O$70,2,FALSE) &amp; ",") &amp; IF(ISBLANK(AC323),"",VLOOKUP(AC323,ComboValue!$N$2:$O$70,2,FALSE) &amp; ",") &amp; IF(ISBLANK(AD323),"",VLOOKUP(AD323,ComboValue!$N$2:$O$70,2,FALSE) &amp; ",") &amp; IF(ISBLANK(AE323),"",VLOOKUP(AE323,ComboValue!$N$2:$O$70,2,FALSE) &amp; ",") &amp; IF(ISBLANK(AF323),"",VLOOKUP(AF323,ComboValue!$N$2:$O$70,2,FALSE) &amp; ",") &amp; IF(ISBLANK(AG323),"",VLOOKUP(AG323,ComboValue!$N$2:$O$70,2,FALSE) &amp; ",") &amp; IF(ISBLANK(AH323),"",VLOOKUP(AH323,ComboValue!$N$2:$O$70,2,FALSE) &amp; ",") &amp; IF(ISBLANK(AI323),"",VLOOKUP(AI323,ComboValue!$N$2:$O$70,2,FALSE) &amp; ",") &amp; IF(ISBLANK(AJ323),"",VLOOKUP(AJ323,ComboValue!$N$2:$O$70,2,FALSE) &amp; ",") &amp; IF(ISBLANK(AK323),"",VLOOKUP(AK323,ComboValue!$N$2:$O$70,2,FALSE) &amp; ",") &amp; IF(ISBLANK(AL323),"",VLOOKUP(AL323,ComboValue!$N$2:$O$70,2,FALSE) &amp; ",") &amp; IF(ISBLANK(AM323),"",VLOOKUP(AM323,ComboValue!$N$2:$O$70,2,FALSE) &amp; ",") &amp; IF(ISBLANK(AN323),"",VLOOKUP(AN323,ComboValue!$N$2:$O$70,2,FALSE) &amp; ",") &amp; IF(ISBLANK(AO323),"",VLOOKUP(AO323,ComboValue!$N$2:$O$70,2,FALSE) &amp; ",") &amp; IF(ISBLANK(AP323),"",VLOOKUP(AP323,ComboValue!$N$2:$O$70,2,FALSE) &amp; ",") &amp; IF(ISBLANK(AQ323),"",VLOOKUP(AQ323,ComboValue!$N$2:$O$70,2,FALSE) &amp; ",") &amp; IF(ISBLANK(AR323),"",VLOOKUP(AR323,ComboValue!$N$2:$O$70,2,FALSE) &amp; ",") &amp; IF(ISBLANK(AS323),"",VLOOKUP(AS323,ComboValue!$N$2:$O$70,2,FALSE) &amp; ",") &amp; IF(ISBLANK(AT323),"",VLOOKUP(AT323,ComboValue!$N$2:$O$70,2,FALSE) &amp; ",") &amp; IF(ISBLANK(AU323),"",VLOOKUP(AU323,ComboValue!$N$2:$O$70,2,FALSE) &amp; ",") &amp; IF(ISBLANK(AV323),"",VLOOKUP(AV323,ComboValue!$N$2:$O$70,2,FALSE) &amp; ",")</f>
        <v/>
      </c>
      <c r="BC323" s="122" t="str">
        <f t="shared" si="285"/>
        <v/>
      </c>
      <c r="BD323" s="110"/>
      <c r="BE323" s="120" t="str">
        <f t="shared" si="273"/>
        <v/>
      </c>
      <c r="BF323" s="121" t="str">
        <f t="shared" si="274"/>
        <v/>
      </c>
      <c r="BG323" s="121" t="str">
        <f t="shared" si="275"/>
        <v/>
      </c>
      <c r="BH323" s="121" t="str">
        <f t="shared" si="276"/>
        <v/>
      </c>
      <c r="BI323" s="121" t="str">
        <f t="shared" si="277"/>
        <v/>
      </c>
      <c r="BJ323" s="121" t="str">
        <f t="shared" si="278"/>
        <v/>
      </c>
      <c r="BK323" s="121" t="str">
        <f t="shared" si="279"/>
        <v/>
      </c>
      <c r="BL323" s="121" t="str">
        <f t="shared" si="280"/>
        <v/>
      </c>
      <c r="BM323" s="121" t="str">
        <f t="shared" si="281"/>
        <v/>
      </c>
      <c r="BN323" s="121" t="str">
        <f t="shared" si="282"/>
        <v/>
      </c>
      <c r="BO323" s="121">
        <f t="shared" si="286"/>
        <v>0</v>
      </c>
      <c r="BP323" s="121">
        <f t="shared" si="287"/>
        <v>0</v>
      </c>
      <c r="BQ323" s="121">
        <f t="shared" si="288"/>
        <v>0</v>
      </c>
      <c r="BR323" s="121">
        <f t="shared" si="289"/>
        <v>0</v>
      </c>
      <c r="BS323" s="121">
        <f t="shared" si="290"/>
        <v>0</v>
      </c>
      <c r="BT323" s="121">
        <f t="shared" si="291"/>
        <v>0</v>
      </c>
      <c r="BU323" s="121" t="str">
        <f t="shared" si="292"/>
        <v/>
      </c>
      <c r="BV323" s="121" t="str">
        <f t="shared" si="293"/>
        <v/>
      </c>
      <c r="BW323" s="121" t="str">
        <f t="shared" si="294"/>
        <v/>
      </c>
      <c r="BX323" s="121" t="str">
        <f t="shared" si="295"/>
        <v/>
      </c>
      <c r="BY323" s="121" t="str">
        <f t="shared" si="296"/>
        <v/>
      </c>
      <c r="BZ323" s="121" t="str">
        <f t="shared" si="297"/>
        <v/>
      </c>
      <c r="CA323" s="121" t="str">
        <f t="shared" si="298"/>
        <v/>
      </c>
      <c r="CB323" s="121" t="str">
        <f t="shared" si="299"/>
        <v/>
      </c>
      <c r="CC323" s="121" t="str">
        <f t="shared" si="300"/>
        <v/>
      </c>
      <c r="CD323" s="121" t="str">
        <f t="shared" si="301"/>
        <v/>
      </c>
      <c r="CE323" s="121" t="str">
        <f t="shared" si="302"/>
        <v/>
      </c>
      <c r="CF323" s="121" t="str">
        <f t="shared" si="303"/>
        <v/>
      </c>
      <c r="CG323" s="121" t="str">
        <f t="shared" si="304"/>
        <v/>
      </c>
      <c r="CH323" s="121" t="str">
        <f t="shared" si="305"/>
        <v/>
      </c>
      <c r="CI323" s="121" t="str">
        <f t="shared" si="306"/>
        <v/>
      </c>
      <c r="CJ323" s="129" t="str">
        <f t="shared" si="307"/>
        <v/>
      </c>
      <c r="CK323" s="121" t="str">
        <f t="shared" si="308"/>
        <v/>
      </c>
      <c r="CL323" s="121" t="str">
        <f t="shared" si="309"/>
        <v/>
      </c>
      <c r="CM323" s="122" t="str">
        <f t="shared" si="310"/>
        <v/>
      </c>
      <c r="CN323" s="122"/>
      <c r="CO323" s="122"/>
      <c r="CP323" s="122"/>
      <c r="CQ323" s="122"/>
      <c r="CR323" s="218" t="str">
        <f t="shared" si="283"/>
        <v>NO</v>
      </c>
      <c r="CS323" s="120" t="str">
        <f t="shared" si="311"/>
        <v/>
      </c>
      <c r="CT323" s="121" t="str">
        <f t="shared" si="312"/>
        <v/>
      </c>
      <c r="CU323" s="121" t="str">
        <f t="shared" si="313"/>
        <v/>
      </c>
      <c r="CV323" s="121" t="str">
        <f t="shared" si="314"/>
        <v/>
      </c>
      <c r="CW323" s="121" t="str">
        <f t="shared" si="315"/>
        <v/>
      </c>
      <c r="CX323" s="121" t="str">
        <f t="shared" si="316"/>
        <v/>
      </c>
      <c r="CY323" s="121" t="str">
        <f t="shared" si="317"/>
        <v/>
      </c>
      <c r="CZ323" s="121" t="str">
        <f t="shared" si="318"/>
        <v/>
      </c>
      <c r="DA323" s="121" t="str">
        <f t="shared" si="319"/>
        <v/>
      </c>
      <c r="DB323" s="122" t="str">
        <f t="shared" si="320"/>
        <v/>
      </c>
      <c r="DC323" s="120" t="str">
        <f t="shared" si="321"/>
        <v/>
      </c>
      <c r="DD323" s="121" t="str">
        <f t="shared" si="322"/>
        <v/>
      </c>
      <c r="DE323" s="121" t="str">
        <f t="shared" si="323"/>
        <v/>
      </c>
      <c r="DF323" s="122" t="str">
        <f t="shared" si="324"/>
        <v/>
      </c>
      <c r="DG323" s="110"/>
    </row>
    <row r="324" spans="2:111" ht="16.2" hidden="1" customHeight="1" outlineLevel="2" x14ac:dyDescent="0.4">
      <c r="B324" s="7">
        <v>319</v>
      </c>
      <c r="C324" s="12"/>
      <c r="D324" s="13"/>
      <c r="E324" s="14"/>
      <c r="F324" s="14"/>
      <c r="G324" s="14"/>
      <c r="H324" s="14"/>
      <c r="I324" s="14"/>
      <c r="J324" s="14"/>
      <c r="K324" s="14"/>
      <c r="L324" s="15"/>
      <c r="M324" s="12"/>
      <c r="N324" s="12"/>
      <c r="O324" s="12"/>
      <c r="P324" s="98" t="str">
        <f xml:space="preserve"> IF(ISBLANK(M324),"",VLOOKUP(M324,ComboValue!$E$2:$I$18,5,FALSE))</f>
        <v/>
      </c>
      <c r="Q324" s="12"/>
      <c r="R324" s="234" t="str" cm="1">
        <f t="array" ref="R324">IF(OR(ISNUMBER(SEARCH("GHS05",$D324:$L324)),ISNUMBER(SEARCH("GHS06",$D324:$L324)),ISNUMBER(SEARCH("GHS07",$D324:$L324)),ISNUMBER(SEARCH("GHS08",$D324:$L324)),ISNUMBER(SEARCH("geen pictogram",$D324:$L324)),ISNUMBER(SEARCH("GHS09",$D324:$L324)),ISNUMBER(SEARCH("GHS05",$D324:$L324))),"JA","NEE")</f>
        <v>NEE</v>
      </c>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X324" s="121" t="str">
        <f xml:space="preserve"> IF(ISBLANK(D324),"",VLOOKUP(D324,ComboValue!$B$2:$C$11,2,FALSE) &amp; ",") &amp; IF(ISBLANK(E324),"",VLOOKUP(E324,ComboValue!$B$2:$C$11,2,FALSE) &amp; ",") &amp; IF(ISBLANK(F324),"",VLOOKUP(F324,ComboValue!$B$2:$C$11,2,FALSE) &amp; ",") &amp; IF(ISBLANK(G324),"",VLOOKUP(G324,ComboValue!$B$2:$C$11,2,FALSE) &amp; ",") &amp; IF(ISBLANK(H324),"",VLOOKUP(H324,ComboValue!$B$2:$C$11,2,FALSE) &amp; ",") &amp; IF(ISBLANK(I324),"",VLOOKUP(I324,ComboValue!$B$2:$C$11,2,FALSE) &amp; ",") &amp; IF(ISBLANK(J324),"",VLOOKUP(J324,ComboValue!$B$2:$C$11,2,FALSE) &amp; ",") &amp; IF(ISBLANK(K324),"",VLOOKUP(K324,ComboValue!$B$2:$C$11,2,FALSE) &amp; ",") &amp; IF(ISBLANK(L324),"",VLOOKUP(L324,ComboValue!$B$2:$C$11,2,FALSE) &amp; ",")</f>
        <v/>
      </c>
      <c r="AY324" s="121" t="str">
        <f t="shared" si="284"/>
        <v>Tous_NL</v>
      </c>
      <c r="AZ324" s="121" t="str">
        <f>IF(ISBLANK(M324),"",VLOOKUP(M324,ComboValue!$E$2:$G$18,3,FALSE))</f>
        <v/>
      </c>
      <c r="BA324" s="121" t="str">
        <f>IF(ISBLANK(N324),"",VLOOKUP(N324,ComboValue!$K$2:$L$5,2,FALSE))</f>
        <v/>
      </c>
      <c r="BB324" s="128" t="str">
        <f>IF(ISBLANK(S324),"",VLOOKUP(S324,ComboValue!$N$2:$O$70,2,FALSE) &amp; ",") &amp; IF(ISBLANK(T324),"",VLOOKUP(T324,ComboValue!$N$2:$O$70,2,FALSE) &amp; ",") &amp; IF(ISBLANK(U324),"",VLOOKUP(U324,ComboValue!$N$2:$O$70,2,FALSE) &amp; ",") &amp; IF(ISBLANK(V324),"",VLOOKUP(V324,ComboValue!$N$2:$O$70,2,FALSE) &amp; ",") &amp; IF(ISBLANK(W324),"",VLOOKUP(W324,ComboValue!$N$2:$O$70,2,FALSE) &amp; ",") &amp; IF(ISBLANK(X324),"",VLOOKUP(X324,ComboValue!$N$2:$O$70,2,FALSE) &amp; ",") &amp; IF(ISBLANK(Y324),"",VLOOKUP(Y324,ComboValue!$N$2:$O$70,2,FALSE) &amp; ",") &amp; IF(ISBLANK(Z324),"",VLOOKUP(Z324,ComboValue!$N$2:$O$70,2,FALSE) &amp; ",") &amp; IF(ISBLANK(AA324),"",VLOOKUP(AA324,ComboValue!$N$2:$O$70,2,FALSE) &amp; ",") &amp; IF(ISBLANK(AB324),"",VLOOKUP(AB324,ComboValue!$N$2:$O$70,2,FALSE) &amp; ",") &amp; IF(ISBLANK(AC324),"",VLOOKUP(AC324,ComboValue!$N$2:$O$70,2,FALSE) &amp; ",") &amp; IF(ISBLANK(AD324),"",VLOOKUP(AD324,ComboValue!$N$2:$O$70,2,FALSE) &amp; ",") &amp; IF(ISBLANK(AE324),"",VLOOKUP(AE324,ComboValue!$N$2:$O$70,2,FALSE) &amp; ",") &amp; IF(ISBLANK(AF324),"",VLOOKUP(AF324,ComboValue!$N$2:$O$70,2,FALSE) &amp; ",") &amp; IF(ISBLANK(AG324),"",VLOOKUP(AG324,ComboValue!$N$2:$O$70,2,FALSE) &amp; ",") &amp; IF(ISBLANK(AH324),"",VLOOKUP(AH324,ComboValue!$N$2:$O$70,2,FALSE) &amp; ",") &amp; IF(ISBLANK(AI324),"",VLOOKUP(AI324,ComboValue!$N$2:$O$70,2,FALSE) &amp; ",") &amp; IF(ISBLANK(AJ324),"",VLOOKUP(AJ324,ComboValue!$N$2:$O$70,2,FALSE) &amp; ",") &amp; IF(ISBLANK(AK324),"",VLOOKUP(AK324,ComboValue!$N$2:$O$70,2,FALSE) &amp; ",") &amp; IF(ISBLANK(AL324),"",VLOOKUP(AL324,ComboValue!$N$2:$O$70,2,FALSE) &amp; ",") &amp; IF(ISBLANK(AM324),"",VLOOKUP(AM324,ComboValue!$N$2:$O$70,2,FALSE) &amp; ",") &amp; IF(ISBLANK(AN324),"",VLOOKUP(AN324,ComboValue!$N$2:$O$70,2,FALSE) &amp; ",") &amp; IF(ISBLANK(AO324),"",VLOOKUP(AO324,ComboValue!$N$2:$O$70,2,FALSE) &amp; ",") &amp; IF(ISBLANK(AP324),"",VLOOKUP(AP324,ComboValue!$N$2:$O$70,2,FALSE) &amp; ",") &amp; IF(ISBLANK(AQ324),"",VLOOKUP(AQ324,ComboValue!$N$2:$O$70,2,FALSE) &amp; ",") &amp; IF(ISBLANK(AR324),"",VLOOKUP(AR324,ComboValue!$N$2:$O$70,2,FALSE) &amp; ",") &amp; IF(ISBLANK(AS324),"",VLOOKUP(AS324,ComboValue!$N$2:$O$70,2,FALSE) &amp; ",") &amp; IF(ISBLANK(AT324),"",VLOOKUP(AT324,ComboValue!$N$2:$O$70,2,FALSE) &amp; ",") &amp; IF(ISBLANK(AU324),"",VLOOKUP(AU324,ComboValue!$N$2:$O$70,2,FALSE) &amp; ",") &amp; IF(ISBLANK(AV324),"",VLOOKUP(AV324,ComboValue!$N$2:$O$70,2,FALSE) &amp; ",")</f>
        <v/>
      </c>
      <c r="BC324" s="122" t="str">
        <f t="shared" si="285"/>
        <v/>
      </c>
      <c r="BD324" s="110"/>
      <c r="BE324" s="120" t="str">
        <f t="shared" si="273"/>
        <v/>
      </c>
      <c r="BF324" s="121" t="str">
        <f t="shared" si="274"/>
        <v/>
      </c>
      <c r="BG324" s="121" t="str">
        <f t="shared" si="275"/>
        <v/>
      </c>
      <c r="BH324" s="121" t="str">
        <f t="shared" si="276"/>
        <v/>
      </c>
      <c r="BI324" s="121" t="str">
        <f t="shared" si="277"/>
        <v/>
      </c>
      <c r="BJ324" s="121" t="str">
        <f t="shared" si="278"/>
        <v/>
      </c>
      <c r="BK324" s="121" t="str">
        <f t="shared" si="279"/>
        <v/>
      </c>
      <c r="BL324" s="121" t="str">
        <f t="shared" si="280"/>
        <v/>
      </c>
      <c r="BM324" s="121" t="str">
        <f t="shared" si="281"/>
        <v/>
      </c>
      <c r="BN324" s="121" t="str">
        <f t="shared" si="282"/>
        <v/>
      </c>
      <c r="BO324" s="121">
        <f t="shared" si="286"/>
        <v>0</v>
      </c>
      <c r="BP324" s="121">
        <f t="shared" si="287"/>
        <v>0</v>
      </c>
      <c r="BQ324" s="121">
        <f t="shared" si="288"/>
        <v>0</v>
      </c>
      <c r="BR324" s="121">
        <f t="shared" si="289"/>
        <v>0</v>
      </c>
      <c r="BS324" s="121">
        <f t="shared" si="290"/>
        <v>0</v>
      </c>
      <c r="BT324" s="121">
        <f t="shared" si="291"/>
        <v>0</v>
      </c>
      <c r="BU324" s="121" t="str">
        <f t="shared" si="292"/>
        <v/>
      </c>
      <c r="BV324" s="121" t="str">
        <f t="shared" si="293"/>
        <v/>
      </c>
      <c r="BW324" s="121" t="str">
        <f t="shared" si="294"/>
        <v/>
      </c>
      <c r="BX324" s="121" t="str">
        <f t="shared" si="295"/>
        <v/>
      </c>
      <c r="BY324" s="121" t="str">
        <f t="shared" si="296"/>
        <v/>
      </c>
      <c r="BZ324" s="121" t="str">
        <f t="shared" si="297"/>
        <v/>
      </c>
      <c r="CA324" s="121" t="str">
        <f t="shared" si="298"/>
        <v/>
      </c>
      <c r="CB324" s="121" t="str">
        <f t="shared" si="299"/>
        <v/>
      </c>
      <c r="CC324" s="121" t="str">
        <f t="shared" si="300"/>
        <v/>
      </c>
      <c r="CD324" s="121" t="str">
        <f t="shared" si="301"/>
        <v/>
      </c>
      <c r="CE324" s="121" t="str">
        <f t="shared" si="302"/>
        <v/>
      </c>
      <c r="CF324" s="121" t="str">
        <f t="shared" si="303"/>
        <v/>
      </c>
      <c r="CG324" s="121" t="str">
        <f t="shared" si="304"/>
        <v/>
      </c>
      <c r="CH324" s="121" t="str">
        <f t="shared" si="305"/>
        <v/>
      </c>
      <c r="CI324" s="121" t="str">
        <f t="shared" si="306"/>
        <v/>
      </c>
      <c r="CJ324" s="129" t="str">
        <f t="shared" si="307"/>
        <v/>
      </c>
      <c r="CK324" s="121" t="str">
        <f t="shared" si="308"/>
        <v/>
      </c>
      <c r="CL324" s="121" t="str">
        <f t="shared" si="309"/>
        <v/>
      </c>
      <c r="CM324" s="122" t="str">
        <f t="shared" si="310"/>
        <v/>
      </c>
      <c r="CN324" s="122"/>
      <c r="CO324" s="122"/>
      <c r="CP324" s="122"/>
      <c r="CQ324" s="122"/>
      <c r="CR324" s="218" t="str">
        <f t="shared" si="283"/>
        <v>NO</v>
      </c>
      <c r="CS324" s="120" t="str">
        <f t="shared" si="311"/>
        <v/>
      </c>
      <c r="CT324" s="121" t="str">
        <f t="shared" si="312"/>
        <v/>
      </c>
      <c r="CU324" s="121" t="str">
        <f t="shared" si="313"/>
        <v/>
      </c>
      <c r="CV324" s="121" t="str">
        <f t="shared" si="314"/>
        <v/>
      </c>
      <c r="CW324" s="121" t="str">
        <f t="shared" si="315"/>
        <v/>
      </c>
      <c r="CX324" s="121" t="str">
        <f t="shared" si="316"/>
        <v/>
      </c>
      <c r="CY324" s="121" t="str">
        <f t="shared" si="317"/>
        <v/>
      </c>
      <c r="CZ324" s="121" t="str">
        <f t="shared" si="318"/>
        <v/>
      </c>
      <c r="DA324" s="121" t="str">
        <f t="shared" si="319"/>
        <v/>
      </c>
      <c r="DB324" s="122" t="str">
        <f t="shared" si="320"/>
        <v/>
      </c>
      <c r="DC324" s="120" t="str">
        <f t="shared" si="321"/>
        <v/>
      </c>
      <c r="DD324" s="121" t="str">
        <f t="shared" si="322"/>
        <v/>
      </c>
      <c r="DE324" s="121" t="str">
        <f t="shared" si="323"/>
        <v/>
      </c>
      <c r="DF324" s="122" t="str">
        <f t="shared" si="324"/>
        <v/>
      </c>
      <c r="DG324" s="110"/>
    </row>
    <row r="325" spans="2:111" ht="16.2" hidden="1" customHeight="1" outlineLevel="2" x14ac:dyDescent="0.4">
      <c r="B325" s="7">
        <v>320</v>
      </c>
      <c r="C325" s="12"/>
      <c r="D325" s="13"/>
      <c r="E325" s="14"/>
      <c r="F325" s="14"/>
      <c r="G325" s="14"/>
      <c r="H325" s="14"/>
      <c r="I325" s="14"/>
      <c r="J325" s="14"/>
      <c r="K325" s="14"/>
      <c r="L325" s="15"/>
      <c r="M325" s="12"/>
      <c r="N325" s="12"/>
      <c r="O325" s="12"/>
      <c r="P325" s="98" t="str">
        <f xml:space="preserve"> IF(ISBLANK(M325),"",VLOOKUP(M325,ComboValue!$E$2:$I$18,5,FALSE))</f>
        <v/>
      </c>
      <c r="Q325" s="12"/>
      <c r="R325" s="234" t="str" cm="1">
        <f t="array" ref="R325">IF(OR(ISNUMBER(SEARCH("GHS05",$D325:$L325)),ISNUMBER(SEARCH("GHS06",$D325:$L325)),ISNUMBER(SEARCH("GHS07",$D325:$L325)),ISNUMBER(SEARCH("GHS08",$D325:$L325)),ISNUMBER(SEARCH("geen pictogram",$D325:$L325)),ISNUMBER(SEARCH("GHS09",$D325:$L325)),ISNUMBER(SEARCH("GHS05",$D325:$L325))),"JA","NEE")</f>
        <v>NEE</v>
      </c>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X325" s="121" t="str">
        <f xml:space="preserve"> IF(ISBLANK(D325),"",VLOOKUP(D325,ComboValue!$B$2:$C$11,2,FALSE) &amp; ",") &amp; IF(ISBLANK(E325),"",VLOOKUP(E325,ComboValue!$B$2:$C$11,2,FALSE) &amp; ",") &amp; IF(ISBLANK(F325),"",VLOOKUP(F325,ComboValue!$B$2:$C$11,2,FALSE) &amp; ",") &amp; IF(ISBLANK(G325),"",VLOOKUP(G325,ComboValue!$B$2:$C$11,2,FALSE) &amp; ",") &amp; IF(ISBLANK(H325),"",VLOOKUP(H325,ComboValue!$B$2:$C$11,2,FALSE) &amp; ",") &amp; IF(ISBLANK(I325),"",VLOOKUP(I325,ComboValue!$B$2:$C$11,2,FALSE) &amp; ",") &amp; IF(ISBLANK(J325),"",VLOOKUP(J325,ComboValue!$B$2:$C$11,2,FALSE) &amp; ",") &amp; IF(ISBLANK(K325),"",VLOOKUP(K325,ComboValue!$B$2:$C$11,2,FALSE) &amp; ",") &amp; IF(ISBLANK(L325),"",VLOOKUP(L325,ComboValue!$B$2:$C$11,2,FALSE) &amp; ",")</f>
        <v/>
      </c>
      <c r="AY325" s="121" t="str">
        <f t="shared" si="284"/>
        <v>Tous_NL</v>
      </c>
      <c r="AZ325" s="121" t="str">
        <f>IF(ISBLANK(M325),"",VLOOKUP(M325,ComboValue!$E$2:$G$18,3,FALSE))</f>
        <v/>
      </c>
      <c r="BA325" s="121" t="str">
        <f>IF(ISBLANK(N325),"",VLOOKUP(N325,ComboValue!$K$2:$L$5,2,FALSE))</f>
        <v/>
      </c>
      <c r="BB325" s="128" t="str">
        <f>IF(ISBLANK(S325),"",VLOOKUP(S325,ComboValue!$N$2:$O$70,2,FALSE) &amp; ",") &amp; IF(ISBLANK(T325),"",VLOOKUP(T325,ComboValue!$N$2:$O$70,2,FALSE) &amp; ",") &amp; IF(ISBLANK(U325),"",VLOOKUP(U325,ComboValue!$N$2:$O$70,2,FALSE) &amp; ",") &amp; IF(ISBLANK(V325),"",VLOOKUP(V325,ComboValue!$N$2:$O$70,2,FALSE) &amp; ",") &amp; IF(ISBLANK(W325),"",VLOOKUP(W325,ComboValue!$N$2:$O$70,2,FALSE) &amp; ",") &amp; IF(ISBLANK(X325),"",VLOOKUP(X325,ComboValue!$N$2:$O$70,2,FALSE) &amp; ",") &amp; IF(ISBLANK(Y325),"",VLOOKUP(Y325,ComboValue!$N$2:$O$70,2,FALSE) &amp; ",") &amp; IF(ISBLANK(Z325),"",VLOOKUP(Z325,ComboValue!$N$2:$O$70,2,FALSE) &amp; ",") &amp; IF(ISBLANK(AA325),"",VLOOKUP(AA325,ComboValue!$N$2:$O$70,2,FALSE) &amp; ",") &amp; IF(ISBLANK(AB325),"",VLOOKUP(AB325,ComboValue!$N$2:$O$70,2,FALSE) &amp; ",") &amp; IF(ISBLANK(AC325),"",VLOOKUP(AC325,ComboValue!$N$2:$O$70,2,FALSE) &amp; ",") &amp; IF(ISBLANK(AD325),"",VLOOKUP(AD325,ComboValue!$N$2:$O$70,2,FALSE) &amp; ",") &amp; IF(ISBLANK(AE325),"",VLOOKUP(AE325,ComboValue!$N$2:$O$70,2,FALSE) &amp; ",") &amp; IF(ISBLANK(AF325),"",VLOOKUP(AF325,ComboValue!$N$2:$O$70,2,FALSE) &amp; ",") &amp; IF(ISBLANK(AG325),"",VLOOKUP(AG325,ComboValue!$N$2:$O$70,2,FALSE) &amp; ",") &amp; IF(ISBLANK(AH325),"",VLOOKUP(AH325,ComboValue!$N$2:$O$70,2,FALSE) &amp; ",") &amp; IF(ISBLANK(AI325),"",VLOOKUP(AI325,ComboValue!$N$2:$O$70,2,FALSE) &amp; ",") &amp; IF(ISBLANK(AJ325),"",VLOOKUP(AJ325,ComboValue!$N$2:$O$70,2,FALSE) &amp; ",") &amp; IF(ISBLANK(AK325),"",VLOOKUP(AK325,ComboValue!$N$2:$O$70,2,FALSE) &amp; ",") &amp; IF(ISBLANK(AL325),"",VLOOKUP(AL325,ComboValue!$N$2:$O$70,2,FALSE) &amp; ",") &amp; IF(ISBLANK(AM325),"",VLOOKUP(AM325,ComboValue!$N$2:$O$70,2,FALSE) &amp; ",") &amp; IF(ISBLANK(AN325),"",VLOOKUP(AN325,ComboValue!$N$2:$O$70,2,FALSE) &amp; ",") &amp; IF(ISBLANK(AO325),"",VLOOKUP(AO325,ComboValue!$N$2:$O$70,2,FALSE) &amp; ",") &amp; IF(ISBLANK(AP325),"",VLOOKUP(AP325,ComboValue!$N$2:$O$70,2,FALSE) &amp; ",") &amp; IF(ISBLANK(AQ325),"",VLOOKUP(AQ325,ComboValue!$N$2:$O$70,2,FALSE) &amp; ",") &amp; IF(ISBLANK(AR325),"",VLOOKUP(AR325,ComboValue!$N$2:$O$70,2,FALSE) &amp; ",") &amp; IF(ISBLANK(AS325),"",VLOOKUP(AS325,ComboValue!$N$2:$O$70,2,FALSE) &amp; ",") &amp; IF(ISBLANK(AT325),"",VLOOKUP(AT325,ComboValue!$N$2:$O$70,2,FALSE) &amp; ",") &amp; IF(ISBLANK(AU325),"",VLOOKUP(AU325,ComboValue!$N$2:$O$70,2,FALSE) &amp; ",") &amp; IF(ISBLANK(AV325),"",VLOOKUP(AV325,ComboValue!$N$2:$O$70,2,FALSE) &amp; ",")</f>
        <v/>
      </c>
      <c r="BC325" s="122" t="str">
        <f t="shared" si="285"/>
        <v/>
      </c>
      <c r="BD325" s="110"/>
      <c r="BE325" s="120" t="str">
        <f t="shared" si="273"/>
        <v/>
      </c>
      <c r="BF325" s="121" t="str">
        <f t="shared" si="274"/>
        <v/>
      </c>
      <c r="BG325" s="121" t="str">
        <f t="shared" si="275"/>
        <v/>
      </c>
      <c r="BH325" s="121" t="str">
        <f t="shared" si="276"/>
        <v/>
      </c>
      <c r="BI325" s="121" t="str">
        <f t="shared" si="277"/>
        <v/>
      </c>
      <c r="BJ325" s="121" t="str">
        <f t="shared" si="278"/>
        <v/>
      </c>
      <c r="BK325" s="121" t="str">
        <f t="shared" si="279"/>
        <v/>
      </c>
      <c r="BL325" s="121" t="str">
        <f t="shared" si="280"/>
        <v/>
      </c>
      <c r="BM325" s="121" t="str">
        <f t="shared" si="281"/>
        <v/>
      </c>
      <c r="BN325" s="121" t="str">
        <f t="shared" si="282"/>
        <v/>
      </c>
      <c r="BO325" s="121">
        <f t="shared" si="286"/>
        <v>0</v>
      </c>
      <c r="BP325" s="121">
        <f t="shared" si="287"/>
        <v>0</v>
      </c>
      <c r="BQ325" s="121">
        <f t="shared" si="288"/>
        <v>0</v>
      </c>
      <c r="BR325" s="121">
        <f t="shared" si="289"/>
        <v>0</v>
      </c>
      <c r="BS325" s="121">
        <f t="shared" si="290"/>
        <v>0</v>
      </c>
      <c r="BT325" s="121">
        <f t="shared" si="291"/>
        <v>0</v>
      </c>
      <c r="BU325" s="121" t="str">
        <f t="shared" si="292"/>
        <v/>
      </c>
      <c r="BV325" s="121" t="str">
        <f t="shared" si="293"/>
        <v/>
      </c>
      <c r="BW325" s="121" t="str">
        <f t="shared" si="294"/>
        <v/>
      </c>
      <c r="BX325" s="121" t="str">
        <f t="shared" si="295"/>
        <v/>
      </c>
      <c r="BY325" s="121" t="str">
        <f t="shared" si="296"/>
        <v/>
      </c>
      <c r="BZ325" s="121" t="str">
        <f t="shared" si="297"/>
        <v/>
      </c>
      <c r="CA325" s="121" t="str">
        <f t="shared" si="298"/>
        <v/>
      </c>
      <c r="CB325" s="121" t="str">
        <f t="shared" si="299"/>
        <v/>
      </c>
      <c r="CC325" s="121" t="str">
        <f t="shared" si="300"/>
        <v/>
      </c>
      <c r="CD325" s="121" t="str">
        <f t="shared" si="301"/>
        <v/>
      </c>
      <c r="CE325" s="121" t="str">
        <f t="shared" si="302"/>
        <v/>
      </c>
      <c r="CF325" s="121" t="str">
        <f t="shared" si="303"/>
        <v/>
      </c>
      <c r="CG325" s="121" t="str">
        <f t="shared" si="304"/>
        <v/>
      </c>
      <c r="CH325" s="121" t="str">
        <f t="shared" si="305"/>
        <v/>
      </c>
      <c r="CI325" s="121" t="str">
        <f t="shared" si="306"/>
        <v/>
      </c>
      <c r="CJ325" s="129" t="str">
        <f t="shared" si="307"/>
        <v/>
      </c>
      <c r="CK325" s="121" t="str">
        <f t="shared" si="308"/>
        <v/>
      </c>
      <c r="CL325" s="121" t="str">
        <f t="shared" si="309"/>
        <v/>
      </c>
      <c r="CM325" s="122" t="str">
        <f t="shared" si="310"/>
        <v/>
      </c>
      <c r="CN325" s="122"/>
      <c r="CO325" s="122"/>
      <c r="CP325" s="122"/>
      <c r="CQ325" s="122"/>
      <c r="CR325" s="218" t="str">
        <f t="shared" si="283"/>
        <v>NO</v>
      </c>
      <c r="CS325" s="120" t="str">
        <f t="shared" si="311"/>
        <v/>
      </c>
      <c r="CT325" s="121" t="str">
        <f t="shared" si="312"/>
        <v/>
      </c>
      <c r="CU325" s="121" t="str">
        <f t="shared" si="313"/>
        <v/>
      </c>
      <c r="CV325" s="121" t="str">
        <f t="shared" si="314"/>
        <v/>
      </c>
      <c r="CW325" s="121" t="str">
        <f t="shared" si="315"/>
        <v/>
      </c>
      <c r="CX325" s="121" t="str">
        <f t="shared" si="316"/>
        <v/>
      </c>
      <c r="CY325" s="121" t="str">
        <f t="shared" si="317"/>
        <v/>
      </c>
      <c r="CZ325" s="121" t="str">
        <f t="shared" si="318"/>
        <v/>
      </c>
      <c r="DA325" s="121" t="str">
        <f t="shared" si="319"/>
        <v/>
      </c>
      <c r="DB325" s="122" t="str">
        <f t="shared" si="320"/>
        <v/>
      </c>
      <c r="DC325" s="120" t="str">
        <f t="shared" si="321"/>
        <v/>
      </c>
      <c r="DD325" s="121" t="str">
        <f t="shared" si="322"/>
        <v/>
      </c>
      <c r="DE325" s="121" t="str">
        <f t="shared" si="323"/>
        <v/>
      </c>
      <c r="DF325" s="122" t="str">
        <f t="shared" si="324"/>
        <v/>
      </c>
      <c r="DG325" s="110"/>
    </row>
    <row r="326" spans="2:111" ht="16.2" hidden="1" customHeight="1" outlineLevel="2" x14ac:dyDescent="0.4">
      <c r="B326" s="7">
        <v>321</v>
      </c>
      <c r="C326" s="12"/>
      <c r="D326" s="13"/>
      <c r="E326" s="14"/>
      <c r="F326" s="14"/>
      <c r="G326" s="14"/>
      <c r="H326" s="14"/>
      <c r="I326" s="14"/>
      <c r="J326" s="14"/>
      <c r="K326" s="14"/>
      <c r="L326" s="15"/>
      <c r="M326" s="12"/>
      <c r="N326" s="12"/>
      <c r="O326" s="12"/>
      <c r="P326" s="98" t="str">
        <f xml:space="preserve"> IF(ISBLANK(M326),"",VLOOKUP(M326,ComboValue!$E$2:$I$18,5,FALSE))</f>
        <v/>
      </c>
      <c r="Q326" s="12"/>
      <c r="R326" s="234" t="str" cm="1">
        <f t="array" ref="R326">IF(OR(ISNUMBER(SEARCH("GHS05",$D326:$L326)),ISNUMBER(SEARCH("GHS06",$D326:$L326)),ISNUMBER(SEARCH("GHS07",$D326:$L326)),ISNUMBER(SEARCH("GHS08",$D326:$L326)),ISNUMBER(SEARCH("geen pictogram",$D326:$L326)),ISNUMBER(SEARCH("GHS09",$D326:$L326)),ISNUMBER(SEARCH("GHS05",$D326:$L326))),"JA","NEE")</f>
        <v>NEE</v>
      </c>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X326" s="121" t="str">
        <f xml:space="preserve"> IF(ISBLANK(D326),"",VLOOKUP(D326,ComboValue!$B$2:$C$11,2,FALSE) &amp; ",") &amp; IF(ISBLANK(E326),"",VLOOKUP(E326,ComboValue!$B$2:$C$11,2,FALSE) &amp; ",") &amp; IF(ISBLANK(F326),"",VLOOKUP(F326,ComboValue!$B$2:$C$11,2,FALSE) &amp; ",") &amp; IF(ISBLANK(G326),"",VLOOKUP(G326,ComboValue!$B$2:$C$11,2,FALSE) &amp; ",") &amp; IF(ISBLANK(H326),"",VLOOKUP(H326,ComboValue!$B$2:$C$11,2,FALSE) &amp; ",") &amp; IF(ISBLANK(I326),"",VLOOKUP(I326,ComboValue!$B$2:$C$11,2,FALSE) &amp; ",") &amp; IF(ISBLANK(J326),"",VLOOKUP(J326,ComboValue!$B$2:$C$11,2,FALSE) &amp; ",") &amp; IF(ISBLANK(K326),"",VLOOKUP(K326,ComboValue!$B$2:$C$11,2,FALSE) &amp; ",") &amp; IF(ISBLANK(L326),"",VLOOKUP(L326,ComboValue!$B$2:$C$11,2,FALSE) &amp; ",")</f>
        <v/>
      </c>
      <c r="AY326" s="121" t="str">
        <f t="shared" si="284"/>
        <v>Tous_NL</v>
      </c>
      <c r="AZ326" s="121" t="str">
        <f>IF(ISBLANK(M326),"",VLOOKUP(M326,ComboValue!$E$2:$G$18,3,FALSE))</f>
        <v/>
      </c>
      <c r="BA326" s="121" t="str">
        <f>IF(ISBLANK(N326),"",VLOOKUP(N326,ComboValue!$K$2:$L$5,2,FALSE))</f>
        <v/>
      </c>
      <c r="BB326" s="128" t="str">
        <f>IF(ISBLANK(S326),"",VLOOKUP(S326,ComboValue!$N$2:$O$70,2,FALSE) &amp; ",") &amp; IF(ISBLANK(T326),"",VLOOKUP(T326,ComboValue!$N$2:$O$70,2,FALSE) &amp; ",") &amp; IF(ISBLANK(U326),"",VLOOKUP(U326,ComboValue!$N$2:$O$70,2,FALSE) &amp; ",") &amp; IF(ISBLANK(V326),"",VLOOKUP(V326,ComboValue!$N$2:$O$70,2,FALSE) &amp; ",") &amp; IF(ISBLANK(W326),"",VLOOKUP(W326,ComboValue!$N$2:$O$70,2,FALSE) &amp; ",") &amp; IF(ISBLANK(X326),"",VLOOKUP(X326,ComboValue!$N$2:$O$70,2,FALSE) &amp; ",") &amp; IF(ISBLANK(Y326),"",VLOOKUP(Y326,ComboValue!$N$2:$O$70,2,FALSE) &amp; ",") &amp; IF(ISBLANK(Z326),"",VLOOKUP(Z326,ComboValue!$N$2:$O$70,2,FALSE) &amp; ",") &amp; IF(ISBLANK(AA326),"",VLOOKUP(AA326,ComboValue!$N$2:$O$70,2,FALSE) &amp; ",") &amp; IF(ISBLANK(AB326),"",VLOOKUP(AB326,ComboValue!$N$2:$O$70,2,FALSE) &amp; ",") &amp; IF(ISBLANK(AC326),"",VLOOKUP(AC326,ComboValue!$N$2:$O$70,2,FALSE) &amp; ",") &amp; IF(ISBLANK(AD326),"",VLOOKUP(AD326,ComboValue!$N$2:$O$70,2,FALSE) &amp; ",") &amp; IF(ISBLANK(AE326),"",VLOOKUP(AE326,ComboValue!$N$2:$O$70,2,FALSE) &amp; ",") &amp; IF(ISBLANK(AF326),"",VLOOKUP(AF326,ComboValue!$N$2:$O$70,2,FALSE) &amp; ",") &amp; IF(ISBLANK(AG326),"",VLOOKUP(AG326,ComboValue!$N$2:$O$70,2,FALSE) &amp; ",") &amp; IF(ISBLANK(AH326),"",VLOOKUP(AH326,ComboValue!$N$2:$O$70,2,FALSE) &amp; ",") &amp; IF(ISBLANK(AI326),"",VLOOKUP(AI326,ComboValue!$N$2:$O$70,2,FALSE) &amp; ",") &amp; IF(ISBLANK(AJ326),"",VLOOKUP(AJ326,ComboValue!$N$2:$O$70,2,FALSE) &amp; ",") &amp; IF(ISBLANK(AK326),"",VLOOKUP(AK326,ComboValue!$N$2:$O$70,2,FALSE) &amp; ",") &amp; IF(ISBLANK(AL326),"",VLOOKUP(AL326,ComboValue!$N$2:$O$70,2,FALSE) &amp; ",") &amp; IF(ISBLANK(AM326),"",VLOOKUP(AM326,ComboValue!$N$2:$O$70,2,FALSE) &amp; ",") &amp; IF(ISBLANK(AN326),"",VLOOKUP(AN326,ComboValue!$N$2:$O$70,2,FALSE) &amp; ",") &amp; IF(ISBLANK(AO326),"",VLOOKUP(AO326,ComboValue!$N$2:$O$70,2,FALSE) &amp; ",") &amp; IF(ISBLANK(AP326),"",VLOOKUP(AP326,ComboValue!$N$2:$O$70,2,FALSE) &amp; ",") &amp; IF(ISBLANK(AQ326),"",VLOOKUP(AQ326,ComboValue!$N$2:$O$70,2,FALSE) &amp; ",") &amp; IF(ISBLANK(AR326),"",VLOOKUP(AR326,ComboValue!$N$2:$O$70,2,FALSE) &amp; ",") &amp; IF(ISBLANK(AS326),"",VLOOKUP(AS326,ComboValue!$N$2:$O$70,2,FALSE) &amp; ",") &amp; IF(ISBLANK(AT326),"",VLOOKUP(AT326,ComboValue!$N$2:$O$70,2,FALSE) &amp; ",") &amp; IF(ISBLANK(AU326),"",VLOOKUP(AU326,ComboValue!$N$2:$O$70,2,FALSE) &amp; ",") &amp; IF(ISBLANK(AV326),"",VLOOKUP(AV326,ComboValue!$N$2:$O$70,2,FALSE) &amp; ",")</f>
        <v/>
      </c>
      <c r="BC326" s="122" t="str">
        <f t="shared" si="285"/>
        <v/>
      </c>
      <c r="BD326" s="110"/>
      <c r="BE326" s="120" t="str">
        <f t="shared" si="273"/>
        <v/>
      </c>
      <c r="BF326" s="121" t="str">
        <f t="shared" si="274"/>
        <v/>
      </c>
      <c r="BG326" s="121" t="str">
        <f t="shared" si="275"/>
        <v/>
      </c>
      <c r="BH326" s="121" t="str">
        <f t="shared" si="276"/>
        <v/>
      </c>
      <c r="BI326" s="121" t="str">
        <f t="shared" si="277"/>
        <v/>
      </c>
      <c r="BJ326" s="121" t="str">
        <f t="shared" si="278"/>
        <v/>
      </c>
      <c r="BK326" s="121" t="str">
        <f t="shared" si="279"/>
        <v/>
      </c>
      <c r="BL326" s="121" t="str">
        <f t="shared" si="280"/>
        <v/>
      </c>
      <c r="BM326" s="121" t="str">
        <f t="shared" si="281"/>
        <v/>
      </c>
      <c r="BN326" s="121" t="str">
        <f t="shared" si="282"/>
        <v/>
      </c>
      <c r="BO326" s="121">
        <f t="shared" si="286"/>
        <v>0</v>
      </c>
      <c r="BP326" s="121">
        <f t="shared" si="287"/>
        <v>0</v>
      </c>
      <c r="BQ326" s="121">
        <f t="shared" si="288"/>
        <v>0</v>
      </c>
      <c r="BR326" s="121">
        <f t="shared" si="289"/>
        <v>0</v>
      </c>
      <c r="BS326" s="121">
        <f t="shared" si="290"/>
        <v>0</v>
      </c>
      <c r="BT326" s="121">
        <f t="shared" si="291"/>
        <v>0</v>
      </c>
      <c r="BU326" s="121" t="str">
        <f t="shared" si="292"/>
        <v/>
      </c>
      <c r="BV326" s="121" t="str">
        <f t="shared" si="293"/>
        <v/>
      </c>
      <c r="BW326" s="121" t="str">
        <f t="shared" si="294"/>
        <v/>
      </c>
      <c r="BX326" s="121" t="str">
        <f t="shared" si="295"/>
        <v/>
      </c>
      <c r="BY326" s="121" t="str">
        <f t="shared" si="296"/>
        <v/>
      </c>
      <c r="BZ326" s="121" t="str">
        <f t="shared" si="297"/>
        <v/>
      </c>
      <c r="CA326" s="121" t="str">
        <f t="shared" si="298"/>
        <v/>
      </c>
      <c r="CB326" s="121" t="str">
        <f t="shared" si="299"/>
        <v/>
      </c>
      <c r="CC326" s="121" t="str">
        <f t="shared" si="300"/>
        <v/>
      </c>
      <c r="CD326" s="121" t="str">
        <f t="shared" si="301"/>
        <v/>
      </c>
      <c r="CE326" s="121" t="str">
        <f t="shared" si="302"/>
        <v/>
      </c>
      <c r="CF326" s="121" t="str">
        <f t="shared" si="303"/>
        <v/>
      </c>
      <c r="CG326" s="121" t="str">
        <f t="shared" si="304"/>
        <v/>
      </c>
      <c r="CH326" s="121" t="str">
        <f t="shared" si="305"/>
        <v/>
      </c>
      <c r="CI326" s="121" t="str">
        <f t="shared" si="306"/>
        <v/>
      </c>
      <c r="CJ326" s="129" t="str">
        <f t="shared" si="307"/>
        <v/>
      </c>
      <c r="CK326" s="121" t="str">
        <f t="shared" si="308"/>
        <v/>
      </c>
      <c r="CL326" s="121" t="str">
        <f t="shared" si="309"/>
        <v/>
      </c>
      <c r="CM326" s="122" t="str">
        <f t="shared" si="310"/>
        <v/>
      </c>
      <c r="CN326" s="122"/>
      <c r="CO326" s="122"/>
      <c r="CP326" s="122"/>
      <c r="CQ326" s="122"/>
      <c r="CR326" s="218" t="str">
        <f t="shared" si="283"/>
        <v>NO</v>
      </c>
      <c r="CS326" s="120" t="str">
        <f t="shared" si="311"/>
        <v/>
      </c>
      <c r="CT326" s="121" t="str">
        <f t="shared" si="312"/>
        <v/>
      </c>
      <c r="CU326" s="121" t="str">
        <f t="shared" si="313"/>
        <v/>
      </c>
      <c r="CV326" s="121" t="str">
        <f t="shared" si="314"/>
        <v/>
      </c>
      <c r="CW326" s="121" t="str">
        <f t="shared" si="315"/>
        <v/>
      </c>
      <c r="CX326" s="121" t="str">
        <f t="shared" si="316"/>
        <v/>
      </c>
      <c r="CY326" s="121" t="str">
        <f t="shared" si="317"/>
        <v/>
      </c>
      <c r="CZ326" s="121" t="str">
        <f t="shared" si="318"/>
        <v/>
      </c>
      <c r="DA326" s="121" t="str">
        <f t="shared" si="319"/>
        <v/>
      </c>
      <c r="DB326" s="122" t="str">
        <f t="shared" si="320"/>
        <v/>
      </c>
      <c r="DC326" s="120" t="str">
        <f t="shared" si="321"/>
        <v/>
      </c>
      <c r="DD326" s="121" t="str">
        <f t="shared" si="322"/>
        <v/>
      </c>
      <c r="DE326" s="121" t="str">
        <f t="shared" si="323"/>
        <v/>
      </c>
      <c r="DF326" s="122" t="str">
        <f t="shared" si="324"/>
        <v/>
      </c>
      <c r="DG326" s="110"/>
    </row>
    <row r="327" spans="2:111" ht="16.2" hidden="1" customHeight="1" outlineLevel="2" x14ac:dyDescent="0.4">
      <c r="B327" s="7">
        <v>322</v>
      </c>
      <c r="C327" s="12"/>
      <c r="D327" s="13"/>
      <c r="E327" s="14"/>
      <c r="F327" s="14"/>
      <c r="G327" s="14"/>
      <c r="H327" s="14"/>
      <c r="I327" s="14"/>
      <c r="J327" s="14"/>
      <c r="K327" s="14"/>
      <c r="L327" s="15"/>
      <c r="M327" s="12"/>
      <c r="N327" s="12"/>
      <c r="O327" s="12"/>
      <c r="P327" s="98" t="str">
        <f xml:space="preserve"> IF(ISBLANK(M327),"",VLOOKUP(M327,ComboValue!$E$2:$I$18,5,FALSE))</f>
        <v/>
      </c>
      <c r="Q327" s="12"/>
      <c r="R327" s="234" t="str" cm="1">
        <f t="array" ref="R327">IF(OR(ISNUMBER(SEARCH("GHS05",$D327:$L327)),ISNUMBER(SEARCH("GHS06",$D327:$L327)),ISNUMBER(SEARCH("GHS07",$D327:$L327)),ISNUMBER(SEARCH("GHS08",$D327:$L327)),ISNUMBER(SEARCH("geen pictogram",$D327:$L327)),ISNUMBER(SEARCH("GHS09",$D327:$L327)),ISNUMBER(SEARCH("GHS05",$D327:$L327))),"JA","NEE")</f>
        <v>NEE</v>
      </c>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X327" s="121" t="str">
        <f xml:space="preserve"> IF(ISBLANK(D327),"",VLOOKUP(D327,ComboValue!$B$2:$C$11,2,FALSE) &amp; ",") &amp; IF(ISBLANK(E327),"",VLOOKUP(E327,ComboValue!$B$2:$C$11,2,FALSE) &amp; ",") &amp; IF(ISBLANK(F327),"",VLOOKUP(F327,ComboValue!$B$2:$C$11,2,FALSE) &amp; ",") &amp; IF(ISBLANK(G327),"",VLOOKUP(G327,ComboValue!$B$2:$C$11,2,FALSE) &amp; ",") &amp; IF(ISBLANK(H327),"",VLOOKUP(H327,ComboValue!$B$2:$C$11,2,FALSE) &amp; ",") &amp; IF(ISBLANK(I327),"",VLOOKUP(I327,ComboValue!$B$2:$C$11,2,FALSE) &amp; ",") &amp; IF(ISBLANK(J327),"",VLOOKUP(J327,ComboValue!$B$2:$C$11,2,FALSE) &amp; ",") &amp; IF(ISBLANK(K327),"",VLOOKUP(K327,ComboValue!$B$2:$C$11,2,FALSE) &amp; ",") &amp; IF(ISBLANK(L327),"",VLOOKUP(L327,ComboValue!$B$2:$C$11,2,FALSE) &amp; ",")</f>
        <v/>
      </c>
      <c r="AY327" s="121" t="str">
        <f t="shared" si="284"/>
        <v>Tous_NL</v>
      </c>
      <c r="AZ327" s="121" t="str">
        <f>IF(ISBLANK(M327),"",VLOOKUP(M327,ComboValue!$E$2:$G$18,3,FALSE))</f>
        <v/>
      </c>
      <c r="BA327" s="121" t="str">
        <f>IF(ISBLANK(N327),"",VLOOKUP(N327,ComboValue!$K$2:$L$5,2,FALSE))</f>
        <v/>
      </c>
      <c r="BB327" s="128" t="str">
        <f>IF(ISBLANK(S327),"",VLOOKUP(S327,ComboValue!$N$2:$O$70,2,FALSE) &amp; ",") &amp; IF(ISBLANK(T327),"",VLOOKUP(T327,ComboValue!$N$2:$O$70,2,FALSE) &amp; ",") &amp; IF(ISBLANK(U327),"",VLOOKUP(U327,ComboValue!$N$2:$O$70,2,FALSE) &amp; ",") &amp; IF(ISBLANK(V327),"",VLOOKUP(V327,ComboValue!$N$2:$O$70,2,FALSE) &amp; ",") &amp; IF(ISBLANK(W327),"",VLOOKUP(W327,ComboValue!$N$2:$O$70,2,FALSE) &amp; ",") &amp; IF(ISBLANK(X327),"",VLOOKUP(X327,ComboValue!$N$2:$O$70,2,FALSE) &amp; ",") &amp; IF(ISBLANK(Y327),"",VLOOKUP(Y327,ComboValue!$N$2:$O$70,2,FALSE) &amp; ",") &amp; IF(ISBLANK(Z327),"",VLOOKUP(Z327,ComboValue!$N$2:$O$70,2,FALSE) &amp; ",") &amp; IF(ISBLANK(AA327),"",VLOOKUP(AA327,ComboValue!$N$2:$O$70,2,FALSE) &amp; ",") &amp; IF(ISBLANK(AB327),"",VLOOKUP(AB327,ComboValue!$N$2:$O$70,2,FALSE) &amp; ",") &amp; IF(ISBLANK(AC327),"",VLOOKUP(AC327,ComboValue!$N$2:$O$70,2,FALSE) &amp; ",") &amp; IF(ISBLANK(AD327),"",VLOOKUP(AD327,ComboValue!$N$2:$O$70,2,FALSE) &amp; ",") &amp; IF(ISBLANK(AE327),"",VLOOKUP(AE327,ComboValue!$N$2:$O$70,2,FALSE) &amp; ",") &amp; IF(ISBLANK(AF327),"",VLOOKUP(AF327,ComboValue!$N$2:$O$70,2,FALSE) &amp; ",") &amp; IF(ISBLANK(AG327),"",VLOOKUP(AG327,ComboValue!$N$2:$O$70,2,FALSE) &amp; ",") &amp; IF(ISBLANK(AH327),"",VLOOKUP(AH327,ComboValue!$N$2:$O$70,2,FALSE) &amp; ",") &amp; IF(ISBLANK(AI327),"",VLOOKUP(AI327,ComboValue!$N$2:$O$70,2,FALSE) &amp; ",") &amp; IF(ISBLANK(AJ327),"",VLOOKUP(AJ327,ComboValue!$N$2:$O$70,2,FALSE) &amp; ",") &amp; IF(ISBLANK(AK327),"",VLOOKUP(AK327,ComboValue!$N$2:$O$70,2,FALSE) &amp; ",") &amp; IF(ISBLANK(AL327),"",VLOOKUP(AL327,ComboValue!$N$2:$O$70,2,FALSE) &amp; ",") &amp; IF(ISBLANK(AM327),"",VLOOKUP(AM327,ComboValue!$N$2:$O$70,2,FALSE) &amp; ",") &amp; IF(ISBLANK(AN327),"",VLOOKUP(AN327,ComboValue!$N$2:$O$70,2,FALSE) &amp; ",") &amp; IF(ISBLANK(AO327),"",VLOOKUP(AO327,ComboValue!$N$2:$O$70,2,FALSE) &amp; ",") &amp; IF(ISBLANK(AP327),"",VLOOKUP(AP327,ComboValue!$N$2:$O$70,2,FALSE) &amp; ",") &amp; IF(ISBLANK(AQ327),"",VLOOKUP(AQ327,ComboValue!$N$2:$O$70,2,FALSE) &amp; ",") &amp; IF(ISBLANK(AR327),"",VLOOKUP(AR327,ComboValue!$N$2:$O$70,2,FALSE) &amp; ",") &amp; IF(ISBLANK(AS327),"",VLOOKUP(AS327,ComboValue!$N$2:$O$70,2,FALSE) &amp; ",") &amp; IF(ISBLANK(AT327),"",VLOOKUP(AT327,ComboValue!$N$2:$O$70,2,FALSE) &amp; ",") &amp; IF(ISBLANK(AU327),"",VLOOKUP(AU327,ComboValue!$N$2:$O$70,2,FALSE) &amp; ",") &amp; IF(ISBLANK(AV327),"",VLOOKUP(AV327,ComboValue!$N$2:$O$70,2,FALSE) &amp; ",")</f>
        <v/>
      </c>
      <c r="BC327" s="122" t="str">
        <f t="shared" si="285"/>
        <v/>
      </c>
      <c r="BD327" s="110"/>
      <c r="BE327" s="120" t="str">
        <f t="shared" ref="BE327:BE390" si="325">IF(ISNUMBER(SEARCH("01",AX327)),O327,"")</f>
        <v/>
      </c>
      <c r="BF327" s="121" t="str">
        <f t="shared" ref="BF327:BF390" si="326">IF(ISNUMBER(SEARCH("02",AX327)),O327,"")</f>
        <v/>
      </c>
      <c r="BG327" s="121" t="str">
        <f t="shared" ref="BG327:BG390" si="327">IF(ISNUMBER(SEARCH("03",AX327)),O327,"")</f>
        <v/>
      </c>
      <c r="BH327" s="121" t="str">
        <f t="shared" ref="BH327:BH390" si="328">IF(ISNUMBER(SEARCH("04",AX327)),O327,"")</f>
        <v/>
      </c>
      <c r="BI327" s="121" t="str">
        <f t="shared" ref="BI327:BI390" si="329">IF(ISNUMBER(SEARCH("05",AX327)),O327,"")</f>
        <v/>
      </c>
      <c r="BJ327" s="121" t="str">
        <f t="shared" ref="BJ327:BJ390" si="330">IF(ISNUMBER(SEARCH("06",AX327)),O327,"")</f>
        <v/>
      </c>
      <c r="BK327" s="121" t="str">
        <f t="shared" ref="BK327:BK390" si="331">IF(ISNUMBER(SEARCH("07",AX327)),O327,"")</f>
        <v/>
      </c>
      <c r="BL327" s="121" t="str">
        <f t="shared" ref="BL327:BL390" si="332">IF(ISNUMBER(SEARCH("08",AX327)),O327,"")</f>
        <v/>
      </c>
      <c r="BM327" s="121" t="str">
        <f t="shared" ref="BM327:BM390" si="333">IF(ISNUMBER(SEARCH("09",AX327)),O327,"")</f>
        <v/>
      </c>
      <c r="BN327" s="121" t="str">
        <f t="shared" ref="BN327:BN390" si="334">IF(ISNUMBER(SEARCH("10",AX327)),O327,"")</f>
        <v/>
      </c>
      <c r="BO327" s="121">
        <f t="shared" si="286"/>
        <v>0</v>
      </c>
      <c r="BP327" s="121">
        <f t="shared" si="287"/>
        <v>0</v>
      </c>
      <c r="BQ327" s="121">
        <f t="shared" si="288"/>
        <v>0</v>
      </c>
      <c r="BR327" s="121">
        <f t="shared" si="289"/>
        <v>0</v>
      </c>
      <c r="BS327" s="121">
        <f t="shared" si="290"/>
        <v>0</v>
      </c>
      <c r="BT327" s="121">
        <f t="shared" si="291"/>
        <v>0</v>
      </c>
      <c r="BU327" s="121" t="str">
        <f t="shared" si="292"/>
        <v/>
      </c>
      <c r="BV327" s="121" t="str">
        <f t="shared" si="293"/>
        <v/>
      </c>
      <c r="BW327" s="121" t="str">
        <f t="shared" si="294"/>
        <v/>
      </c>
      <c r="BX327" s="121" t="str">
        <f t="shared" si="295"/>
        <v/>
      </c>
      <c r="BY327" s="121" t="str">
        <f t="shared" si="296"/>
        <v/>
      </c>
      <c r="BZ327" s="121" t="str">
        <f t="shared" si="297"/>
        <v/>
      </c>
      <c r="CA327" s="121" t="str">
        <f t="shared" si="298"/>
        <v/>
      </c>
      <c r="CB327" s="121" t="str">
        <f t="shared" si="299"/>
        <v/>
      </c>
      <c r="CC327" s="121" t="str">
        <f t="shared" si="300"/>
        <v/>
      </c>
      <c r="CD327" s="121" t="str">
        <f t="shared" si="301"/>
        <v/>
      </c>
      <c r="CE327" s="121" t="str">
        <f t="shared" si="302"/>
        <v/>
      </c>
      <c r="CF327" s="121" t="str">
        <f t="shared" si="303"/>
        <v/>
      </c>
      <c r="CG327" s="121" t="str">
        <f t="shared" si="304"/>
        <v/>
      </c>
      <c r="CH327" s="121" t="str">
        <f t="shared" si="305"/>
        <v/>
      </c>
      <c r="CI327" s="121" t="str">
        <f t="shared" si="306"/>
        <v/>
      </c>
      <c r="CJ327" s="129" t="str">
        <f t="shared" si="307"/>
        <v/>
      </c>
      <c r="CK327" s="121" t="str">
        <f t="shared" si="308"/>
        <v/>
      </c>
      <c r="CL327" s="121" t="str">
        <f t="shared" si="309"/>
        <v/>
      </c>
      <c r="CM327" s="122" t="str">
        <f t="shared" si="310"/>
        <v/>
      </c>
      <c r="CN327" s="122"/>
      <c r="CO327" s="122"/>
      <c r="CP327" s="122"/>
      <c r="CQ327" s="122"/>
      <c r="CR327" s="218" t="str">
        <f t="shared" ref="CR327:CR390" si="335">IF(OR(AZ327="D_15", CM327&lt;&gt;"",CN327&lt;&gt;"",CO327&lt;&gt;"",CP327&lt;&gt;""), "YES", "NO")</f>
        <v>NO</v>
      </c>
      <c r="CS327" s="120" t="str">
        <f t="shared" si="311"/>
        <v/>
      </c>
      <c r="CT327" s="121" t="str">
        <f t="shared" si="312"/>
        <v/>
      </c>
      <c r="CU327" s="121" t="str">
        <f t="shared" si="313"/>
        <v/>
      </c>
      <c r="CV327" s="121" t="str">
        <f t="shared" si="314"/>
        <v/>
      </c>
      <c r="CW327" s="121" t="str">
        <f t="shared" si="315"/>
        <v/>
      </c>
      <c r="CX327" s="121" t="str">
        <f t="shared" si="316"/>
        <v/>
      </c>
      <c r="CY327" s="121" t="str">
        <f t="shared" si="317"/>
        <v/>
      </c>
      <c r="CZ327" s="121" t="str">
        <f t="shared" si="318"/>
        <v/>
      </c>
      <c r="DA327" s="121" t="str">
        <f t="shared" si="319"/>
        <v/>
      </c>
      <c r="DB327" s="122" t="str">
        <f t="shared" si="320"/>
        <v/>
      </c>
      <c r="DC327" s="120" t="str">
        <f t="shared" si="321"/>
        <v/>
      </c>
      <c r="DD327" s="121" t="str">
        <f t="shared" si="322"/>
        <v/>
      </c>
      <c r="DE327" s="121" t="str">
        <f t="shared" si="323"/>
        <v/>
      </c>
      <c r="DF327" s="122" t="str">
        <f t="shared" si="324"/>
        <v/>
      </c>
      <c r="DG327" s="110"/>
    </row>
    <row r="328" spans="2:111" ht="16.2" hidden="1" customHeight="1" outlineLevel="2" x14ac:dyDescent="0.4">
      <c r="B328" s="7">
        <v>323</v>
      </c>
      <c r="C328" s="12"/>
      <c r="D328" s="13"/>
      <c r="E328" s="14"/>
      <c r="F328" s="14"/>
      <c r="G328" s="14"/>
      <c r="H328" s="14"/>
      <c r="I328" s="14"/>
      <c r="J328" s="14"/>
      <c r="K328" s="14"/>
      <c r="L328" s="15"/>
      <c r="M328" s="12"/>
      <c r="N328" s="12"/>
      <c r="O328" s="12"/>
      <c r="P328" s="98" t="str">
        <f xml:space="preserve"> IF(ISBLANK(M328),"",VLOOKUP(M328,ComboValue!$E$2:$I$18,5,FALSE))</f>
        <v/>
      </c>
      <c r="Q328" s="12"/>
      <c r="R328" s="234" t="str" cm="1">
        <f t="array" ref="R328">IF(OR(ISNUMBER(SEARCH("GHS05",$D328:$L328)),ISNUMBER(SEARCH("GHS06",$D328:$L328)),ISNUMBER(SEARCH("GHS07",$D328:$L328)),ISNUMBER(SEARCH("GHS08",$D328:$L328)),ISNUMBER(SEARCH("geen pictogram",$D328:$L328)),ISNUMBER(SEARCH("GHS09",$D328:$L328)),ISNUMBER(SEARCH("GHS05",$D328:$L328))),"JA","NEE")</f>
        <v>NEE</v>
      </c>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X328" s="121" t="str">
        <f xml:space="preserve"> IF(ISBLANK(D328),"",VLOOKUP(D328,ComboValue!$B$2:$C$11,2,FALSE) &amp; ",") &amp; IF(ISBLANK(E328),"",VLOOKUP(E328,ComboValue!$B$2:$C$11,2,FALSE) &amp; ",") &amp; IF(ISBLANK(F328),"",VLOOKUP(F328,ComboValue!$B$2:$C$11,2,FALSE) &amp; ",") &amp; IF(ISBLANK(G328),"",VLOOKUP(G328,ComboValue!$B$2:$C$11,2,FALSE) &amp; ",") &amp; IF(ISBLANK(H328),"",VLOOKUP(H328,ComboValue!$B$2:$C$11,2,FALSE) &amp; ",") &amp; IF(ISBLANK(I328),"",VLOOKUP(I328,ComboValue!$B$2:$C$11,2,FALSE) &amp; ",") &amp; IF(ISBLANK(J328),"",VLOOKUP(J328,ComboValue!$B$2:$C$11,2,FALSE) &amp; ",") &amp; IF(ISBLANK(K328),"",VLOOKUP(K328,ComboValue!$B$2:$C$11,2,FALSE) &amp; ",") &amp; IF(ISBLANK(L328),"",VLOOKUP(L328,ComboValue!$B$2:$C$11,2,FALSE) &amp; ",")</f>
        <v/>
      </c>
      <c r="AY328" s="121" t="str">
        <f t="shared" si="284"/>
        <v>Tous_NL</v>
      </c>
      <c r="AZ328" s="121" t="str">
        <f>IF(ISBLANK(M328),"",VLOOKUP(M328,ComboValue!$E$2:$G$18,3,FALSE))</f>
        <v/>
      </c>
      <c r="BA328" s="121" t="str">
        <f>IF(ISBLANK(N328),"",VLOOKUP(N328,ComboValue!$K$2:$L$5,2,FALSE))</f>
        <v/>
      </c>
      <c r="BB328" s="128" t="str">
        <f>IF(ISBLANK(S328),"",VLOOKUP(S328,ComboValue!$N$2:$O$70,2,FALSE) &amp; ",") &amp; IF(ISBLANK(T328),"",VLOOKUP(T328,ComboValue!$N$2:$O$70,2,FALSE) &amp; ",") &amp; IF(ISBLANK(U328),"",VLOOKUP(U328,ComboValue!$N$2:$O$70,2,FALSE) &amp; ",") &amp; IF(ISBLANK(V328),"",VLOOKUP(V328,ComboValue!$N$2:$O$70,2,FALSE) &amp; ",") &amp; IF(ISBLANK(W328),"",VLOOKUP(W328,ComboValue!$N$2:$O$70,2,FALSE) &amp; ",") &amp; IF(ISBLANK(X328),"",VLOOKUP(X328,ComboValue!$N$2:$O$70,2,FALSE) &amp; ",") &amp; IF(ISBLANK(Y328),"",VLOOKUP(Y328,ComboValue!$N$2:$O$70,2,FALSE) &amp; ",") &amp; IF(ISBLANK(Z328),"",VLOOKUP(Z328,ComboValue!$N$2:$O$70,2,FALSE) &amp; ",") &amp; IF(ISBLANK(AA328),"",VLOOKUP(AA328,ComboValue!$N$2:$O$70,2,FALSE) &amp; ",") &amp; IF(ISBLANK(AB328),"",VLOOKUP(AB328,ComboValue!$N$2:$O$70,2,FALSE) &amp; ",") &amp; IF(ISBLANK(AC328),"",VLOOKUP(AC328,ComboValue!$N$2:$O$70,2,FALSE) &amp; ",") &amp; IF(ISBLANK(AD328),"",VLOOKUP(AD328,ComboValue!$N$2:$O$70,2,FALSE) &amp; ",") &amp; IF(ISBLANK(AE328),"",VLOOKUP(AE328,ComboValue!$N$2:$O$70,2,FALSE) &amp; ",") &amp; IF(ISBLANK(AF328),"",VLOOKUP(AF328,ComboValue!$N$2:$O$70,2,FALSE) &amp; ",") &amp; IF(ISBLANK(AG328),"",VLOOKUP(AG328,ComboValue!$N$2:$O$70,2,FALSE) &amp; ",") &amp; IF(ISBLANK(AH328),"",VLOOKUP(AH328,ComboValue!$N$2:$O$70,2,FALSE) &amp; ",") &amp; IF(ISBLANK(AI328),"",VLOOKUP(AI328,ComboValue!$N$2:$O$70,2,FALSE) &amp; ",") &amp; IF(ISBLANK(AJ328),"",VLOOKUP(AJ328,ComboValue!$N$2:$O$70,2,FALSE) &amp; ",") &amp; IF(ISBLANK(AK328),"",VLOOKUP(AK328,ComboValue!$N$2:$O$70,2,FALSE) &amp; ",") &amp; IF(ISBLANK(AL328),"",VLOOKUP(AL328,ComboValue!$N$2:$O$70,2,FALSE) &amp; ",") &amp; IF(ISBLANK(AM328),"",VLOOKUP(AM328,ComboValue!$N$2:$O$70,2,FALSE) &amp; ",") &amp; IF(ISBLANK(AN328),"",VLOOKUP(AN328,ComboValue!$N$2:$O$70,2,FALSE) &amp; ",") &amp; IF(ISBLANK(AO328),"",VLOOKUP(AO328,ComboValue!$N$2:$O$70,2,FALSE) &amp; ",") &amp; IF(ISBLANK(AP328),"",VLOOKUP(AP328,ComboValue!$N$2:$O$70,2,FALSE) &amp; ",") &amp; IF(ISBLANK(AQ328),"",VLOOKUP(AQ328,ComboValue!$N$2:$O$70,2,FALSE) &amp; ",") &amp; IF(ISBLANK(AR328),"",VLOOKUP(AR328,ComboValue!$N$2:$O$70,2,FALSE) &amp; ",") &amp; IF(ISBLANK(AS328),"",VLOOKUP(AS328,ComboValue!$N$2:$O$70,2,FALSE) &amp; ",") &amp; IF(ISBLANK(AT328),"",VLOOKUP(AT328,ComboValue!$N$2:$O$70,2,FALSE) &amp; ",") &amp; IF(ISBLANK(AU328),"",VLOOKUP(AU328,ComboValue!$N$2:$O$70,2,FALSE) &amp; ",") &amp; IF(ISBLANK(AV328),"",VLOOKUP(AV328,ComboValue!$N$2:$O$70,2,FALSE) &amp; ",")</f>
        <v/>
      </c>
      <c r="BC328" s="122" t="str">
        <f t="shared" si="285"/>
        <v/>
      </c>
      <c r="BD328" s="110"/>
      <c r="BE328" s="120" t="str">
        <f t="shared" si="325"/>
        <v/>
      </c>
      <c r="BF328" s="121" t="str">
        <f t="shared" si="326"/>
        <v/>
      </c>
      <c r="BG328" s="121" t="str">
        <f t="shared" si="327"/>
        <v/>
      </c>
      <c r="BH328" s="121" t="str">
        <f t="shared" si="328"/>
        <v/>
      </c>
      <c r="BI328" s="121" t="str">
        <f t="shared" si="329"/>
        <v/>
      </c>
      <c r="BJ328" s="121" t="str">
        <f t="shared" si="330"/>
        <v/>
      </c>
      <c r="BK328" s="121" t="str">
        <f t="shared" si="331"/>
        <v/>
      </c>
      <c r="BL328" s="121" t="str">
        <f t="shared" si="332"/>
        <v/>
      </c>
      <c r="BM328" s="121" t="str">
        <f t="shared" si="333"/>
        <v/>
      </c>
      <c r="BN328" s="121" t="str">
        <f t="shared" si="334"/>
        <v/>
      </c>
      <c r="BO328" s="121">
        <f t="shared" si="286"/>
        <v>0</v>
      </c>
      <c r="BP328" s="121">
        <f t="shared" si="287"/>
        <v>0</v>
      </c>
      <c r="BQ328" s="121">
        <f t="shared" si="288"/>
        <v>0</v>
      </c>
      <c r="BR328" s="121">
        <f t="shared" si="289"/>
        <v>0</v>
      </c>
      <c r="BS328" s="121">
        <f t="shared" si="290"/>
        <v>0</v>
      </c>
      <c r="BT328" s="121">
        <f t="shared" si="291"/>
        <v>0</v>
      </c>
      <c r="BU328" s="121" t="str">
        <f t="shared" si="292"/>
        <v/>
      </c>
      <c r="BV328" s="121" t="str">
        <f t="shared" si="293"/>
        <v/>
      </c>
      <c r="BW328" s="121" t="str">
        <f t="shared" si="294"/>
        <v/>
      </c>
      <c r="BX328" s="121" t="str">
        <f t="shared" si="295"/>
        <v/>
      </c>
      <c r="BY328" s="121" t="str">
        <f t="shared" si="296"/>
        <v/>
      </c>
      <c r="BZ328" s="121" t="str">
        <f t="shared" si="297"/>
        <v/>
      </c>
      <c r="CA328" s="121" t="str">
        <f t="shared" si="298"/>
        <v/>
      </c>
      <c r="CB328" s="121" t="str">
        <f t="shared" si="299"/>
        <v/>
      </c>
      <c r="CC328" s="121" t="str">
        <f t="shared" si="300"/>
        <v/>
      </c>
      <c r="CD328" s="121" t="str">
        <f t="shared" si="301"/>
        <v/>
      </c>
      <c r="CE328" s="121" t="str">
        <f t="shared" si="302"/>
        <v/>
      </c>
      <c r="CF328" s="121" t="str">
        <f t="shared" si="303"/>
        <v/>
      </c>
      <c r="CG328" s="121" t="str">
        <f t="shared" si="304"/>
        <v/>
      </c>
      <c r="CH328" s="121" t="str">
        <f t="shared" si="305"/>
        <v/>
      </c>
      <c r="CI328" s="121" t="str">
        <f t="shared" si="306"/>
        <v/>
      </c>
      <c r="CJ328" s="129" t="str">
        <f t="shared" si="307"/>
        <v/>
      </c>
      <c r="CK328" s="121" t="str">
        <f t="shared" si="308"/>
        <v/>
      </c>
      <c r="CL328" s="121" t="str">
        <f t="shared" si="309"/>
        <v/>
      </c>
      <c r="CM328" s="122" t="str">
        <f t="shared" si="310"/>
        <v/>
      </c>
      <c r="CN328" s="122"/>
      <c r="CO328" s="122"/>
      <c r="CP328" s="122"/>
      <c r="CQ328" s="122"/>
      <c r="CR328" s="218" t="str">
        <f t="shared" si="335"/>
        <v>NO</v>
      </c>
      <c r="CS328" s="120" t="str">
        <f t="shared" si="311"/>
        <v/>
      </c>
      <c r="CT328" s="121" t="str">
        <f t="shared" si="312"/>
        <v/>
      </c>
      <c r="CU328" s="121" t="str">
        <f t="shared" si="313"/>
        <v/>
      </c>
      <c r="CV328" s="121" t="str">
        <f t="shared" si="314"/>
        <v/>
      </c>
      <c r="CW328" s="121" t="str">
        <f t="shared" si="315"/>
        <v/>
      </c>
      <c r="CX328" s="121" t="str">
        <f t="shared" si="316"/>
        <v/>
      </c>
      <c r="CY328" s="121" t="str">
        <f t="shared" si="317"/>
        <v/>
      </c>
      <c r="CZ328" s="121" t="str">
        <f t="shared" si="318"/>
        <v/>
      </c>
      <c r="DA328" s="121" t="str">
        <f t="shared" si="319"/>
        <v/>
      </c>
      <c r="DB328" s="122" t="str">
        <f t="shared" si="320"/>
        <v/>
      </c>
      <c r="DC328" s="120" t="str">
        <f t="shared" si="321"/>
        <v/>
      </c>
      <c r="DD328" s="121" t="str">
        <f t="shared" si="322"/>
        <v/>
      </c>
      <c r="DE328" s="121" t="str">
        <f t="shared" si="323"/>
        <v/>
      </c>
      <c r="DF328" s="122" t="str">
        <f t="shared" si="324"/>
        <v/>
      </c>
      <c r="DG328" s="110"/>
    </row>
    <row r="329" spans="2:111" ht="16.2" hidden="1" customHeight="1" outlineLevel="2" x14ac:dyDescent="0.4">
      <c r="B329" s="7">
        <v>324</v>
      </c>
      <c r="C329" s="12"/>
      <c r="D329" s="13"/>
      <c r="E329" s="14"/>
      <c r="F329" s="14"/>
      <c r="G329" s="14"/>
      <c r="H329" s="14"/>
      <c r="I329" s="14"/>
      <c r="J329" s="14"/>
      <c r="K329" s="14"/>
      <c r="L329" s="15"/>
      <c r="M329" s="12"/>
      <c r="N329" s="12"/>
      <c r="O329" s="12"/>
      <c r="P329" s="98" t="str">
        <f xml:space="preserve"> IF(ISBLANK(M329),"",VLOOKUP(M329,ComboValue!$E$2:$I$18,5,FALSE))</f>
        <v/>
      </c>
      <c r="Q329" s="12"/>
      <c r="R329" s="234" t="str" cm="1">
        <f t="array" ref="R329">IF(OR(ISNUMBER(SEARCH("GHS05",$D329:$L329)),ISNUMBER(SEARCH("GHS06",$D329:$L329)),ISNUMBER(SEARCH("GHS07",$D329:$L329)),ISNUMBER(SEARCH("GHS08",$D329:$L329)),ISNUMBER(SEARCH("geen pictogram",$D329:$L329)),ISNUMBER(SEARCH("GHS09",$D329:$L329)),ISNUMBER(SEARCH("GHS05",$D329:$L329))),"JA","NEE")</f>
        <v>NEE</v>
      </c>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X329" s="121" t="str">
        <f xml:space="preserve"> IF(ISBLANK(D329),"",VLOOKUP(D329,ComboValue!$B$2:$C$11,2,FALSE) &amp; ",") &amp; IF(ISBLANK(E329),"",VLOOKUP(E329,ComboValue!$B$2:$C$11,2,FALSE) &amp; ",") &amp; IF(ISBLANK(F329),"",VLOOKUP(F329,ComboValue!$B$2:$C$11,2,FALSE) &amp; ",") &amp; IF(ISBLANK(G329),"",VLOOKUP(G329,ComboValue!$B$2:$C$11,2,FALSE) &amp; ",") &amp; IF(ISBLANK(H329),"",VLOOKUP(H329,ComboValue!$B$2:$C$11,2,FALSE) &amp; ",") &amp; IF(ISBLANK(I329),"",VLOOKUP(I329,ComboValue!$B$2:$C$11,2,FALSE) &amp; ",") &amp; IF(ISBLANK(J329),"",VLOOKUP(J329,ComboValue!$B$2:$C$11,2,FALSE) &amp; ",") &amp; IF(ISBLANK(K329),"",VLOOKUP(K329,ComboValue!$B$2:$C$11,2,FALSE) &amp; ",") &amp; IF(ISBLANK(L329),"",VLOOKUP(L329,ComboValue!$B$2:$C$11,2,FALSE) &amp; ",")</f>
        <v/>
      </c>
      <c r="AY329" s="121" t="str">
        <f t="shared" si="284"/>
        <v>Tous_NL</v>
      </c>
      <c r="AZ329" s="121" t="str">
        <f>IF(ISBLANK(M329),"",VLOOKUP(M329,ComboValue!$E$2:$G$18,3,FALSE))</f>
        <v/>
      </c>
      <c r="BA329" s="121" t="str">
        <f>IF(ISBLANK(N329),"",VLOOKUP(N329,ComboValue!$K$2:$L$5,2,FALSE))</f>
        <v/>
      </c>
      <c r="BB329" s="128" t="str">
        <f>IF(ISBLANK(S329),"",VLOOKUP(S329,ComboValue!$N$2:$O$70,2,FALSE) &amp; ",") &amp; IF(ISBLANK(T329),"",VLOOKUP(T329,ComboValue!$N$2:$O$70,2,FALSE) &amp; ",") &amp; IF(ISBLANK(U329),"",VLOOKUP(U329,ComboValue!$N$2:$O$70,2,FALSE) &amp; ",") &amp; IF(ISBLANK(V329),"",VLOOKUP(V329,ComboValue!$N$2:$O$70,2,FALSE) &amp; ",") &amp; IF(ISBLANK(W329),"",VLOOKUP(W329,ComboValue!$N$2:$O$70,2,FALSE) &amp; ",") &amp; IF(ISBLANK(X329),"",VLOOKUP(X329,ComboValue!$N$2:$O$70,2,FALSE) &amp; ",") &amp; IF(ISBLANK(Y329),"",VLOOKUP(Y329,ComboValue!$N$2:$O$70,2,FALSE) &amp; ",") &amp; IF(ISBLANK(Z329),"",VLOOKUP(Z329,ComboValue!$N$2:$O$70,2,FALSE) &amp; ",") &amp; IF(ISBLANK(AA329),"",VLOOKUP(AA329,ComboValue!$N$2:$O$70,2,FALSE) &amp; ",") &amp; IF(ISBLANK(AB329),"",VLOOKUP(AB329,ComboValue!$N$2:$O$70,2,FALSE) &amp; ",") &amp; IF(ISBLANK(AC329),"",VLOOKUP(AC329,ComboValue!$N$2:$O$70,2,FALSE) &amp; ",") &amp; IF(ISBLANK(AD329),"",VLOOKUP(AD329,ComboValue!$N$2:$O$70,2,FALSE) &amp; ",") &amp; IF(ISBLANK(AE329),"",VLOOKUP(AE329,ComboValue!$N$2:$O$70,2,FALSE) &amp; ",") &amp; IF(ISBLANK(AF329),"",VLOOKUP(AF329,ComboValue!$N$2:$O$70,2,FALSE) &amp; ",") &amp; IF(ISBLANK(AG329),"",VLOOKUP(AG329,ComboValue!$N$2:$O$70,2,FALSE) &amp; ",") &amp; IF(ISBLANK(AH329),"",VLOOKUP(AH329,ComboValue!$N$2:$O$70,2,FALSE) &amp; ",") &amp; IF(ISBLANK(AI329),"",VLOOKUP(AI329,ComboValue!$N$2:$O$70,2,FALSE) &amp; ",") &amp; IF(ISBLANK(AJ329),"",VLOOKUP(AJ329,ComboValue!$N$2:$O$70,2,FALSE) &amp; ",") &amp; IF(ISBLANK(AK329),"",VLOOKUP(AK329,ComboValue!$N$2:$O$70,2,FALSE) &amp; ",") &amp; IF(ISBLANK(AL329),"",VLOOKUP(AL329,ComboValue!$N$2:$O$70,2,FALSE) &amp; ",") &amp; IF(ISBLANK(AM329),"",VLOOKUP(AM329,ComboValue!$N$2:$O$70,2,FALSE) &amp; ",") &amp; IF(ISBLANK(AN329),"",VLOOKUP(AN329,ComboValue!$N$2:$O$70,2,FALSE) &amp; ",") &amp; IF(ISBLANK(AO329),"",VLOOKUP(AO329,ComboValue!$N$2:$O$70,2,FALSE) &amp; ",") &amp; IF(ISBLANK(AP329),"",VLOOKUP(AP329,ComboValue!$N$2:$O$70,2,FALSE) &amp; ",") &amp; IF(ISBLANK(AQ329),"",VLOOKUP(AQ329,ComboValue!$N$2:$O$70,2,FALSE) &amp; ",") &amp; IF(ISBLANK(AR329),"",VLOOKUP(AR329,ComboValue!$N$2:$O$70,2,FALSE) &amp; ",") &amp; IF(ISBLANK(AS329),"",VLOOKUP(AS329,ComboValue!$N$2:$O$70,2,FALSE) &amp; ",") &amp; IF(ISBLANK(AT329),"",VLOOKUP(AT329,ComboValue!$N$2:$O$70,2,FALSE) &amp; ",") &amp; IF(ISBLANK(AU329),"",VLOOKUP(AU329,ComboValue!$N$2:$O$70,2,FALSE) &amp; ",") &amp; IF(ISBLANK(AV329),"",VLOOKUP(AV329,ComboValue!$N$2:$O$70,2,FALSE) &amp; ",")</f>
        <v/>
      </c>
      <c r="BC329" s="122" t="str">
        <f t="shared" si="285"/>
        <v/>
      </c>
      <c r="BD329" s="110"/>
      <c r="BE329" s="120" t="str">
        <f t="shared" si="325"/>
        <v/>
      </c>
      <c r="BF329" s="121" t="str">
        <f t="shared" si="326"/>
        <v/>
      </c>
      <c r="BG329" s="121" t="str">
        <f t="shared" si="327"/>
        <v/>
      </c>
      <c r="BH329" s="121" t="str">
        <f t="shared" si="328"/>
        <v/>
      </c>
      <c r="BI329" s="121" t="str">
        <f t="shared" si="329"/>
        <v/>
      </c>
      <c r="BJ329" s="121" t="str">
        <f t="shared" si="330"/>
        <v/>
      </c>
      <c r="BK329" s="121" t="str">
        <f t="shared" si="331"/>
        <v/>
      </c>
      <c r="BL329" s="121" t="str">
        <f t="shared" si="332"/>
        <v/>
      </c>
      <c r="BM329" s="121" t="str">
        <f t="shared" si="333"/>
        <v/>
      </c>
      <c r="BN329" s="121" t="str">
        <f t="shared" si="334"/>
        <v/>
      </c>
      <c r="BO329" s="121">
        <f t="shared" si="286"/>
        <v>0</v>
      </c>
      <c r="BP329" s="121">
        <f t="shared" si="287"/>
        <v>0</v>
      </c>
      <c r="BQ329" s="121">
        <f t="shared" si="288"/>
        <v>0</v>
      </c>
      <c r="BR329" s="121">
        <f t="shared" si="289"/>
        <v>0</v>
      </c>
      <c r="BS329" s="121">
        <f t="shared" si="290"/>
        <v>0</v>
      </c>
      <c r="BT329" s="121">
        <f t="shared" si="291"/>
        <v>0</v>
      </c>
      <c r="BU329" s="121" t="str">
        <f t="shared" si="292"/>
        <v/>
      </c>
      <c r="BV329" s="121" t="str">
        <f t="shared" si="293"/>
        <v/>
      </c>
      <c r="BW329" s="121" t="str">
        <f t="shared" si="294"/>
        <v/>
      </c>
      <c r="BX329" s="121" t="str">
        <f t="shared" si="295"/>
        <v/>
      </c>
      <c r="BY329" s="121" t="str">
        <f t="shared" si="296"/>
        <v/>
      </c>
      <c r="BZ329" s="121" t="str">
        <f t="shared" si="297"/>
        <v/>
      </c>
      <c r="CA329" s="121" t="str">
        <f t="shared" si="298"/>
        <v/>
      </c>
      <c r="CB329" s="121" t="str">
        <f t="shared" si="299"/>
        <v/>
      </c>
      <c r="CC329" s="121" t="str">
        <f t="shared" si="300"/>
        <v/>
      </c>
      <c r="CD329" s="121" t="str">
        <f t="shared" si="301"/>
        <v/>
      </c>
      <c r="CE329" s="121" t="str">
        <f t="shared" si="302"/>
        <v/>
      </c>
      <c r="CF329" s="121" t="str">
        <f t="shared" si="303"/>
        <v/>
      </c>
      <c r="CG329" s="121" t="str">
        <f t="shared" si="304"/>
        <v/>
      </c>
      <c r="CH329" s="121" t="str">
        <f t="shared" si="305"/>
        <v/>
      </c>
      <c r="CI329" s="121" t="str">
        <f t="shared" si="306"/>
        <v/>
      </c>
      <c r="CJ329" s="129" t="str">
        <f t="shared" si="307"/>
        <v/>
      </c>
      <c r="CK329" s="121" t="str">
        <f t="shared" si="308"/>
        <v/>
      </c>
      <c r="CL329" s="121" t="str">
        <f t="shared" si="309"/>
        <v/>
      </c>
      <c r="CM329" s="122" t="str">
        <f t="shared" si="310"/>
        <v/>
      </c>
      <c r="CN329" s="122"/>
      <c r="CO329" s="122"/>
      <c r="CP329" s="122"/>
      <c r="CQ329" s="122"/>
      <c r="CR329" s="218" t="str">
        <f t="shared" si="335"/>
        <v>NO</v>
      </c>
      <c r="CS329" s="120" t="str">
        <f t="shared" si="311"/>
        <v/>
      </c>
      <c r="CT329" s="121" t="str">
        <f t="shared" si="312"/>
        <v/>
      </c>
      <c r="CU329" s="121" t="str">
        <f t="shared" si="313"/>
        <v/>
      </c>
      <c r="CV329" s="121" t="str">
        <f t="shared" si="314"/>
        <v/>
      </c>
      <c r="CW329" s="121" t="str">
        <f t="shared" si="315"/>
        <v/>
      </c>
      <c r="CX329" s="121" t="str">
        <f t="shared" si="316"/>
        <v/>
      </c>
      <c r="CY329" s="121" t="str">
        <f t="shared" si="317"/>
        <v/>
      </c>
      <c r="CZ329" s="121" t="str">
        <f t="shared" si="318"/>
        <v/>
      </c>
      <c r="DA329" s="121" t="str">
        <f t="shared" si="319"/>
        <v/>
      </c>
      <c r="DB329" s="122" t="str">
        <f t="shared" si="320"/>
        <v/>
      </c>
      <c r="DC329" s="120" t="str">
        <f t="shared" si="321"/>
        <v/>
      </c>
      <c r="DD329" s="121" t="str">
        <f t="shared" si="322"/>
        <v/>
      </c>
      <c r="DE329" s="121" t="str">
        <f t="shared" si="323"/>
        <v/>
      </c>
      <c r="DF329" s="122" t="str">
        <f t="shared" si="324"/>
        <v/>
      </c>
      <c r="DG329" s="110"/>
    </row>
    <row r="330" spans="2:111" ht="16.2" hidden="1" customHeight="1" outlineLevel="2" x14ac:dyDescent="0.4">
      <c r="B330" s="7">
        <v>325</v>
      </c>
      <c r="C330" s="12"/>
      <c r="D330" s="13"/>
      <c r="E330" s="14"/>
      <c r="F330" s="14"/>
      <c r="G330" s="14"/>
      <c r="H330" s="14"/>
      <c r="I330" s="14"/>
      <c r="J330" s="14"/>
      <c r="K330" s="14"/>
      <c r="L330" s="15"/>
      <c r="M330" s="12"/>
      <c r="N330" s="12"/>
      <c r="O330" s="12"/>
      <c r="P330" s="98" t="str">
        <f xml:space="preserve"> IF(ISBLANK(M330),"",VLOOKUP(M330,ComboValue!$E$2:$I$18,5,FALSE))</f>
        <v/>
      </c>
      <c r="Q330" s="12"/>
      <c r="R330" s="234" t="str" cm="1">
        <f t="array" ref="R330">IF(OR(ISNUMBER(SEARCH("GHS05",$D330:$L330)),ISNUMBER(SEARCH("GHS06",$D330:$L330)),ISNUMBER(SEARCH("GHS07",$D330:$L330)),ISNUMBER(SEARCH("GHS08",$D330:$L330)),ISNUMBER(SEARCH("geen pictogram",$D330:$L330)),ISNUMBER(SEARCH("GHS09",$D330:$L330)),ISNUMBER(SEARCH("GHS05",$D330:$L330))),"JA","NEE")</f>
        <v>NEE</v>
      </c>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X330" s="121" t="str">
        <f xml:space="preserve"> IF(ISBLANK(D330),"",VLOOKUP(D330,ComboValue!$B$2:$C$11,2,FALSE) &amp; ",") &amp; IF(ISBLANK(E330),"",VLOOKUP(E330,ComboValue!$B$2:$C$11,2,FALSE) &amp; ",") &amp; IF(ISBLANK(F330),"",VLOOKUP(F330,ComboValue!$B$2:$C$11,2,FALSE) &amp; ",") &amp; IF(ISBLANK(G330),"",VLOOKUP(G330,ComboValue!$B$2:$C$11,2,FALSE) &amp; ",") &amp; IF(ISBLANK(H330),"",VLOOKUP(H330,ComboValue!$B$2:$C$11,2,FALSE) &amp; ",") &amp; IF(ISBLANK(I330),"",VLOOKUP(I330,ComboValue!$B$2:$C$11,2,FALSE) &amp; ",") &amp; IF(ISBLANK(J330),"",VLOOKUP(J330,ComboValue!$B$2:$C$11,2,FALSE) &amp; ",") &amp; IF(ISBLANK(K330),"",VLOOKUP(K330,ComboValue!$B$2:$C$11,2,FALSE) &amp; ",") &amp; IF(ISBLANK(L330),"",VLOOKUP(L330,ComboValue!$B$2:$C$11,2,FALSE) &amp; ",")</f>
        <v/>
      </c>
      <c r="AY330" s="121" t="str">
        <f t="shared" si="284"/>
        <v>Tous_NL</v>
      </c>
      <c r="AZ330" s="121" t="str">
        <f>IF(ISBLANK(M330),"",VLOOKUP(M330,ComboValue!$E$2:$G$18,3,FALSE))</f>
        <v/>
      </c>
      <c r="BA330" s="121" t="str">
        <f>IF(ISBLANK(N330),"",VLOOKUP(N330,ComboValue!$K$2:$L$5,2,FALSE))</f>
        <v/>
      </c>
      <c r="BB330" s="128" t="str">
        <f>IF(ISBLANK(S330),"",VLOOKUP(S330,ComboValue!$N$2:$O$70,2,FALSE) &amp; ",") &amp; IF(ISBLANK(T330),"",VLOOKUP(T330,ComboValue!$N$2:$O$70,2,FALSE) &amp; ",") &amp; IF(ISBLANK(U330),"",VLOOKUP(U330,ComboValue!$N$2:$O$70,2,FALSE) &amp; ",") &amp; IF(ISBLANK(V330),"",VLOOKUP(V330,ComboValue!$N$2:$O$70,2,FALSE) &amp; ",") &amp; IF(ISBLANK(W330),"",VLOOKUP(W330,ComboValue!$N$2:$O$70,2,FALSE) &amp; ",") &amp; IF(ISBLANK(X330),"",VLOOKUP(X330,ComboValue!$N$2:$O$70,2,FALSE) &amp; ",") &amp; IF(ISBLANK(Y330),"",VLOOKUP(Y330,ComboValue!$N$2:$O$70,2,FALSE) &amp; ",") &amp; IF(ISBLANK(Z330),"",VLOOKUP(Z330,ComboValue!$N$2:$O$70,2,FALSE) &amp; ",") &amp; IF(ISBLANK(AA330),"",VLOOKUP(AA330,ComboValue!$N$2:$O$70,2,FALSE) &amp; ",") &amp; IF(ISBLANK(AB330),"",VLOOKUP(AB330,ComboValue!$N$2:$O$70,2,FALSE) &amp; ",") &amp; IF(ISBLANK(AC330),"",VLOOKUP(AC330,ComboValue!$N$2:$O$70,2,FALSE) &amp; ",") &amp; IF(ISBLANK(AD330),"",VLOOKUP(AD330,ComboValue!$N$2:$O$70,2,FALSE) &amp; ",") &amp; IF(ISBLANK(AE330),"",VLOOKUP(AE330,ComboValue!$N$2:$O$70,2,FALSE) &amp; ",") &amp; IF(ISBLANK(AF330),"",VLOOKUP(AF330,ComboValue!$N$2:$O$70,2,FALSE) &amp; ",") &amp; IF(ISBLANK(AG330),"",VLOOKUP(AG330,ComboValue!$N$2:$O$70,2,FALSE) &amp; ",") &amp; IF(ISBLANK(AH330),"",VLOOKUP(AH330,ComboValue!$N$2:$O$70,2,FALSE) &amp; ",") &amp; IF(ISBLANK(AI330),"",VLOOKUP(AI330,ComboValue!$N$2:$O$70,2,FALSE) &amp; ",") &amp; IF(ISBLANK(AJ330),"",VLOOKUP(AJ330,ComboValue!$N$2:$O$70,2,FALSE) &amp; ",") &amp; IF(ISBLANK(AK330),"",VLOOKUP(AK330,ComboValue!$N$2:$O$70,2,FALSE) &amp; ",") &amp; IF(ISBLANK(AL330),"",VLOOKUP(AL330,ComboValue!$N$2:$O$70,2,FALSE) &amp; ",") &amp; IF(ISBLANK(AM330),"",VLOOKUP(AM330,ComboValue!$N$2:$O$70,2,FALSE) &amp; ",") &amp; IF(ISBLANK(AN330),"",VLOOKUP(AN330,ComboValue!$N$2:$O$70,2,FALSE) &amp; ",") &amp; IF(ISBLANK(AO330),"",VLOOKUP(AO330,ComboValue!$N$2:$O$70,2,FALSE) &amp; ",") &amp; IF(ISBLANK(AP330),"",VLOOKUP(AP330,ComboValue!$N$2:$O$70,2,FALSE) &amp; ",") &amp; IF(ISBLANK(AQ330),"",VLOOKUP(AQ330,ComboValue!$N$2:$O$70,2,FALSE) &amp; ",") &amp; IF(ISBLANK(AR330),"",VLOOKUP(AR330,ComboValue!$N$2:$O$70,2,FALSE) &amp; ",") &amp; IF(ISBLANK(AS330),"",VLOOKUP(AS330,ComboValue!$N$2:$O$70,2,FALSE) &amp; ",") &amp; IF(ISBLANK(AT330),"",VLOOKUP(AT330,ComboValue!$N$2:$O$70,2,FALSE) &amp; ",") &amp; IF(ISBLANK(AU330),"",VLOOKUP(AU330,ComboValue!$N$2:$O$70,2,FALSE) &amp; ",") &amp; IF(ISBLANK(AV330),"",VLOOKUP(AV330,ComboValue!$N$2:$O$70,2,FALSE) &amp; ",")</f>
        <v/>
      </c>
      <c r="BC330" s="122" t="str">
        <f t="shared" si="285"/>
        <v/>
      </c>
      <c r="BD330" s="110"/>
      <c r="BE330" s="120" t="str">
        <f t="shared" si="325"/>
        <v/>
      </c>
      <c r="BF330" s="121" t="str">
        <f t="shared" si="326"/>
        <v/>
      </c>
      <c r="BG330" s="121" t="str">
        <f t="shared" si="327"/>
        <v/>
      </c>
      <c r="BH330" s="121" t="str">
        <f t="shared" si="328"/>
        <v/>
      </c>
      <c r="BI330" s="121" t="str">
        <f t="shared" si="329"/>
        <v/>
      </c>
      <c r="BJ330" s="121" t="str">
        <f t="shared" si="330"/>
        <v/>
      </c>
      <c r="BK330" s="121" t="str">
        <f t="shared" si="331"/>
        <v/>
      </c>
      <c r="BL330" s="121" t="str">
        <f t="shared" si="332"/>
        <v/>
      </c>
      <c r="BM330" s="121" t="str">
        <f t="shared" si="333"/>
        <v/>
      </c>
      <c r="BN330" s="121" t="str">
        <f t="shared" si="334"/>
        <v/>
      </c>
      <c r="BO330" s="121">
        <f t="shared" si="286"/>
        <v>0</v>
      </c>
      <c r="BP330" s="121">
        <f t="shared" si="287"/>
        <v>0</v>
      </c>
      <c r="BQ330" s="121">
        <f t="shared" si="288"/>
        <v>0</v>
      </c>
      <c r="BR330" s="121">
        <f t="shared" si="289"/>
        <v>0</v>
      </c>
      <c r="BS330" s="121">
        <f t="shared" si="290"/>
        <v>0</v>
      </c>
      <c r="BT330" s="121">
        <f t="shared" si="291"/>
        <v>0</v>
      </c>
      <c r="BU330" s="121" t="str">
        <f t="shared" si="292"/>
        <v/>
      </c>
      <c r="BV330" s="121" t="str">
        <f t="shared" si="293"/>
        <v/>
      </c>
      <c r="BW330" s="121" t="str">
        <f t="shared" si="294"/>
        <v/>
      </c>
      <c r="BX330" s="121" t="str">
        <f t="shared" si="295"/>
        <v/>
      </c>
      <c r="BY330" s="121" t="str">
        <f t="shared" si="296"/>
        <v/>
      </c>
      <c r="BZ330" s="121" t="str">
        <f t="shared" si="297"/>
        <v/>
      </c>
      <c r="CA330" s="121" t="str">
        <f t="shared" si="298"/>
        <v/>
      </c>
      <c r="CB330" s="121" t="str">
        <f t="shared" si="299"/>
        <v/>
      </c>
      <c r="CC330" s="121" t="str">
        <f t="shared" si="300"/>
        <v/>
      </c>
      <c r="CD330" s="121" t="str">
        <f t="shared" si="301"/>
        <v/>
      </c>
      <c r="CE330" s="121" t="str">
        <f t="shared" si="302"/>
        <v/>
      </c>
      <c r="CF330" s="121" t="str">
        <f t="shared" si="303"/>
        <v/>
      </c>
      <c r="CG330" s="121" t="str">
        <f t="shared" si="304"/>
        <v/>
      </c>
      <c r="CH330" s="121" t="str">
        <f t="shared" si="305"/>
        <v/>
      </c>
      <c r="CI330" s="121" t="str">
        <f t="shared" si="306"/>
        <v/>
      </c>
      <c r="CJ330" s="129" t="str">
        <f t="shared" si="307"/>
        <v/>
      </c>
      <c r="CK330" s="121" t="str">
        <f t="shared" si="308"/>
        <v/>
      </c>
      <c r="CL330" s="121" t="str">
        <f t="shared" si="309"/>
        <v/>
      </c>
      <c r="CM330" s="122" t="str">
        <f t="shared" si="310"/>
        <v/>
      </c>
      <c r="CN330" s="122"/>
      <c r="CO330" s="122"/>
      <c r="CP330" s="122"/>
      <c r="CQ330" s="122"/>
      <c r="CR330" s="218" t="str">
        <f t="shared" si="335"/>
        <v>NO</v>
      </c>
      <c r="CS330" s="120" t="str">
        <f t="shared" si="311"/>
        <v/>
      </c>
      <c r="CT330" s="121" t="str">
        <f t="shared" si="312"/>
        <v/>
      </c>
      <c r="CU330" s="121" t="str">
        <f t="shared" si="313"/>
        <v/>
      </c>
      <c r="CV330" s="121" t="str">
        <f t="shared" si="314"/>
        <v/>
      </c>
      <c r="CW330" s="121" t="str">
        <f t="shared" si="315"/>
        <v/>
      </c>
      <c r="CX330" s="121" t="str">
        <f t="shared" si="316"/>
        <v/>
      </c>
      <c r="CY330" s="121" t="str">
        <f t="shared" si="317"/>
        <v/>
      </c>
      <c r="CZ330" s="121" t="str">
        <f t="shared" si="318"/>
        <v/>
      </c>
      <c r="DA330" s="121" t="str">
        <f t="shared" si="319"/>
        <v/>
      </c>
      <c r="DB330" s="122" t="str">
        <f t="shared" si="320"/>
        <v/>
      </c>
      <c r="DC330" s="120" t="str">
        <f t="shared" si="321"/>
        <v/>
      </c>
      <c r="DD330" s="121" t="str">
        <f t="shared" si="322"/>
        <v/>
      </c>
      <c r="DE330" s="121" t="str">
        <f t="shared" si="323"/>
        <v/>
      </c>
      <c r="DF330" s="122" t="str">
        <f t="shared" si="324"/>
        <v/>
      </c>
      <c r="DG330" s="110"/>
    </row>
    <row r="331" spans="2:111" ht="16.2" hidden="1" customHeight="1" outlineLevel="2" x14ac:dyDescent="0.4">
      <c r="B331" s="7">
        <v>326</v>
      </c>
      <c r="C331" s="12"/>
      <c r="D331" s="13"/>
      <c r="E331" s="14"/>
      <c r="F331" s="14"/>
      <c r="G331" s="14"/>
      <c r="H331" s="14"/>
      <c r="I331" s="14"/>
      <c r="J331" s="14"/>
      <c r="K331" s="14"/>
      <c r="L331" s="15"/>
      <c r="M331" s="12"/>
      <c r="N331" s="12"/>
      <c r="O331" s="12"/>
      <c r="P331" s="98" t="str">
        <f xml:space="preserve"> IF(ISBLANK(M331),"",VLOOKUP(M331,ComboValue!$E$2:$I$18,5,FALSE))</f>
        <v/>
      </c>
      <c r="Q331" s="12"/>
      <c r="R331" s="234" t="str" cm="1">
        <f t="array" ref="R331">IF(OR(ISNUMBER(SEARCH("GHS05",$D331:$L331)),ISNUMBER(SEARCH("GHS06",$D331:$L331)),ISNUMBER(SEARCH("GHS07",$D331:$L331)),ISNUMBER(SEARCH("GHS08",$D331:$L331)),ISNUMBER(SEARCH("geen pictogram",$D331:$L331)),ISNUMBER(SEARCH("GHS09",$D331:$L331)),ISNUMBER(SEARCH("GHS05",$D331:$L331))),"JA","NEE")</f>
        <v>NEE</v>
      </c>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X331" s="121" t="str">
        <f xml:space="preserve"> IF(ISBLANK(D331),"",VLOOKUP(D331,ComboValue!$B$2:$C$11,2,FALSE) &amp; ",") &amp; IF(ISBLANK(E331),"",VLOOKUP(E331,ComboValue!$B$2:$C$11,2,FALSE) &amp; ",") &amp; IF(ISBLANK(F331),"",VLOOKUP(F331,ComboValue!$B$2:$C$11,2,FALSE) &amp; ",") &amp; IF(ISBLANK(G331),"",VLOOKUP(G331,ComboValue!$B$2:$C$11,2,FALSE) &amp; ",") &amp; IF(ISBLANK(H331),"",VLOOKUP(H331,ComboValue!$B$2:$C$11,2,FALSE) &amp; ",") &amp; IF(ISBLANK(I331),"",VLOOKUP(I331,ComboValue!$B$2:$C$11,2,FALSE) &amp; ",") &amp; IF(ISBLANK(J331),"",VLOOKUP(J331,ComboValue!$B$2:$C$11,2,FALSE) &amp; ",") &amp; IF(ISBLANK(K331),"",VLOOKUP(K331,ComboValue!$B$2:$C$11,2,FALSE) &amp; ",") &amp; IF(ISBLANK(L331),"",VLOOKUP(L331,ComboValue!$B$2:$C$11,2,FALSE) &amp; ",")</f>
        <v/>
      </c>
      <c r="AY331" s="121" t="str">
        <f t="shared" si="284"/>
        <v>Tous_NL</v>
      </c>
      <c r="AZ331" s="121" t="str">
        <f>IF(ISBLANK(M331),"",VLOOKUP(M331,ComboValue!$E$2:$G$18,3,FALSE))</f>
        <v/>
      </c>
      <c r="BA331" s="121" t="str">
        <f>IF(ISBLANK(N331),"",VLOOKUP(N331,ComboValue!$K$2:$L$5,2,FALSE))</f>
        <v/>
      </c>
      <c r="BB331" s="128" t="str">
        <f>IF(ISBLANK(S331),"",VLOOKUP(S331,ComboValue!$N$2:$O$70,2,FALSE) &amp; ",") &amp; IF(ISBLANK(T331),"",VLOOKUP(T331,ComboValue!$N$2:$O$70,2,FALSE) &amp; ",") &amp; IF(ISBLANK(U331),"",VLOOKUP(U331,ComboValue!$N$2:$O$70,2,FALSE) &amp; ",") &amp; IF(ISBLANK(V331),"",VLOOKUP(V331,ComboValue!$N$2:$O$70,2,FALSE) &amp; ",") &amp; IF(ISBLANK(W331),"",VLOOKUP(W331,ComboValue!$N$2:$O$70,2,FALSE) &amp; ",") &amp; IF(ISBLANK(X331),"",VLOOKUP(X331,ComboValue!$N$2:$O$70,2,FALSE) &amp; ",") &amp; IF(ISBLANK(Y331),"",VLOOKUP(Y331,ComboValue!$N$2:$O$70,2,FALSE) &amp; ",") &amp; IF(ISBLANK(Z331),"",VLOOKUP(Z331,ComboValue!$N$2:$O$70,2,FALSE) &amp; ",") &amp; IF(ISBLANK(AA331),"",VLOOKUP(AA331,ComboValue!$N$2:$O$70,2,FALSE) &amp; ",") &amp; IF(ISBLANK(AB331),"",VLOOKUP(AB331,ComboValue!$N$2:$O$70,2,FALSE) &amp; ",") &amp; IF(ISBLANK(AC331),"",VLOOKUP(AC331,ComboValue!$N$2:$O$70,2,FALSE) &amp; ",") &amp; IF(ISBLANK(AD331),"",VLOOKUP(AD331,ComboValue!$N$2:$O$70,2,FALSE) &amp; ",") &amp; IF(ISBLANK(AE331),"",VLOOKUP(AE331,ComboValue!$N$2:$O$70,2,FALSE) &amp; ",") &amp; IF(ISBLANK(AF331),"",VLOOKUP(AF331,ComboValue!$N$2:$O$70,2,FALSE) &amp; ",") &amp; IF(ISBLANK(AG331),"",VLOOKUP(AG331,ComboValue!$N$2:$O$70,2,FALSE) &amp; ",") &amp; IF(ISBLANK(AH331),"",VLOOKUP(AH331,ComboValue!$N$2:$O$70,2,FALSE) &amp; ",") &amp; IF(ISBLANK(AI331),"",VLOOKUP(AI331,ComboValue!$N$2:$O$70,2,FALSE) &amp; ",") &amp; IF(ISBLANK(AJ331),"",VLOOKUP(AJ331,ComboValue!$N$2:$O$70,2,FALSE) &amp; ",") &amp; IF(ISBLANK(AK331),"",VLOOKUP(AK331,ComboValue!$N$2:$O$70,2,FALSE) &amp; ",") &amp; IF(ISBLANK(AL331),"",VLOOKUP(AL331,ComboValue!$N$2:$O$70,2,FALSE) &amp; ",") &amp; IF(ISBLANK(AM331),"",VLOOKUP(AM331,ComboValue!$N$2:$O$70,2,FALSE) &amp; ",") &amp; IF(ISBLANK(AN331),"",VLOOKUP(AN331,ComboValue!$N$2:$O$70,2,FALSE) &amp; ",") &amp; IF(ISBLANK(AO331),"",VLOOKUP(AO331,ComboValue!$N$2:$O$70,2,FALSE) &amp; ",") &amp; IF(ISBLANK(AP331),"",VLOOKUP(AP331,ComboValue!$N$2:$O$70,2,FALSE) &amp; ",") &amp; IF(ISBLANK(AQ331),"",VLOOKUP(AQ331,ComboValue!$N$2:$O$70,2,FALSE) &amp; ",") &amp; IF(ISBLANK(AR331),"",VLOOKUP(AR331,ComboValue!$N$2:$O$70,2,FALSE) &amp; ",") &amp; IF(ISBLANK(AS331),"",VLOOKUP(AS331,ComboValue!$N$2:$O$70,2,FALSE) &amp; ",") &amp; IF(ISBLANK(AT331),"",VLOOKUP(AT331,ComboValue!$N$2:$O$70,2,FALSE) &amp; ",") &amp; IF(ISBLANK(AU331),"",VLOOKUP(AU331,ComboValue!$N$2:$O$70,2,FALSE) &amp; ",") &amp; IF(ISBLANK(AV331),"",VLOOKUP(AV331,ComboValue!$N$2:$O$70,2,FALSE) &amp; ",")</f>
        <v/>
      </c>
      <c r="BC331" s="122" t="str">
        <f t="shared" si="285"/>
        <v/>
      </c>
      <c r="BD331" s="110"/>
      <c r="BE331" s="120" t="str">
        <f t="shared" si="325"/>
        <v/>
      </c>
      <c r="BF331" s="121" t="str">
        <f t="shared" si="326"/>
        <v/>
      </c>
      <c r="BG331" s="121" t="str">
        <f t="shared" si="327"/>
        <v/>
      </c>
      <c r="BH331" s="121" t="str">
        <f t="shared" si="328"/>
        <v/>
      </c>
      <c r="BI331" s="121" t="str">
        <f t="shared" si="329"/>
        <v/>
      </c>
      <c r="BJ331" s="121" t="str">
        <f t="shared" si="330"/>
        <v/>
      </c>
      <c r="BK331" s="121" t="str">
        <f t="shared" si="331"/>
        <v/>
      </c>
      <c r="BL331" s="121" t="str">
        <f t="shared" si="332"/>
        <v/>
      </c>
      <c r="BM331" s="121" t="str">
        <f t="shared" si="333"/>
        <v/>
      </c>
      <c r="BN331" s="121" t="str">
        <f t="shared" si="334"/>
        <v/>
      </c>
      <c r="BO331" s="121">
        <f t="shared" si="286"/>
        <v>0</v>
      </c>
      <c r="BP331" s="121">
        <f t="shared" si="287"/>
        <v>0</v>
      </c>
      <c r="BQ331" s="121">
        <f t="shared" si="288"/>
        <v>0</v>
      </c>
      <c r="BR331" s="121">
        <f t="shared" si="289"/>
        <v>0</v>
      </c>
      <c r="BS331" s="121">
        <f t="shared" si="290"/>
        <v>0</v>
      </c>
      <c r="BT331" s="121">
        <f t="shared" si="291"/>
        <v>0</v>
      </c>
      <c r="BU331" s="121" t="str">
        <f t="shared" si="292"/>
        <v/>
      </c>
      <c r="BV331" s="121" t="str">
        <f t="shared" si="293"/>
        <v/>
      </c>
      <c r="BW331" s="121" t="str">
        <f t="shared" si="294"/>
        <v/>
      </c>
      <c r="BX331" s="121" t="str">
        <f t="shared" si="295"/>
        <v/>
      </c>
      <c r="BY331" s="121" t="str">
        <f t="shared" si="296"/>
        <v/>
      </c>
      <c r="BZ331" s="121" t="str">
        <f t="shared" si="297"/>
        <v/>
      </c>
      <c r="CA331" s="121" t="str">
        <f t="shared" si="298"/>
        <v/>
      </c>
      <c r="CB331" s="121" t="str">
        <f t="shared" si="299"/>
        <v/>
      </c>
      <c r="CC331" s="121" t="str">
        <f t="shared" si="300"/>
        <v/>
      </c>
      <c r="CD331" s="121" t="str">
        <f t="shared" si="301"/>
        <v/>
      </c>
      <c r="CE331" s="121" t="str">
        <f t="shared" si="302"/>
        <v/>
      </c>
      <c r="CF331" s="121" t="str">
        <f t="shared" si="303"/>
        <v/>
      </c>
      <c r="CG331" s="121" t="str">
        <f t="shared" si="304"/>
        <v/>
      </c>
      <c r="CH331" s="121" t="str">
        <f t="shared" si="305"/>
        <v/>
      </c>
      <c r="CI331" s="121" t="str">
        <f t="shared" si="306"/>
        <v/>
      </c>
      <c r="CJ331" s="129" t="str">
        <f t="shared" si="307"/>
        <v/>
      </c>
      <c r="CK331" s="121" t="str">
        <f t="shared" si="308"/>
        <v/>
      </c>
      <c r="CL331" s="121" t="str">
        <f t="shared" si="309"/>
        <v/>
      </c>
      <c r="CM331" s="122" t="str">
        <f t="shared" si="310"/>
        <v/>
      </c>
      <c r="CN331" s="122"/>
      <c r="CO331" s="122"/>
      <c r="CP331" s="122"/>
      <c r="CQ331" s="122"/>
      <c r="CR331" s="218" t="str">
        <f t="shared" si="335"/>
        <v>NO</v>
      </c>
      <c r="CS331" s="120" t="str">
        <f t="shared" si="311"/>
        <v/>
      </c>
      <c r="CT331" s="121" t="str">
        <f t="shared" si="312"/>
        <v/>
      </c>
      <c r="CU331" s="121" t="str">
        <f t="shared" si="313"/>
        <v/>
      </c>
      <c r="CV331" s="121" t="str">
        <f t="shared" si="314"/>
        <v/>
      </c>
      <c r="CW331" s="121" t="str">
        <f t="shared" si="315"/>
        <v/>
      </c>
      <c r="CX331" s="121" t="str">
        <f t="shared" si="316"/>
        <v/>
      </c>
      <c r="CY331" s="121" t="str">
        <f t="shared" si="317"/>
        <v/>
      </c>
      <c r="CZ331" s="121" t="str">
        <f t="shared" si="318"/>
        <v/>
      </c>
      <c r="DA331" s="121" t="str">
        <f t="shared" si="319"/>
        <v/>
      </c>
      <c r="DB331" s="122" t="str">
        <f t="shared" si="320"/>
        <v/>
      </c>
      <c r="DC331" s="120" t="str">
        <f t="shared" si="321"/>
        <v/>
      </c>
      <c r="DD331" s="121" t="str">
        <f t="shared" si="322"/>
        <v/>
      </c>
      <c r="DE331" s="121" t="str">
        <f t="shared" si="323"/>
        <v/>
      </c>
      <c r="DF331" s="122" t="str">
        <f t="shared" si="324"/>
        <v/>
      </c>
      <c r="DG331" s="110"/>
    </row>
    <row r="332" spans="2:111" ht="16.2" hidden="1" customHeight="1" outlineLevel="2" x14ac:dyDescent="0.4">
      <c r="B332" s="7">
        <v>327</v>
      </c>
      <c r="C332" s="12"/>
      <c r="D332" s="13"/>
      <c r="E332" s="14"/>
      <c r="F332" s="14"/>
      <c r="G332" s="14"/>
      <c r="H332" s="14"/>
      <c r="I332" s="14"/>
      <c r="J332" s="14"/>
      <c r="K332" s="14"/>
      <c r="L332" s="15"/>
      <c r="M332" s="12"/>
      <c r="N332" s="12"/>
      <c r="O332" s="12"/>
      <c r="P332" s="98" t="str">
        <f xml:space="preserve"> IF(ISBLANK(M332),"",VLOOKUP(M332,ComboValue!$E$2:$I$18,5,FALSE))</f>
        <v/>
      </c>
      <c r="Q332" s="12"/>
      <c r="R332" s="234" t="str" cm="1">
        <f t="array" ref="R332">IF(OR(ISNUMBER(SEARCH("GHS05",$D332:$L332)),ISNUMBER(SEARCH("GHS06",$D332:$L332)),ISNUMBER(SEARCH("GHS07",$D332:$L332)),ISNUMBER(SEARCH("GHS08",$D332:$L332)),ISNUMBER(SEARCH("geen pictogram",$D332:$L332)),ISNUMBER(SEARCH("GHS09",$D332:$L332)),ISNUMBER(SEARCH("GHS05",$D332:$L332))),"JA","NEE")</f>
        <v>NEE</v>
      </c>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X332" s="121" t="str">
        <f xml:space="preserve"> IF(ISBLANK(D332),"",VLOOKUP(D332,ComboValue!$B$2:$C$11,2,FALSE) &amp; ",") &amp; IF(ISBLANK(E332),"",VLOOKUP(E332,ComboValue!$B$2:$C$11,2,FALSE) &amp; ",") &amp; IF(ISBLANK(F332),"",VLOOKUP(F332,ComboValue!$B$2:$C$11,2,FALSE) &amp; ",") &amp; IF(ISBLANK(G332),"",VLOOKUP(G332,ComboValue!$B$2:$C$11,2,FALSE) &amp; ",") &amp; IF(ISBLANK(H332),"",VLOOKUP(H332,ComboValue!$B$2:$C$11,2,FALSE) &amp; ",") &amp; IF(ISBLANK(I332),"",VLOOKUP(I332,ComboValue!$B$2:$C$11,2,FALSE) &amp; ",") &amp; IF(ISBLANK(J332),"",VLOOKUP(J332,ComboValue!$B$2:$C$11,2,FALSE) &amp; ",") &amp; IF(ISBLANK(K332),"",VLOOKUP(K332,ComboValue!$B$2:$C$11,2,FALSE) &amp; ",") &amp; IF(ISBLANK(L332),"",VLOOKUP(L332,ComboValue!$B$2:$C$11,2,FALSE) &amp; ",")</f>
        <v/>
      </c>
      <c r="AY332" s="121" t="str">
        <f t="shared" si="284"/>
        <v>Tous_NL</v>
      </c>
      <c r="AZ332" s="121" t="str">
        <f>IF(ISBLANK(M332),"",VLOOKUP(M332,ComboValue!$E$2:$G$18,3,FALSE))</f>
        <v/>
      </c>
      <c r="BA332" s="121" t="str">
        <f>IF(ISBLANK(N332),"",VLOOKUP(N332,ComboValue!$K$2:$L$5,2,FALSE))</f>
        <v/>
      </c>
      <c r="BB332" s="128" t="str">
        <f>IF(ISBLANK(S332),"",VLOOKUP(S332,ComboValue!$N$2:$O$70,2,FALSE) &amp; ",") &amp; IF(ISBLANK(T332),"",VLOOKUP(T332,ComboValue!$N$2:$O$70,2,FALSE) &amp; ",") &amp; IF(ISBLANK(U332),"",VLOOKUP(U332,ComboValue!$N$2:$O$70,2,FALSE) &amp; ",") &amp; IF(ISBLANK(V332),"",VLOOKUP(V332,ComboValue!$N$2:$O$70,2,FALSE) &amp; ",") &amp; IF(ISBLANK(W332),"",VLOOKUP(W332,ComboValue!$N$2:$O$70,2,FALSE) &amp; ",") &amp; IF(ISBLANK(X332),"",VLOOKUP(X332,ComboValue!$N$2:$O$70,2,FALSE) &amp; ",") &amp; IF(ISBLANK(Y332),"",VLOOKUP(Y332,ComboValue!$N$2:$O$70,2,FALSE) &amp; ",") &amp; IF(ISBLANK(Z332),"",VLOOKUP(Z332,ComboValue!$N$2:$O$70,2,FALSE) &amp; ",") &amp; IF(ISBLANK(AA332),"",VLOOKUP(AA332,ComboValue!$N$2:$O$70,2,FALSE) &amp; ",") &amp; IF(ISBLANK(AB332),"",VLOOKUP(AB332,ComboValue!$N$2:$O$70,2,FALSE) &amp; ",") &amp; IF(ISBLANK(AC332),"",VLOOKUP(AC332,ComboValue!$N$2:$O$70,2,FALSE) &amp; ",") &amp; IF(ISBLANK(AD332),"",VLOOKUP(AD332,ComboValue!$N$2:$O$70,2,FALSE) &amp; ",") &amp; IF(ISBLANK(AE332),"",VLOOKUP(AE332,ComboValue!$N$2:$O$70,2,FALSE) &amp; ",") &amp; IF(ISBLANK(AF332),"",VLOOKUP(AF332,ComboValue!$N$2:$O$70,2,FALSE) &amp; ",") &amp; IF(ISBLANK(AG332),"",VLOOKUP(AG332,ComboValue!$N$2:$O$70,2,FALSE) &amp; ",") &amp; IF(ISBLANK(AH332),"",VLOOKUP(AH332,ComboValue!$N$2:$O$70,2,FALSE) &amp; ",") &amp; IF(ISBLANK(AI332),"",VLOOKUP(AI332,ComboValue!$N$2:$O$70,2,FALSE) &amp; ",") &amp; IF(ISBLANK(AJ332),"",VLOOKUP(AJ332,ComboValue!$N$2:$O$70,2,FALSE) &amp; ",") &amp; IF(ISBLANK(AK332),"",VLOOKUP(AK332,ComboValue!$N$2:$O$70,2,FALSE) &amp; ",") &amp; IF(ISBLANK(AL332),"",VLOOKUP(AL332,ComboValue!$N$2:$O$70,2,FALSE) &amp; ",") &amp; IF(ISBLANK(AM332),"",VLOOKUP(AM332,ComboValue!$N$2:$O$70,2,FALSE) &amp; ",") &amp; IF(ISBLANK(AN332),"",VLOOKUP(AN332,ComboValue!$N$2:$O$70,2,FALSE) &amp; ",") &amp; IF(ISBLANK(AO332),"",VLOOKUP(AO332,ComboValue!$N$2:$O$70,2,FALSE) &amp; ",") &amp; IF(ISBLANK(AP332),"",VLOOKUP(AP332,ComboValue!$N$2:$O$70,2,FALSE) &amp; ",") &amp; IF(ISBLANK(AQ332),"",VLOOKUP(AQ332,ComboValue!$N$2:$O$70,2,FALSE) &amp; ",") &amp; IF(ISBLANK(AR332),"",VLOOKUP(AR332,ComboValue!$N$2:$O$70,2,FALSE) &amp; ",") &amp; IF(ISBLANK(AS332),"",VLOOKUP(AS332,ComboValue!$N$2:$O$70,2,FALSE) &amp; ",") &amp; IF(ISBLANK(AT332),"",VLOOKUP(AT332,ComboValue!$N$2:$O$70,2,FALSE) &amp; ",") &amp; IF(ISBLANK(AU332),"",VLOOKUP(AU332,ComboValue!$N$2:$O$70,2,FALSE) &amp; ",") &amp; IF(ISBLANK(AV332),"",VLOOKUP(AV332,ComboValue!$N$2:$O$70,2,FALSE) &amp; ",")</f>
        <v/>
      </c>
      <c r="BC332" s="122" t="str">
        <f t="shared" si="285"/>
        <v/>
      </c>
      <c r="BD332" s="110"/>
      <c r="BE332" s="120" t="str">
        <f t="shared" si="325"/>
        <v/>
      </c>
      <c r="BF332" s="121" t="str">
        <f t="shared" si="326"/>
        <v/>
      </c>
      <c r="BG332" s="121" t="str">
        <f t="shared" si="327"/>
        <v/>
      </c>
      <c r="BH332" s="121" t="str">
        <f t="shared" si="328"/>
        <v/>
      </c>
      <c r="BI332" s="121" t="str">
        <f t="shared" si="329"/>
        <v/>
      </c>
      <c r="BJ332" s="121" t="str">
        <f t="shared" si="330"/>
        <v/>
      </c>
      <c r="BK332" s="121" t="str">
        <f t="shared" si="331"/>
        <v/>
      </c>
      <c r="BL332" s="121" t="str">
        <f t="shared" si="332"/>
        <v/>
      </c>
      <c r="BM332" s="121" t="str">
        <f t="shared" si="333"/>
        <v/>
      </c>
      <c r="BN332" s="121" t="str">
        <f t="shared" si="334"/>
        <v/>
      </c>
      <c r="BO332" s="121">
        <f t="shared" si="286"/>
        <v>0</v>
      </c>
      <c r="BP332" s="121">
        <f t="shared" si="287"/>
        <v>0</v>
      </c>
      <c r="BQ332" s="121">
        <f t="shared" si="288"/>
        <v>0</v>
      </c>
      <c r="BR332" s="121">
        <f t="shared" si="289"/>
        <v>0</v>
      </c>
      <c r="BS332" s="121">
        <f t="shared" si="290"/>
        <v>0</v>
      </c>
      <c r="BT332" s="121">
        <f t="shared" si="291"/>
        <v>0</v>
      </c>
      <c r="BU332" s="121" t="str">
        <f t="shared" si="292"/>
        <v/>
      </c>
      <c r="BV332" s="121" t="str">
        <f t="shared" si="293"/>
        <v/>
      </c>
      <c r="BW332" s="121" t="str">
        <f t="shared" si="294"/>
        <v/>
      </c>
      <c r="BX332" s="121" t="str">
        <f t="shared" si="295"/>
        <v/>
      </c>
      <c r="BY332" s="121" t="str">
        <f t="shared" si="296"/>
        <v/>
      </c>
      <c r="BZ332" s="121" t="str">
        <f t="shared" si="297"/>
        <v/>
      </c>
      <c r="CA332" s="121" t="str">
        <f t="shared" si="298"/>
        <v/>
      </c>
      <c r="CB332" s="121" t="str">
        <f t="shared" si="299"/>
        <v/>
      </c>
      <c r="CC332" s="121" t="str">
        <f t="shared" si="300"/>
        <v/>
      </c>
      <c r="CD332" s="121" t="str">
        <f t="shared" si="301"/>
        <v/>
      </c>
      <c r="CE332" s="121" t="str">
        <f t="shared" si="302"/>
        <v/>
      </c>
      <c r="CF332" s="121" t="str">
        <f t="shared" si="303"/>
        <v/>
      </c>
      <c r="CG332" s="121" t="str">
        <f t="shared" si="304"/>
        <v/>
      </c>
      <c r="CH332" s="121" t="str">
        <f t="shared" si="305"/>
        <v/>
      </c>
      <c r="CI332" s="121" t="str">
        <f t="shared" si="306"/>
        <v/>
      </c>
      <c r="CJ332" s="129" t="str">
        <f t="shared" si="307"/>
        <v/>
      </c>
      <c r="CK332" s="121" t="str">
        <f t="shared" si="308"/>
        <v/>
      </c>
      <c r="CL332" s="121" t="str">
        <f t="shared" si="309"/>
        <v/>
      </c>
      <c r="CM332" s="122" t="str">
        <f t="shared" si="310"/>
        <v/>
      </c>
      <c r="CN332" s="122"/>
      <c r="CO332" s="122"/>
      <c r="CP332" s="122"/>
      <c r="CQ332" s="122"/>
      <c r="CR332" s="218" t="str">
        <f t="shared" si="335"/>
        <v>NO</v>
      </c>
      <c r="CS332" s="120" t="str">
        <f t="shared" si="311"/>
        <v/>
      </c>
      <c r="CT332" s="121" t="str">
        <f t="shared" si="312"/>
        <v/>
      </c>
      <c r="CU332" s="121" t="str">
        <f t="shared" si="313"/>
        <v/>
      </c>
      <c r="CV332" s="121" t="str">
        <f t="shared" si="314"/>
        <v/>
      </c>
      <c r="CW332" s="121" t="str">
        <f t="shared" si="315"/>
        <v/>
      </c>
      <c r="CX332" s="121" t="str">
        <f t="shared" si="316"/>
        <v/>
      </c>
      <c r="CY332" s="121" t="str">
        <f t="shared" si="317"/>
        <v/>
      </c>
      <c r="CZ332" s="121" t="str">
        <f t="shared" si="318"/>
        <v/>
      </c>
      <c r="DA332" s="121" t="str">
        <f t="shared" si="319"/>
        <v/>
      </c>
      <c r="DB332" s="122" t="str">
        <f t="shared" si="320"/>
        <v/>
      </c>
      <c r="DC332" s="120" t="str">
        <f t="shared" si="321"/>
        <v/>
      </c>
      <c r="DD332" s="121" t="str">
        <f t="shared" si="322"/>
        <v/>
      </c>
      <c r="DE332" s="121" t="str">
        <f t="shared" si="323"/>
        <v/>
      </c>
      <c r="DF332" s="122" t="str">
        <f t="shared" si="324"/>
        <v/>
      </c>
      <c r="DG332" s="110"/>
    </row>
    <row r="333" spans="2:111" ht="16.2" hidden="1" customHeight="1" outlineLevel="2" x14ac:dyDescent="0.4">
      <c r="B333" s="7">
        <v>328</v>
      </c>
      <c r="C333" s="12"/>
      <c r="D333" s="13"/>
      <c r="E333" s="14"/>
      <c r="F333" s="14"/>
      <c r="G333" s="14"/>
      <c r="H333" s="14"/>
      <c r="I333" s="14"/>
      <c r="J333" s="14"/>
      <c r="K333" s="14"/>
      <c r="L333" s="15"/>
      <c r="M333" s="12"/>
      <c r="N333" s="12"/>
      <c r="O333" s="12"/>
      <c r="P333" s="98" t="str">
        <f xml:space="preserve"> IF(ISBLANK(M333),"",VLOOKUP(M333,ComboValue!$E$2:$I$18,5,FALSE))</f>
        <v/>
      </c>
      <c r="Q333" s="12"/>
      <c r="R333" s="234" t="str" cm="1">
        <f t="array" ref="R333">IF(OR(ISNUMBER(SEARCH("GHS05",$D333:$L333)),ISNUMBER(SEARCH("GHS06",$D333:$L333)),ISNUMBER(SEARCH("GHS07",$D333:$L333)),ISNUMBER(SEARCH("GHS08",$D333:$L333)),ISNUMBER(SEARCH("geen pictogram",$D333:$L333)),ISNUMBER(SEARCH("GHS09",$D333:$L333)),ISNUMBER(SEARCH("GHS05",$D333:$L333))),"JA","NEE")</f>
        <v>NEE</v>
      </c>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X333" s="121" t="str">
        <f xml:space="preserve"> IF(ISBLANK(D333),"",VLOOKUP(D333,ComboValue!$B$2:$C$11,2,FALSE) &amp; ",") &amp; IF(ISBLANK(E333),"",VLOOKUP(E333,ComboValue!$B$2:$C$11,2,FALSE) &amp; ",") &amp; IF(ISBLANK(F333),"",VLOOKUP(F333,ComboValue!$B$2:$C$11,2,FALSE) &amp; ",") &amp; IF(ISBLANK(G333),"",VLOOKUP(G333,ComboValue!$B$2:$C$11,2,FALSE) &amp; ",") &amp; IF(ISBLANK(H333),"",VLOOKUP(H333,ComboValue!$B$2:$C$11,2,FALSE) &amp; ",") &amp; IF(ISBLANK(I333),"",VLOOKUP(I333,ComboValue!$B$2:$C$11,2,FALSE) &amp; ",") &amp; IF(ISBLANK(J333),"",VLOOKUP(J333,ComboValue!$B$2:$C$11,2,FALSE) &amp; ",") &amp; IF(ISBLANK(K333),"",VLOOKUP(K333,ComboValue!$B$2:$C$11,2,FALSE) &amp; ",") &amp; IF(ISBLANK(L333),"",VLOOKUP(L333,ComboValue!$B$2:$C$11,2,FALSE) &amp; ",")</f>
        <v/>
      </c>
      <c r="AY333" s="121" t="str">
        <f t="shared" si="284"/>
        <v>Tous_NL</v>
      </c>
      <c r="AZ333" s="121" t="str">
        <f>IF(ISBLANK(M333),"",VLOOKUP(M333,ComboValue!$E$2:$G$18,3,FALSE))</f>
        <v/>
      </c>
      <c r="BA333" s="121" t="str">
        <f>IF(ISBLANK(N333),"",VLOOKUP(N333,ComboValue!$K$2:$L$5,2,FALSE))</f>
        <v/>
      </c>
      <c r="BB333" s="128" t="str">
        <f>IF(ISBLANK(S333),"",VLOOKUP(S333,ComboValue!$N$2:$O$70,2,FALSE) &amp; ",") &amp; IF(ISBLANK(T333),"",VLOOKUP(T333,ComboValue!$N$2:$O$70,2,FALSE) &amp; ",") &amp; IF(ISBLANK(U333),"",VLOOKUP(U333,ComboValue!$N$2:$O$70,2,FALSE) &amp; ",") &amp; IF(ISBLANK(V333),"",VLOOKUP(V333,ComboValue!$N$2:$O$70,2,FALSE) &amp; ",") &amp; IF(ISBLANK(W333),"",VLOOKUP(W333,ComboValue!$N$2:$O$70,2,FALSE) &amp; ",") &amp; IF(ISBLANK(X333),"",VLOOKUP(X333,ComboValue!$N$2:$O$70,2,FALSE) &amp; ",") &amp; IF(ISBLANK(Y333),"",VLOOKUP(Y333,ComboValue!$N$2:$O$70,2,FALSE) &amp; ",") &amp; IF(ISBLANK(Z333),"",VLOOKUP(Z333,ComboValue!$N$2:$O$70,2,FALSE) &amp; ",") &amp; IF(ISBLANK(AA333),"",VLOOKUP(AA333,ComboValue!$N$2:$O$70,2,FALSE) &amp; ",") &amp; IF(ISBLANK(AB333),"",VLOOKUP(AB333,ComboValue!$N$2:$O$70,2,FALSE) &amp; ",") &amp; IF(ISBLANK(AC333),"",VLOOKUP(AC333,ComboValue!$N$2:$O$70,2,FALSE) &amp; ",") &amp; IF(ISBLANK(AD333),"",VLOOKUP(AD333,ComboValue!$N$2:$O$70,2,FALSE) &amp; ",") &amp; IF(ISBLANK(AE333),"",VLOOKUP(AE333,ComboValue!$N$2:$O$70,2,FALSE) &amp; ",") &amp; IF(ISBLANK(AF333),"",VLOOKUP(AF333,ComboValue!$N$2:$O$70,2,FALSE) &amp; ",") &amp; IF(ISBLANK(AG333),"",VLOOKUP(AG333,ComboValue!$N$2:$O$70,2,FALSE) &amp; ",") &amp; IF(ISBLANK(AH333),"",VLOOKUP(AH333,ComboValue!$N$2:$O$70,2,FALSE) &amp; ",") &amp; IF(ISBLANK(AI333),"",VLOOKUP(AI333,ComboValue!$N$2:$O$70,2,FALSE) &amp; ",") &amp; IF(ISBLANK(AJ333),"",VLOOKUP(AJ333,ComboValue!$N$2:$O$70,2,FALSE) &amp; ",") &amp; IF(ISBLANK(AK333),"",VLOOKUP(AK333,ComboValue!$N$2:$O$70,2,FALSE) &amp; ",") &amp; IF(ISBLANK(AL333),"",VLOOKUP(AL333,ComboValue!$N$2:$O$70,2,FALSE) &amp; ",") &amp; IF(ISBLANK(AM333),"",VLOOKUP(AM333,ComboValue!$N$2:$O$70,2,FALSE) &amp; ",") &amp; IF(ISBLANK(AN333),"",VLOOKUP(AN333,ComboValue!$N$2:$O$70,2,FALSE) &amp; ",") &amp; IF(ISBLANK(AO333),"",VLOOKUP(AO333,ComboValue!$N$2:$O$70,2,FALSE) &amp; ",") &amp; IF(ISBLANK(AP333),"",VLOOKUP(AP333,ComboValue!$N$2:$O$70,2,FALSE) &amp; ",") &amp; IF(ISBLANK(AQ333),"",VLOOKUP(AQ333,ComboValue!$N$2:$O$70,2,FALSE) &amp; ",") &amp; IF(ISBLANK(AR333),"",VLOOKUP(AR333,ComboValue!$N$2:$O$70,2,FALSE) &amp; ",") &amp; IF(ISBLANK(AS333),"",VLOOKUP(AS333,ComboValue!$N$2:$O$70,2,FALSE) &amp; ",") &amp; IF(ISBLANK(AT333),"",VLOOKUP(AT333,ComboValue!$N$2:$O$70,2,FALSE) &amp; ",") &amp; IF(ISBLANK(AU333),"",VLOOKUP(AU333,ComboValue!$N$2:$O$70,2,FALSE) &amp; ",") &amp; IF(ISBLANK(AV333),"",VLOOKUP(AV333,ComboValue!$N$2:$O$70,2,FALSE) &amp; ",")</f>
        <v/>
      </c>
      <c r="BC333" s="122" t="str">
        <f t="shared" si="285"/>
        <v/>
      </c>
      <c r="BD333" s="110"/>
      <c r="BE333" s="120" t="str">
        <f t="shared" si="325"/>
        <v/>
      </c>
      <c r="BF333" s="121" t="str">
        <f t="shared" si="326"/>
        <v/>
      </c>
      <c r="BG333" s="121" t="str">
        <f t="shared" si="327"/>
        <v/>
      </c>
      <c r="BH333" s="121" t="str">
        <f t="shared" si="328"/>
        <v/>
      </c>
      <c r="BI333" s="121" t="str">
        <f t="shared" si="329"/>
        <v/>
      </c>
      <c r="BJ333" s="121" t="str">
        <f t="shared" si="330"/>
        <v/>
      </c>
      <c r="BK333" s="121" t="str">
        <f t="shared" si="331"/>
        <v/>
      </c>
      <c r="BL333" s="121" t="str">
        <f t="shared" si="332"/>
        <v/>
      </c>
      <c r="BM333" s="121" t="str">
        <f t="shared" si="333"/>
        <v/>
      </c>
      <c r="BN333" s="121" t="str">
        <f t="shared" si="334"/>
        <v/>
      </c>
      <c r="BO333" s="121">
        <f t="shared" si="286"/>
        <v>0</v>
      </c>
      <c r="BP333" s="121">
        <f t="shared" si="287"/>
        <v>0</v>
      </c>
      <c r="BQ333" s="121">
        <f t="shared" si="288"/>
        <v>0</v>
      </c>
      <c r="BR333" s="121">
        <f t="shared" si="289"/>
        <v>0</v>
      </c>
      <c r="BS333" s="121">
        <f t="shared" si="290"/>
        <v>0</v>
      </c>
      <c r="BT333" s="121">
        <f t="shared" si="291"/>
        <v>0</v>
      </c>
      <c r="BU333" s="121" t="str">
        <f t="shared" si="292"/>
        <v/>
      </c>
      <c r="BV333" s="121" t="str">
        <f t="shared" si="293"/>
        <v/>
      </c>
      <c r="BW333" s="121" t="str">
        <f t="shared" si="294"/>
        <v/>
      </c>
      <c r="BX333" s="121" t="str">
        <f t="shared" si="295"/>
        <v/>
      </c>
      <c r="BY333" s="121" t="str">
        <f t="shared" si="296"/>
        <v/>
      </c>
      <c r="BZ333" s="121" t="str">
        <f t="shared" si="297"/>
        <v/>
      </c>
      <c r="CA333" s="121" t="str">
        <f t="shared" si="298"/>
        <v/>
      </c>
      <c r="CB333" s="121" t="str">
        <f t="shared" si="299"/>
        <v/>
      </c>
      <c r="CC333" s="121" t="str">
        <f t="shared" si="300"/>
        <v/>
      </c>
      <c r="CD333" s="121" t="str">
        <f t="shared" si="301"/>
        <v/>
      </c>
      <c r="CE333" s="121" t="str">
        <f t="shared" si="302"/>
        <v/>
      </c>
      <c r="CF333" s="121" t="str">
        <f t="shared" si="303"/>
        <v/>
      </c>
      <c r="CG333" s="121" t="str">
        <f t="shared" si="304"/>
        <v/>
      </c>
      <c r="CH333" s="121" t="str">
        <f t="shared" si="305"/>
        <v/>
      </c>
      <c r="CI333" s="121" t="str">
        <f t="shared" si="306"/>
        <v/>
      </c>
      <c r="CJ333" s="129" t="str">
        <f t="shared" si="307"/>
        <v/>
      </c>
      <c r="CK333" s="121" t="str">
        <f t="shared" si="308"/>
        <v/>
      </c>
      <c r="CL333" s="121" t="str">
        <f t="shared" si="309"/>
        <v/>
      </c>
      <c r="CM333" s="122" t="str">
        <f t="shared" si="310"/>
        <v/>
      </c>
      <c r="CN333" s="122"/>
      <c r="CO333" s="122"/>
      <c r="CP333" s="122"/>
      <c r="CQ333" s="122"/>
      <c r="CR333" s="218" t="str">
        <f t="shared" si="335"/>
        <v>NO</v>
      </c>
      <c r="CS333" s="120" t="str">
        <f t="shared" si="311"/>
        <v/>
      </c>
      <c r="CT333" s="121" t="str">
        <f t="shared" si="312"/>
        <v/>
      </c>
      <c r="CU333" s="121" t="str">
        <f t="shared" si="313"/>
        <v/>
      </c>
      <c r="CV333" s="121" t="str">
        <f t="shared" si="314"/>
        <v/>
      </c>
      <c r="CW333" s="121" t="str">
        <f t="shared" si="315"/>
        <v/>
      </c>
      <c r="CX333" s="121" t="str">
        <f t="shared" si="316"/>
        <v/>
      </c>
      <c r="CY333" s="121" t="str">
        <f t="shared" si="317"/>
        <v/>
      </c>
      <c r="CZ333" s="121" t="str">
        <f t="shared" si="318"/>
        <v/>
      </c>
      <c r="DA333" s="121" t="str">
        <f t="shared" si="319"/>
        <v/>
      </c>
      <c r="DB333" s="122" t="str">
        <f t="shared" si="320"/>
        <v/>
      </c>
      <c r="DC333" s="120" t="str">
        <f t="shared" si="321"/>
        <v/>
      </c>
      <c r="DD333" s="121" t="str">
        <f t="shared" si="322"/>
        <v/>
      </c>
      <c r="DE333" s="121" t="str">
        <f t="shared" si="323"/>
        <v/>
      </c>
      <c r="DF333" s="122" t="str">
        <f t="shared" si="324"/>
        <v/>
      </c>
      <c r="DG333" s="110"/>
    </row>
    <row r="334" spans="2:111" ht="16.2" hidden="1" customHeight="1" outlineLevel="2" x14ac:dyDescent="0.4">
      <c r="B334" s="7">
        <v>329</v>
      </c>
      <c r="C334" s="12"/>
      <c r="D334" s="13"/>
      <c r="E334" s="14"/>
      <c r="F334" s="14"/>
      <c r="G334" s="14"/>
      <c r="H334" s="14"/>
      <c r="I334" s="14"/>
      <c r="J334" s="14"/>
      <c r="K334" s="14"/>
      <c r="L334" s="15"/>
      <c r="M334" s="12"/>
      <c r="N334" s="12"/>
      <c r="O334" s="12"/>
      <c r="P334" s="98" t="str">
        <f xml:space="preserve"> IF(ISBLANK(M334),"",VLOOKUP(M334,ComboValue!$E$2:$I$18,5,FALSE))</f>
        <v/>
      </c>
      <c r="Q334" s="12"/>
      <c r="R334" s="234" t="str" cm="1">
        <f t="array" ref="R334">IF(OR(ISNUMBER(SEARCH("GHS05",$D334:$L334)),ISNUMBER(SEARCH("GHS06",$D334:$L334)),ISNUMBER(SEARCH("GHS07",$D334:$L334)),ISNUMBER(SEARCH("GHS08",$D334:$L334)),ISNUMBER(SEARCH("geen pictogram",$D334:$L334)),ISNUMBER(SEARCH("GHS09",$D334:$L334)),ISNUMBER(SEARCH("GHS05",$D334:$L334))),"JA","NEE")</f>
        <v>NEE</v>
      </c>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X334" s="121" t="str">
        <f xml:space="preserve"> IF(ISBLANK(D334),"",VLOOKUP(D334,ComboValue!$B$2:$C$11,2,FALSE) &amp; ",") &amp; IF(ISBLANK(E334),"",VLOOKUP(E334,ComboValue!$B$2:$C$11,2,FALSE) &amp; ",") &amp; IF(ISBLANK(F334),"",VLOOKUP(F334,ComboValue!$B$2:$C$11,2,FALSE) &amp; ",") &amp; IF(ISBLANK(G334),"",VLOOKUP(G334,ComboValue!$B$2:$C$11,2,FALSE) &amp; ",") &amp; IF(ISBLANK(H334),"",VLOOKUP(H334,ComboValue!$B$2:$C$11,2,FALSE) &amp; ",") &amp; IF(ISBLANK(I334),"",VLOOKUP(I334,ComboValue!$B$2:$C$11,2,FALSE) &amp; ",") &amp; IF(ISBLANK(J334),"",VLOOKUP(J334,ComboValue!$B$2:$C$11,2,FALSE) &amp; ",") &amp; IF(ISBLANK(K334),"",VLOOKUP(K334,ComboValue!$B$2:$C$11,2,FALSE) &amp; ",") &amp; IF(ISBLANK(L334),"",VLOOKUP(L334,ComboValue!$B$2:$C$11,2,FALSE) &amp; ",")</f>
        <v/>
      </c>
      <c r="AY334" s="121" t="str">
        <f t="shared" si="284"/>
        <v>Tous_NL</v>
      </c>
      <c r="AZ334" s="121" t="str">
        <f>IF(ISBLANK(M334),"",VLOOKUP(M334,ComboValue!$E$2:$G$18,3,FALSE))</f>
        <v/>
      </c>
      <c r="BA334" s="121" t="str">
        <f>IF(ISBLANK(N334),"",VLOOKUP(N334,ComboValue!$K$2:$L$5,2,FALSE))</f>
        <v/>
      </c>
      <c r="BB334" s="128" t="str">
        <f>IF(ISBLANK(S334),"",VLOOKUP(S334,ComboValue!$N$2:$O$70,2,FALSE) &amp; ",") &amp; IF(ISBLANK(T334),"",VLOOKUP(T334,ComboValue!$N$2:$O$70,2,FALSE) &amp; ",") &amp; IF(ISBLANK(U334),"",VLOOKUP(U334,ComboValue!$N$2:$O$70,2,FALSE) &amp; ",") &amp; IF(ISBLANK(V334),"",VLOOKUP(V334,ComboValue!$N$2:$O$70,2,FALSE) &amp; ",") &amp; IF(ISBLANK(W334),"",VLOOKUP(W334,ComboValue!$N$2:$O$70,2,FALSE) &amp; ",") &amp; IF(ISBLANK(X334),"",VLOOKUP(X334,ComboValue!$N$2:$O$70,2,FALSE) &amp; ",") &amp; IF(ISBLANK(Y334),"",VLOOKUP(Y334,ComboValue!$N$2:$O$70,2,FALSE) &amp; ",") &amp; IF(ISBLANK(Z334),"",VLOOKUP(Z334,ComboValue!$N$2:$O$70,2,FALSE) &amp; ",") &amp; IF(ISBLANK(AA334),"",VLOOKUP(AA334,ComboValue!$N$2:$O$70,2,FALSE) &amp; ",") &amp; IF(ISBLANK(AB334),"",VLOOKUP(AB334,ComboValue!$N$2:$O$70,2,FALSE) &amp; ",") &amp; IF(ISBLANK(AC334),"",VLOOKUP(AC334,ComboValue!$N$2:$O$70,2,FALSE) &amp; ",") &amp; IF(ISBLANK(AD334),"",VLOOKUP(AD334,ComboValue!$N$2:$O$70,2,FALSE) &amp; ",") &amp; IF(ISBLANK(AE334),"",VLOOKUP(AE334,ComboValue!$N$2:$O$70,2,FALSE) &amp; ",") &amp; IF(ISBLANK(AF334),"",VLOOKUP(AF334,ComboValue!$N$2:$O$70,2,FALSE) &amp; ",") &amp; IF(ISBLANK(AG334),"",VLOOKUP(AG334,ComboValue!$N$2:$O$70,2,FALSE) &amp; ",") &amp; IF(ISBLANK(AH334),"",VLOOKUP(AH334,ComboValue!$N$2:$O$70,2,FALSE) &amp; ",") &amp; IF(ISBLANK(AI334),"",VLOOKUP(AI334,ComboValue!$N$2:$O$70,2,FALSE) &amp; ",") &amp; IF(ISBLANK(AJ334),"",VLOOKUP(AJ334,ComboValue!$N$2:$O$70,2,FALSE) &amp; ",") &amp; IF(ISBLANK(AK334),"",VLOOKUP(AK334,ComboValue!$N$2:$O$70,2,FALSE) &amp; ",") &amp; IF(ISBLANK(AL334),"",VLOOKUP(AL334,ComboValue!$N$2:$O$70,2,FALSE) &amp; ",") &amp; IF(ISBLANK(AM334),"",VLOOKUP(AM334,ComboValue!$N$2:$O$70,2,FALSE) &amp; ",") &amp; IF(ISBLANK(AN334),"",VLOOKUP(AN334,ComboValue!$N$2:$O$70,2,FALSE) &amp; ",") &amp; IF(ISBLANK(AO334),"",VLOOKUP(AO334,ComboValue!$N$2:$O$70,2,FALSE) &amp; ",") &amp; IF(ISBLANK(AP334),"",VLOOKUP(AP334,ComboValue!$N$2:$O$70,2,FALSE) &amp; ",") &amp; IF(ISBLANK(AQ334),"",VLOOKUP(AQ334,ComboValue!$N$2:$O$70,2,FALSE) &amp; ",") &amp; IF(ISBLANK(AR334),"",VLOOKUP(AR334,ComboValue!$N$2:$O$70,2,FALSE) &amp; ",") &amp; IF(ISBLANK(AS334),"",VLOOKUP(AS334,ComboValue!$N$2:$O$70,2,FALSE) &amp; ",") &amp; IF(ISBLANK(AT334),"",VLOOKUP(AT334,ComboValue!$N$2:$O$70,2,FALSE) &amp; ",") &amp; IF(ISBLANK(AU334),"",VLOOKUP(AU334,ComboValue!$N$2:$O$70,2,FALSE) &amp; ",") &amp; IF(ISBLANK(AV334),"",VLOOKUP(AV334,ComboValue!$N$2:$O$70,2,FALSE) &amp; ",")</f>
        <v/>
      </c>
      <c r="BC334" s="122" t="str">
        <f t="shared" si="285"/>
        <v/>
      </c>
      <c r="BD334" s="110"/>
      <c r="BE334" s="120" t="str">
        <f t="shared" si="325"/>
        <v/>
      </c>
      <c r="BF334" s="121" t="str">
        <f t="shared" si="326"/>
        <v/>
      </c>
      <c r="BG334" s="121" t="str">
        <f t="shared" si="327"/>
        <v/>
      </c>
      <c r="BH334" s="121" t="str">
        <f t="shared" si="328"/>
        <v/>
      </c>
      <c r="BI334" s="121" t="str">
        <f t="shared" si="329"/>
        <v/>
      </c>
      <c r="BJ334" s="121" t="str">
        <f t="shared" si="330"/>
        <v/>
      </c>
      <c r="BK334" s="121" t="str">
        <f t="shared" si="331"/>
        <v/>
      </c>
      <c r="BL334" s="121" t="str">
        <f t="shared" si="332"/>
        <v/>
      </c>
      <c r="BM334" s="121" t="str">
        <f t="shared" si="333"/>
        <v/>
      </c>
      <c r="BN334" s="121" t="str">
        <f t="shared" si="334"/>
        <v/>
      </c>
      <c r="BO334" s="121">
        <f t="shared" si="286"/>
        <v>0</v>
      </c>
      <c r="BP334" s="121">
        <f t="shared" si="287"/>
        <v>0</v>
      </c>
      <c r="BQ334" s="121">
        <f t="shared" si="288"/>
        <v>0</v>
      </c>
      <c r="BR334" s="121">
        <f t="shared" si="289"/>
        <v>0</v>
      </c>
      <c r="BS334" s="121">
        <f t="shared" si="290"/>
        <v>0</v>
      </c>
      <c r="BT334" s="121">
        <f t="shared" si="291"/>
        <v>0</v>
      </c>
      <c r="BU334" s="121" t="str">
        <f t="shared" si="292"/>
        <v/>
      </c>
      <c r="BV334" s="121" t="str">
        <f t="shared" si="293"/>
        <v/>
      </c>
      <c r="BW334" s="121" t="str">
        <f t="shared" si="294"/>
        <v/>
      </c>
      <c r="BX334" s="121" t="str">
        <f t="shared" si="295"/>
        <v/>
      </c>
      <c r="BY334" s="121" t="str">
        <f t="shared" si="296"/>
        <v/>
      </c>
      <c r="BZ334" s="121" t="str">
        <f t="shared" si="297"/>
        <v/>
      </c>
      <c r="CA334" s="121" t="str">
        <f t="shared" si="298"/>
        <v/>
      </c>
      <c r="CB334" s="121" t="str">
        <f t="shared" si="299"/>
        <v/>
      </c>
      <c r="CC334" s="121" t="str">
        <f t="shared" si="300"/>
        <v/>
      </c>
      <c r="CD334" s="121" t="str">
        <f t="shared" si="301"/>
        <v/>
      </c>
      <c r="CE334" s="121" t="str">
        <f t="shared" si="302"/>
        <v/>
      </c>
      <c r="CF334" s="121" t="str">
        <f t="shared" si="303"/>
        <v/>
      </c>
      <c r="CG334" s="121" t="str">
        <f t="shared" si="304"/>
        <v/>
      </c>
      <c r="CH334" s="121" t="str">
        <f t="shared" si="305"/>
        <v/>
      </c>
      <c r="CI334" s="121" t="str">
        <f t="shared" si="306"/>
        <v/>
      </c>
      <c r="CJ334" s="129" t="str">
        <f t="shared" si="307"/>
        <v/>
      </c>
      <c r="CK334" s="121" t="str">
        <f t="shared" si="308"/>
        <v/>
      </c>
      <c r="CL334" s="121" t="str">
        <f t="shared" si="309"/>
        <v/>
      </c>
      <c r="CM334" s="122" t="str">
        <f t="shared" si="310"/>
        <v/>
      </c>
      <c r="CN334" s="122"/>
      <c r="CO334" s="122"/>
      <c r="CP334" s="122"/>
      <c r="CQ334" s="122"/>
      <c r="CR334" s="218" t="str">
        <f t="shared" si="335"/>
        <v>NO</v>
      </c>
      <c r="CS334" s="120" t="str">
        <f t="shared" si="311"/>
        <v/>
      </c>
      <c r="CT334" s="121" t="str">
        <f t="shared" si="312"/>
        <v/>
      </c>
      <c r="CU334" s="121" t="str">
        <f t="shared" si="313"/>
        <v/>
      </c>
      <c r="CV334" s="121" t="str">
        <f t="shared" si="314"/>
        <v/>
      </c>
      <c r="CW334" s="121" t="str">
        <f t="shared" si="315"/>
        <v/>
      </c>
      <c r="CX334" s="121" t="str">
        <f t="shared" si="316"/>
        <v/>
      </c>
      <c r="CY334" s="121" t="str">
        <f t="shared" si="317"/>
        <v/>
      </c>
      <c r="CZ334" s="121" t="str">
        <f t="shared" si="318"/>
        <v/>
      </c>
      <c r="DA334" s="121" t="str">
        <f t="shared" si="319"/>
        <v/>
      </c>
      <c r="DB334" s="122" t="str">
        <f t="shared" si="320"/>
        <v/>
      </c>
      <c r="DC334" s="120" t="str">
        <f t="shared" si="321"/>
        <v/>
      </c>
      <c r="DD334" s="121" t="str">
        <f t="shared" si="322"/>
        <v/>
      </c>
      <c r="DE334" s="121" t="str">
        <f t="shared" si="323"/>
        <v/>
      </c>
      <c r="DF334" s="122" t="str">
        <f t="shared" si="324"/>
        <v/>
      </c>
      <c r="DG334" s="110"/>
    </row>
    <row r="335" spans="2:111" ht="16.2" hidden="1" customHeight="1" outlineLevel="2" x14ac:dyDescent="0.4">
      <c r="B335" s="7">
        <v>330</v>
      </c>
      <c r="C335" s="12"/>
      <c r="D335" s="13"/>
      <c r="E335" s="14"/>
      <c r="F335" s="14"/>
      <c r="G335" s="14"/>
      <c r="H335" s="14"/>
      <c r="I335" s="14"/>
      <c r="J335" s="14"/>
      <c r="K335" s="14"/>
      <c r="L335" s="15"/>
      <c r="M335" s="12"/>
      <c r="N335" s="12"/>
      <c r="O335" s="12"/>
      <c r="P335" s="98" t="str">
        <f xml:space="preserve"> IF(ISBLANK(M335),"",VLOOKUP(M335,ComboValue!$E$2:$I$18,5,FALSE))</f>
        <v/>
      </c>
      <c r="Q335" s="12"/>
      <c r="R335" s="234" t="str" cm="1">
        <f t="array" ref="R335">IF(OR(ISNUMBER(SEARCH("GHS05",$D335:$L335)),ISNUMBER(SEARCH("GHS06",$D335:$L335)),ISNUMBER(SEARCH("GHS07",$D335:$L335)),ISNUMBER(SEARCH("GHS08",$D335:$L335)),ISNUMBER(SEARCH("geen pictogram",$D335:$L335)),ISNUMBER(SEARCH("GHS09",$D335:$L335)),ISNUMBER(SEARCH("GHS05",$D335:$L335))),"JA","NEE")</f>
        <v>NEE</v>
      </c>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X335" s="121" t="str">
        <f xml:space="preserve"> IF(ISBLANK(D335),"",VLOOKUP(D335,ComboValue!$B$2:$C$11,2,FALSE) &amp; ",") &amp; IF(ISBLANK(E335),"",VLOOKUP(E335,ComboValue!$B$2:$C$11,2,FALSE) &amp; ",") &amp; IF(ISBLANK(F335),"",VLOOKUP(F335,ComboValue!$B$2:$C$11,2,FALSE) &amp; ",") &amp; IF(ISBLANK(G335),"",VLOOKUP(G335,ComboValue!$B$2:$C$11,2,FALSE) &amp; ",") &amp; IF(ISBLANK(H335),"",VLOOKUP(H335,ComboValue!$B$2:$C$11,2,FALSE) &amp; ",") &amp; IF(ISBLANK(I335),"",VLOOKUP(I335,ComboValue!$B$2:$C$11,2,FALSE) &amp; ",") &amp; IF(ISBLANK(J335),"",VLOOKUP(J335,ComboValue!$B$2:$C$11,2,FALSE) &amp; ",") &amp; IF(ISBLANK(K335),"",VLOOKUP(K335,ComboValue!$B$2:$C$11,2,FALSE) &amp; ",") &amp; IF(ISBLANK(L335),"",VLOOKUP(L335,ComboValue!$B$2:$C$11,2,FALSE) &amp; ",")</f>
        <v/>
      </c>
      <c r="AY335" s="121" t="str">
        <f t="shared" si="284"/>
        <v>Tous_NL</v>
      </c>
      <c r="AZ335" s="121" t="str">
        <f>IF(ISBLANK(M335),"",VLOOKUP(M335,ComboValue!$E$2:$G$18,3,FALSE))</f>
        <v/>
      </c>
      <c r="BA335" s="121" t="str">
        <f>IF(ISBLANK(N335),"",VLOOKUP(N335,ComboValue!$K$2:$L$5,2,FALSE))</f>
        <v/>
      </c>
      <c r="BB335" s="128" t="str">
        <f>IF(ISBLANK(S335),"",VLOOKUP(S335,ComboValue!$N$2:$O$70,2,FALSE) &amp; ",") &amp; IF(ISBLANK(T335),"",VLOOKUP(T335,ComboValue!$N$2:$O$70,2,FALSE) &amp; ",") &amp; IF(ISBLANK(U335),"",VLOOKUP(U335,ComboValue!$N$2:$O$70,2,FALSE) &amp; ",") &amp; IF(ISBLANK(V335),"",VLOOKUP(V335,ComboValue!$N$2:$O$70,2,FALSE) &amp; ",") &amp; IF(ISBLANK(W335),"",VLOOKUP(W335,ComboValue!$N$2:$O$70,2,FALSE) &amp; ",") &amp; IF(ISBLANK(X335),"",VLOOKUP(X335,ComboValue!$N$2:$O$70,2,FALSE) &amp; ",") &amp; IF(ISBLANK(Y335),"",VLOOKUP(Y335,ComboValue!$N$2:$O$70,2,FALSE) &amp; ",") &amp; IF(ISBLANK(Z335),"",VLOOKUP(Z335,ComboValue!$N$2:$O$70,2,FALSE) &amp; ",") &amp; IF(ISBLANK(AA335),"",VLOOKUP(AA335,ComboValue!$N$2:$O$70,2,FALSE) &amp; ",") &amp; IF(ISBLANK(AB335),"",VLOOKUP(AB335,ComboValue!$N$2:$O$70,2,FALSE) &amp; ",") &amp; IF(ISBLANK(AC335),"",VLOOKUP(AC335,ComboValue!$N$2:$O$70,2,FALSE) &amp; ",") &amp; IF(ISBLANK(AD335),"",VLOOKUP(AD335,ComboValue!$N$2:$O$70,2,FALSE) &amp; ",") &amp; IF(ISBLANK(AE335),"",VLOOKUP(AE335,ComboValue!$N$2:$O$70,2,FALSE) &amp; ",") &amp; IF(ISBLANK(AF335),"",VLOOKUP(AF335,ComboValue!$N$2:$O$70,2,FALSE) &amp; ",") &amp; IF(ISBLANK(AG335),"",VLOOKUP(AG335,ComboValue!$N$2:$O$70,2,FALSE) &amp; ",") &amp; IF(ISBLANK(AH335),"",VLOOKUP(AH335,ComboValue!$N$2:$O$70,2,FALSE) &amp; ",") &amp; IF(ISBLANK(AI335),"",VLOOKUP(AI335,ComboValue!$N$2:$O$70,2,FALSE) &amp; ",") &amp; IF(ISBLANK(AJ335),"",VLOOKUP(AJ335,ComboValue!$N$2:$O$70,2,FALSE) &amp; ",") &amp; IF(ISBLANK(AK335),"",VLOOKUP(AK335,ComboValue!$N$2:$O$70,2,FALSE) &amp; ",") &amp; IF(ISBLANK(AL335),"",VLOOKUP(AL335,ComboValue!$N$2:$O$70,2,FALSE) &amp; ",") &amp; IF(ISBLANK(AM335),"",VLOOKUP(AM335,ComboValue!$N$2:$O$70,2,FALSE) &amp; ",") &amp; IF(ISBLANK(AN335),"",VLOOKUP(AN335,ComboValue!$N$2:$O$70,2,FALSE) &amp; ",") &amp; IF(ISBLANK(AO335),"",VLOOKUP(AO335,ComboValue!$N$2:$O$70,2,FALSE) &amp; ",") &amp; IF(ISBLANK(AP335),"",VLOOKUP(AP335,ComboValue!$N$2:$O$70,2,FALSE) &amp; ",") &amp; IF(ISBLANK(AQ335),"",VLOOKUP(AQ335,ComboValue!$N$2:$O$70,2,FALSE) &amp; ",") &amp; IF(ISBLANK(AR335),"",VLOOKUP(AR335,ComboValue!$N$2:$O$70,2,FALSE) &amp; ",") &amp; IF(ISBLANK(AS335),"",VLOOKUP(AS335,ComboValue!$N$2:$O$70,2,FALSE) &amp; ",") &amp; IF(ISBLANK(AT335),"",VLOOKUP(AT335,ComboValue!$N$2:$O$70,2,FALSE) &amp; ",") &amp; IF(ISBLANK(AU335),"",VLOOKUP(AU335,ComboValue!$N$2:$O$70,2,FALSE) &amp; ",") &amp; IF(ISBLANK(AV335),"",VLOOKUP(AV335,ComboValue!$N$2:$O$70,2,FALSE) &amp; ",")</f>
        <v/>
      </c>
      <c r="BC335" s="122" t="str">
        <f t="shared" si="285"/>
        <v/>
      </c>
      <c r="BD335" s="110"/>
      <c r="BE335" s="120" t="str">
        <f t="shared" si="325"/>
        <v/>
      </c>
      <c r="BF335" s="121" t="str">
        <f t="shared" si="326"/>
        <v/>
      </c>
      <c r="BG335" s="121" t="str">
        <f t="shared" si="327"/>
        <v/>
      </c>
      <c r="BH335" s="121" t="str">
        <f t="shared" si="328"/>
        <v/>
      </c>
      <c r="BI335" s="121" t="str">
        <f t="shared" si="329"/>
        <v/>
      </c>
      <c r="BJ335" s="121" t="str">
        <f t="shared" si="330"/>
        <v/>
      </c>
      <c r="BK335" s="121" t="str">
        <f t="shared" si="331"/>
        <v/>
      </c>
      <c r="BL335" s="121" t="str">
        <f t="shared" si="332"/>
        <v/>
      </c>
      <c r="BM335" s="121" t="str">
        <f t="shared" si="333"/>
        <v/>
      </c>
      <c r="BN335" s="121" t="str">
        <f t="shared" si="334"/>
        <v/>
      </c>
      <c r="BO335" s="121">
        <f t="shared" si="286"/>
        <v>0</v>
      </c>
      <c r="BP335" s="121">
        <f t="shared" si="287"/>
        <v>0</v>
      </c>
      <c r="BQ335" s="121">
        <f t="shared" si="288"/>
        <v>0</v>
      </c>
      <c r="BR335" s="121">
        <f t="shared" si="289"/>
        <v>0</v>
      </c>
      <c r="BS335" s="121">
        <f t="shared" si="290"/>
        <v>0</v>
      </c>
      <c r="BT335" s="121">
        <f t="shared" si="291"/>
        <v>0</v>
      </c>
      <c r="BU335" s="121" t="str">
        <f t="shared" si="292"/>
        <v/>
      </c>
      <c r="BV335" s="121" t="str">
        <f t="shared" si="293"/>
        <v/>
      </c>
      <c r="BW335" s="121" t="str">
        <f t="shared" si="294"/>
        <v/>
      </c>
      <c r="BX335" s="121" t="str">
        <f t="shared" si="295"/>
        <v/>
      </c>
      <c r="BY335" s="121" t="str">
        <f t="shared" si="296"/>
        <v/>
      </c>
      <c r="BZ335" s="121" t="str">
        <f t="shared" si="297"/>
        <v/>
      </c>
      <c r="CA335" s="121" t="str">
        <f t="shared" si="298"/>
        <v/>
      </c>
      <c r="CB335" s="121" t="str">
        <f t="shared" si="299"/>
        <v/>
      </c>
      <c r="CC335" s="121" t="str">
        <f t="shared" si="300"/>
        <v/>
      </c>
      <c r="CD335" s="121" t="str">
        <f t="shared" si="301"/>
        <v/>
      </c>
      <c r="CE335" s="121" t="str">
        <f t="shared" si="302"/>
        <v/>
      </c>
      <c r="CF335" s="121" t="str">
        <f t="shared" si="303"/>
        <v/>
      </c>
      <c r="CG335" s="121" t="str">
        <f t="shared" si="304"/>
        <v/>
      </c>
      <c r="CH335" s="121" t="str">
        <f t="shared" si="305"/>
        <v/>
      </c>
      <c r="CI335" s="121" t="str">
        <f t="shared" si="306"/>
        <v/>
      </c>
      <c r="CJ335" s="129" t="str">
        <f t="shared" si="307"/>
        <v/>
      </c>
      <c r="CK335" s="121" t="str">
        <f t="shared" si="308"/>
        <v/>
      </c>
      <c r="CL335" s="121" t="str">
        <f t="shared" si="309"/>
        <v/>
      </c>
      <c r="CM335" s="122" t="str">
        <f t="shared" si="310"/>
        <v/>
      </c>
      <c r="CN335" s="122"/>
      <c r="CO335" s="122"/>
      <c r="CP335" s="122"/>
      <c r="CQ335" s="122"/>
      <c r="CR335" s="218" t="str">
        <f t="shared" si="335"/>
        <v>NO</v>
      </c>
      <c r="CS335" s="120" t="str">
        <f t="shared" si="311"/>
        <v/>
      </c>
      <c r="CT335" s="121" t="str">
        <f t="shared" si="312"/>
        <v/>
      </c>
      <c r="CU335" s="121" t="str">
        <f t="shared" si="313"/>
        <v/>
      </c>
      <c r="CV335" s="121" t="str">
        <f t="shared" si="314"/>
        <v/>
      </c>
      <c r="CW335" s="121" t="str">
        <f t="shared" si="315"/>
        <v/>
      </c>
      <c r="CX335" s="121" t="str">
        <f t="shared" si="316"/>
        <v/>
      </c>
      <c r="CY335" s="121" t="str">
        <f t="shared" si="317"/>
        <v/>
      </c>
      <c r="CZ335" s="121" t="str">
        <f t="shared" si="318"/>
        <v/>
      </c>
      <c r="DA335" s="121" t="str">
        <f t="shared" si="319"/>
        <v/>
      </c>
      <c r="DB335" s="122" t="str">
        <f t="shared" si="320"/>
        <v/>
      </c>
      <c r="DC335" s="120" t="str">
        <f t="shared" si="321"/>
        <v/>
      </c>
      <c r="DD335" s="121" t="str">
        <f t="shared" si="322"/>
        <v/>
      </c>
      <c r="DE335" s="121" t="str">
        <f t="shared" si="323"/>
        <v/>
      </c>
      <c r="DF335" s="122" t="str">
        <f t="shared" si="324"/>
        <v/>
      </c>
      <c r="DG335" s="110"/>
    </row>
    <row r="336" spans="2:111" ht="16.2" hidden="1" customHeight="1" outlineLevel="2" x14ac:dyDescent="0.4">
      <c r="B336" s="7">
        <v>331</v>
      </c>
      <c r="C336" s="12"/>
      <c r="D336" s="13"/>
      <c r="E336" s="14"/>
      <c r="F336" s="14"/>
      <c r="G336" s="14"/>
      <c r="H336" s="14"/>
      <c r="I336" s="14"/>
      <c r="J336" s="14"/>
      <c r="K336" s="14"/>
      <c r="L336" s="15"/>
      <c r="M336" s="12"/>
      <c r="N336" s="12"/>
      <c r="O336" s="12"/>
      <c r="P336" s="98" t="str">
        <f xml:space="preserve"> IF(ISBLANK(M336),"",VLOOKUP(M336,ComboValue!$E$2:$I$18,5,FALSE))</f>
        <v/>
      </c>
      <c r="Q336" s="12"/>
      <c r="R336" s="234" t="str" cm="1">
        <f t="array" ref="R336">IF(OR(ISNUMBER(SEARCH("GHS05",$D336:$L336)),ISNUMBER(SEARCH("GHS06",$D336:$L336)),ISNUMBER(SEARCH("GHS07",$D336:$L336)),ISNUMBER(SEARCH("GHS08",$D336:$L336)),ISNUMBER(SEARCH("geen pictogram",$D336:$L336)),ISNUMBER(SEARCH("GHS09",$D336:$L336)),ISNUMBER(SEARCH("GHS05",$D336:$L336))),"JA","NEE")</f>
        <v>NEE</v>
      </c>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X336" s="121" t="str">
        <f xml:space="preserve"> IF(ISBLANK(D336),"",VLOOKUP(D336,ComboValue!$B$2:$C$11,2,FALSE) &amp; ",") &amp; IF(ISBLANK(E336),"",VLOOKUP(E336,ComboValue!$B$2:$C$11,2,FALSE) &amp; ",") &amp; IF(ISBLANK(F336),"",VLOOKUP(F336,ComboValue!$B$2:$C$11,2,FALSE) &amp; ",") &amp; IF(ISBLANK(G336),"",VLOOKUP(G336,ComboValue!$B$2:$C$11,2,FALSE) &amp; ",") &amp; IF(ISBLANK(H336),"",VLOOKUP(H336,ComboValue!$B$2:$C$11,2,FALSE) &amp; ",") &amp; IF(ISBLANK(I336),"",VLOOKUP(I336,ComboValue!$B$2:$C$11,2,FALSE) &amp; ",") &amp; IF(ISBLANK(J336),"",VLOOKUP(J336,ComboValue!$B$2:$C$11,2,FALSE) &amp; ",") &amp; IF(ISBLANK(K336),"",VLOOKUP(K336,ComboValue!$B$2:$C$11,2,FALSE) &amp; ",") &amp; IF(ISBLANK(L336),"",VLOOKUP(L336,ComboValue!$B$2:$C$11,2,FALSE) &amp; ",")</f>
        <v/>
      </c>
      <c r="AY336" s="121" t="str">
        <f t="shared" si="284"/>
        <v>Tous_NL</v>
      </c>
      <c r="AZ336" s="121" t="str">
        <f>IF(ISBLANK(M336),"",VLOOKUP(M336,ComboValue!$E$2:$G$18,3,FALSE))</f>
        <v/>
      </c>
      <c r="BA336" s="121" t="str">
        <f>IF(ISBLANK(N336),"",VLOOKUP(N336,ComboValue!$K$2:$L$5,2,FALSE))</f>
        <v/>
      </c>
      <c r="BB336" s="128" t="str">
        <f>IF(ISBLANK(S336),"",VLOOKUP(S336,ComboValue!$N$2:$O$70,2,FALSE) &amp; ",") &amp; IF(ISBLANK(T336),"",VLOOKUP(T336,ComboValue!$N$2:$O$70,2,FALSE) &amp; ",") &amp; IF(ISBLANK(U336),"",VLOOKUP(U336,ComboValue!$N$2:$O$70,2,FALSE) &amp; ",") &amp; IF(ISBLANK(V336),"",VLOOKUP(V336,ComboValue!$N$2:$O$70,2,FALSE) &amp; ",") &amp; IF(ISBLANK(W336),"",VLOOKUP(W336,ComboValue!$N$2:$O$70,2,FALSE) &amp; ",") &amp; IF(ISBLANK(X336),"",VLOOKUP(X336,ComboValue!$N$2:$O$70,2,FALSE) &amp; ",") &amp; IF(ISBLANK(Y336),"",VLOOKUP(Y336,ComboValue!$N$2:$O$70,2,FALSE) &amp; ",") &amp; IF(ISBLANK(Z336),"",VLOOKUP(Z336,ComboValue!$N$2:$O$70,2,FALSE) &amp; ",") &amp; IF(ISBLANK(AA336),"",VLOOKUP(AA336,ComboValue!$N$2:$O$70,2,FALSE) &amp; ",") &amp; IF(ISBLANK(AB336),"",VLOOKUP(AB336,ComboValue!$N$2:$O$70,2,FALSE) &amp; ",") &amp; IF(ISBLANK(AC336),"",VLOOKUP(AC336,ComboValue!$N$2:$O$70,2,FALSE) &amp; ",") &amp; IF(ISBLANK(AD336),"",VLOOKUP(AD336,ComboValue!$N$2:$O$70,2,FALSE) &amp; ",") &amp; IF(ISBLANK(AE336),"",VLOOKUP(AE336,ComboValue!$N$2:$O$70,2,FALSE) &amp; ",") &amp; IF(ISBLANK(AF336),"",VLOOKUP(AF336,ComboValue!$N$2:$O$70,2,FALSE) &amp; ",") &amp; IF(ISBLANK(AG336),"",VLOOKUP(AG336,ComboValue!$N$2:$O$70,2,FALSE) &amp; ",") &amp; IF(ISBLANK(AH336),"",VLOOKUP(AH336,ComboValue!$N$2:$O$70,2,FALSE) &amp; ",") &amp; IF(ISBLANK(AI336),"",VLOOKUP(AI336,ComboValue!$N$2:$O$70,2,FALSE) &amp; ",") &amp; IF(ISBLANK(AJ336),"",VLOOKUP(AJ336,ComboValue!$N$2:$O$70,2,FALSE) &amp; ",") &amp; IF(ISBLANK(AK336),"",VLOOKUP(AK336,ComboValue!$N$2:$O$70,2,FALSE) &amp; ",") &amp; IF(ISBLANK(AL336),"",VLOOKUP(AL336,ComboValue!$N$2:$O$70,2,FALSE) &amp; ",") &amp; IF(ISBLANK(AM336),"",VLOOKUP(AM336,ComboValue!$N$2:$O$70,2,FALSE) &amp; ",") &amp; IF(ISBLANK(AN336),"",VLOOKUP(AN336,ComboValue!$N$2:$O$70,2,FALSE) &amp; ",") &amp; IF(ISBLANK(AO336),"",VLOOKUP(AO336,ComboValue!$N$2:$O$70,2,FALSE) &amp; ",") &amp; IF(ISBLANK(AP336),"",VLOOKUP(AP336,ComboValue!$N$2:$O$70,2,FALSE) &amp; ",") &amp; IF(ISBLANK(AQ336),"",VLOOKUP(AQ336,ComboValue!$N$2:$O$70,2,FALSE) &amp; ",") &amp; IF(ISBLANK(AR336),"",VLOOKUP(AR336,ComboValue!$N$2:$O$70,2,FALSE) &amp; ",") &amp; IF(ISBLANK(AS336),"",VLOOKUP(AS336,ComboValue!$N$2:$O$70,2,FALSE) &amp; ",") &amp; IF(ISBLANK(AT336),"",VLOOKUP(AT336,ComboValue!$N$2:$O$70,2,FALSE) &amp; ",") &amp; IF(ISBLANK(AU336),"",VLOOKUP(AU336,ComboValue!$N$2:$O$70,2,FALSE) &amp; ",") &amp; IF(ISBLANK(AV336),"",VLOOKUP(AV336,ComboValue!$N$2:$O$70,2,FALSE) &amp; ",")</f>
        <v/>
      </c>
      <c r="BC336" s="122" t="str">
        <f t="shared" si="285"/>
        <v/>
      </c>
      <c r="BD336" s="110"/>
      <c r="BE336" s="120" t="str">
        <f t="shared" si="325"/>
        <v/>
      </c>
      <c r="BF336" s="121" t="str">
        <f t="shared" si="326"/>
        <v/>
      </c>
      <c r="BG336" s="121" t="str">
        <f t="shared" si="327"/>
        <v/>
      </c>
      <c r="BH336" s="121" t="str">
        <f t="shared" si="328"/>
        <v/>
      </c>
      <c r="BI336" s="121" t="str">
        <f t="shared" si="329"/>
        <v/>
      </c>
      <c r="BJ336" s="121" t="str">
        <f t="shared" si="330"/>
        <v/>
      </c>
      <c r="BK336" s="121" t="str">
        <f t="shared" si="331"/>
        <v/>
      </c>
      <c r="BL336" s="121" t="str">
        <f t="shared" si="332"/>
        <v/>
      </c>
      <c r="BM336" s="121" t="str">
        <f t="shared" si="333"/>
        <v/>
      </c>
      <c r="BN336" s="121" t="str">
        <f t="shared" si="334"/>
        <v/>
      </c>
      <c r="BO336" s="121">
        <f t="shared" si="286"/>
        <v>0</v>
      </c>
      <c r="BP336" s="121">
        <f t="shared" si="287"/>
        <v>0</v>
      </c>
      <c r="BQ336" s="121">
        <f t="shared" si="288"/>
        <v>0</v>
      </c>
      <c r="BR336" s="121">
        <f t="shared" si="289"/>
        <v>0</v>
      </c>
      <c r="BS336" s="121">
        <f t="shared" si="290"/>
        <v>0</v>
      </c>
      <c r="BT336" s="121">
        <f t="shared" si="291"/>
        <v>0</v>
      </c>
      <c r="BU336" s="121" t="str">
        <f t="shared" si="292"/>
        <v/>
      </c>
      <c r="BV336" s="121" t="str">
        <f t="shared" si="293"/>
        <v/>
      </c>
      <c r="BW336" s="121" t="str">
        <f t="shared" si="294"/>
        <v/>
      </c>
      <c r="BX336" s="121" t="str">
        <f t="shared" si="295"/>
        <v/>
      </c>
      <c r="BY336" s="121" t="str">
        <f t="shared" si="296"/>
        <v/>
      </c>
      <c r="BZ336" s="121" t="str">
        <f t="shared" si="297"/>
        <v/>
      </c>
      <c r="CA336" s="121" t="str">
        <f t="shared" si="298"/>
        <v/>
      </c>
      <c r="CB336" s="121" t="str">
        <f t="shared" si="299"/>
        <v/>
      </c>
      <c r="CC336" s="121" t="str">
        <f t="shared" si="300"/>
        <v/>
      </c>
      <c r="CD336" s="121" t="str">
        <f t="shared" si="301"/>
        <v/>
      </c>
      <c r="CE336" s="121" t="str">
        <f t="shared" si="302"/>
        <v/>
      </c>
      <c r="CF336" s="121" t="str">
        <f t="shared" si="303"/>
        <v/>
      </c>
      <c r="CG336" s="121" t="str">
        <f t="shared" si="304"/>
        <v/>
      </c>
      <c r="CH336" s="121" t="str">
        <f t="shared" si="305"/>
        <v/>
      </c>
      <c r="CI336" s="121" t="str">
        <f t="shared" si="306"/>
        <v/>
      </c>
      <c r="CJ336" s="129" t="str">
        <f t="shared" si="307"/>
        <v/>
      </c>
      <c r="CK336" s="121" t="str">
        <f t="shared" si="308"/>
        <v/>
      </c>
      <c r="CL336" s="121" t="str">
        <f t="shared" si="309"/>
        <v/>
      </c>
      <c r="CM336" s="122" t="str">
        <f t="shared" si="310"/>
        <v/>
      </c>
      <c r="CN336" s="122"/>
      <c r="CO336" s="122"/>
      <c r="CP336" s="122"/>
      <c r="CQ336" s="122"/>
      <c r="CR336" s="218" t="str">
        <f t="shared" si="335"/>
        <v>NO</v>
      </c>
      <c r="CS336" s="120" t="str">
        <f t="shared" si="311"/>
        <v/>
      </c>
      <c r="CT336" s="121" t="str">
        <f t="shared" si="312"/>
        <v/>
      </c>
      <c r="CU336" s="121" t="str">
        <f t="shared" si="313"/>
        <v/>
      </c>
      <c r="CV336" s="121" t="str">
        <f t="shared" si="314"/>
        <v/>
      </c>
      <c r="CW336" s="121" t="str">
        <f t="shared" si="315"/>
        <v/>
      </c>
      <c r="CX336" s="121" t="str">
        <f t="shared" si="316"/>
        <v/>
      </c>
      <c r="CY336" s="121" t="str">
        <f t="shared" si="317"/>
        <v/>
      </c>
      <c r="CZ336" s="121" t="str">
        <f t="shared" si="318"/>
        <v/>
      </c>
      <c r="DA336" s="121" t="str">
        <f t="shared" si="319"/>
        <v/>
      </c>
      <c r="DB336" s="122" t="str">
        <f t="shared" si="320"/>
        <v/>
      </c>
      <c r="DC336" s="120" t="str">
        <f t="shared" si="321"/>
        <v/>
      </c>
      <c r="DD336" s="121" t="str">
        <f t="shared" si="322"/>
        <v/>
      </c>
      <c r="DE336" s="121" t="str">
        <f t="shared" si="323"/>
        <v/>
      </c>
      <c r="DF336" s="122" t="str">
        <f t="shared" si="324"/>
        <v/>
      </c>
      <c r="DG336" s="110"/>
    </row>
    <row r="337" spans="2:111" ht="16.2" hidden="1" customHeight="1" outlineLevel="2" x14ac:dyDescent="0.4">
      <c r="B337" s="7">
        <v>332</v>
      </c>
      <c r="C337" s="12"/>
      <c r="D337" s="13"/>
      <c r="E337" s="14"/>
      <c r="F337" s="14"/>
      <c r="G337" s="14"/>
      <c r="H337" s="14"/>
      <c r="I337" s="14"/>
      <c r="J337" s="14"/>
      <c r="K337" s="14"/>
      <c r="L337" s="15"/>
      <c r="M337" s="12"/>
      <c r="N337" s="12"/>
      <c r="O337" s="12"/>
      <c r="P337" s="98" t="str">
        <f xml:space="preserve"> IF(ISBLANK(M337),"",VLOOKUP(M337,ComboValue!$E$2:$I$18,5,FALSE))</f>
        <v/>
      </c>
      <c r="Q337" s="12"/>
      <c r="R337" s="234" t="str" cm="1">
        <f t="array" ref="R337">IF(OR(ISNUMBER(SEARCH("GHS05",$D337:$L337)),ISNUMBER(SEARCH("GHS06",$D337:$L337)),ISNUMBER(SEARCH("GHS07",$D337:$L337)),ISNUMBER(SEARCH("GHS08",$D337:$L337)),ISNUMBER(SEARCH("geen pictogram",$D337:$L337)),ISNUMBER(SEARCH("GHS09",$D337:$L337)),ISNUMBER(SEARCH("GHS05",$D337:$L337))),"JA","NEE")</f>
        <v>NEE</v>
      </c>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X337" s="121" t="str">
        <f xml:space="preserve"> IF(ISBLANK(D337),"",VLOOKUP(D337,ComboValue!$B$2:$C$11,2,FALSE) &amp; ",") &amp; IF(ISBLANK(E337),"",VLOOKUP(E337,ComboValue!$B$2:$C$11,2,FALSE) &amp; ",") &amp; IF(ISBLANK(F337),"",VLOOKUP(F337,ComboValue!$B$2:$C$11,2,FALSE) &amp; ",") &amp; IF(ISBLANK(G337),"",VLOOKUP(G337,ComboValue!$B$2:$C$11,2,FALSE) &amp; ",") &amp; IF(ISBLANK(H337),"",VLOOKUP(H337,ComboValue!$B$2:$C$11,2,FALSE) &amp; ",") &amp; IF(ISBLANK(I337),"",VLOOKUP(I337,ComboValue!$B$2:$C$11,2,FALSE) &amp; ",") &amp; IF(ISBLANK(J337),"",VLOOKUP(J337,ComboValue!$B$2:$C$11,2,FALSE) &amp; ",") &amp; IF(ISBLANK(K337),"",VLOOKUP(K337,ComboValue!$B$2:$C$11,2,FALSE) &amp; ",") &amp; IF(ISBLANK(L337),"",VLOOKUP(L337,ComboValue!$B$2:$C$11,2,FALSE) &amp; ",")</f>
        <v/>
      </c>
      <c r="AY337" s="121" t="str">
        <f t="shared" si="284"/>
        <v>Tous_NL</v>
      </c>
      <c r="AZ337" s="121" t="str">
        <f>IF(ISBLANK(M337),"",VLOOKUP(M337,ComboValue!$E$2:$G$18,3,FALSE))</f>
        <v/>
      </c>
      <c r="BA337" s="121" t="str">
        <f>IF(ISBLANK(N337),"",VLOOKUP(N337,ComboValue!$K$2:$L$5,2,FALSE))</f>
        <v/>
      </c>
      <c r="BB337" s="128" t="str">
        <f>IF(ISBLANK(S337),"",VLOOKUP(S337,ComboValue!$N$2:$O$70,2,FALSE) &amp; ",") &amp; IF(ISBLANK(T337),"",VLOOKUP(T337,ComboValue!$N$2:$O$70,2,FALSE) &amp; ",") &amp; IF(ISBLANK(U337),"",VLOOKUP(U337,ComboValue!$N$2:$O$70,2,FALSE) &amp; ",") &amp; IF(ISBLANK(V337),"",VLOOKUP(V337,ComboValue!$N$2:$O$70,2,FALSE) &amp; ",") &amp; IF(ISBLANK(W337),"",VLOOKUP(W337,ComboValue!$N$2:$O$70,2,FALSE) &amp; ",") &amp; IF(ISBLANK(X337),"",VLOOKUP(X337,ComboValue!$N$2:$O$70,2,FALSE) &amp; ",") &amp; IF(ISBLANK(Y337),"",VLOOKUP(Y337,ComboValue!$N$2:$O$70,2,FALSE) &amp; ",") &amp; IF(ISBLANK(Z337),"",VLOOKUP(Z337,ComboValue!$N$2:$O$70,2,FALSE) &amp; ",") &amp; IF(ISBLANK(AA337),"",VLOOKUP(AA337,ComboValue!$N$2:$O$70,2,FALSE) &amp; ",") &amp; IF(ISBLANK(AB337),"",VLOOKUP(AB337,ComboValue!$N$2:$O$70,2,FALSE) &amp; ",") &amp; IF(ISBLANK(AC337),"",VLOOKUP(AC337,ComboValue!$N$2:$O$70,2,FALSE) &amp; ",") &amp; IF(ISBLANK(AD337),"",VLOOKUP(AD337,ComboValue!$N$2:$O$70,2,FALSE) &amp; ",") &amp; IF(ISBLANK(AE337),"",VLOOKUP(AE337,ComboValue!$N$2:$O$70,2,FALSE) &amp; ",") &amp; IF(ISBLANK(AF337),"",VLOOKUP(AF337,ComboValue!$N$2:$O$70,2,FALSE) &amp; ",") &amp; IF(ISBLANK(AG337),"",VLOOKUP(AG337,ComboValue!$N$2:$O$70,2,FALSE) &amp; ",") &amp; IF(ISBLANK(AH337),"",VLOOKUP(AH337,ComboValue!$N$2:$O$70,2,FALSE) &amp; ",") &amp; IF(ISBLANK(AI337),"",VLOOKUP(AI337,ComboValue!$N$2:$O$70,2,FALSE) &amp; ",") &amp; IF(ISBLANK(AJ337),"",VLOOKUP(AJ337,ComboValue!$N$2:$O$70,2,FALSE) &amp; ",") &amp; IF(ISBLANK(AK337),"",VLOOKUP(AK337,ComboValue!$N$2:$O$70,2,FALSE) &amp; ",") &amp; IF(ISBLANK(AL337),"",VLOOKUP(AL337,ComboValue!$N$2:$O$70,2,FALSE) &amp; ",") &amp; IF(ISBLANK(AM337),"",VLOOKUP(AM337,ComboValue!$N$2:$O$70,2,FALSE) &amp; ",") &amp; IF(ISBLANK(AN337),"",VLOOKUP(AN337,ComboValue!$N$2:$O$70,2,FALSE) &amp; ",") &amp; IF(ISBLANK(AO337),"",VLOOKUP(AO337,ComboValue!$N$2:$O$70,2,FALSE) &amp; ",") &amp; IF(ISBLANK(AP337),"",VLOOKUP(AP337,ComboValue!$N$2:$O$70,2,FALSE) &amp; ",") &amp; IF(ISBLANK(AQ337),"",VLOOKUP(AQ337,ComboValue!$N$2:$O$70,2,FALSE) &amp; ",") &amp; IF(ISBLANK(AR337),"",VLOOKUP(AR337,ComboValue!$N$2:$O$70,2,FALSE) &amp; ",") &amp; IF(ISBLANK(AS337),"",VLOOKUP(AS337,ComboValue!$N$2:$O$70,2,FALSE) &amp; ",") &amp; IF(ISBLANK(AT337),"",VLOOKUP(AT337,ComboValue!$N$2:$O$70,2,FALSE) &amp; ",") &amp; IF(ISBLANK(AU337),"",VLOOKUP(AU337,ComboValue!$N$2:$O$70,2,FALSE) &amp; ",") &amp; IF(ISBLANK(AV337),"",VLOOKUP(AV337,ComboValue!$N$2:$O$70,2,FALSE) &amp; ",")</f>
        <v/>
      </c>
      <c r="BC337" s="122" t="str">
        <f t="shared" si="285"/>
        <v/>
      </c>
      <c r="BD337" s="110"/>
      <c r="BE337" s="120" t="str">
        <f t="shared" si="325"/>
        <v/>
      </c>
      <c r="BF337" s="121" t="str">
        <f t="shared" si="326"/>
        <v/>
      </c>
      <c r="BG337" s="121" t="str">
        <f t="shared" si="327"/>
        <v/>
      </c>
      <c r="BH337" s="121" t="str">
        <f t="shared" si="328"/>
        <v/>
      </c>
      <c r="BI337" s="121" t="str">
        <f t="shared" si="329"/>
        <v/>
      </c>
      <c r="BJ337" s="121" t="str">
        <f t="shared" si="330"/>
        <v/>
      </c>
      <c r="BK337" s="121" t="str">
        <f t="shared" si="331"/>
        <v/>
      </c>
      <c r="BL337" s="121" t="str">
        <f t="shared" si="332"/>
        <v/>
      </c>
      <c r="BM337" s="121" t="str">
        <f t="shared" si="333"/>
        <v/>
      </c>
      <c r="BN337" s="121" t="str">
        <f t="shared" si="334"/>
        <v/>
      </c>
      <c r="BO337" s="121">
        <f t="shared" si="286"/>
        <v>0</v>
      </c>
      <c r="BP337" s="121">
        <f t="shared" si="287"/>
        <v>0</v>
      </c>
      <c r="BQ337" s="121">
        <f t="shared" si="288"/>
        <v>0</v>
      </c>
      <c r="BR337" s="121">
        <f t="shared" si="289"/>
        <v>0</v>
      </c>
      <c r="BS337" s="121">
        <f t="shared" si="290"/>
        <v>0</v>
      </c>
      <c r="BT337" s="121">
        <f t="shared" si="291"/>
        <v>0</v>
      </c>
      <c r="BU337" s="121" t="str">
        <f t="shared" si="292"/>
        <v/>
      </c>
      <c r="BV337" s="121" t="str">
        <f t="shared" si="293"/>
        <v/>
      </c>
      <c r="BW337" s="121" t="str">
        <f t="shared" si="294"/>
        <v/>
      </c>
      <c r="BX337" s="121" t="str">
        <f t="shared" si="295"/>
        <v/>
      </c>
      <c r="BY337" s="121" t="str">
        <f t="shared" si="296"/>
        <v/>
      </c>
      <c r="BZ337" s="121" t="str">
        <f t="shared" si="297"/>
        <v/>
      </c>
      <c r="CA337" s="121" t="str">
        <f t="shared" si="298"/>
        <v/>
      </c>
      <c r="CB337" s="121" t="str">
        <f t="shared" si="299"/>
        <v/>
      </c>
      <c r="CC337" s="121" t="str">
        <f t="shared" si="300"/>
        <v/>
      </c>
      <c r="CD337" s="121" t="str">
        <f t="shared" si="301"/>
        <v/>
      </c>
      <c r="CE337" s="121" t="str">
        <f t="shared" si="302"/>
        <v/>
      </c>
      <c r="CF337" s="121" t="str">
        <f t="shared" si="303"/>
        <v/>
      </c>
      <c r="CG337" s="121" t="str">
        <f t="shared" si="304"/>
        <v/>
      </c>
      <c r="CH337" s="121" t="str">
        <f t="shared" si="305"/>
        <v/>
      </c>
      <c r="CI337" s="121" t="str">
        <f t="shared" si="306"/>
        <v/>
      </c>
      <c r="CJ337" s="129" t="str">
        <f t="shared" si="307"/>
        <v/>
      </c>
      <c r="CK337" s="121" t="str">
        <f t="shared" si="308"/>
        <v/>
      </c>
      <c r="CL337" s="121" t="str">
        <f t="shared" si="309"/>
        <v/>
      </c>
      <c r="CM337" s="122" t="str">
        <f t="shared" si="310"/>
        <v/>
      </c>
      <c r="CN337" s="122"/>
      <c r="CO337" s="122"/>
      <c r="CP337" s="122"/>
      <c r="CQ337" s="122"/>
      <c r="CR337" s="218" t="str">
        <f t="shared" si="335"/>
        <v>NO</v>
      </c>
      <c r="CS337" s="120" t="str">
        <f t="shared" si="311"/>
        <v/>
      </c>
      <c r="CT337" s="121" t="str">
        <f t="shared" si="312"/>
        <v/>
      </c>
      <c r="CU337" s="121" t="str">
        <f t="shared" si="313"/>
        <v/>
      </c>
      <c r="CV337" s="121" t="str">
        <f t="shared" si="314"/>
        <v/>
      </c>
      <c r="CW337" s="121" t="str">
        <f t="shared" si="315"/>
        <v/>
      </c>
      <c r="CX337" s="121" t="str">
        <f t="shared" si="316"/>
        <v/>
      </c>
      <c r="CY337" s="121" t="str">
        <f t="shared" si="317"/>
        <v/>
      </c>
      <c r="CZ337" s="121" t="str">
        <f t="shared" si="318"/>
        <v/>
      </c>
      <c r="DA337" s="121" t="str">
        <f t="shared" si="319"/>
        <v/>
      </c>
      <c r="DB337" s="122" t="str">
        <f t="shared" si="320"/>
        <v/>
      </c>
      <c r="DC337" s="120" t="str">
        <f t="shared" si="321"/>
        <v/>
      </c>
      <c r="DD337" s="121" t="str">
        <f t="shared" si="322"/>
        <v/>
      </c>
      <c r="DE337" s="121" t="str">
        <f t="shared" si="323"/>
        <v/>
      </c>
      <c r="DF337" s="122" t="str">
        <f t="shared" si="324"/>
        <v/>
      </c>
      <c r="DG337" s="110"/>
    </row>
    <row r="338" spans="2:111" ht="16.2" hidden="1" customHeight="1" outlineLevel="2" x14ac:dyDescent="0.4">
      <c r="B338" s="7">
        <v>333</v>
      </c>
      <c r="C338" s="12"/>
      <c r="D338" s="13"/>
      <c r="E338" s="14"/>
      <c r="F338" s="14"/>
      <c r="G338" s="14"/>
      <c r="H338" s="14"/>
      <c r="I338" s="14"/>
      <c r="J338" s="14"/>
      <c r="K338" s="14"/>
      <c r="L338" s="15"/>
      <c r="M338" s="12"/>
      <c r="N338" s="12"/>
      <c r="O338" s="12"/>
      <c r="P338" s="98" t="str">
        <f xml:space="preserve"> IF(ISBLANK(M338),"",VLOOKUP(M338,ComboValue!$E$2:$I$18,5,FALSE))</f>
        <v/>
      </c>
      <c r="Q338" s="12"/>
      <c r="R338" s="234" t="str" cm="1">
        <f t="array" ref="R338">IF(OR(ISNUMBER(SEARCH("GHS05",$D338:$L338)),ISNUMBER(SEARCH("GHS06",$D338:$L338)),ISNUMBER(SEARCH("GHS07",$D338:$L338)),ISNUMBER(SEARCH("GHS08",$D338:$L338)),ISNUMBER(SEARCH("geen pictogram",$D338:$L338)),ISNUMBER(SEARCH("GHS09",$D338:$L338)),ISNUMBER(SEARCH("GHS05",$D338:$L338))),"JA","NEE")</f>
        <v>NEE</v>
      </c>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X338" s="121" t="str">
        <f xml:space="preserve"> IF(ISBLANK(D338),"",VLOOKUP(D338,ComboValue!$B$2:$C$11,2,FALSE) &amp; ",") &amp; IF(ISBLANK(E338),"",VLOOKUP(E338,ComboValue!$B$2:$C$11,2,FALSE) &amp; ",") &amp; IF(ISBLANK(F338),"",VLOOKUP(F338,ComboValue!$B$2:$C$11,2,FALSE) &amp; ",") &amp; IF(ISBLANK(G338),"",VLOOKUP(G338,ComboValue!$B$2:$C$11,2,FALSE) &amp; ",") &amp; IF(ISBLANK(H338),"",VLOOKUP(H338,ComboValue!$B$2:$C$11,2,FALSE) &amp; ",") &amp; IF(ISBLANK(I338),"",VLOOKUP(I338,ComboValue!$B$2:$C$11,2,FALSE) &amp; ",") &amp; IF(ISBLANK(J338),"",VLOOKUP(J338,ComboValue!$B$2:$C$11,2,FALSE) &amp; ",") &amp; IF(ISBLANK(K338),"",VLOOKUP(K338,ComboValue!$B$2:$C$11,2,FALSE) &amp; ",") &amp; IF(ISBLANK(L338),"",VLOOKUP(L338,ComboValue!$B$2:$C$11,2,FALSE) &amp; ",")</f>
        <v/>
      </c>
      <c r="AY338" s="121" t="str">
        <f t="shared" si="284"/>
        <v>Tous_NL</v>
      </c>
      <c r="AZ338" s="121" t="str">
        <f>IF(ISBLANK(M338),"",VLOOKUP(M338,ComboValue!$E$2:$G$18,3,FALSE))</f>
        <v/>
      </c>
      <c r="BA338" s="121" t="str">
        <f>IF(ISBLANK(N338),"",VLOOKUP(N338,ComboValue!$K$2:$L$5,2,FALSE))</f>
        <v/>
      </c>
      <c r="BB338" s="128" t="str">
        <f>IF(ISBLANK(S338),"",VLOOKUP(S338,ComboValue!$N$2:$O$70,2,FALSE) &amp; ",") &amp; IF(ISBLANK(T338),"",VLOOKUP(T338,ComboValue!$N$2:$O$70,2,FALSE) &amp; ",") &amp; IF(ISBLANK(U338),"",VLOOKUP(U338,ComboValue!$N$2:$O$70,2,FALSE) &amp; ",") &amp; IF(ISBLANK(V338),"",VLOOKUP(V338,ComboValue!$N$2:$O$70,2,FALSE) &amp; ",") &amp; IF(ISBLANK(W338),"",VLOOKUP(W338,ComboValue!$N$2:$O$70,2,FALSE) &amp; ",") &amp; IF(ISBLANK(X338),"",VLOOKUP(X338,ComboValue!$N$2:$O$70,2,FALSE) &amp; ",") &amp; IF(ISBLANK(Y338),"",VLOOKUP(Y338,ComboValue!$N$2:$O$70,2,FALSE) &amp; ",") &amp; IF(ISBLANK(Z338),"",VLOOKUP(Z338,ComboValue!$N$2:$O$70,2,FALSE) &amp; ",") &amp; IF(ISBLANK(AA338),"",VLOOKUP(AA338,ComboValue!$N$2:$O$70,2,FALSE) &amp; ",") &amp; IF(ISBLANK(AB338),"",VLOOKUP(AB338,ComboValue!$N$2:$O$70,2,FALSE) &amp; ",") &amp; IF(ISBLANK(AC338),"",VLOOKUP(AC338,ComboValue!$N$2:$O$70,2,FALSE) &amp; ",") &amp; IF(ISBLANK(AD338),"",VLOOKUP(AD338,ComboValue!$N$2:$O$70,2,FALSE) &amp; ",") &amp; IF(ISBLANK(AE338),"",VLOOKUP(AE338,ComboValue!$N$2:$O$70,2,FALSE) &amp; ",") &amp; IF(ISBLANK(AF338),"",VLOOKUP(AF338,ComboValue!$N$2:$O$70,2,FALSE) &amp; ",") &amp; IF(ISBLANK(AG338),"",VLOOKUP(AG338,ComboValue!$N$2:$O$70,2,FALSE) &amp; ",") &amp; IF(ISBLANK(AH338),"",VLOOKUP(AH338,ComboValue!$N$2:$O$70,2,FALSE) &amp; ",") &amp; IF(ISBLANK(AI338),"",VLOOKUP(AI338,ComboValue!$N$2:$O$70,2,FALSE) &amp; ",") &amp; IF(ISBLANK(AJ338),"",VLOOKUP(AJ338,ComboValue!$N$2:$O$70,2,FALSE) &amp; ",") &amp; IF(ISBLANK(AK338),"",VLOOKUP(AK338,ComboValue!$N$2:$O$70,2,FALSE) &amp; ",") &amp; IF(ISBLANK(AL338),"",VLOOKUP(AL338,ComboValue!$N$2:$O$70,2,FALSE) &amp; ",") &amp; IF(ISBLANK(AM338),"",VLOOKUP(AM338,ComboValue!$N$2:$O$70,2,FALSE) &amp; ",") &amp; IF(ISBLANK(AN338),"",VLOOKUP(AN338,ComboValue!$N$2:$O$70,2,FALSE) &amp; ",") &amp; IF(ISBLANK(AO338),"",VLOOKUP(AO338,ComboValue!$N$2:$O$70,2,FALSE) &amp; ",") &amp; IF(ISBLANK(AP338),"",VLOOKUP(AP338,ComboValue!$N$2:$O$70,2,FALSE) &amp; ",") &amp; IF(ISBLANK(AQ338),"",VLOOKUP(AQ338,ComboValue!$N$2:$O$70,2,FALSE) &amp; ",") &amp; IF(ISBLANK(AR338),"",VLOOKUP(AR338,ComboValue!$N$2:$O$70,2,FALSE) &amp; ",") &amp; IF(ISBLANK(AS338),"",VLOOKUP(AS338,ComboValue!$N$2:$O$70,2,FALSE) &amp; ",") &amp; IF(ISBLANK(AT338),"",VLOOKUP(AT338,ComboValue!$N$2:$O$70,2,FALSE) &amp; ",") &amp; IF(ISBLANK(AU338),"",VLOOKUP(AU338,ComboValue!$N$2:$O$70,2,FALSE) &amp; ",") &amp; IF(ISBLANK(AV338),"",VLOOKUP(AV338,ComboValue!$N$2:$O$70,2,FALSE) &amp; ",")</f>
        <v/>
      </c>
      <c r="BC338" s="122" t="str">
        <f t="shared" si="285"/>
        <v/>
      </c>
      <c r="BD338" s="110"/>
      <c r="BE338" s="120" t="str">
        <f t="shared" si="325"/>
        <v/>
      </c>
      <c r="BF338" s="121" t="str">
        <f t="shared" si="326"/>
        <v/>
      </c>
      <c r="BG338" s="121" t="str">
        <f t="shared" si="327"/>
        <v/>
      </c>
      <c r="BH338" s="121" t="str">
        <f t="shared" si="328"/>
        <v/>
      </c>
      <c r="BI338" s="121" t="str">
        <f t="shared" si="329"/>
        <v/>
      </c>
      <c r="BJ338" s="121" t="str">
        <f t="shared" si="330"/>
        <v/>
      </c>
      <c r="BK338" s="121" t="str">
        <f t="shared" si="331"/>
        <v/>
      </c>
      <c r="BL338" s="121" t="str">
        <f t="shared" si="332"/>
        <v/>
      </c>
      <c r="BM338" s="121" t="str">
        <f t="shared" si="333"/>
        <v/>
      </c>
      <c r="BN338" s="121" t="str">
        <f t="shared" si="334"/>
        <v/>
      </c>
      <c r="BO338" s="121">
        <f t="shared" si="286"/>
        <v>0</v>
      </c>
      <c r="BP338" s="121">
        <f t="shared" si="287"/>
        <v>0</v>
      </c>
      <c r="BQ338" s="121">
        <f t="shared" si="288"/>
        <v>0</v>
      </c>
      <c r="BR338" s="121">
        <f t="shared" si="289"/>
        <v>0</v>
      </c>
      <c r="BS338" s="121">
        <f t="shared" si="290"/>
        <v>0</v>
      </c>
      <c r="BT338" s="121">
        <f t="shared" si="291"/>
        <v>0</v>
      </c>
      <c r="BU338" s="121" t="str">
        <f t="shared" si="292"/>
        <v/>
      </c>
      <c r="BV338" s="121" t="str">
        <f t="shared" si="293"/>
        <v/>
      </c>
      <c r="BW338" s="121" t="str">
        <f t="shared" si="294"/>
        <v/>
      </c>
      <c r="BX338" s="121" t="str">
        <f t="shared" si="295"/>
        <v/>
      </c>
      <c r="BY338" s="121" t="str">
        <f t="shared" si="296"/>
        <v/>
      </c>
      <c r="BZ338" s="121" t="str">
        <f t="shared" si="297"/>
        <v/>
      </c>
      <c r="CA338" s="121" t="str">
        <f t="shared" si="298"/>
        <v/>
      </c>
      <c r="CB338" s="121" t="str">
        <f t="shared" si="299"/>
        <v/>
      </c>
      <c r="CC338" s="121" t="str">
        <f t="shared" si="300"/>
        <v/>
      </c>
      <c r="CD338" s="121" t="str">
        <f t="shared" si="301"/>
        <v/>
      </c>
      <c r="CE338" s="121" t="str">
        <f t="shared" si="302"/>
        <v/>
      </c>
      <c r="CF338" s="121" t="str">
        <f t="shared" si="303"/>
        <v/>
      </c>
      <c r="CG338" s="121" t="str">
        <f t="shared" si="304"/>
        <v/>
      </c>
      <c r="CH338" s="121" t="str">
        <f t="shared" si="305"/>
        <v/>
      </c>
      <c r="CI338" s="121" t="str">
        <f t="shared" si="306"/>
        <v/>
      </c>
      <c r="CJ338" s="129" t="str">
        <f t="shared" si="307"/>
        <v/>
      </c>
      <c r="CK338" s="121" t="str">
        <f t="shared" si="308"/>
        <v/>
      </c>
      <c r="CL338" s="121" t="str">
        <f t="shared" si="309"/>
        <v/>
      </c>
      <c r="CM338" s="122" t="str">
        <f t="shared" si="310"/>
        <v/>
      </c>
      <c r="CN338" s="122"/>
      <c r="CO338" s="122"/>
      <c r="CP338" s="122"/>
      <c r="CQ338" s="122"/>
      <c r="CR338" s="218" t="str">
        <f t="shared" si="335"/>
        <v>NO</v>
      </c>
      <c r="CS338" s="120" t="str">
        <f t="shared" si="311"/>
        <v/>
      </c>
      <c r="CT338" s="121" t="str">
        <f t="shared" si="312"/>
        <v/>
      </c>
      <c r="CU338" s="121" t="str">
        <f t="shared" si="313"/>
        <v/>
      </c>
      <c r="CV338" s="121" t="str">
        <f t="shared" si="314"/>
        <v/>
      </c>
      <c r="CW338" s="121" t="str">
        <f t="shared" si="315"/>
        <v/>
      </c>
      <c r="CX338" s="121" t="str">
        <f t="shared" si="316"/>
        <v/>
      </c>
      <c r="CY338" s="121" t="str">
        <f t="shared" si="317"/>
        <v/>
      </c>
      <c r="CZ338" s="121" t="str">
        <f t="shared" si="318"/>
        <v/>
      </c>
      <c r="DA338" s="121" t="str">
        <f t="shared" si="319"/>
        <v/>
      </c>
      <c r="DB338" s="122" t="str">
        <f t="shared" si="320"/>
        <v/>
      </c>
      <c r="DC338" s="120" t="str">
        <f t="shared" si="321"/>
        <v/>
      </c>
      <c r="DD338" s="121" t="str">
        <f t="shared" si="322"/>
        <v/>
      </c>
      <c r="DE338" s="121" t="str">
        <f t="shared" si="323"/>
        <v/>
      </c>
      <c r="DF338" s="122" t="str">
        <f t="shared" si="324"/>
        <v/>
      </c>
      <c r="DG338" s="110"/>
    </row>
    <row r="339" spans="2:111" ht="16.2" hidden="1" customHeight="1" outlineLevel="2" x14ac:dyDescent="0.4">
      <c r="B339" s="7">
        <v>334</v>
      </c>
      <c r="C339" s="12"/>
      <c r="D339" s="13"/>
      <c r="E339" s="14"/>
      <c r="F339" s="14"/>
      <c r="G339" s="14"/>
      <c r="H339" s="14"/>
      <c r="I339" s="14"/>
      <c r="J339" s="14"/>
      <c r="K339" s="14"/>
      <c r="L339" s="15"/>
      <c r="M339" s="12"/>
      <c r="N339" s="12"/>
      <c r="O339" s="12"/>
      <c r="P339" s="98" t="str">
        <f xml:space="preserve"> IF(ISBLANK(M339),"",VLOOKUP(M339,ComboValue!$E$2:$I$18,5,FALSE))</f>
        <v/>
      </c>
      <c r="Q339" s="12"/>
      <c r="R339" s="234" t="str" cm="1">
        <f t="array" ref="R339">IF(OR(ISNUMBER(SEARCH("GHS05",$D339:$L339)),ISNUMBER(SEARCH("GHS06",$D339:$L339)),ISNUMBER(SEARCH("GHS07",$D339:$L339)),ISNUMBER(SEARCH("GHS08",$D339:$L339)),ISNUMBER(SEARCH("geen pictogram",$D339:$L339)),ISNUMBER(SEARCH("GHS09",$D339:$L339)),ISNUMBER(SEARCH("GHS05",$D339:$L339))),"JA","NEE")</f>
        <v>NEE</v>
      </c>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X339" s="121" t="str">
        <f xml:space="preserve"> IF(ISBLANK(D339),"",VLOOKUP(D339,ComboValue!$B$2:$C$11,2,FALSE) &amp; ",") &amp; IF(ISBLANK(E339),"",VLOOKUP(E339,ComboValue!$B$2:$C$11,2,FALSE) &amp; ",") &amp; IF(ISBLANK(F339),"",VLOOKUP(F339,ComboValue!$B$2:$C$11,2,FALSE) &amp; ",") &amp; IF(ISBLANK(G339),"",VLOOKUP(G339,ComboValue!$B$2:$C$11,2,FALSE) &amp; ",") &amp; IF(ISBLANK(H339),"",VLOOKUP(H339,ComboValue!$B$2:$C$11,2,FALSE) &amp; ",") &amp; IF(ISBLANK(I339),"",VLOOKUP(I339,ComboValue!$B$2:$C$11,2,FALSE) &amp; ",") &amp; IF(ISBLANK(J339),"",VLOOKUP(J339,ComboValue!$B$2:$C$11,2,FALSE) &amp; ",") &amp; IF(ISBLANK(K339),"",VLOOKUP(K339,ComboValue!$B$2:$C$11,2,FALSE) &amp; ",") &amp; IF(ISBLANK(L339),"",VLOOKUP(L339,ComboValue!$B$2:$C$11,2,FALSE) &amp; ",")</f>
        <v/>
      </c>
      <c r="AY339" s="121" t="str">
        <f t="shared" si="284"/>
        <v>Tous_NL</v>
      </c>
      <c r="AZ339" s="121" t="str">
        <f>IF(ISBLANK(M339),"",VLOOKUP(M339,ComboValue!$E$2:$G$18,3,FALSE))</f>
        <v/>
      </c>
      <c r="BA339" s="121" t="str">
        <f>IF(ISBLANK(N339),"",VLOOKUP(N339,ComboValue!$K$2:$L$5,2,FALSE))</f>
        <v/>
      </c>
      <c r="BB339" s="128" t="str">
        <f>IF(ISBLANK(S339),"",VLOOKUP(S339,ComboValue!$N$2:$O$70,2,FALSE) &amp; ",") &amp; IF(ISBLANK(T339),"",VLOOKUP(T339,ComboValue!$N$2:$O$70,2,FALSE) &amp; ",") &amp; IF(ISBLANK(U339),"",VLOOKUP(U339,ComboValue!$N$2:$O$70,2,FALSE) &amp; ",") &amp; IF(ISBLANK(V339),"",VLOOKUP(V339,ComboValue!$N$2:$O$70,2,FALSE) &amp; ",") &amp; IF(ISBLANK(W339),"",VLOOKUP(W339,ComboValue!$N$2:$O$70,2,FALSE) &amp; ",") &amp; IF(ISBLANK(X339),"",VLOOKUP(X339,ComboValue!$N$2:$O$70,2,FALSE) &amp; ",") &amp; IF(ISBLANK(Y339),"",VLOOKUP(Y339,ComboValue!$N$2:$O$70,2,FALSE) &amp; ",") &amp; IF(ISBLANK(Z339),"",VLOOKUP(Z339,ComboValue!$N$2:$O$70,2,FALSE) &amp; ",") &amp; IF(ISBLANK(AA339),"",VLOOKUP(AA339,ComboValue!$N$2:$O$70,2,FALSE) &amp; ",") &amp; IF(ISBLANK(AB339),"",VLOOKUP(AB339,ComboValue!$N$2:$O$70,2,FALSE) &amp; ",") &amp; IF(ISBLANK(AC339),"",VLOOKUP(AC339,ComboValue!$N$2:$O$70,2,FALSE) &amp; ",") &amp; IF(ISBLANK(AD339),"",VLOOKUP(AD339,ComboValue!$N$2:$O$70,2,FALSE) &amp; ",") &amp; IF(ISBLANK(AE339),"",VLOOKUP(AE339,ComboValue!$N$2:$O$70,2,FALSE) &amp; ",") &amp; IF(ISBLANK(AF339),"",VLOOKUP(AF339,ComboValue!$N$2:$O$70,2,FALSE) &amp; ",") &amp; IF(ISBLANK(AG339),"",VLOOKUP(AG339,ComboValue!$N$2:$O$70,2,FALSE) &amp; ",") &amp; IF(ISBLANK(AH339),"",VLOOKUP(AH339,ComboValue!$N$2:$O$70,2,FALSE) &amp; ",") &amp; IF(ISBLANK(AI339),"",VLOOKUP(AI339,ComboValue!$N$2:$O$70,2,FALSE) &amp; ",") &amp; IF(ISBLANK(AJ339),"",VLOOKUP(AJ339,ComboValue!$N$2:$O$70,2,FALSE) &amp; ",") &amp; IF(ISBLANK(AK339),"",VLOOKUP(AK339,ComboValue!$N$2:$O$70,2,FALSE) &amp; ",") &amp; IF(ISBLANK(AL339),"",VLOOKUP(AL339,ComboValue!$N$2:$O$70,2,FALSE) &amp; ",") &amp; IF(ISBLANK(AM339),"",VLOOKUP(AM339,ComboValue!$N$2:$O$70,2,FALSE) &amp; ",") &amp; IF(ISBLANK(AN339),"",VLOOKUP(AN339,ComboValue!$N$2:$O$70,2,FALSE) &amp; ",") &amp; IF(ISBLANK(AO339),"",VLOOKUP(AO339,ComboValue!$N$2:$O$70,2,FALSE) &amp; ",") &amp; IF(ISBLANK(AP339),"",VLOOKUP(AP339,ComboValue!$N$2:$O$70,2,FALSE) &amp; ",") &amp; IF(ISBLANK(AQ339),"",VLOOKUP(AQ339,ComboValue!$N$2:$O$70,2,FALSE) &amp; ",") &amp; IF(ISBLANK(AR339),"",VLOOKUP(AR339,ComboValue!$N$2:$O$70,2,FALSE) &amp; ",") &amp; IF(ISBLANK(AS339),"",VLOOKUP(AS339,ComboValue!$N$2:$O$70,2,FALSE) &amp; ",") &amp; IF(ISBLANK(AT339),"",VLOOKUP(AT339,ComboValue!$N$2:$O$70,2,FALSE) &amp; ",") &amp; IF(ISBLANK(AU339),"",VLOOKUP(AU339,ComboValue!$N$2:$O$70,2,FALSE) &amp; ",") &amp; IF(ISBLANK(AV339),"",VLOOKUP(AV339,ComboValue!$N$2:$O$70,2,FALSE) &amp; ",")</f>
        <v/>
      </c>
      <c r="BC339" s="122" t="str">
        <f t="shared" si="285"/>
        <v/>
      </c>
      <c r="BD339" s="110"/>
      <c r="BE339" s="120" t="str">
        <f t="shared" si="325"/>
        <v/>
      </c>
      <c r="BF339" s="121" t="str">
        <f t="shared" si="326"/>
        <v/>
      </c>
      <c r="BG339" s="121" t="str">
        <f t="shared" si="327"/>
        <v/>
      </c>
      <c r="BH339" s="121" t="str">
        <f t="shared" si="328"/>
        <v/>
      </c>
      <c r="BI339" s="121" t="str">
        <f t="shared" si="329"/>
        <v/>
      </c>
      <c r="BJ339" s="121" t="str">
        <f t="shared" si="330"/>
        <v/>
      </c>
      <c r="BK339" s="121" t="str">
        <f t="shared" si="331"/>
        <v/>
      </c>
      <c r="BL339" s="121" t="str">
        <f t="shared" si="332"/>
        <v/>
      </c>
      <c r="BM339" s="121" t="str">
        <f t="shared" si="333"/>
        <v/>
      </c>
      <c r="BN339" s="121" t="str">
        <f t="shared" si="334"/>
        <v/>
      </c>
      <c r="BO339" s="121">
        <f t="shared" si="286"/>
        <v>0</v>
      </c>
      <c r="BP339" s="121">
        <f t="shared" si="287"/>
        <v>0</v>
      </c>
      <c r="BQ339" s="121">
        <f t="shared" si="288"/>
        <v>0</v>
      </c>
      <c r="BR339" s="121">
        <f t="shared" si="289"/>
        <v>0</v>
      </c>
      <c r="BS339" s="121">
        <f t="shared" si="290"/>
        <v>0</v>
      </c>
      <c r="BT339" s="121">
        <f t="shared" si="291"/>
        <v>0</v>
      </c>
      <c r="BU339" s="121" t="str">
        <f t="shared" si="292"/>
        <v/>
      </c>
      <c r="BV339" s="121" t="str">
        <f t="shared" si="293"/>
        <v/>
      </c>
      <c r="BW339" s="121" t="str">
        <f t="shared" si="294"/>
        <v/>
      </c>
      <c r="BX339" s="121" t="str">
        <f t="shared" si="295"/>
        <v/>
      </c>
      <c r="BY339" s="121" t="str">
        <f t="shared" si="296"/>
        <v/>
      </c>
      <c r="BZ339" s="121" t="str">
        <f t="shared" si="297"/>
        <v/>
      </c>
      <c r="CA339" s="121" t="str">
        <f t="shared" si="298"/>
        <v/>
      </c>
      <c r="CB339" s="121" t="str">
        <f t="shared" si="299"/>
        <v/>
      </c>
      <c r="CC339" s="121" t="str">
        <f t="shared" si="300"/>
        <v/>
      </c>
      <c r="CD339" s="121" t="str">
        <f t="shared" si="301"/>
        <v/>
      </c>
      <c r="CE339" s="121" t="str">
        <f t="shared" si="302"/>
        <v/>
      </c>
      <c r="CF339" s="121" t="str">
        <f t="shared" si="303"/>
        <v/>
      </c>
      <c r="CG339" s="121" t="str">
        <f t="shared" si="304"/>
        <v/>
      </c>
      <c r="CH339" s="121" t="str">
        <f t="shared" si="305"/>
        <v/>
      </c>
      <c r="CI339" s="121" t="str">
        <f t="shared" si="306"/>
        <v/>
      </c>
      <c r="CJ339" s="129" t="str">
        <f t="shared" si="307"/>
        <v/>
      </c>
      <c r="CK339" s="121" t="str">
        <f t="shared" si="308"/>
        <v/>
      </c>
      <c r="CL339" s="121" t="str">
        <f t="shared" si="309"/>
        <v/>
      </c>
      <c r="CM339" s="122" t="str">
        <f t="shared" si="310"/>
        <v/>
      </c>
      <c r="CN339" s="122"/>
      <c r="CO339" s="122"/>
      <c r="CP339" s="122"/>
      <c r="CQ339" s="122"/>
      <c r="CR339" s="218" t="str">
        <f t="shared" si="335"/>
        <v>NO</v>
      </c>
      <c r="CS339" s="120" t="str">
        <f t="shared" si="311"/>
        <v/>
      </c>
      <c r="CT339" s="121" t="str">
        <f t="shared" si="312"/>
        <v/>
      </c>
      <c r="CU339" s="121" t="str">
        <f t="shared" si="313"/>
        <v/>
      </c>
      <c r="CV339" s="121" t="str">
        <f t="shared" si="314"/>
        <v/>
      </c>
      <c r="CW339" s="121" t="str">
        <f t="shared" si="315"/>
        <v/>
      </c>
      <c r="CX339" s="121" t="str">
        <f t="shared" si="316"/>
        <v/>
      </c>
      <c r="CY339" s="121" t="str">
        <f t="shared" si="317"/>
        <v/>
      </c>
      <c r="CZ339" s="121" t="str">
        <f t="shared" si="318"/>
        <v/>
      </c>
      <c r="DA339" s="121" t="str">
        <f t="shared" si="319"/>
        <v/>
      </c>
      <c r="DB339" s="122" t="str">
        <f t="shared" si="320"/>
        <v/>
      </c>
      <c r="DC339" s="120" t="str">
        <f t="shared" si="321"/>
        <v/>
      </c>
      <c r="DD339" s="121" t="str">
        <f t="shared" si="322"/>
        <v/>
      </c>
      <c r="DE339" s="121" t="str">
        <f t="shared" si="323"/>
        <v/>
      </c>
      <c r="DF339" s="122" t="str">
        <f t="shared" si="324"/>
        <v/>
      </c>
      <c r="DG339" s="110"/>
    </row>
    <row r="340" spans="2:111" ht="16.2" hidden="1" customHeight="1" outlineLevel="2" x14ac:dyDescent="0.4">
      <c r="B340" s="7">
        <v>335</v>
      </c>
      <c r="C340" s="12"/>
      <c r="D340" s="13"/>
      <c r="E340" s="14"/>
      <c r="F340" s="14"/>
      <c r="G340" s="14"/>
      <c r="H340" s="14"/>
      <c r="I340" s="14"/>
      <c r="J340" s="14"/>
      <c r="K340" s="14"/>
      <c r="L340" s="15"/>
      <c r="M340" s="12"/>
      <c r="N340" s="12"/>
      <c r="O340" s="12"/>
      <c r="P340" s="98" t="str">
        <f xml:space="preserve"> IF(ISBLANK(M340),"",VLOOKUP(M340,ComboValue!$E$2:$I$18,5,FALSE))</f>
        <v/>
      </c>
      <c r="Q340" s="12"/>
      <c r="R340" s="234" t="str" cm="1">
        <f t="array" ref="R340">IF(OR(ISNUMBER(SEARCH("GHS05",$D340:$L340)),ISNUMBER(SEARCH("GHS06",$D340:$L340)),ISNUMBER(SEARCH("GHS07",$D340:$L340)),ISNUMBER(SEARCH("GHS08",$D340:$L340)),ISNUMBER(SEARCH("geen pictogram",$D340:$L340)),ISNUMBER(SEARCH("GHS09",$D340:$L340)),ISNUMBER(SEARCH("GHS05",$D340:$L340))),"JA","NEE")</f>
        <v>NEE</v>
      </c>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X340" s="121" t="str">
        <f xml:space="preserve"> IF(ISBLANK(D340),"",VLOOKUP(D340,ComboValue!$B$2:$C$11,2,FALSE) &amp; ",") &amp; IF(ISBLANK(E340),"",VLOOKUP(E340,ComboValue!$B$2:$C$11,2,FALSE) &amp; ",") &amp; IF(ISBLANK(F340),"",VLOOKUP(F340,ComboValue!$B$2:$C$11,2,FALSE) &amp; ",") &amp; IF(ISBLANK(G340),"",VLOOKUP(G340,ComboValue!$B$2:$C$11,2,FALSE) &amp; ",") &amp; IF(ISBLANK(H340),"",VLOOKUP(H340,ComboValue!$B$2:$C$11,2,FALSE) &amp; ",") &amp; IF(ISBLANK(I340),"",VLOOKUP(I340,ComboValue!$B$2:$C$11,2,FALSE) &amp; ",") &amp; IF(ISBLANK(J340),"",VLOOKUP(J340,ComboValue!$B$2:$C$11,2,FALSE) &amp; ",") &amp; IF(ISBLANK(K340),"",VLOOKUP(K340,ComboValue!$B$2:$C$11,2,FALSE) &amp; ",") &amp; IF(ISBLANK(L340),"",VLOOKUP(L340,ComboValue!$B$2:$C$11,2,FALSE) &amp; ",")</f>
        <v/>
      </c>
      <c r="AY340" s="121" t="str">
        <f t="shared" si="284"/>
        <v>Tous_NL</v>
      </c>
      <c r="AZ340" s="121" t="str">
        <f>IF(ISBLANK(M340),"",VLOOKUP(M340,ComboValue!$E$2:$G$18,3,FALSE))</f>
        <v/>
      </c>
      <c r="BA340" s="121" t="str">
        <f>IF(ISBLANK(N340),"",VLOOKUP(N340,ComboValue!$K$2:$L$5,2,FALSE))</f>
        <v/>
      </c>
      <c r="BB340" s="128" t="str">
        <f>IF(ISBLANK(S340),"",VLOOKUP(S340,ComboValue!$N$2:$O$70,2,FALSE) &amp; ",") &amp; IF(ISBLANK(T340),"",VLOOKUP(T340,ComboValue!$N$2:$O$70,2,FALSE) &amp; ",") &amp; IF(ISBLANK(U340),"",VLOOKUP(U340,ComboValue!$N$2:$O$70,2,FALSE) &amp; ",") &amp; IF(ISBLANK(V340),"",VLOOKUP(V340,ComboValue!$N$2:$O$70,2,FALSE) &amp; ",") &amp; IF(ISBLANK(W340),"",VLOOKUP(W340,ComboValue!$N$2:$O$70,2,FALSE) &amp; ",") &amp; IF(ISBLANK(X340),"",VLOOKUP(X340,ComboValue!$N$2:$O$70,2,FALSE) &amp; ",") &amp; IF(ISBLANK(Y340),"",VLOOKUP(Y340,ComboValue!$N$2:$O$70,2,FALSE) &amp; ",") &amp; IF(ISBLANK(Z340),"",VLOOKUP(Z340,ComboValue!$N$2:$O$70,2,FALSE) &amp; ",") &amp; IF(ISBLANK(AA340),"",VLOOKUP(AA340,ComboValue!$N$2:$O$70,2,FALSE) &amp; ",") &amp; IF(ISBLANK(AB340),"",VLOOKUP(AB340,ComboValue!$N$2:$O$70,2,FALSE) &amp; ",") &amp; IF(ISBLANK(AC340),"",VLOOKUP(AC340,ComboValue!$N$2:$O$70,2,FALSE) &amp; ",") &amp; IF(ISBLANK(AD340),"",VLOOKUP(AD340,ComboValue!$N$2:$O$70,2,FALSE) &amp; ",") &amp; IF(ISBLANK(AE340),"",VLOOKUP(AE340,ComboValue!$N$2:$O$70,2,FALSE) &amp; ",") &amp; IF(ISBLANK(AF340),"",VLOOKUP(AF340,ComboValue!$N$2:$O$70,2,FALSE) &amp; ",") &amp; IF(ISBLANK(AG340),"",VLOOKUP(AG340,ComboValue!$N$2:$O$70,2,FALSE) &amp; ",") &amp; IF(ISBLANK(AH340),"",VLOOKUP(AH340,ComboValue!$N$2:$O$70,2,FALSE) &amp; ",") &amp; IF(ISBLANK(AI340),"",VLOOKUP(AI340,ComboValue!$N$2:$O$70,2,FALSE) &amp; ",") &amp; IF(ISBLANK(AJ340),"",VLOOKUP(AJ340,ComboValue!$N$2:$O$70,2,FALSE) &amp; ",") &amp; IF(ISBLANK(AK340),"",VLOOKUP(AK340,ComboValue!$N$2:$O$70,2,FALSE) &amp; ",") &amp; IF(ISBLANK(AL340),"",VLOOKUP(AL340,ComboValue!$N$2:$O$70,2,FALSE) &amp; ",") &amp; IF(ISBLANK(AM340),"",VLOOKUP(AM340,ComboValue!$N$2:$O$70,2,FALSE) &amp; ",") &amp; IF(ISBLANK(AN340),"",VLOOKUP(AN340,ComboValue!$N$2:$O$70,2,FALSE) &amp; ",") &amp; IF(ISBLANK(AO340),"",VLOOKUP(AO340,ComboValue!$N$2:$O$70,2,FALSE) &amp; ",") &amp; IF(ISBLANK(AP340),"",VLOOKUP(AP340,ComboValue!$N$2:$O$70,2,FALSE) &amp; ",") &amp; IF(ISBLANK(AQ340),"",VLOOKUP(AQ340,ComboValue!$N$2:$O$70,2,FALSE) &amp; ",") &amp; IF(ISBLANK(AR340),"",VLOOKUP(AR340,ComboValue!$N$2:$O$70,2,FALSE) &amp; ",") &amp; IF(ISBLANK(AS340),"",VLOOKUP(AS340,ComboValue!$N$2:$O$70,2,FALSE) &amp; ",") &amp; IF(ISBLANK(AT340),"",VLOOKUP(AT340,ComboValue!$N$2:$O$70,2,FALSE) &amp; ",") &amp; IF(ISBLANK(AU340),"",VLOOKUP(AU340,ComboValue!$N$2:$O$70,2,FALSE) &amp; ",") &amp; IF(ISBLANK(AV340),"",VLOOKUP(AV340,ComboValue!$N$2:$O$70,2,FALSE) &amp; ",")</f>
        <v/>
      </c>
      <c r="BC340" s="122" t="str">
        <f t="shared" si="285"/>
        <v/>
      </c>
      <c r="BD340" s="110"/>
      <c r="BE340" s="120" t="str">
        <f t="shared" si="325"/>
        <v/>
      </c>
      <c r="BF340" s="121" t="str">
        <f t="shared" si="326"/>
        <v/>
      </c>
      <c r="BG340" s="121" t="str">
        <f t="shared" si="327"/>
        <v/>
      </c>
      <c r="BH340" s="121" t="str">
        <f t="shared" si="328"/>
        <v/>
      </c>
      <c r="BI340" s="121" t="str">
        <f t="shared" si="329"/>
        <v/>
      </c>
      <c r="BJ340" s="121" t="str">
        <f t="shared" si="330"/>
        <v/>
      </c>
      <c r="BK340" s="121" t="str">
        <f t="shared" si="331"/>
        <v/>
      </c>
      <c r="BL340" s="121" t="str">
        <f t="shared" si="332"/>
        <v/>
      </c>
      <c r="BM340" s="121" t="str">
        <f t="shared" si="333"/>
        <v/>
      </c>
      <c r="BN340" s="121" t="str">
        <f t="shared" si="334"/>
        <v/>
      </c>
      <c r="BO340" s="121">
        <f t="shared" si="286"/>
        <v>0</v>
      </c>
      <c r="BP340" s="121">
        <f t="shared" si="287"/>
        <v>0</v>
      </c>
      <c r="BQ340" s="121">
        <f t="shared" si="288"/>
        <v>0</v>
      </c>
      <c r="BR340" s="121">
        <f t="shared" si="289"/>
        <v>0</v>
      </c>
      <c r="BS340" s="121">
        <f t="shared" si="290"/>
        <v>0</v>
      </c>
      <c r="BT340" s="121">
        <f t="shared" si="291"/>
        <v>0</v>
      </c>
      <c r="BU340" s="121" t="str">
        <f t="shared" si="292"/>
        <v/>
      </c>
      <c r="BV340" s="121" t="str">
        <f t="shared" si="293"/>
        <v/>
      </c>
      <c r="BW340" s="121" t="str">
        <f t="shared" si="294"/>
        <v/>
      </c>
      <c r="BX340" s="121" t="str">
        <f t="shared" si="295"/>
        <v/>
      </c>
      <c r="BY340" s="121" t="str">
        <f t="shared" si="296"/>
        <v/>
      </c>
      <c r="BZ340" s="121" t="str">
        <f t="shared" si="297"/>
        <v/>
      </c>
      <c r="CA340" s="121" t="str">
        <f t="shared" si="298"/>
        <v/>
      </c>
      <c r="CB340" s="121" t="str">
        <f t="shared" si="299"/>
        <v/>
      </c>
      <c r="CC340" s="121" t="str">
        <f t="shared" si="300"/>
        <v/>
      </c>
      <c r="CD340" s="121" t="str">
        <f t="shared" si="301"/>
        <v/>
      </c>
      <c r="CE340" s="121" t="str">
        <f t="shared" si="302"/>
        <v/>
      </c>
      <c r="CF340" s="121" t="str">
        <f t="shared" si="303"/>
        <v/>
      </c>
      <c r="CG340" s="121" t="str">
        <f t="shared" si="304"/>
        <v/>
      </c>
      <c r="CH340" s="121" t="str">
        <f t="shared" si="305"/>
        <v/>
      </c>
      <c r="CI340" s="121" t="str">
        <f t="shared" si="306"/>
        <v/>
      </c>
      <c r="CJ340" s="129" t="str">
        <f t="shared" si="307"/>
        <v/>
      </c>
      <c r="CK340" s="121" t="str">
        <f t="shared" si="308"/>
        <v/>
      </c>
      <c r="CL340" s="121" t="str">
        <f t="shared" si="309"/>
        <v/>
      </c>
      <c r="CM340" s="122" t="str">
        <f t="shared" si="310"/>
        <v/>
      </c>
      <c r="CN340" s="122"/>
      <c r="CO340" s="122"/>
      <c r="CP340" s="122"/>
      <c r="CQ340" s="122"/>
      <c r="CR340" s="218" t="str">
        <f t="shared" si="335"/>
        <v>NO</v>
      </c>
      <c r="CS340" s="120" t="str">
        <f t="shared" si="311"/>
        <v/>
      </c>
      <c r="CT340" s="121" t="str">
        <f t="shared" si="312"/>
        <v/>
      </c>
      <c r="CU340" s="121" t="str">
        <f t="shared" si="313"/>
        <v/>
      </c>
      <c r="CV340" s="121" t="str">
        <f t="shared" si="314"/>
        <v/>
      </c>
      <c r="CW340" s="121" t="str">
        <f t="shared" si="315"/>
        <v/>
      </c>
      <c r="CX340" s="121" t="str">
        <f t="shared" si="316"/>
        <v/>
      </c>
      <c r="CY340" s="121" t="str">
        <f t="shared" si="317"/>
        <v/>
      </c>
      <c r="CZ340" s="121" t="str">
        <f t="shared" si="318"/>
        <v/>
      </c>
      <c r="DA340" s="121" t="str">
        <f t="shared" si="319"/>
        <v/>
      </c>
      <c r="DB340" s="122" t="str">
        <f t="shared" si="320"/>
        <v/>
      </c>
      <c r="DC340" s="120" t="str">
        <f t="shared" si="321"/>
        <v/>
      </c>
      <c r="DD340" s="121" t="str">
        <f t="shared" si="322"/>
        <v/>
      </c>
      <c r="DE340" s="121" t="str">
        <f t="shared" si="323"/>
        <v/>
      </c>
      <c r="DF340" s="122" t="str">
        <f t="shared" si="324"/>
        <v/>
      </c>
      <c r="DG340" s="110"/>
    </row>
    <row r="341" spans="2:111" ht="16.2" hidden="1" customHeight="1" outlineLevel="2" x14ac:dyDescent="0.4">
      <c r="B341" s="7">
        <v>336</v>
      </c>
      <c r="C341" s="12"/>
      <c r="D341" s="13"/>
      <c r="E341" s="14"/>
      <c r="F341" s="14"/>
      <c r="G341" s="14"/>
      <c r="H341" s="14"/>
      <c r="I341" s="14"/>
      <c r="J341" s="14"/>
      <c r="K341" s="14"/>
      <c r="L341" s="15"/>
      <c r="M341" s="12"/>
      <c r="N341" s="12"/>
      <c r="O341" s="12"/>
      <c r="P341" s="98" t="str">
        <f xml:space="preserve"> IF(ISBLANK(M341),"",VLOOKUP(M341,ComboValue!$E$2:$I$18,5,FALSE))</f>
        <v/>
      </c>
      <c r="Q341" s="12"/>
      <c r="R341" s="234" t="str" cm="1">
        <f t="array" ref="R341">IF(OR(ISNUMBER(SEARCH("GHS05",$D341:$L341)),ISNUMBER(SEARCH("GHS06",$D341:$L341)),ISNUMBER(SEARCH("GHS07",$D341:$L341)),ISNUMBER(SEARCH("GHS08",$D341:$L341)),ISNUMBER(SEARCH("geen pictogram",$D341:$L341)),ISNUMBER(SEARCH("GHS09",$D341:$L341)),ISNUMBER(SEARCH("GHS05",$D341:$L341))),"JA","NEE")</f>
        <v>NEE</v>
      </c>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X341" s="121" t="str">
        <f xml:space="preserve"> IF(ISBLANK(D341),"",VLOOKUP(D341,ComboValue!$B$2:$C$11,2,FALSE) &amp; ",") &amp; IF(ISBLANK(E341),"",VLOOKUP(E341,ComboValue!$B$2:$C$11,2,FALSE) &amp; ",") &amp; IF(ISBLANK(F341),"",VLOOKUP(F341,ComboValue!$B$2:$C$11,2,FALSE) &amp; ",") &amp; IF(ISBLANK(G341),"",VLOOKUP(G341,ComboValue!$B$2:$C$11,2,FALSE) &amp; ",") &amp; IF(ISBLANK(H341),"",VLOOKUP(H341,ComboValue!$B$2:$C$11,2,FALSE) &amp; ",") &amp; IF(ISBLANK(I341),"",VLOOKUP(I341,ComboValue!$B$2:$C$11,2,FALSE) &amp; ",") &amp; IF(ISBLANK(J341),"",VLOOKUP(J341,ComboValue!$B$2:$C$11,2,FALSE) &amp; ",") &amp; IF(ISBLANK(K341),"",VLOOKUP(K341,ComboValue!$B$2:$C$11,2,FALSE) &amp; ",") &amp; IF(ISBLANK(L341),"",VLOOKUP(L341,ComboValue!$B$2:$C$11,2,FALSE) &amp; ",")</f>
        <v/>
      </c>
      <c r="AY341" s="121" t="str">
        <f t="shared" si="284"/>
        <v>Tous_NL</v>
      </c>
      <c r="AZ341" s="121" t="str">
        <f>IF(ISBLANK(M341),"",VLOOKUP(M341,ComboValue!$E$2:$G$18,3,FALSE))</f>
        <v/>
      </c>
      <c r="BA341" s="121" t="str">
        <f>IF(ISBLANK(N341),"",VLOOKUP(N341,ComboValue!$K$2:$L$5,2,FALSE))</f>
        <v/>
      </c>
      <c r="BB341" s="128" t="str">
        <f>IF(ISBLANK(S341),"",VLOOKUP(S341,ComboValue!$N$2:$O$70,2,FALSE) &amp; ",") &amp; IF(ISBLANK(T341),"",VLOOKUP(T341,ComboValue!$N$2:$O$70,2,FALSE) &amp; ",") &amp; IF(ISBLANK(U341),"",VLOOKUP(U341,ComboValue!$N$2:$O$70,2,FALSE) &amp; ",") &amp; IF(ISBLANK(V341),"",VLOOKUP(V341,ComboValue!$N$2:$O$70,2,FALSE) &amp; ",") &amp; IF(ISBLANK(W341),"",VLOOKUP(W341,ComboValue!$N$2:$O$70,2,FALSE) &amp; ",") &amp; IF(ISBLANK(X341),"",VLOOKUP(X341,ComboValue!$N$2:$O$70,2,FALSE) &amp; ",") &amp; IF(ISBLANK(Y341),"",VLOOKUP(Y341,ComboValue!$N$2:$O$70,2,FALSE) &amp; ",") &amp; IF(ISBLANK(Z341),"",VLOOKUP(Z341,ComboValue!$N$2:$O$70,2,FALSE) &amp; ",") &amp; IF(ISBLANK(AA341),"",VLOOKUP(AA341,ComboValue!$N$2:$O$70,2,FALSE) &amp; ",") &amp; IF(ISBLANK(AB341),"",VLOOKUP(AB341,ComboValue!$N$2:$O$70,2,FALSE) &amp; ",") &amp; IF(ISBLANK(AC341),"",VLOOKUP(AC341,ComboValue!$N$2:$O$70,2,FALSE) &amp; ",") &amp; IF(ISBLANK(AD341),"",VLOOKUP(AD341,ComboValue!$N$2:$O$70,2,FALSE) &amp; ",") &amp; IF(ISBLANK(AE341),"",VLOOKUP(AE341,ComboValue!$N$2:$O$70,2,FALSE) &amp; ",") &amp; IF(ISBLANK(AF341),"",VLOOKUP(AF341,ComboValue!$N$2:$O$70,2,FALSE) &amp; ",") &amp; IF(ISBLANK(AG341),"",VLOOKUP(AG341,ComboValue!$N$2:$O$70,2,FALSE) &amp; ",") &amp; IF(ISBLANK(AH341),"",VLOOKUP(AH341,ComboValue!$N$2:$O$70,2,FALSE) &amp; ",") &amp; IF(ISBLANK(AI341),"",VLOOKUP(AI341,ComboValue!$N$2:$O$70,2,FALSE) &amp; ",") &amp; IF(ISBLANK(AJ341),"",VLOOKUP(AJ341,ComboValue!$N$2:$O$70,2,FALSE) &amp; ",") &amp; IF(ISBLANK(AK341),"",VLOOKUP(AK341,ComboValue!$N$2:$O$70,2,FALSE) &amp; ",") &amp; IF(ISBLANK(AL341),"",VLOOKUP(AL341,ComboValue!$N$2:$O$70,2,FALSE) &amp; ",") &amp; IF(ISBLANK(AM341),"",VLOOKUP(AM341,ComboValue!$N$2:$O$70,2,FALSE) &amp; ",") &amp; IF(ISBLANK(AN341),"",VLOOKUP(AN341,ComboValue!$N$2:$O$70,2,FALSE) &amp; ",") &amp; IF(ISBLANK(AO341),"",VLOOKUP(AO341,ComboValue!$N$2:$O$70,2,FALSE) &amp; ",") &amp; IF(ISBLANK(AP341),"",VLOOKUP(AP341,ComboValue!$N$2:$O$70,2,FALSE) &amp; ",") &amp; IF(ISBLANK(AQ341),"",VLOOKUP(AQ341,ComboValue!$N$2:$O$70,2,FALSE) &amp; ",") &amp; IF(ISBLANK(AR341),"",VLOOKUP(AR341,ComboValue!$N$2:$O$70,2,FALSE) &amp; ",") &amp; IF(ISBLANK(AS341),"",VLOOKUP(AS341,ComboValue!$N$2:$O$70,2,FALSE) &amp; ",") &amp; IF(ISBLANK(AT341),"",VLOOKUP(AT341,ComboValue!$N$2:$O$70,2,FALSE) &amp; ",") &amp; IF(ISBLANK(AU341),"",VLOOKUP(AU341,ComboValue!$N$2:$O$70,2,FALSE) &amp; ",") &amp; IF(ISBLANK(AV341),"",VLOOKUP(AV341,ComboValue!$N$2:$O$70,2,FALSE) &amp; ",")</f>
        <v/>
      </c>
      <c r="BC341" s="122" t="str">
        <f t="shared" si="285"/>
        <v/>
      </c>
      <c r="BD341" s="110"/>
      <c r="BE341" s="120" t="str">
        <f t="shared" si="325"/>
        <v/>
      </c>
      <c r="BF341" s="121" t="str">
        <f t="shared" si="326"/>
        <v/>
      </c>
      <c r="BG341" s="121" t="str">
        <f t="shared" si="327"/>
        <v/>
      </c>
      <c r="BH341" s="121" t="str">
        <f t="shared" si="328"/>
        <v/>
      </c>
      <c r="BI341" s="121" t="str">
        <f t="shared" si="329"/>
        <v/>
      </c>
      <c r="BJ341" s="121" t="str">
        <f t="shared" si="330"/>
        <v/>
      </c>
      <c r="BK341" s="121" t="str">
        <f t="shared" si="331"/>
        <v/>
      </c>
      <c r="BL341" s="121" t="str">
        <f t="shared" si="332"/>
        <v/>
      </c>
      <c r="BM341" s="121" t="str">
        <f t="shared" si="333"/>
        <v/>
      </c>
      <c r="BN341" s="121" t="str">
        <f t="shared" si="334"/>
        <v/>
      </c>
      <c r="BO341" s="121">
        <f t="shared" si="286"/>
        <v>0</v>
      </c>
      <c r="BP341" s="121">
        <f t="shared" si="287"/>
        <v>0</v>
      </c>
      <c r="BQ341" s="121">
        <f t="shared" si="288"/>
        <v>0</v>
      </c>
      <c r="BR341" s="121">
        <f t="shared" si="289"/>
        <v>0</v>
      </c>
      <c r="BS341" s="121">
        <f t="shared" si="290"/>
        <v>0</v>
      </c>
      <c r="BT341" s="121">
        <f t="shared" si="291"/>
        <v>0</v>
      </c>
      <c r="BU341" s="121" t="str">
        <f t="shared" si="292"/>
        <v/>
      </c>
      <c r="BV341" s="121" t="str">
        <f t="shared" si="293"/>
        <v/>
      </c>
      <c r="BW341" s="121" t="str">
        <f t="shared" si="294"/>
        <v/>
      </c>
      <c r="BX341" s="121" t="str">
        <f t="shared" si="295"/>
        <v/>
      </c>
      <c r="BY341" s="121" t="str">
        <f t="shared" si="296"/>
        <v/>
      </c>
      <c r="BZ341" s="121" t="str">
        <f t="shared" si="297"/>
        <v/>
      </c>
      <c r="CA341" s="121" t="str">
        <f t="shared" si="298"/>
        <v/>
      </c>
      <c r="CB341" s="121" t="str">
        <f t="shared" si="299"/>
        <v/>
      </c>
      <c r="CC341" s="121" t="str">
        <f t="shared" si="300"/>
        <v/>
      </c>
      <c r="CD341" s="121" t="str">
        <f t="shared" si="301"/>
        <v/>
      </c>
      <c r="CE341" s="121" t="str">
        <f t="shared" si="302"/>
        <v/>
      </c>
      <c r="CF341" s="121" t="str">
        <f t="shared" si="303"/>
        <v/>
      </c>
      <c r="CG341" s="121" t="str">
        <f t="shared" si="304"/>
        <v/>
      </c>
      <c r="CH341" s="121" t="str">
        <f t="shared" si="305"/>
        <v/>
      </c>
      <c r="CI341" s="121" t="str">
        <f t="shared" si="306"/>
        <v/>
      </c>
      <c r="CJ341" s="129" t="str">
        <f t="shared" si="307"/>
        <v/>
      </c>
      <c r="CK341" s="121" t="str">
        <f t="shared" si="308"/>
        <v/>
      </c>
      <c r="CL341" s="121" t="str">
        <f t="shared" si="309"/>
        <v/>
      </c>
      <c r="CM341" s="122" t="str">
        <f t="shared" si="310"/>
        <v/>
      </c>
      <c r="CN341" s="122"/>
      <c r="CO341" s="122"/>
      <c r="CP341" s="122"/>
      <c r="CQ341" s="122"/>
      <c r="CR341" s="218" t="str">
        <f t="shared" si="335"/>
        <v>NO</v>
      </c>
      <c r="CS341" s="120" t="str">
        <f t="shared" si="311"/>
        <v/>
      </c>
      <c r="CT341" s="121" t="str">
        <f t="shared" si="312"/>
        <v/>
      </c>
      <c r="CU341" s="121" t="str">
        <f t="shared" si="313"/>
        <v/>
      </c>
      <c r="CV341" s="121" t="str">
        <f t="shared" si="314"/>
        <v/>
      </c>
      <c r="CW341" s="121" t="str">
        <f t="shared" si="315"/>
        <v/>
      </c>
      <c r="CX341" s="121" t="str">
        <f t="shared" si="316"/>
        <v/>
      </c>
      <c r="CY341" s="121" t="str">
        <f t="shared" si="317"/>
        <v/>
      </c>
      <c r="CZ341" s="121" t="str">
        <f t="shared" si="318"/>
        <v/>
      </c>
      <c r="DA341" s="121" t="str">
        <f t="shared" si="319"/>
        <v/>
      </c>
      <c r="DB341" s="122" t="str">
        <f t="shared" si="320"/>
        <v/>
      </c>
      <c r="DC341" s="120" t="str">
        <f t="shared" si="321"/>
        <v/>
      </c>
      <c r="DD341" s="121" t="str">
        <f t="shared" si="322"/>
        <v/>
      </c>
      <c r="DE341" s="121" t="str">
        <f t="shared" si="323"/>
        <v/>
      </c>
      <c r="DF341" s="122" t="str">
        <f t="shared" si="324"/>
        <v/>
      </c>
      <c r="DG341" s="110"/>
    </row>
    <row r="342" spans="2:111" ht="16.2" hidden="1" customHeight="1" outlineLevel="2" x14ac:dyDescent="0.4">
      <c r="B342" s="7">
        <v>337</v>
      </c>
      <c r="C342" s="12"/>
      <c r="D342" s="13"/>
      <c r="E342" s="14"/>
      <c r="F342" s="14"/>
      <c r="G342" s="14"/>
      <c r="H342" s="14"/>
      <c r="I342" s="14"/>
      <c r="J342" s="14"/>
      <c r="K342" s="14"/>
      <c r="L342" s="15"/>
      <c r="M342" s="12"/>
      <c r="N342" s="12"/>
      <c r="O342" s="12"/>
      <c r="P342" s="98" t="str">
        <f xml:space="preserve"> IF(ISBLANK(M342),"",VLOOKUP(M342,ComboValue!$E$2:$I$18,5,FALSE))</f>
        <v/>
      </c>
      <c r="Q342" s="12"/>
      <c r="R342" s="234" t="str" cm="1">
        <f t="array" ref="R342">IF(OR(ISNUMBER(SEARCH("GHS05",$D342:$L342)),ISNUMBER(SEARCH("GHS06",$D342:$L342)),ISNUMBER(SEARCH("GHS07",$D342:$L342)),ISNUMBER(SEARCH("GHS08",$D342:$L342)),ISNUMBER(SEARCH("geen pictogram",$D342:$L342)),ISNUMBER(SEARCH("GHS09",$D342:$L342)),ISNUMBER(SEARCH("GHS05",$D342:$L342))),"JA","NEE")</f>
        <v>NEE</v>
      </c>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X342" s="121" t="str">
        <f xml:space="preserve"> IF(ISBLANK(D342),"",VLOOKUP(D342,ComboValue!$B$2:$C$11,2,FALSE) &amp; ",") &amp; IF(ISBLANK(E342),"",VLOOKUP(E342,ComboValue!$B$2:$C$11,2,FALSE) &amp; ",") &amp; IF(ISBLANK(F342),"",VLOOKUP(F342,ComboValue!$B$2:$C$11,2,FALSE) &amp; ",") &amp; IF(ISBLANK(G342),"",VLOOKUP(G342,ComboValue!$B$2:$C$11,2,FALSE) &amp; ",") &amp; IF(ISBLANK(H342),"",VLOOKUP(H342,ComboValue!$B$2:$C$11,2,FALSE) &amp; ",") &amp; IF(ISBLANK(I342),"",VLOOKUP(I342,ComboValue!$B$2:$C$11,2,FALSE) &amp; ",") &amp; IF(ISBLANK(J342),"",VLOOKUP(J342,ComboValue!$B$2:$C$11,2,FALSE) &amp; ",") &amp; IF(ISBLANK(K342),"",VLOOKUP(K342,ComboValue!$B$2:$C$11,2,FALSE) &amp; ",") &amp; IF(ISBLANK(L342),"",VLOOKUP(L342,ComboValue!$B$2:$C$11,2,FALSE) &amp; ",")</f>
        <v/>
      </c>
      <c r="AY342" s="121" t="str">
        <f t="shared" si="284"/>
        <v>Tous_NL</v>
      </c>
      <c r="AZ342" s="121" t="str">
        <f>IF(ISBLANK(M342),"",VLOOKUP(M342,ComboValue!$E$2:$G$18,3,FALSE))</f>
        <v/>
      </c>
      <c r="BA342" s="121" t="str">
        <f>IF(ISBLANK(N342),"",VLOOKUP(N342,ComboValue!$K$2:$L$5,2,FALSE))</f>
        <v/>
      </c>
      <c r="BB342" s="128" t="str">
        <f>IF(ISBLANK(S342),"",VLOOKUP(S342,ComboValue!$N$2:$O$70,2,FALSE) &amp; ",") &amp; IF(ISBLANK(T342),"",VLOOKUP(T342,ComboValue!$N$2:$O$70,2,FALSE) &amp; ",") &amp; IF(ISBLANK(U342),"",VLOOKUP(U342,ComboValue!$N$2:$O$70,2,FALSE) &amp; ",") &amp; IF(ISBLANK(V342),"",VLOOKUP(V342,ComboValue!$N$2:$O$70,2,FALSE) &amp; ",") &amp; IF(ISBLANK(W342),"",VLOOKUP(W342,ComboValue!$N$2:$O$70,2,FALSE) &amp; ",") &amp; IF(ISBLANK(X342),"",VLOOKUP(X342,ComboValue!$N$2:$O$70,2,FALSE) &amp; ",") &amp; IF(ISBLANK(Y342),"",VLOOKUP(Y342,ComboValue!$N$2:$O$70,2,FALSE) &amp; ",") &amp; IF(ISBLANK(Z342),"",VLOOKUP(Z342,ComboValue!$N$2:$O$70,2,FALSE) &amp; ",") &amp; IF(ISBLANK(AA342),"",VLOOKUP(AA342,ComboValue!$N$2:$O$70,2,FALSE) &amp; ",") &amp; IF(ISBLANK(AB342),"",VLOOKUP(AB342,ComboValue!$N$2:$O$70,2,FALSE) &amp; ",") &amp; IF(ISBLANK(AC342),"",VLOOKUP(AC342,ComboValue!$N$2:$O$70,2,FALSE) &amp; ",") &amp; IF(ISBLANK(AD342),"",VLOOKUP(AD342,ComboValue!$N$2:$O$70,2,FALSE) &amp; ",") &amp; IF(ISBLANK(AE342),"",VLOOKUP(AE342,ComboValue!$N$2:$O$70,2,FALSE) &amp; ",") &amp; IF(ISBLANK(AF342),"",VLOOKUP(AF342,ComboValue!$N$2:$O$70,2,FALSE) &amp; ",") &amp; IF(ISBLANK(AG342),"",VLOOKUP(AG342,ComboValue!$N$2:$O$70,2,FALSE) &amp; ",") &amp; IF(ISBLANK(AH342),"",VLOOKUP(AH342,ComboValue!$N$2:$O$70,2,FALSE) &amp; ",") &amp; IF(ISBLANK(AI342),"",VLOOKUP(AI342,ComboValue!$N$2:$O$70,2,FALSE) &amp; ",") &amp; IF(ISBLANK(AJ342),"",VLOOKUP(AJ342,ComboValue!$N$2:$O$70,2,FALSE) &amp; ",") &amp; IF(ISBLANK(AK342),"",VLOOKUP(AK342,ComboValue!$N$2:$O$70,2,FALSE) &amp; ",") &amp; IF(ISBLANK(AL342),"",VLOOKUP(AL342,ComboValue!$N$2:$O$70,2,FALSE) &amp; ",") &amp; IF(ISBLANK(AM342),"",VLOOKUP(AM342,ComboValue!$N$2:$O$70,2,FALSE) &amp; ",") &amp; IF(ISBLANK(AN342),"",VLOOKUP(AN342,ComboValue!$N$2:$O$70,2,FALSE) &amp; ",") &amp; IF(ISBLANK(AO342),"",VLOOKUP(AO342,ComboValue!$N$2:$O$70,2,FALSE) &amp; ",") &amp; IF(ISBLANK(AP342),"",VLOOKUP(AP342,ComboValue!$N$2:$O$70,2,FALSE) &amp; ",") &amp; IF(ISBLANK(AQ342),"",VLOOKUP(AQ342,ComboValue!$N$2:$O$70,2,FALSE) &amp; ",") &amp; IF(ISBLANK(AR342),"",VLOOKUP(AR342,ComboValue!$N$2:$O$70,2,FALSE) &amp; ",") &amp; IF(ISBLANK(AS342),"",VLOOKUP(AS342,ComboValue!$N$2:$O$70,2,FALSE) &amp; ",") &amp; IF(ISBLANK(AT342),"",VLOOKUP(AT342,ComboValue!$N$2:$O$70,2,FALSE) &amp; ",") &amp; IF(ISBLANK(AU342),"",VLOOKUP(AU342,ComboValue!$N$2:$O$70,2,FALSE) &amp; ",") &amp; IF(ISBLANK(AV342),"",VLOOKUP(AV342,ComboValue!$N$2:$O$70,2,FALSE) &amp; ",")</f>
        <v/>
      </c>
      <c r="BC342" s="122" t="str">
        <f t="shared" si="285"/>
        <v/>
      </c>
      <c r="BD342" s="110"/>
      <c r="BE342" s="120" t="str">
        <f t="shared" si="325"/>
        <v/>
      </c>
      <c r="BF342" s="121" t="str">
        <f t="shared" si="326"/>
        <v/>
      </c>
      <c r="BG342" s="121" t="str">
        <f t="shared" si="327"/>
        <v/>
      </c>
      <c r="BH342" s="121" t="str">
        <f t="shared" si="328"/>
        <v/>
      </c>
      <c r="BI342" s="121" t="str">
        <f t="shared" si="329"/>
        <v/>
      </c>
      <c r="BJ342" s="121" t="str">
        <f t="shared" si="330"/>
        <v/>
      </c>
      <c r="BK342" s="121" t="str">
        <f t="shared" si="331"/>
        <v/>
      </c>
      <c r="BL342" s="121" t="str">
        <f t="shared" si="332"/>
        <v/>
      </c>
      <c r="BM342" s="121" t="str">
        <f t="shared" si="333"/>
        <v/>
      </c>
      <c r="BN342" s="121" t="str">
        <f t="shared" si="334"/>
        <v/>
      </c>
      <c r="BO342" s="121">
        <f t="shared" si="286"/>
        <v>0</v>
      </c>
      <c r="BP342" s="121">
        <f t="shared" si="287"/>
        <v>0</v>
      </c>
      <c r="BQ342" s="121">
        <f t="shared" si="288"/>
        <v>0</v>
      </c>
      <c r="BR342" s="121">
        <f t="shared" si="289"/>
        <v>0</v>
      </c>
      <c r="BS342" s="121">
        <f t="shared" si="290"/>
        <v>0</v>
      </c>
      <c r="BT342" s="121">
        <f t="shared" si="291"/>
        <v>0</v>
      </c>
      <c r="BU342" s="121" t="str">
        <f t="shared" si="292"/>
        <v/>
      </c>
      <c r="BV342" s="121" t="str">
        <f t="shared" si="293"/>
        <v/>
      </c>
      <c r="BW342" s="121" t="str">
        <f t="shared" si="294"/>
        <v/>
      </c>
      <c r="BX342" s="121" t="str">
        <f t="shared" si="295"/>
        <v/>
      </c>
      <c r="BY342" s="121" t="str">
        <f t="shared" si="296"/>
        <v/>
      </c>
      <c r="BZ342" s="121" t="str">
        <f t="shared" si="297"/>
        <v/>
      </c>
      <c r="CA342" s="121" t="str">
        <f t="shared" si="298"/>
        <v/>
      </c>
      <c r="CB342" s="121" t="str">
        <f t="shared" si="299"/>
        <v/>
      </c>
      <c r="CC342" s="121" t="str">
        <f t="shared" si="300"/>
        <v/>
      </c>
      <c r="CD342" s="121" t="str">
        <f t="shared" si="301"/>
        <v/>
      </c>
      <c r="CE342" s="121" t="str">
        <f t="shared" si="302"/>
        <v/>
      </c>
      <c r="CF342" s="121" t="str">
        <f t="shared" si="303"/>
        <v/>
      </c>
      <c r="CG342" s="121" t="str">
        <f t="shared" si="304"/>
        <v/>
      </c>
      <c r="CH342" s="121" t="str">
        <f t="shared" si="305"/>
        <v/>
      </c>
      <c r="CI342" s="121" t="str">
        <f t="shared" si="306"/>
        <v/>
      </c>
      <c r="CJ342" s="129" t="str">
        <f t="shared" si="307"/>
        <v/>
      </c>
      <c r="CK342" s="121" t="str">
        <f t="shared" si="308"/>
        <v/>
      </c>
      <c r="CL342" s="121" t="str">
        <f t="shared" si="309"/>
        <v/>
      </c>
      <c r="CM342" s="122" t="str">
        <f t="shared" si="310"/>
        <v/>
      </c>
      <c r="CN342" s="122"/>
      <c r="CO342" s="122"/>
      <c r="CP342" s="122"/>
      <c r="CQ342" s="122"/>
      <c r="CR342" s="218" t="str">
        <f t="shared" si="335"/>
        <v>NO</v>
      </c>
      <c r="CS342" s="120" t="str">
        <f t="shared" si="311"/>
        <v/>
      </c>
      <c r="CT342" s="121" t="str">
        <f t="shared" si="312"/>
        <v/>
      </c>
      <c r="CU342" s="121" t="str">
        <f t="shared" si="313"/>
        <v/>
      </c>
      <c r="CV342" s="121" t="str">
        <f t="shared" si="314"/>
        <v/>
      </c>
      <c r="CW342" s="121" t="str">
        <f t="shared" si="315"/>
        <v/>
      </c>
      <c r="CX342" s="121" t="str">
        <f t="shared" si="316"/>
        <v/>
      </c>
      <c r="CY342" s="121" t="str">
        <f t="shared" si="317"/>
        <v/>
      </c>
      <c r="CZ342" s="121" t="str">
        <f t="shared" si="318"/>
        <v/>
      </c>
      <c r="DA342" s="121" t="str">
        <f t="shared" si="319"/>
        <v/>
      </c>
      <c r="DB342" s="122" t="str">
        <f t="shared" si="320"/>
        <v/>
      </c>
      <c r="DC342" s="120" t="str">
        <f t="shared" si="321"/>
        <v/>
      </c>
      <c r="DD342" s="121" t="str">
        <f t="shared" si="322"/>
        <v/>
      </c>
      <c r="DE342" s="121" t="str">
        <f t="shared" si="323"/>
        <v/>
      </c>
      <c r="DF342" s="122" t="str">
        <f t="shared" si="324"/>
        <v/>
      </c>
      <c r="DG342" s="110"/>
    </row>
    <row r="343" spans="2:111" ht="16.2" hidden="1" customHeight="1" outlineLevel="2" x14ac:dyDescent="0.4">
      <c r="B343" s="7">
        <v>338</v>
      </c>
      <c r="C343" s="12"/>
      <c r="D343" s="13"/>
      <c r="E343" s="14"/>
      <c r="F343" s="14"/>
      <c r="G343" s="14"/>
      <c r="H343" s="14"/>
      <c r="I343" s="14"/>
      <c r="J343" s="14"/>
      <c r="K343" s="14"/>
      <c r="L343" s="15"/>
      <c r="M343" s="12"/>
      <c r="N343" s="12"/>
      <c r="O343" s="12"/>
      <c r="P343" s="98" t="str">
        <f xml:space="preserve"> IF(ISBLANK(M343),"",VLOOKUP(M343,ComboValue!$E$2:$I$18,5,FALSE))</f>
        <v/>
      </c>
      <c r="Q343" s="12"/>
      <c r="R343" s="234" t="str" cm="1">
        <f t="array" ref="R343">IF(OR(ISNUMBER(SEARCH("GHS05",$D343:$L343)),ISNUMBER(SEARCH("GHS06",$D343:$L343)),ISNUMBER(SEARCH("GHS07",$D343:$L343)),ISNUMBER(SEARCH("GHS08",$D343:$L343)),ISNUMBER(SEARCH("geen pictogram",$D343:$L343)),ISNUMBER(SEARCH("GHS09",$D343:$L343)),ISNUMBER(SEARCH("GHS05",$D343:$L343))),"JA","NEE")</f>
        <v>NEE</v>
      </c>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X343" s="121" t="str">
        <f xml:space="preserve"> IF(ISBLANK(D343),"",VLOOKUP(D343,ComboValue!$B$2:$C$11,2,FALSE) &amp; ",") &amp; IF(ISBLANK(E343),"",VLOOKUP(E343,ComboValue!$B$2:$C$11,2,FALSE) &amp; ",") &amp; IF(ISBLANK(F343),"",VLOOKUP(F343,ComboValue!$B$2:$C$11,2,FALSE) &amp; ",") &amp; IF(ISBLANK(G343),"",VLOOKUP(G343,ComboValue!$B$2:$C$11,2,FALSE) &amp; ",") &amp; IF(ISBLANK(H343),"",VLOOKUP(H343,ComboValue!$B$2:$C$11,2,FALSE) &amp; ",") &amp; IF(ISBLANK(I343),"",VLOOKUP(I343,ComboValue!$B$2:$C$11,2,FALSE) &amp; ",") &amp; IF(ISBLANK(J343),"",VLOOKUP(J343,ComboValue!$B$2:$C$11,2,FALSE) &amp; ",") &amp; IF(ISBLANK(K343),"",VLOOKUP(K343,ComboValue!$B$2:$C$11,2,FALSE) &amp; ",") &amp; IF(ISBLANK(L343),"",VLOOKUP(L343,ComboValue!$B$2:$C$11,2,FALSE) &amp; ",")</f>
        <v/>
      </c>
      <c r="AY343" s="121" t="str">
        <f t="shared" si="284"/>
        <v>Tous_NL</v>
      </c>
      <c r="AZ343" s="121" t="str">
        <f>IF(ISBLANK(M343),"",VLOOKUP(M343,ComboValue!$E$2:$G$18,3,FALSE))</f>
        <v/>
      </c>
      <c r="BA343" s="121" t="str">
        <f>IF(ISBLANK(N343),"",VLOOKUP(N343,ComboValue!$K$2:$L$5,2,FALSE))</f>
        <v/>
      </c>
      <c r="BB343" s="128" t="str">
        <f>IF(ISBLANK(S343),"",VLOOKUP(S343,ComboValue!$N$2:$O$70,2,FALSE) &amp; ",") &amp; IF(ISBLANK(T343),"",VLOOKUP(T343,ComboValue!$N$2:$O$70,2,FALSE) &amp; ",") &amp; IF(ISBLANK(U343),"",VLOOKUP(U343,ComboValue!$N$2:$O$70,2,FALSE) &amp; ",") &amp; IF(ISBLANK(V343),"",VLOOKUP(V343,ComboValue!$N$2:$O$70,2,FALSE) &amp; ",") &amp; IF(ISBLANK(W343),"",VLOOKUP(W343,ComboValue!$N$2:$O$70,2,FALSE) &amp; ",") &amp; IF(ISBLANK(X343),"",VLOOKUP(X343,ComboValue!$N$2:$O$70,2,FALSE) &amp; ",") &amp; IF(ISBLANK(Y343),"",VLOOKUP(Y343,ComboValue!$N$2:$O$70,2,FALSE) &amp; ",") &amp; IF(ISBLANK(Z343),"",VLOOKUP(Z343,ComboValue!$N$2:$O$70,2,FALSE) &amp; ",") &amp; IF(ISBLANK(AA343),"",VLOOKUP(AA343,ComboValue!$N$2:$O$70,2,FALSE) &amp; ",") &amp; IF(ISBLANK(AB343),"",VLOOKUP(AB343,ComboValue!$N$2:$O$70,2,FALSE) &amp; ",") &amp; IF(ISBLANK(AC343),"",VLOOKUP(AC343,ComboValue!$N$2:$O$70,2,FALSE) &amp; ",") &amp; IF(ISBLANK(AD343),"",VLOOKUP(AD343,ComboValue!$N$2:$O$70,2,FALSE) &amp; ",") &amp; IF(ISBLANK(AE343),"",VLOOKUP(AE343,ComboValue!$N$2:$O$70,2,FALSE) &amp; ",") &amp; IF(ISBLANK(AF343),"",VLOOKUP(AF343,ComboValue!$N$2:$O$70,2,FALSE) &amp; ",") &amp; IF(ISBLANK(AG343),"",VLOOKUP(AG343,ComboValue!$N$2:$O$70,2,FALSE) &amp; ",") &amp; IF(ISBLANK(AH343),"",VLOOKUP(AH343,ComboValue!$N$2:$O$70,2,FALSE) &amp; ",") &amp; IF(ISBLANK(AI343),"",VLOOKUP(AI343,ComboValue!$N$2:$O$70,2,FALSE) &amp; ",") &amp; IF(ISBLANK(AJ343),"",VLOOKUP(AJ343,ComboValue!$N$2:$O$70,2,FALSE) &amp; ",") &amp; IF(ISBLANK(AK343),"",VLOOKUP(AK343,ComboValue!$N$2:$O$70,2,FALSE) &amp; ",") &amp; IF(ISBLANK(AL343),"",VLOOKUP(AL343,ComboValue!$N$2:$O$70,2,FALSE) &amp; ",") &amp; IF(ISBLANK(AM343),"",VLOOKUP(AM343,ComboValue!$N$2:$O$70,2,FALSE) &amp; ",") &amp; IF(ISBLANK(AN343),"",VLOOKUP(AN343,ComboValue!$N$2:$O$70,2,FALSE) &amp; ",") &amp; IF(ISBLANK(AO343),"",VLOOKUP(AO343,ComboValue!$N$2:$O$70,2,FALSE) &amp; ",") &amp; IF(ISBLANK(AP343),"",VLOOKUP(AP343,ComboValue!$N$2:$O$70,2,FALSE) &amp; ",") &amp; IF(ISBLANK(AQ343),"",VLOOKUP(AQ343,ComboValue!$N$2:$O$70,2,FALSE) &amp; ",") &amp; IF(ISBLANK(AR343),"",VLOOKUP(AR343,ComboValue!$N$2:$O$70,2,FALSE) &amp; ",") &amp; IF(ISBLANK(AS343),"",VLOOKUP(AS343,ComboValue!$N$2:$O$70,2,FALSE) &amp; ",") &amp; IF(ISBLANK(AT343),"",VLOOKUP(AT343,ComboValue!$N$2:$O$70,2,FALSE) &amp; ",") &amp; IF(ISBLANK(AU343),"",VLOOKUP(AU343,ComboValue!$N$2:$O$70,2,FALSE) &amp; ",") &amp; IF(ISBLANK(AV343),"",VLOOKUP(AV343,ComboValue!$N$2:$O$70,2,FALSE) &amp; ",")</f>
        <v/>
      </c>
      <c r="BC343" s="122" t="str">
        <f t="shared" si="285"/>
        <v/>
      </c>
      <c r="BD343" s="110"/>
      <c r="BE343" s="120" t="str">
        <f t="shared" si="325"/>
        <v/>
      </c>
      <c r="BF343" s="121" t="str">
        <f t="shared" si="326"/>
        <v/>
      </c>
      <c r="BG343" s="121" t="str">
        <f t="shared" si="327"/>
        <v/>
      </c>
      <c r="BH343" s="121" t="str">
        <f t="shared" si="328"/>
        <v/>
      </c>
      <c r="BI343" s="121" t="str">
        <f t="shared" si="329"/>
        <v/>
      </c>
      <c r="BJ343" s="121" t="str">
        <f t="shared" si="330"/>
        <v/>
      </c>
      <c r="BK343" s="121" t="str">
        <f t="shared" si="331"/>
        <v/>
      </c>
      <c r="BL343" s="121" t="str">
        <f t="shared" si="332"/>
        <v/>
      </c>
      <c r="BM343" s="121" t="str">
        <f t="shared" si="333"/>
        <v/>
      </c>
      <c r="BN343" s="121" t="str">
        <f t="shared" si="334"/>
        <v/>
      </c>
      <c r="BO343" s="121">
        <f t="shared" si="286"/>
        <v>0</v>
      </c>
      <c r="BP343" s="121">
        <f t="shared" si="287"/>
        <v>0</v>
      </c>
      <c r="BQ343" s="121">
        <f t="shared" si="288"/>
        <v>0</v>
      </c>
      <c r="BR343" s="121">
        <f t="shared" si="289"/>
        <v>0</v>
      </c>
      <c r="BS343" s="121">
        <f t="shared" si="290"/>
        <v>0</v>
      </c>
      <c r="BT343" s="121">
        <f t="shared" si="291"/>
        <v>0</v>
      </c>
      <c r="BU343" s="121" t="str">
        <f t="shared" si="292"/>
        <v/>
      </c>
      <c r="BV343" s="121" t="str">
        <f t="shared" si="293"/>
        <v/>
      </c>
      <c r="BW343" s="121" t="str">
        <f t="shared" si="294"/>
        <v/>
      </c>
      <c r="BX343" s="121" t="str">
        <f t="shared" si="295"/>
        <v/>
      </c>
      <c r="BY343" s="121" t="str">
        <f t="shared" si="296"/>
        <v/>
      </c>
      <c r="BZ343" s="121" t="str">
        <f t="shared" si="297"/>
        <v/>
      </c>
      <c r="CA343" s="121" t="str">
        <f t="shared" si="298"/>
        <v/>
      </c>
      <c r="CB343" s="121" t="str">
        <f t="shared" si="299"/>
        <v/>
      </c>
      <c r="CC343" s="121" t="str">
        <f t="shared" si="300"/>
        <v/>
      </c>
      <c r="CD343" s="121" t="str">
        <f t="shared" si="301"/>
        <v/>
      </c>
      <c r="CE343" s="121" t="str">
        <f t="shared" si="302"/>
        <v/>
      </c>
      <c r="CF343" s="121" t="str">
        <f t="shared" si="303"/>
        <v/>
      </c>
      <c r="CG343" s="121" t="str">
        <f t="shared" si="304"/>
        <v/>
      </c>
      <c r="CH343" s="121" t="str">
        <f t="shared" si="305"/>
        <v/>
      </c>
      <c r="CI343" s="121" t="str">
        <f t="shared" si="306"/>
        <v/>
      </c>
      <c r="CJ343" s="129" t="str">
        <f t="shared" si="307"/>
        <v/>
      </c>
      <c r="CK343" s="121" t="str">
        <f t="shared" si="308"/>
        <v/>
      </c>
      <c r="CL343" s="121" t="str">
        <f t="shared" si="309"/>
        <v/>
      </c>
      <c r="CM343" s="122" t="str">
        <f t="shared" si="310"/>
        <v/>
      </c>
      <c r="CN343" s="122"/>
      <c r="CO343" s="122"/>
      <c r="CP343" s="122"/>
      <c r="CQ343" s="122"/>
      <c r="CR343" s="218" t="str">
        <f t="shared" si="335"/>
        <v>NO</v>
      </c>
      <c r="CS343" s="120" t="str">
        <f t="shared" si="311"/>
        <v/>
      </c>
      <c r="CT343" s="121" t="str">
        <f t="shared" si="312"/>
        <v/>
      </c>
      <c r="CU343" s="121" t="str">
        <f t="shared" si="313"/>
        <v/>
      </c>
      <c r="CV343" s="121" t="str">
        <f t="shared" si="314"/>
        <v/>
      </c>
      <c r="CW343" s="121" t="str">
        <f t="shared" si="315"/>
        <v/>
      </c>
      <c r="CX343" s="121" t="str">
        <f t="shared" si="316"/>
        <v/>
      </c>
      <c r="CY343" s="121" t="str">
        <f t="shared" si="317"/>
        <v/>
      </c>
      <c r="CZ343" s="121" t="str">
        <f t="shared" si="318"/>
        <v/>
      </c>
      <c r="DA343" s="121" t="str">
        <f t="shared" si="319"/>
        <v/>
      </c>
      <c r="DB343" s="122" t="str">
        <f t="shared" si="320"/>
        <v/>
      </c>
      <c r="DC343" s="120" t="str">
        <f t="shared" si="321"/>
        <v/>
      </c>
      <c r="DD343" s="121" t="str">
        <f t="shared" si="322"/>
        <v/>
      </c>
      <c r="DE343" s="121" t="str">
        <f t="shared" si="323"/>
        <v/>
      </c>
      <c r="DF343" s="122" t="str">
        <f t="shared" si="324"/>
        <v/>
      </c>
      <c r="DG343" s="110"/>
    </row>
    <row r="344" spans="2:111" ht="16.2" hidden="1" customHeight="1" outlineLevel="2" x14ac:dyDescent="0.4">
      <c r="B344" s="7">
        <v>339</v>
      </c>
      <c r="C344" s="12"/>
      <c r="D344" s="13"/>
      <c r="E344" s="14"/>
      <c r="F344" s="14"/>
      <c r="G344" s="14"/>
      <c r="H344" s="14"/>
      <c r="I344" s="14"/>
      <c r="J344" s="14"/>
      <c r="K344" s="14"/>
      <c r="L344" s="15"/>
      <c r="M344" s="12"/>
      <c r="N344" s="12"/>
      <c r="O344" s="12"/>
      <c r="P344" s="98" t="str">
        <f xml:space="preserve"> IF(ISBLANK(M344),"",VLOOKUP(M344,ComboValue!$E$2:$I$18,5,FALSE))</f>
        <v/>
      </c>
      <c r="Q344" s="12"/>
      <c r="R344" s="234" t="str" cm="1">
        <f t="array" ref="R344">IF(OR(ISNUMBER(SEARCH("GHS05",$D344:$L344)),ISNUMBER(SEARCH("GHS06",$D344:$L344)),ISNUMBER(SEARCH("GHS07",$D344:$L344)),ISNUMBER(SEARCH("GHS08",$D344:$L344)),ISNUMBER(SEARCH("geen pictogram",$D344:$L344)),ISNUMBER(SEARCH("GHS09",$D344:$L344)),ISNUMBER(SEARCH("GHS05",$D344:$L344))),"JA","NEE")</f>
        <v>NEE</v>
      </c>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X344" s="121" t="str">
        <f xml:space="preserve"> IF(ISBLANK(D344),"",VLOOKUP(D344,ComboValue!$B$2:$C$11,2,FALSE) &amp; ",") &amp; IF(ISBLANK(E344),"",VLOOKUP(E344,ComboValue!$B$2:$C$11,2,FALSE) &amp; ",") &amp; IF(ISBLANK(F344),"",VLOOKUP(F344,ComboValue!$B$2:$C$11,2,FALSE) &amp; ",") &amp; IF(ISBLANK(G344),"",VLOOKUP(G344,ComboValue!$B$2:$C$11,2,FALSE) &amp; ",") &amp; IF(ISBLANK(H344),"",VLOOKUP(H344,ComboValue!$B$2:$C$11,2,FALSE) &amp; ",") &amp; IF(ISBLANK(I344),"",VLOOKUP(I344,ComboValue!$B$2:$C$11,2,FALSE) &amp; ",") &amp; IF(ISBLANK(J344),"",VLOOKUP(J344,ComboValue!$B$2:$C$11,2,FALSE) &amp; ",") &amp; IF(ISBLANK(K344),"",VLOOKUP(K344,ComboValue!$B$2:$C$11,2,FALSE) &amp; ",") &amp; IF(ISBLANK(L344),"",VLOOKUP(L344,ComboValue!$B$2:$C$11,2,FALSE) &amp; ",")</f>
        <v/>
      </c>
      <c r="AY344" s="121" t="str">
        <f t="shared" si="284"/>
        <v>Tous_NL</v>
      </c>
      <c r="AZ344" s="121" t="str">
        <f>IF(ISBLANK(M344),"",VLOOKUP(M344,ComboValue!$E$2:$G$18,3,FALSE))</f>
        <v/>
      </c>
      <c r="BA344" s="121" t="str">
        <f>IF(ISBLANK(N344),"",VLOOKUP(N344,ComboValue!$K$2:$L$5,2,FALSE))</f>
        <v/>
      </c>
      <c r="BB344" s="128" t="str">
        <f>IF(ISBLANK(S344),"",VLOOKUP(S344,ComboValue!$N$2:$O$70,2,FALSE) &amp; ",") &amp; IF(ISBLANK(T344),"",VLOOKUP(T344,ComboValue!$N$2:$O$70,2,FALSE) &amp; ",") &amp; IF(ISBLANK(U344),"",VLOOKUP(U344,ComboValue!$N$2:$O$70,2,FALSE) &amp; ",") &amp; IF(ISBLANK(V344),"",VLOOKUP(V344,ComboValue!$N$2:$O$70,2,FALSE) &amp; ",") &amp; IF(ISBLANK(W344),"",VLOOKUP(W344,ComboValue!$N$2:$O$70,2,FALSE) &amp; ",") &amp; IF(ISBLANK(X344),"",VLOOKUP(X344,ComboValue!$N$2:$O$70,2,FALSE) &amp; ",") &amp; IF(ISBLANK(Y344),"",VLOOKUP(Y344,ComboValue!$N$2:$O$70,2,FALSE) &amp; ",") &amp; IF(ISBLANK(Z344),"",VLOOKUP(Z344,ComboValue!$N$2:$O$70,2,FALSE) &amp; ",") &amp; IF(ISBLANK(AA344),"",VLOOKUP(AA344,ComboValue!$N$2:$O$70,2,FALSE) &amp; ",") &amp; IF(ISBLANK(AB344),"",VLOOKUP(AB344,ComboValue!$N$2:$O$70,2,FALSE) &amp; ",") &amp; IF(ISBLANK(AC344),"",VLOOKUP(AC344,ComboValue!$N$2:$O$70,2,FALSE) &amp; ",") &amp; IF(ISBLANK(AD344),"",VLOOKUP(AD344,ComboValue!$N$2:$O$70,2,FALSE) &amp; ",") &amp; IF(ISBLANK(AE344),"",VLOOKUP(AE344,ComboValue!$N$2:$O$70,2,FALSE) &amp; ",") &amp; IF(ISBLANK(AF344),"",VLOOKUP(AF344,ComboValue!$N$2:$O$70,2,FALSE) &amp; ",") &amp; IF(ISBLANK(AG344),"",VLOOKUP(AG344,ComboValue!$N$2:$O$70,2,FALSE) &amp; ",") &amp; IF(ISBLANK(AH344),"",VLOOKUP(AH344,ComboValue!$N$2:$O$70,2,FALSE) &amp; ",") &amp; IF(ISBLANK(AI344),"",VLOOKUP(AI344,ComboValue!$N$2:$O$70,2,FALSE) &amp; ",") &amp; IF(ISBLANK(AJ344),"",VLOOKUP(AJ344,ComboValue!$N$2:$O$70,2,FALSE) &amp; ",") &amp; IF(ISBLANK(AK344),"",VLOOKUP(AK344,ComboValue!$N$2:$O$70,2,FALSE) &amp; ",") &amp; IF(ISBLANK(AL344),"",VLOOKUP(AL344,ComboValue!$N$2:$O$70,2,FALSE) &amp; ",") &amp; IF(ISBLANK(AM344),"",VLOOKUP(AM344,ComboValue!$N$2:$O$70,2,FALSE) &amp; ",") &amp; IF(ISBLANK(AN344),"",VLOOKUP(AN344,ComboValue!$N$2:$O$70,2,FALSE) &amp; ",") &amp; IF(ISBLANK(AO344),"",VLOOKUP(AO344,ComboValue!$N$2:$O$70,2,FALSE) &amp; ",") &amp; IF(ISBLANK(AP344),"",VLOOKUP(AP344,ComboValue!$N$2:$O$70,2,FALSE) &amp; ",") &amp; IF(ISBLANK(AQ344),"",VLOOKUP(AQ344,ComboValue!$N$2:$O$70,2,FALSE) &amp; ",") &amp; IF(ISBLANK(AR344),"",VLOOKUP(AR344,ComboValue!$N$2:$O$70,2,FALSE) &amp; ",") &amp; IF(ISBLANK(AS344),"",VLOOKUP(AS344,ComboValue!$N$2:$O$70,2,FALSE) &amp; ",") &amp; IF(ISBLANK(AT344),"",VLOOKUP(AT344,ComboValue!$N$2:$O$70,2,FALSE) &amp; ",") &amp; IF(ISBLANK(AU344),"",VLOOKUP(AU344,ComboValue!$N$2:$O$70,2,FALSE) &amp; ",") &amp; IF(ISBLANK(AV344),"",VLOOKUP(AV344,ComboValue!$N$2:$O$70,2,FALSE) &amp; ",")</f>
        <v/>
      </c>
      <c r="BC344" s="122" t="str">
        <f t="shared" si="285"/>
        <v/>
      </c>
      <c r="BD344" s="110"/>
      <c r="BE344" s="120" t="str">
        <f t="shared" si="325"/>
        <v/>
      </c>
      <c r="BF344" s="121" t="str">
        <f t="shared" si="326"/>
        <v/>
      </c>
      <c r="BG344" s="121" t="str">
        <f t="shared" si="327"/>
        <v/>
      </c>
      <c r="BH344" s="121" t="str">
        <f t="shared" si="328"/>
        <v/>
      </c>
      <c r="BI344" s="121" t="str">
        <f t="shared" si="329"/>
        <v/>
      </c>
      <c r="BJ344" s="121" t="str">
        <f t="shared" si="330"/>
        <v/>
      </c>
      <c r="BK344" s="121" t="str">
        <f t="shared" si="331"/>
        <v/>
      </c>
      <c r="BL344" s="121" t="str">
        <f t="shared" si="332"/>
        <v/>
      </c>
      <c r="BM344" s="121" t="str">
        <f t="shared" si="333"/>
        <v/>
      </c>
      <c r="BN344" s="121" t="str">
        <f t="shared" si="334"/>
        <v/>
      </c>
      <c r="BO344" s="121">
        <f t="shared" si="286"/>
        <v>0</v>
      </c>
      <c r="BP344" s="121">
        <f t="shared" si="287"/>
        <v>0</v>
      </c>
      <c r="BQ344" s="121">
        <f t="shared" si="288"/>
        <v>0</v>
      </c>
      <c r="BR344" s="121">
        <f t="shared" si="289"/>
        <v>0</v>
      </c>
      <c r="BS344" s="121">
        <f t="shared" si="290"/>
        <v>0</v>
      </c>
      <c r="BT344" s="121">
        <f t="shared" si="291"/>
        <v>0</v>
      </c>
      <c r="BU344" s="121" t="str">
        <f t="shared" si="292"/>
        <v/>
      </c>
      <c r="BV344" s="121" t="str">
        <f t="shared" si="293"/>
        <v/>
      </c>
      <c r="BW344" s="121" t="str">
        <f t="shared" si="294"/>
        <v/>
      </c>
      <c r="BX344" s="121" t="str">
        <f t="shared" si="295"/>
        <v/>
      </c>
      <c r="BY344" s="121" t="str">
        <f t="shared" si="296"/>
        <v/>
      </c>
      <c r="BZ344" s="121" t="str">
        <f t="shared" si="297"/>
        <v/>
      </c>
      <c r="CA344" s="121" t="str">
        <f t="shared" si="298"/>
        <v/>
      </c>
      <c r="CB344" s="121" t="str">
        <f t="shared" si="299"/>
        <v/>
      </c>
      <c r="CC344" s="121" t="str">
        <f t="shared" si="300"/>
        <v/>
      </c>
      <c r="CD344" s="121" t="str">
        <f t="shared" si="301"/>
        <v/>
      </c>
      <c r="CE344" s="121" t="str">
        <f t="shared" si="302"/>
        <v/>
      </c>
      <c r="CF344" s="121" t="str">
        <f t="shared" si="303"/>
        <v/>
      </c>
      <c r="CG344" s="121" t="str">
        <f t="shared" si="304"/>
        <v/>
      </c>
      <c r="CH344" s="121" t="str">
        <f t="shared" si="305"/>
        <v/>
      </c>
      <c r="CI344" s="121" t="str">
        <f t="shared" si="306"/>
        <v/>
      </c>
      <c r="CJ344" s="129" t="str">
        <f t="shared" si="307"/>
        <v/>
      </c>
      <c r="CK344" s="121" t="str">
        <f t="shared" si="308"/>
        <v/>
      </c>
      <c r="CL344" s="121" t="str">
        <f t="shared" si="309"/>
        <v/>
      </c>
      <c r="CM344" s="122" t="str">
        <f t="shared" si="310"/>
        <v/>
      </c>
      <c r="CN344" s="122"/>
      <c r="CO344" s="122"/>
      <c r="CP344" s="122"/>
      <c r="CQ344" s="122"/>
      <c r="CR344" s="218" t="str">
        <f t="shared" si="335"/>
        <v>NO</v>
      </c>
      <c r="CS344" s="120" t="str">
        <f t="shared" si="311"/>
        <v/>
      </c>
      <c r="CT344" s="121" t="str">
        <f t="shared" si="312"/>
        <v/>
      </c>
      <c r="CU344" s="121" t="str">
        <f t="shared" si="313"/>
        <v/>
      </c>
      <c r="CV344" s="121" t="str">
        <f t="shared" si="314"/>
        <v/>
      </c>
      <c r="CW344" s="121" t="str">
        <f t="shared" si="315"/>
        <v/>
      </c>
      <c r="CX344" s="121" t="str">
        <f t="shared" si="316"/>
        <v/>
      </c>
      <c r="CY344" s="121" t="str">
        <f t="shared" si="317"/>
        <v/>
      </c>
      <c r="CZ344" s="121" t="str">
        <f t="shared" si="318"/>
        <v/>
      </c>
      <c r="DA344" s="121" t="str">
        <f t="shared" si="319"/>
        <v/>
      </c>
      <c r="DB344" s="122" t="str">
        <f t="shared" si="320"/>
        <v/>
      </c>
      <c r="DC344" s="120" t="str">
        <f t="shared" si="321"/>
        <v/>
      </c>
      <c r="DD344" s="121" t="str">
        <f t="shared" si="322"/>
        <v/>
      </c>
      <c r="DE344" s="121" t="str">
        <f t="shared" si="323"/>
        <v/>
      </c>
      <c r="DF344" s="122" t="str">
        <f t="shared" si="324"/>
        <v/>
      </c>
      <c r="DG344" s="110"/>
    </row>
    <row r="345" spans="2:111" ht="16.2" hidden="1" customHeight="1" outlineLevel="2" x14ac:dyDescent="0.4">
      <c r="B345" s="7">
        <v>340</v>
      </c>
      <c r="C345" s="12"/>
      <c r="D345" s="13"/>
      <c r="E345" s="14"/>
      <c r="F345" s="14"/>
      <c r="G345" s="14"/>
      <c r="H345" s="14"/>
      <c r="I345" s="14"/>
      <c r="J345" s="14"/>
      <c r="K345" s="14"/>
      <c r="L345" s="15"/>
      <c r="M345" s="12"/>
      <c r="N345" s="12"/>
      <c r="O345" s="12"/>
      <c r="P345" s="98" t="str">
        <f xml:space="preserve"> IF(ISBLANK(M345),"",VLOOKUP(M345,ComboValue!$E$2:$I$18,5,FALSE))</f>
        <v/>
      </c>
      <c r="Q345" s="12"/>
      <c r="R345" s="234" t="str" cm="1">
        <f t="array" ref="R345">IF(OR(ISNUMBER(SEARCH("GHS05",$D345:$L345)),ISNUMBER(SEARCH("GHS06",$D345:$L345)),ISNUMBER(SEARCH("GHS07",$D345:$L345)),ISNUMBER(SEARCH("GHS08",$D345:$L345)),ISNUMBER(SEARCH("geen pictogram",$D345:$L345)),ISNUMBER(SEARCH("GHS09",$D345:$L345)),ISNUMBER(SEARCH("GHS05",$D345:$L345))),"JA","NEE")</f>
        <v>NEE</v>
      </c>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X345" s="121" t="str">
        <f xml:space="preserve"> IF(ISBLANK(D345),"",VLOOKUP(D345,ComboValue!$B$2:$C$11,2,FALSE) &amp; ",") &amp; IF(ISBLANK(E345),"",VLOOKUP(E345,ComboValue!$B$2:$C$11,2,FALSE) &amp; ",") &amp; IF(ISBLANK(F345),"",VLOOKUP(F345,ComboValue!$B$2:$C$11,2,FALSE) &amp; ",") &amp; IF(ISBLANK(G345),"",VLOOKUP(G345,ComboValue!$B$2:$C$11,2,FALSE) &amp; ",") &amp; IF(ISBLANK(H345),"",VLOOKUP(H345,ComboValue!$B$2:$C$11,2,FALSE) &amp; ",") &amp; IF(ISBLANK(I345),"",VLOOKUP(I345,ComboValue!$B$2:$C$11,2,FALSE) &amp; ",") &amp; IF(ISBLANK(J345),"",VLOOKUP(J345,ComboValue!$B$2:$C$11,2,FALSE) &amp; ",") &amp; IF(ISBLANK(K345),"",VLOOKUP(K345,ComboValue!$B$2:$C$11,2,FALSE) &amp; ",") &amp; IF(ISBLANK(L345),"",VLOOKUP(L345,ComboValue!$B$2:$C$11,2,FALSE) &amp; ",")</f>
        <v/>
      </c>
      <c r="AY345" s="121" t="str">
        <f t="shared" si="284"/>
        <v>Tous_NL</v>
      </c>
      <c r="AZ345" s="121" t="str">
        <f>IF(ISBLANK(M345),"",VLOOKUP(M345,ComboValue!$E$2:$G$18,3,FALSE))</f>
        <v/>
      </c>
      <c r="BA345" s="121" t="str">
        <f>IF(ISBLANK(N345),"",VLOOKUP(N345,ComboValue!$K$2:$L$5,2,FALSE))</f>
        <v/>
      </c>
      <c r="BB345" s="128" t="str">
        <f>IF(ISBLANK(S345),"",VLOOKUP(S345,ComboValue!$N$2:$O$70,2,FALSE) &amp; ",") &amp; IF(ISBLANK(T345),"",VLOOKUP(T345,ComboValue!$N$2:$O$70,2,FALSE) &amp; ",") &amp; IF(ISBLANK(U345),"",VLOOKUP(U345,ComboValue!$N$2:$O$70,2,FALSE) &amp; ",") &amp; IF(ISBLANK(V345),"",VLOOKUP(V345,ComboValue!$N$2:$O$70,2,FALSE) &amp; ",") &amp; IF(ISBLANK(W345),"",VLOOKUP(W345,ComboValue!$N$2:$O$70,2,FALSE) &amp; ",") &amp; IF(ISBLANK(X345),"",VLOOKUP(X345,ComboValue!$N$2:$O$70,2,FALSE) &amp; ",") &amp; IF(ISBLANK(Y345),"",VLOOKUP(Y345,ComboValue!$N$2:$O$70,2,FALSE) &amp; ",") &amp; IF(ISBLANK(Z345),"",VLOOKUP(Z345,ComboValue!$N$2:$O$70,2,FALSE) &amp; ",") &amp; IF(ISBLANK(AA345),"",VLOOKUP(AA345,ComboValue!$N$2:$O$70,2,FALSE) &amp; ",") &amp; IF(ISBLANK(AB345),"",VLOOKUP(AB345,ComboValue!$N$2:$O$70,2,FALSE) &amp; ",") &amp; IF(ISBLANK(AC345),"",VLOOKUP(AC345,ComboValue!$N$2:$O$70,2,FALSE) &amp; ",") &amp; IF(ISBLANK(AD345),"",VLOOKUP(AD345,ComboValue!$N$2:$O$70,2,FALSE) &amp; ",") &amp; IF(ISBLANK(AE345),"",VLOOKUP(AE345,ComboValue!$N$2:$O$70,2,FALSE) &amp; ",") &amp; IF(ISBLANK(AF345),"",VLOOKUP(AF345,ComboValue!$N$2:$O$70,2,FALSE) &amp; ",") &amp; IF(ISBLANK(AG345),"",VLOOKUP(AG345,ComboValue!$N$2:$O$70,2,FALSE) &amp; ",") &amp; IF(ISBLANK(AH345),"",VLOOKUP(AH345,ComboValue!$N$2:$O$70,2,FALSE) &amp; ",") &amp; IF(ISBLANK(AI345),"",VLOOKUP(AI345,ComboValue!$N$2:$O$70,2,FALSE) &amp; ",") &amp; IF(ISBLANK(AJ345),"",VLOOKUP(AJ345,ComboValue!$N$2:$O$70,2,FALSE) &amp; ",") &amp; IF(ISBLANK(AK345),"",VLOOKUP(AK345,ComboValue!$N$2:$O$70,2,FALSE) &amp; ",") &amp; IF(ISBLANK(AL345),"",VLOOKUP(AL345,ComboValue!$N$2:$O$70,2,FALSE) &amp; ",") &amp; IF(ISBLANK(AM345),"",VLOOKUP(AM345,ComboValue!$N$2:$O$70,2,FALSE) &amp; ",") &amp; IF(ISBLANK(AN345),"",VLOOKUP(AN345,ComboValue!$N$2:$O$70,2,FALSE) &amp; ",") &amp; IF(ISBLANK(AO345),"",VLOOKUP(AO345,ComboValue!$N$2:$O$70,2,FALSE) &amp; ",") &amp; IF(ISBLANK(AP345),"",VLOOKUP(AP345,ComboValue!$N$2:$O$70,2,FALSE) &amp; ",") &amp; IF(ISBLANK(AQ345),"",VLOOKUP(AQ345,ComboValue!$N$2:$O$70,2,FALSE) &amp; ",") &amp; IF(ISBLANK(AR345),"",VLOOKUP(AR345,ComboValue!$N$2:$O$70,2,FALSE) &amp; ",") &amp; IF(ISBLANK(AS345),"",VLOOKUP(AS345,ComboValue!$N$2:$O$70,2,FALSE) &amp; ",") &amp; IF(ISBLANK(AT345),"",VLOOKUP(AT345,ComboValue!$N$2:$O$70,2,FALSE) &amp; ",") &amp; IF(ISBLANK(AU345),"",VLOOKUP(AU345,ComboValue!$N$2:$O$70,2,FALSE) &amp; ",") &amp; IF(ISBLANK(AV345),"",VLOOKUP(AV345,ComboValue!$N$2:$O$70,2,FALSE) &amp; ",")</f>
        <v/>
      </c>
      <c r="BC345" s="122" t="str">
        <f t="shared" si="285"/>
        <v/>
      </c>
      <c r="BD345" s="110"/>
      <c r="BE345" s="120" t="str">
        <f t="shared" si="325"/>
        <v/>
      </c>
      <c r="BF345" s="121" t="str">
        <f t="shared" si="326"/>
        <v/>
      </c>
      <c r="BG345" s="121" t="str">
        <f t="shared" si="327"/>
        <v/>
      </c>
      <c r="BH345" s="121" t="str">
        <f t="shared" si="328"/>
        <v/>
      </c>
      <c r="BI345" s="121" t="str">
        <f t="shared" si="329"/>
        <v/>
      </c>
      <c r="BJ345" s="121" t="str">
        <f t="shared" si="330"/>
        <v/>
      </c>
      <c r="BK345" s="121" t="str">
        <f t="shared" si="331"/>
        <v/>
      </c>
      <c r="BL345" s="121" t="str">
        <f t="shared" si="332"/>
        <v/>
      </c>
      <c r="BM345" s="121" t="str">
        <f t="shared" si="333"/>
        <v/>
      </c>
      <c r="BN345" s="121" t="str">
        <f t="shared" si="334"/>
        <v/>
      </c>
      <c r="BO345" s="121">
        <f t="shared" si="286"/>
        <v>0</v>
      </c>
      <c r="BP345" s="121">
        <f t="shared" si="287"/>
        <v>0</v>
      </c>
      <c r="BQ345" s="121">
        <f t="shared" si="288"/>
        <v>0</v>
      </c>
      <c r="BR345" s="121">
        <f t="shared" si="289"/>
        <v>0</v>
      </c>
      <c r="BS345" s="121">
        <f t="shared" si="290"/>
        <v>0</v>
      </c>
      <c r="BT345" s="121">
        <f t="shared" si="291"/>
        <v>0</v>
      </c>
      <c r="BU345" s="121" t="str">
        <f t="shared" si="292"/>
        <v/>
      </c>
      <c r="BV345" s="121" t="str">
        <f t="shared" si="293"/>
        <v/>
      </c>
      <c r="BW345" s="121" t="str">
        <f t="shared" si="294"/>
        <v/>
      </c>
      <c r="BX345" s="121" t="str">
        <f t="shared" si="295"/>
        <v/>
      </c>
      <c r="BY345" s="121" t="str">
        <f t="shared" si="296"/>
        <v/>
      </c>
      <c r="BZ345" s="121" t="str">
        <f t="shared" si="297"/>
        <v/>
      </c>
      <c r="CA345" s="121" t="str">
        <f t="shared" si="298"/>
        <v/>
      </c>
      <c r="CB345" s="121" t="str">
        <f t="shared" si="299"/>
        <v/>
      </c>
      <c r="CC345" s="121" t="str">
        <f t="shared" si="300"/>
        <v/>
      </c>
      <c r="CD345" s="121" t="str">
        <f t="shared" si="301"/>
        <v/>
      </c>
      <c r="CE345" s="121" t="str">
        <f t="shared" si="302"/>
        <v/>
      </c>
      <c r="CF345" s="121" t="str">
        <f t="shared" si="303"/>
        <v/>
      </c>
      <c r="CG345" s="121" t="str">
        <f t="shared" si="304"/>
        <v/>
      </c>
      <c r="CH345" s="121" t="str">
        <f t="shared" si="305"/>
        <v/>
      </c>
      <c r="CI345" s="121" t="str">
        <f t="shared" si="306"/>
        <v/>
      </c>
      <c r="CJ345" s="129" t="str">
        <f t="shared" si="307"/>
        <v/>
      </c>
      <c r="CK345" s="121" t="str">
        <f t="shared" si="308"/>
        <v/>
      </c>
      <c r="CL345" s="121" t="str">
        <f t="shared" si="309"/>
        <v/>
      </c>
      <c r="CM345" s="122" t="str">
        <f t="shared" si="310"/>
        <v/>
      </c>
      <c r="CN345" s="122"/>
      <c r="CO345" s="122"/>
      <c r="CP345" s="122"/>
      <c r="CQ345" s="122"/>
      <c r="CR345" s="218" t="str">
        <f t="shared" si="335"/>
        <v>NO</v>
      </c>
      <c r="CS345" s="120" t="str">
        <f t="shared" si="311"/>
        <v/>
      </c>
      <c r="CT345" s="121" t="str">
        <f t="shared" si="312"/>
        <v/>
      </c>
      <c r="CU345" s="121" t="str">
        <f t="shared" si="313"/>
        <v/>
      </c>
      <c r="CV345" s="121" t="str">
        <f t="shared" si="314"/>
        <v/>
      </c>
      <c r="CW345" s="121" t="str">
        <f t="shared" si="315"/>
        <v/>
      </c>
      <c r="CX345" s="121" t="str">
        <f t="shared" si="316"/>
        <v/>
      </c>
      <c r="CY345" s="121" t="str">
        <f t="shared" si="317"/>
        <v/>
      </c>
      <c r="CZ345" s="121" t="str">
        <f t="shared" si="318"/>
        <v/>
      </c>
      <c r="DA345" s="121" t="str">
        <f t="shared" si="319"/>
        <v/>
      </c>
      <c r="DB345" s="122" t="str">
        <f t="shared" si="320"/>
        <v/>
      </c>
      <c r="DC345" s="120" t="str">
        <f t="shared" si="321"/>
        <v/>
      </c>
      <c r="DD345" s="121" t="str">
        <f t="shared" si="322"/>
        <v/>
      </c>
      <c r="DE345" s="121" t="str">
        <f t="shared" si="323"/>
        <v/>
      </c>
      <c r="DF345" s="122" t="str">
        <f t="shared" si="324"/>
        <v/>
      </c>
      <c r="DG345" s="110"/>
    </row>
    <row r="346" spans="2:111" ht="16.2" hidden="1" customHeight="1" outlineLevel="2" x14ac:dyDescent="0.4">
      <c r="B346" s="7">
        <v>341</v>
      </c>
      <c r="C346" s="12"/>
      <c r="D346" s="13"/>
      <c r="E346" s="14"/>
      <c r="F346" s="14"/>
      <c r="G346" s="14"/>
      <c r="H346" s="14"/>
      <c r="I346" s="14"/>
      <c r="J346" s="14"/>
      <c r="K346" s="14"/>
      <c r="L346" s="15"/>
      <c r="M346" s="12"/>
      <c r="N346" s="12"/>
      <c r="O346" s="12"/>
      <c r="P346" s="98" t="str">
        <f xml:space="preserve"> IF(ISBLANK(M346),"",VLOOKUP(M346,ComboValue!$E$2:$I$18,5,FALSE))</f>
        <v/>
      </c>
      <c r="Q346" s="12"/>
      <c r="R346" s="234" t="str" cm="1">
        <f t="array" ref="R346">IF(OR(ISNUMBER(SEARCH("GHS05",$D346:$L346)),ISNUMBER(SEARCH("GHS06",$D346:$L346)),ISNUMBER(SEARCH("GHS07",$D346:$L346)),ISNUMBER(SEARCH("GHS08",$D346:$L346)),ISNUMBER(SEARCH("geen pictogram",$D346:$L346)),ISNUMBER(SEARCH("GHS09",$D346:$L346)),ISNUMBER(SEARCH("GHS05",$D346:$L346))),"JA","NEE")</f>
        <v>NEE</v>
      </c>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X346" s="121" t="str">
        <f xml:space="preserve"> IF(ISBLANK(D346),"",VLOOKUP(D346,ComboValue!$B$2:$C$11,2,FALSE) &amp; ",") &amp; IF(ISBLANK(E346),"",VLOOKUP(E346,ComboValue!$B$2:$C$11,2,FALSE) &amp; ",") &amp; IF(ISBLANK(F346),"",VLOOKUP(F346,ComboValue!$B$2:$C$11,2,FALSE) &amp; ",") &amp; IF(ISBLANK(G346),"",VLOOKUP(G346,ComboValue!$B$2:$C$11,2,FALSE) &amp; ",") &amp; IF(ISBLANK(H346),"",VLOOKUP(H346,ComboValue!$B$2:$C$11,2,FALSE) &amp; ",") &amp; IF(ISBLANK(I346),"",VLOOKUP(I346,ComboValue!$B$2:$C$11,2,FALSE) &amp; ",") &amp; IF(ISBLANK(J346),"",VLOOKUP(J346,ComboValue!$B$2:$C$11,2,FALSE) &amp; ",") &amp; IF(ISBLANK(K346),"",VLOOKUP(K346,ComboValue!$B$2:$C$11,2,FALSE) &amp; ",") &amp; IF(ISBLANK(L346),"",VLOOKUP(L346,ComboValue!$B$2:$C$11,2,FALSE) &amp; ",")</f>
        <v/>
      </c>
      <c r="AY346" s="121" t="str">
        <f t="shared" si="284"/>
        <v>Tous_NL</v>
      </c>
      <c r="AZ346" s="121" t="str">
        <f>IF(ISBLANK(M346),"",VLOOKUP(M346,ComboValue!$E$2:$G$18,3,FALSE))</f>
        <v/>
      </c>
      <c r="BA346" s="121" t="str">
        <f>IF(ISBLANK(N346),"",VLOOKUP(N346,ComboValue!$K$2:$L$5,2,FALSE))</f>
        <v/>
      </c>
      <c r="BB346" s="128" t="str">
        <f>IF(ISBLANK(S346),"",VLOOKUP(S346,ComboValue!$N$2:$O$70,2,FALSE) &amp; ",") &amp; IF(ISBLANK(T346),"",VLOOKUP(T346,ComboValue!$N$2:$O$70,2,FALSE) &amp; ",") &amp; IF(ISBLANK(U346),"",VLOOKUP(U346,ComboValue!$N$2:$O$70,2,FALSE) &amp; ",") &amp; IF(ISBLANK(V346),"",VLOOKUP(V346,ComboValue!$N$2:$O$70,2,FALSE) &amp; ",") &amp; IF(ISBLANK(W346),"",VLOOKUP(W346,ComboValue!$N$2:$O$70,2,FALSE) &amp; ",") &amp; IF(ISBLANK(X346),"",VLOOKUP(X346,ComboValue!$N$2:$O$70,2,FALSE) &amp; ",") &amp; IF(ISBLANK(Y346),"",VLOOKUP(Y346,ComboValue!$N$2:$O$70,2,FALSE) &amp; ",") &amp; IF(ISBLANK(Z346),"",VLOOKUP(Z346,ComboValue!$N$2:$O$70,2,FALSE) &amp; ",") &amp; IF(ISBLANK(AA346),"",VLOOKUP(AA346,ComboValue!$N$2:$O$70,2,FALSE) &amp; ",") &amp; IF(ISBLANK(AB346),"",VLOOKUP(AB346,ComboValue!$N$2:$O$70,2,FALSE) &amp; ",") &amp; IF(ISBLANK(AC346),"",VLOOKUP(AC346,ComboValue!$N$2:$O$70,2,FALSE) &amp; ",") &amp; IF(ISBLANK(AD346),"",VLOOKUP(AD346,ComboValue!$N$2:$O$70,2,FALSE) &amp; ",") &amp; IF(ISBLANK(AE346),"",VLOOKUP(AE346,ComboValue!$N$2:$O$70,2,FALSE) &amp; ",") &amp; IF(ISBLANK(AF346),"",VLOOKUP(AF346,ComboValue!$N$2:$O$70,2,FALSE) &amp; ",") &amp; IF(ISBLANK(AG346),"",VLOOKUP(AG346,ComboValue!$N$2:$O$70,2,FALSE) &amp; ",") &amp; IF(ISBLANK(AH346),"",VLOOKUP(AH346,ComboValue!$N$2:$O$70,2,FALSE) &amp; ",") &amp; IF(ISBLANK(AI346),"",VLOOKUP(AI346,ComboValue!$N$2:$O$70,2,FALSE) &amp; ",") &amp; IF(ISBLANK(AJ346),"",VLOOKUP(AJ346,ComboValue!$N$2:$O$70,2,FALSE) &amp; ",") &amp; IF(ISBLANK(AK346),"",VLOOKUP(AK346,ComboValue!$N$2:$O$70,2,FALSE) &amp; ",") &amp; IF(ISBLANK(AL346),"",VLOOKUP(AL346,ComboValue!$N$2:$O$70,2,FALSE) &amp; ",") &amp; IF(ISBLANK(AM346),"",VLOOKUP(AM346,ComboValue!$N$2:$O$70,2,FALSE) &amp; ",") &amp; IF(ISBLANK(AN346),"",VLOOKUP(AN346,ComboValue!$N$2:$O$70,2,FALSE) &amp; ",") &amp; IF(ISBLANK(AO346),"",VLOOKUP(AO346,ComboValue!$N$2:$O$70,2,FALSE) &amp; ",") &amp; IF(ISBLANK(AP346),"",VLOOKUP(AP346,ComboValue!$N$2:$O$70,2,FALSE) &amp; ",") &amp; IF(ISBLANK(AQ346),"",VLOOKUP(AQ346,ComboValue!$N$2:$O$70,2,FALSE) &amp; ",") &amp; IF(ISBLANK(AR346),"",VLOOKUP(AR346,ComboValue!$N$2:$O$70,2,FALSE) &amp; ",") &amp; IF(ISBLANK(AS346),"",VLOOKUP(AS346,ComboValue!$N$2:$O$70,2,FALSE) &amp; ",") &amp; IF(ISBLANK(AT346),"",VLOOKUP(AT346,ComboValue!$N$2:$O$70,2,FALSE) &amp; ",") &amp; IF(ISBLANK(AU346),"",VLOOKUP(AU346,ComboValue!$N$2:$O$70,2,FALSE) &amp; ",") &amp; IF(ISBLANK(AV346),"",VLOOKUP(AV346,ComboValue!$N$2:$O$70,2,FALSE) &amp; ",")</f>
        <v/>
      </c>
      <c r="BC346" s="122" t="str">
        <f t="shared" si="285"/>
        <v/>
      </c>
      <c r="BD346" s="110"/>
      <c r="BE346" s="120" t="str">
        <f t="shared" si="325"/>
        <v/>
      </c>
      <c r="BF346" s="121" t="str">
        <f t="shared" si="326"/>
        <v/>
      </c>
      <c r="BG346" s="121" t="str">
        <f t="shared" si="327"/>
        <v/>
      </c>
      <c r="BH346" s="121" t="str">
        <f t="shared" si="328"/>
        <v/>
      </c>
      <c r="BI346" s="121" t="str">
        <f t="shared" si="329"/>
        <v/>
      </c>
      <c r="BJ346" s="121" t="str">
        <f t="shared" si="330"/>
        <v/>
      </c>
      <c r="BK346" s="121" t="str">
        <f t="shared" si="331"/>
        <v/>
      </c>
      <c r="BL346" s="121" t="str">
        <f t="shared" si="332"/>
        <v/>
      </c>
      <c r="BM346" s="121" t="str">
        <f t="shared" si="333"/>
        <v/>
      </c>
      <c r="BN346" s="121" t="str">
        <f t="shared" si="334"/>
        <v/>
      </c>
      <c r="BO346" s="121">
        <f t="shared" si="286"/>
        <v>0</v>
      </c>
      <c r="BP346" s="121">
        <f t="shared" si="287"/>
        <v>0</v>
      </c>
      <c r="BQ346" s="121">
        <f t="shared" si="288"/>
        <v>0</v>
      </c>
      <c r="BR346" s="121">
        <f t="shared" si="289"/>
        <v>0</v>
      </c>
      <c r="BS346" s="121">
        <f t="shared" si="290"/>
        <v>0</v>
      </c>
      <c r="BT346" s="121">
        <f t="shared" si="291"/>
        <v>0</v>
      </c>
      <c r="BU346" s="121" t="str">
        <f t="shared" si="292"/>
        <v/>
      </c>
      <c r="BV346" s="121" t="str">
        <f t="shared" si="293"/>
        <v/>
      </c>
      <c r="BW346" s="121" t="str">
        <f t="shared" si="294"/>
        <v/>
      </c>
      <c r="BX346" s="121" t="str">
        <f t="shared" si="295"/>
        <v/>
      </c>
      <c r="BY346" s="121" t="str">
        <f t="shared" si="296"/>
        <v/>
      </c>
      <c r="BZ346" s="121" t="str">
        <f t="shared" si="297"/>
        <v/>
      </c>
      <c r="CA346" s="121" t="str">
        <f t="shared" si="298"/>
        <v/>
      </c>
      <c r="CB346" s="121" t="str">
        <f t="shared" si="299"/>
        <v/>
      </c>
      <c r="CC346" s="121" t="str">
        <f t="shared" si="300"/>
        <v/>
      </c>
      <c r="CD346" s="121" t="str">
        <f t="shared" si="301"/>
        <v/>
      </c>
      <c r="CE346" s="121" t="str">
        <f t="shared" si="302"/>
        <v/>
      </c>
      <c r="CF346" s="121" t="str">
        <f t="shared" si="303"/>
        <v/>
      </c>
      <c r="CG346" s="121" t="str">
        <f t="shared" si="304"/>
        <v/>
      </c>
      <c r="CH346" s="121" t="str">
        <f t="shared" si="305"/>
        <v/>
      </c>
      <c r="CI346" s="121" t="str">
        <f t="shared" si="306"/>
        <v/>
      </c>
      <c r="CJ346" s="129" t="str">
        <f t="shared" si="307"/>
        <v/>
      </c>
      <c r="CK346" s="121" t="str">
        <f t="shared" si="308"/>
        <v/>
      </c>
      <c r="CL346" s="121" t="str">
        <f t="shared" si="309"/>
        <v/>
      </c>
      <c r="CM346" s="122" t="str">
        <f t="shared" si="310"/>
        <v/>
      </c>
      <c r="CN346" s="122"/>
      <c r="CO346" s="122"/>
      <c r="CP346" s="122"/>
      <c r="CQ346" s="122"/>
      <c r="CR346" s="218" t="str">
        <f t="shared" si="335"/>
        <v>NO</v>
      </c>
      <c r="CS346" s="120" t="str">
        <f t="shared" si="311"/>
        <v/>
      </c>
      <c r="CT346" s="121" t="str">
        <f t="shared" si="312"/>
        <v/>
      </c>
      <c r="CU346" s="121" t="str">
        <f t="shared" si="313"/>
        <v/>
      </c>
      <c r="CV346" s="121" t="str">
        <f t="shared" si="314"/>
        <v/>
      </c>
      <c r="CW346" s="121" t="str">
        <f t="shared" si="315"/>
        <v/>
      </c>
      <c r="CX346" s="121" t="str">
        <f t="shared" si="316"/>
        <v/>
      </c>
      <c r="CY346" s="121" t="str">
        <f t="shared" si="317"/>
        <v/>
      </c>
      <c r="CZ346" s="121" t="str">
        <f t="shared" si="318"/>
        <v/>
      </c>
      <c r="DA346" s="121" t="str">
        <f t="shared" si="319"/>
        <v/>
      </c>
      <c r="DB346" s="122" t="str">
        <f t="shared" si="320"/>
        <v/>
      </c>
      <c r="DC346" s="120" t="str">
        <f t="shared" si="321"/>
        <v/>
      </c>
      <c r="DD346" s="121" t="str">
        <f t="shared" si="322"/>
        <v/>
      </c>
      <c r="DE346" s="121" t="str">
        <f t="shared" si="323"/>
        <v/>
      </c>
      <c r="DF346" s="122" t="str">
        <f t="shared" si="324"/>
        <v/>
      </c>
      <c r="DG346" s="110"/>
    </row>
    <row r="347" spans="2:111" ht="16.2" hidden="1" customHeight="1" outlineLevel="2" x14ac:dyDescent="0.4">
      <c r="B347" s="7">
        <v>342</v>
      </c>
      <c r="C347" s="12"/>
      <c r="D347" s="13"/>
      <c r="E347" s="14"/>
      <c r="F347" s="14"/>
      <c r="G347" s="14"/>
      <c r="H347" s="14"/>
      <c r="I347" s="14"/>
      <c r="J347" s="14"/>
      <c r="K347" s="14"/>
      <c r="L347" s="15"/>
      <c r="M347" s="12"/>
      <c r="N347" s="12"/>
      <c r="O347" s="12"/>
      <c r="P347" s="98" t="str">
        <f xml:space="preserve"> IF(ISBLANK(M347),"",VLOOKUP(M347,ComboValue!$E$2:$I$18,5,FALSE))</f>
        <v/>
      </c>
      <c r="Q347" s="12"/>
      <c r="R347" s="234" t="str" cm="1">
        <f t="array" ref="R347">IF(OR(ISNUMBER(SEARCH("GHS05",$D347:$L347)),ISNUMBER(SEARCH("GHS06",$D347:$L347)),ISNUMBER(SEARCH("GHS07",$D347:$L347)),ISNUMBER(SEARCH("GHS08",$D347:$L347)),ISNUMBER(SEARCH("geen pictogram",$D347:$L347)),ISNUMBER(SEARCH("GHS09",$D347:$L347)),ISNUMBER(SEARCH("GHS05",$D347:$L347))),"JA","NEE")</f>
        <v>NEE</v>
      </c>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X347" s="121" t="str">
        <f xml:space="preserve"> IF(ISBLANK(D347),"",VLOOKUP(D347,ComboValue!$B$2:$C$11,2,FALSE) &amp; ",") &amp; IF(ISBLANK(E347),"",VLOOKUP(E347,ComboValue!$B$2:$C$11,2,FALSE) &amp; ",") &amp; IF(ISBLANK(F347),"",VLOOKUP(F347,ComboValue!$B$2:$C$11,2,FALSE) &amp; ",") &amp; IF(ISBLANK(G347),"",VLOOKUP(G347,ComboValue!$B$2:$C$11,2,FALSE) &amp; ",") &amp; IF(ISBLANK(H347),"",VLOOKUP(H347,ComboValue!$B$2:$C$11,2,FALSE) &amp; ",") &amp; IF(ISBLANK(I347),"",VLOOKUP(I347,ComboValue!$B$2:$C$11,2,FALSE) &amp; ",") &amp; IF(ISBLANK(J347),"",VLOOKUP(J347,ComboValue!$B$2:$C$11,2,FALSE) &amp; ",") &amp; IF(ISBLANK(K347),"",VLOOKUP(K347,ComboValue!$B$2:$C$11,2,FALSE) &amp; ",") &amp; IF(ISBLANK(L347),"",VLOOKUP(L347,ComboValue!$B$2:$C$11,2,FALSE) &amp; ",")</f>
        <v/>
      </c>
      <c r="AY347" s="121" t="str">
        <f t="shared" si="284"/>
        <v>Tous_NL</v>
      </c>
      <c r="AZ347" s="121" t="str">
        <f>IF(ISBLANK(M347),"",VLOOKUP(M347,ComboValue!$E$2:$G$18,3,FALSE))</f>
        <v/>
      </c>
      <c r="BA347" s="121" t="str">
        <f>IF(ISBLANK(N347),"",VLOOKUP(N347,ComboValue!$K$2:$L$5,2,FALSE))</f>
        <v/>
      </c>
      <c r="BB347" s="128" t="str">
        <f>IF(ISBLANK(S347),"",VLOOKUP(S347,ComboValue!$N$2:$O$70,2,FALSE) &amp; ",") &amp; IF(ISBLANK(T347),"",VLOOKUP(T347,ComboValue!$N$2:$O$70,2,FALSE) &amp; ",") &amp; IF(ISBLANK(U347),"",VLOOKUP(U347,ComboValue!$N$2:$O$70,2,FALSE) &amp; ",") &amp; IF(ISBLANK(V347),"",VLOOKUP(V347,ComboValue!$N$2:$O$70,2,FALSE) &amp; ",") &amp; IF(ISBLANK(W347),"",VLOOKUP(W347,ComboValue!$N$2:$O$70,2,FALSE) &amp; ",") &amp; IF(ISBLANK(X347),"",VLOOKUP(X347,ComboValue!$N$2:$O$70,2,FALSE) &amp; ",") &amp; IF(ISBLANK(Y347),"",VLOOKUP(Y347,ComboValue!$N$2:$O$70,2,FALSE) &amp; ",") &amp; IF(ISBLANK(Z347),"",VLOOKUP(Z347,ComboValue!$N$2:$O$70,2,FALSE) &amp; ",") &amp; IF(ISBLANK(AA347),"",VLOOKUP(AA347,ComboValue!$N$2:$O$70,2,FALSE) &amp; ",") &amp; IF(ISBLANK(AB347),"",VLOOKUP(AB347,ComboValue!$N$2:$O$70,2,FALSE) &amp; ",") &amp; IF(ISBLANK(AC347),"",VLOOKUP(AC347,ComboValue!$N$2:$O$70,2,FALSE) &amp; ",") &amp; IF(ISBLANK(AD347),"",VLOOKUP(AD347,ComboValue!$N$2:$O$70,2,FALSE) &amp; ",") &amp; IF(ISBLANK(AE347),"",VLOOKUP(AE347,ComboValue!$N$2:$O$70,2,FALSE) &amp; ",") &amp; IF(ISBLANK(AF347),"",VLOOKUP(AF347,ComboValue!$N$2:$O$70,2,FALSE) &amp; ",") &amp; IF(ISBLANK(AG347),"",VLOOKUP(AG347,ComboValue!$N$2:$O$70,2,FALSE) &amp; ",") &amp; IF(ISBLANK(AH347),"",VLOOKUP(AH347,ComboValue!$N$2:$O$70,2,FALSE) &amp; ",") &amp; IF(ISBLANK(AI347),"",VLOOKUP(AI347,ComboValue!$N$2:$O$70,2,FALSE) &amp; ",") &amp; IF(ISBLANK(AJ347),"",VLOOKUP(AJ347,ComboValue!$N$2:$O$70,2,FALSE) &amp; ",") &amp; IF(ISBLANK(AK347),"",VLOOKUP(AK347,ComboValue!$N$2:$O$70,2,FALSE) &amp; ",") &amp; IF(ISBLANK(AL347),"",VLOOKUP(AL347,ComboValue!$N$2:$O$70,2,FALSE) &amp; ",") &amp; IF(ISBLANK(AM347),"",VLOOKUP(AM347,ComboValue!$N$2:$O$70,2,FALSE) &amp; ",") &amp; IF(ISBLANK(AN347),"",VLOOKUP(AN347,ComboValue!$N$2:$O$70,2,FALSE) &amp; ",") &amp; IF(ISBLANK(AO347),"",VLOOKUP(AO347,ComboValue!$N$2:$O$70,2,FALSE) &amp; ",") &amp; IF(ISBLANK(AP347),"",VLOOKUP(AP347,ComboValue!$N$2:$O$70,2,FALSE) &amp; ",") &amp; IF(ISBLANK(AQ347),"",VLOOKUP(AQ347,ComboValue!$N$2:$O$70,2,FALSE) &amp; ",") &amp; IF(ISBLANK(AR347),"",VLOOKUP(AR347,ComboValue!$N$2:$O$70,2,FALSE) &amp; ",") &amp; IF(ISBLANK(AS347),"",VLOOKUP(AS347,ComboValue!$N$2:$O$70,2,FALSE) &amp; ",") &amp; IF(ISBLANK(AT347),"",VLOOKUP(AT347,ComboValue!$N$2:$O$70,2,FALSE) &amp; ",") &amp; IF(ISBLANK(AU347),"",VLOOKUP(AU347,ComboValue!$N$2:$O$70,2,FALSE) &amp; ",") &amp; IF(ISBLANK(AV347),"",VLOOKUP(AV347,ComboValue!$N$2:$O$70,2,FALSE) &amp; ",")</f>
        <v/>
      </c>
      <c r="BC347" s="122" t="str">
        <f t="shared" si="285"/>
        <v/>
      </c>
      <c r="BD347" s="110"/>
      <c r="BE347" s="120" t="str">
        <f t="shared" si="325"/>
        <v/>
      </c>
      <c r="BF347" s="121" t="str">
        <f t="shared" si="326"/>
        <v/>
      </c>
      <c r="BG347" s="121" t="str">
        <f t="shared" si="327"/>
        <v/>
      </c>
      <c r="BH347" s="121" t="str">
        <f t="shared" si="328"/>
        <v/>
      </c>
      <c r="BI347" s="121" t="str">
        <f t="shared" si="329"/>
        <v/>
      </c>
      <c r="BJ347" s="121" t="str">
        <f t="shared" si="330"/>
        <v/>
      </c>
      <c r="BK347" s="121" t="str">
        <f t="shared" si="331"/>
        <v/>
      </c>
      <c r="BL347" s="121" t="str">
        <f t="shared" si="332"/>
        <v/>
      </c>
      <c r="BM347" s="121" t="str">
        <f t="shared" si="333"/>
        <v/>
      </c>
      <c r="BN347" s="121" t="str">
        <f t="shared" si="334"/>
        <v/>
      </c>
      <c r="BO347" s="121">
        <f t="shared" si="286"/>
        <v>0</v>
      </c>
      <c r="BP347" s="121">
        <f t="shared" si="287"/>
        <v>0</v>
      </c>
      <c r="BQ347" s="121">
        <f t="shared" si="288"/>
        <v>0</v>
      </c>
      <c r="BR347" s="121">
        <f t="shared" si="289"/>
        <v>0</v>
      </c>
      <c r="BS347" s="121">
        <f t="shared" si="290"/>
        <v>0</v>
      </c>
      <c r="BT347" s="121">
        <f t="shared" si="291"/>
        <v>0</v>
      </c>
      <c r="BU347" s="121" t="str">
        <f t="shared" si="292"/>
        <v/>
      </c>
      <c r="BV347" s="121" t="str">
        <f t="shared" si="293"/>
        <v/>
      </c>
      <c r="BW347" s="121" t="str">
        <f t="shared" si="294"/>
        <v/>
      </c>
      <c r="BX347" s="121" t="str">
        <f t="shared" si="295"/>
        <v/>
      </c>
      <c r="BY347" s="121" t="str">
        <f t="shared" si="296"/>
        <v/>
      </c>
      <c r="BZ347" s="121" t="str">
        <f t="shared" si="297"/>
        <v/>
      </c>
      <c r="CA347" s="121" t="str">
        <f t="shared" si="298"/>
        <v/>
      </c>
      <c r="CB347" s="121" t="str">
        <f t="shared" si="299"/>
        <v/>
      </c>
      <c r="CC347" s="121" t="str">
        <f t="shared" si="300"/>
        <v/>
      </c>
      <c r="CD347" s="121" t="str">
        <f t="shared" si="301"/>
        <v/>
      </c>
      <c r="CE347" s="121" t="str">
        <f t="shared" si="302"/>
        <v/>
      </c>
      <c r="CF347" s="121" t="str">
        <f t="shared" si="303"/>
        <v/>
      </c>
      <c r="CG347" s="121" t="str">
        <f t="shared" si="304"/>
        <v/>
      </c>
      <c r="CH347" s="121" t="str">
        <f t="shared" si="305"/>
        <v/>
      </c>
      <c r="CI347" s="121" t="str">
        <f t="shared" si="306"/>
        <v/>
      </c>
      <c r="CJ347" s="129" t="str">
        <f t="shared" si="307"/>
        <v/>
      </c>
      <c r="CK347" s="121" t="str">
        <f t="shared" si="308"/>
        <v/>
      </c>
      <c r="CL347" s="121" t="str">
        <f t="shared" si="309"/>
        <v/>
      </c>
      <c r="CM347" s="122" t="str">
        <f t="shared" si="310"/>
        <v/>
      </c>
      <c r="CN347" s="122"/>
      <c r="CO347" s="122"/>
      <c r="CP347" s="122"/>
      <c r="CQ347" s="122"/>
      <c r="CR347" s="218" t="str">
        <f t="shared" si="335"/>
        <v>NO</v>
      </c>
      <c r="CS347" s="120" t="str">
        <f t="shared" si="311"/>
        <v/>
      </c>
      <c r="CT347" s="121" t="str">
        <f t="shared" si="312"/>
        <v/>
      </c>
      <c r="CU347" s="121" t="str">
        <f t="shared" si="313"/>
        <v/>
      </c>
      <c r="CV347" s="121" t="str">
        <f t="shared" si="314"/>
        <v/>
      </c>
      <c r="CW347" s="121" t="str">
        <f t="shared" si="315"/>
        <v/>
      </c>
      <c r="CX347" s="121" t="str">
        <f t="shared" si="316"/>
        <v/>
      </c>
      <c r="CY347" s="121" t="str">
        <f t="shared" si="317"/>
        <v/>
      </c>
      <c r="CZ347" s="121" t="str">
        <f t="shared" si="318"/>
        <v/>
      </c>
      <c r="DA347" s="121" t="str">
        <f t="shared" si="319"/>
        <v/>
      </c>
      <c r="DB347" s="122" t="str">
        <f t="shared" si="320"/>
        <v/>
      </c>
      <c r="DC347" s="120" t="str">
        <f t="shared" si="321"/>
        <v/>
      </c>
      <c r="DD347" s="121" t="str">
        <f t="shared" si="322"/>
        <v/>
      </c>
      <c r="DE347" s="121" t="str">
        <f t="shared" si="323"/>
        <v/>
      </c>
      <c r="DF347" s="122" t="str">
        <f t="shared" si="324"/>
        <v/>
      </c>
      <c r="DG347" s="110"/>
    </row>
    <row r="348" spans="2:111" ht="16.2" hidden="1" customHeight="1" outlineLevel="2" x14ac:dyDescent="0.4">
      <c r="B348" s="7">
        <v>343</v>
      </c>
      <c r="C348" s="12"/>
      <c r="D348" s="13"/>
      <c r="E348" s="14"/>
      <c r="F348" s="14"/>
      <c r="G348" s="14"/>
      <c r="H348" s="14"/>
      <c r="I348" s="14"/>
      <c r="J348" s="14"/>
      <c r="K348" s="14"/>
      <c r="L348" s="15"/>
      <c r="M348" s="12"/>
      <c r="N348" s="12"/>
      <c r="O348" s="12"/>
      <c r="P348" s="98" t="str">
        <f xml:space="preserve"> IF(ISBLANK(M348),"",VLOOKUP(M348,ComboValue!$E$2:$I$18,5,FALSE))</f>
        <v/>
      </c>
      <c r="Q348" s="12"/>
      <c r="R348" s="234" t="str" cm="1">
        <f t="array" ref="R348">IF(OR(ISNUMBER(SEARCH("GHS05",$D348:$L348)),ISNUMBER(SEARCH("GHS06",$D348:$L348)),ISNUMBER(SEARCH("GHS07",$D348:$L348)),ISNUMBER(SEARCH("GHS08",$D348:$L348)),ISNUMBER(SEARCH("geen pictogram",$D348:$L348)),ISNUMBER(SEARCH("GHS09",$D348:$L348)),ISNUMBER(SEARCH("GHS05",$D348:$L348))),"JA","NEE")</f>
        <v>NEE</v>
      </c>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X348" s="121" t="str">
        <f xml:space="preserve"> IF(ISBLANK(D348),"",VLOOKUP(D348,ComboValue!$B$2:$C$11,2,FALSE) &amp; ",") &amp; IF(ISBLANK(E348),"",VLOOKUP(E348,ComboValue!$B$2:$C$11,2,FALSE) &amp; ",") &amp; IF(ISBLANK(F348),"",VLOOKUP(F348,ComboValue!$B$2:$C$11,2,FALSE) &amp; ",") &amp; IF(ISBLANK(G348),"",VLOOKUP(G348,ComboValue!$B$2:$C$11,2,FALSE) &amp; ",") &amp; IF(ISBLANK(H348),"",VLOOKUP(H348,ComboValue!$B$2:$C$11,2,FALSE) &amp; ",") &amp; IF(ISBLANK(I348),"",VLOOKUP(I348,ComboValue!$B$2:$C$11,2,FALSE) &amp; ",") &amp; IF(ISBLANK(J348),"",VLOOKUP(J348,ComboValue!$B$2:$C$11,2,FALSE) &amp; ",") &amp; IF(ISBLANK(K348),"",VLOOKUP(K348,ComboValue!$B$2:$C$11,2,FALSE) &amp; ",") &amp; IF(ISBLANK(L348),"",VLOOKUP(L348,ComboValue!$B$2:$C$11,2,FALSE) &amp; ",")</f>
        <v/>
      </c>
      <c r="AY348" s="121" t="str">
        <f t="shared" si="284"/>
        <v>Tous_NL</v>
      </c>
      <c r="AZ348" s="121" t="str">
        <f>IF(ISBLANK(M348),"",VLOOKUP(M348,ComboValue!$E$2:$G$18,3,FALSE))</f>
        <v/>
      </c>
      <c r="BA348" s="121" t="str">
        <f>IF(ISBLANK(N348),"",VLOOKUP(N348,ComboValue!$K$2:$L$5,2,FALSE))</f>
        <v/>
      </c>
      <c r="BB348" s="128" t="str">
        <f>IF(ISBLANK(S348),"",VLOOKUP(S348,ComboValue!$N$2:$O$70,2,FALSE) &amp; ",") &amp; IF(ISBLANK(T348),"",VLOOKUP(T348,ComboValue!$N$2:$O$70,2,FALSE) &amp; ",") &amp; IF(ISBLANK(U348),"",VLOOKUP(U348,ComboValue!$N$2:$O$70,2,FALSE) &amp; ",") &amp; IF(ISBLANK(V348),"",VLOOKUP(V348,ComboValue!$N$2:$O$70,2,FALSE) &amp; ",") &amp; IF(ISBLANK(W348),"",VLOOKUP(W348,ComboValue!$N$2:$O$70,2,FALSE) &amp; ",") &amp; IF(ISBLANK(X348),"",VLOOKUP(X348,ComboValue!$N$2:$O$70,2,FALSE) &amp; ",") &amp; IF(ISBLANK(Y348),"",VLOOKUP(Y348,ComboValue!$N$2:$O$70,2,FALSE) &amp; ",") &amp; IF(ISBLANK(Z348),"",VLOOKUP(Z348,ComboValue!$N$2:$O$70,2,FALSE) &amp; ",") &amp; IF(ISBLANK(AA348),"",VLOOKUP(AA348,ComboValue!$N$2:$O$70,2,FALSE) &amp; ",") &amp; IF(ISBLANK(AB348),"",VLOOKUP(AB348,ComboValue!$N$2:$O$70,2,FALSE) &amp; ",") &amp; IF(ISBLANK(AC348),"",VLOOKUP(AC348,ComboValue!$N$2:$O$70,2,FALSE) &amp; ",") &amp; IF(ISBLANK(AD348),"",VLOOKUP(AD348,ComboValue!$N$2:$O$70,2,FALSE) &amp; ",") &amp; IF(ISBLANK(AE348),"",VLOOKUP(AE348,ComboValue!$N$2:$O$70,2,FALSE) &amp; ",") &amp; IF(ISBLANK(AF348),"",VLOOKUP(AF348,ComboValue!$N$2:$O$70,2,FALSE) &amp; ",") &amp; IF(ISBLANK(AG348),"",VLOOKUP(AG348,ComboValue!$N$2:$O$70,2,FALSE) &amp; ",") &amp; IF(ISBLANK(AH348),"",VLOOKUP(AH348,ComboValue!$N$2:$O$70,2,FALSE) &amp; ",") &amp; IF(ISBLANK(AI348),"",VLOOKUP(AI348,ComboValue!$N$2:$O$70,2,FALSE) &amp; ",") &amp; IF(ISBLANK(AJ348),"",VLOOKUP(AJ348,ComboValue!$N$2:$O$70,2,FALSE) &amp; ",") &amp; IF(ISBLANK(AK348),"",VLOOKUP(AK348,ComboValue!$N$2:$O$70,2,FALSE) &amp; ",") &amp; IF(ISBLANK(AL348),"",VLOOKUP(AL348,ComboValue!$N$2:$O$70,2,FALSE) &amp; ",") &amp; IF(ISBLANK(AM348),"",VLOOKUP(AM348,ComboValue!$N$2:$O$70,2,FALSE) &amp; ",") &amp; IF(ISBLANK(AN348),"",VLOOKUP(AN348,ComboValue!$N$2:$O$70,2,FALSE) &amp; ",") &amp; IF(ISBLANK(AO348),"",VLOOKUP(AO348,ComboValue!$N$2:$O$70,2,FALSE) &amp; ",") &amp; IF(ISBLANK(AP348),"",VLOOKUP(AP348,ComboValue!$N$2:$O$70,2,FALSE) &amp; ",") &amp; IF(ISBLANK(AQ348),"",VLOOKUP(AQ348,ComboValue!$N$2:$O$70,2,FALSE) &amp; ",") &amp; IF(ISBLANK(AR348),"",VLOOKUP(AR348,ComboValue!$N$2:$O$70,2,FALSE) &amp; ",") &amp; IF(ISBLANK(AS348),"",VLOOKUP(AS348,ComboValue!$N$2:$O$70,2,FALSE) &amp; ",") &amp; IF(ISBLANK(AT348),"",VLOOKUP(AT348,ComboValue!$N$2:$O$70,2,FALSE) &amp; ",") &amp; IF(ISBLANK(AU348),"",VLOOKUP(AU348,ComboValue!$N$2:$O$70,2,FALSE) &amp; ",") &amp; IF(ISBLANK(AV348),"",VLOOKUP(AV348,ComboValue!$N$2:$O$70,2,FALSE) &amp; ",")</f>
        <v/>
      </c>
      <c r="BC348" s="122" t="str">
        <f t="shared" si="285"/>
        <v/>
      </c>
      <c r="BD348" s="110"/>
      <c r="BE348" s="120" t="str">
        <f t="shared" si="325"/>
        <v/>
      </c>
      <c r="BF348" s="121" t="str">
        <f t="shared" si="326"/>
        <v/>
      </c>
      <c r="BG348" s="121" t="str">
        <f t="shared" si="327"/>
        <v/>
      </c>
      <c r="BH348" s="121" t="str">
        <f t="shared" si="328"/>
        <v/>
      </c>
      <c r="BI348" s="121" t="str">
        <f t="shared" si="329"/>
        <v/>
      </c>
      <c r="BJ348" s="121" t="str">
        <f t="shared" si="330"/>
        <v/>
      </c>
      <c r="BK348" s="121" t="str">
        <f t="shared" si="331"/>
        <v/>
      </c>
      <c r="BL348" s="121" t="str">
        <f t="shared" si="332"/>
        <v/>
      </c>
      <c r="BM348" s="121" t="str">
        <f t="shared" si="333"/>
        <v/>
      </c>
      <c r="BN348" s="121" t="str">
        <f t="shared" si="334"/>
        <v/>
      </c>
      <c r="BO348" s="121">
        <f t="shared" si="286"/>
        <v>0</v>
      </c>
      <c r="BP348" s="121">
        <f t="shared" si="287"/>
        <v>0</v>
      </c>
      <c r="BQ348" s="121">
        <f t="shared" si="288"/>
        <v>0</v>
      </c>
      <c r="BR348" s="121">
        <f t="shared" si="289"/>
        <v>0</v>
      </c>
      <c r="BS348" s="121">
        <f t="shared" si="290"/>
        <v>0</v>
      </c>
      <c r="BT348" s="121">
        <f t="shared" si="291"/>
        <v>0</v>
      </c>
      <c r="BU348" s="121" t="str">
        <f t="shared" si="292"/>
        <v/>
      </c>
      <c r="BV348" s="121" t="str">
        <f t="shared" si="293"/>
        <v/>
      </c>
      <c r="BW348" s="121" t="str">
        <f t="shared" si="294"/>
        <v/>
      </c>
      <c r="BX348" s="121" t="str">
        <f t="shared" si="295"/>
        <v/>
      </c>
      <c r="BY348" s="121" t="str">
        <f t="shared" si="296"/>
        <v/>
      </c>
      <c r="BZ348" s="121" t="str">
        <f t="shared" si="297"/>
        <v/>
      </c>
      <c r="CA348" s="121" t="str">
        <f t="shared" si="298"/>
        <v/>
      </c>
      <c r="CB348" s="121" t="str">
        <f t="shared" si="299"/>
        <v/>
      </c>
      <c r="CC348" s="121" t="str">
        <f t="shared" si="300"/>
        <v/>
      </c>
      <c r="CD348" s="121" t="str">
        <f t="shared" si="301"/>
        <v/>
      </c>
      <c r="CE348" s="121" t="str">
        <f t="shared" si="302"/>
        <v/>
      </c>
      <c r="CF348" s="121" t="str">
        <f t="shared" si="303"/>
        <v/>
      </c>
      <c r="CG348" s="121" t="str">
        <f t="shared" si="304"/>
        <v/>
      </c>
      <c r="CH348" s="121" t="str">
        <f t="shared" si="305"/>
        <v/>
      </c>
      <c r="CI348" s="121" t="str">
        <f t="shared" si="306"/>
        <v/>
      </c>
      <c r="CJ348" s="129" t="str">
        <f t="shared" si="307"/>
        <v/>
      </c>
      <c r="CK348" s="121" t="str">
        <f t="shared" si="308"/>
        <v/>
      </c>
      <c r="CL348" s="121" t="str">
        <f t="shared" si="309"/>
        <v/>
      </c>
      <c r="CM348" s="122" t="str">
        <f t="shared" si="310"/>
        <v/>
      </c>
      <c r="CN348" s="122"/>
      <c r="CO348" s="122"/>
      <c r="CP348" s="122"/>
      <c r="CQ348" s="122"/>
      <c r="CR348" s="218" t="str">
        <f t="shared" si="335"/>
        <v>NO</v>
      </c>
      <c r="CS348" s="120" t="str">
        <f t="shared" si="311"/>
        <v/>
      </c>
      <c r="CT348" s="121" t="str">
        <f t="shared" si="312"/>
        <v/>
      </c>
      <c r="CU348" s="121" t="str">
        <f t="shared" si="313"/>
        <v/>
      </c>
      <c r="CV348" s="121" t="str">
        <f t="shared" si="314"/>
        <v/>
      </c>
      <c r="CW348" s="121" t="str">
        <f t="shared" si="315"/>
        <v/>
      </c>
      <c r="CX348" s="121" t="str">
        <f t="shared" si="316"/>
        <v/>
      </c>
      <c r="CY348" s="121" t="str">
        <f t="shared" si="317"/>
        <v/>
      </c>
      <c r="CZ348" s="121" t="str">
        <f t="shared" si="318"/>
        <v/>
      </c>
      <c r="DA348" s="121" t="str">
        <f t="shared" si="319"/>
        <v/>
      </c>
      <c r="DB348" s="122" t="str">
        <f t="shared" si="320"/>
        <v/>
      </c>
      <c r="DC348" s="120" t="str">
        <f t="shared" si="321"/>
        <v/>
      </c>
      <c r="DD348" s="121" t="str">
        <f t="shared" si="322"/>
        <v/>
      </c>
      <c r="DE348" s="121" t="str">
        <f t="shared" si="323"/>
        <v/>
      </c>
      <c r="DF348" s="122" t="str">
        <f t="shared" si="324"/>
        <v/>
      </c>
      <c r="DG348" s="110"/>
    </row>
    <row r="349" spans="2:111" ht="16.2" hidden="1" customHeight="1" outlineLevel="2" x14ac:dyDescent="0.4">
      <c r="B349" s="7">
        <v>344</v>
      </c>
      <c r="C349" s="12"/>
      <c r="D349" s="13"/>
      <c r="E349" s="14"/>
      <c r="F349" s="14"/>
      <c r="G349" s="14"/>
      <c r="H349" s="14"/>
      <c r="I349" s="14"/>
      <c r="J349" s="14"/>
      <c r="K349" s="14"/>
      <c r="L349" s="15"/>
      <c r="M349" s="12"/>
      <c r="N349" s="12"/>
      <c r="O349" s="12"/>
      <c r="P349" s="98" t="str">
        <f xml:space="preserve"> IF(ISBLANK(M349),"",VLOOKUP(M349,ComboValue!$E$2:$I$18,5,FALSE))</f>
        <v/>
      </c>
      <c r="Q349" s="12"/>
      <c r="R349" s="234" t="str" cm="1">
        <f t="array" ref="R349">IF(OR(ISNUMBER(SEARCH("GHS05",$D349:$L349)),ISNUMBER(SEARCH("GHS06",$D349:$L349)),ISNUMBER(SEARCH("GHS07",$D349:$L349)),ISNUMBER(SEARCH("GHS08",$D349:$L349)),ISNUMBER(SEARCH("geen pictogram",$D349:$L349)),ISNUMBER(SEARCH("GHS09",$D349:$L349)),ISNUMBER(SEARCH("GHS05",$D349:$L349))),"JA","NEE")</f>
        <v>NEE</v>
      </c>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X349" s="121" t="str">
        <f xml:space="preserve"> IF(ISBLANK(D349),"",VLOOKUP(D349,ComboValue!$B$2:$C$11,2,FALSE) &amp; ",") &amp; IF(ISBLANK(E349),"",VLOOKUP(E349,ComboValue!$B$2:$C$11,2,FALSE) &amp; ",") &amp; IF(ISBLANK(F349),"",VLOOKUP(F349,ComboValue!$B$2:$C$11,2,FALSE) &amp; ",") &amp; IF(ISBLANK(G349),"",VLOOKUP(G349,ComboValue!$B$2:$C$11,2,FALSE) &amp; ",") &amp; IF(ISBLANK(H349),"",VLOOKUP(H349,ComboValue!$B$2:$C$11,2,FALSE) &amp; ",") &amp; IF(ISBLANK(I349),"",VLOOKUP(I349,ComboValue!$B$2:$C$11,2,FALSE) &amp; ",") &amp; IF(ISBLANK(J349),"",VLOOKUP(J349,ComboValue!$B$2:$C$11,2,FALSE) &amp; ",") &amp; IF(ISBLANK(K349),"",VLOOKUP(K349,ComboValue!$B$2:$C$11,2,FALSE) &amp; ",") &amp; IF(ISBLANK(L349),"",VLOOKUP(L349,ComboValue!$B$2:$C$11,2,FALSE) &amp; ",")</f>
        <v/>
      </c>
      <c r="AY349" s="121" t="str">
        <f t="shared" si="284"/>
        <v>Tous_NL</v>
      </c>
      <c r="AZ349" s="121" t="str">
        <f>IF(ISBLANK(M349),"",VLOOKUP(M349,ComboValue!$E$2:$G$18,3,FALSE))</f>
        <v/>
      </c>
      <c r="BA349" s="121" t="str">
        <f>IF(ISBLANK(N349),"",VLOOKUP(N349,ComboValue!$K$2:$L$5,2,FALSE))</f>
        <v/>
      </c>
      <c r="BB349" s="128" t="str">
        <f>IF(ISBLANK(S349),"",VLOOKUP(S349,ComboValue!$N$2:$O$70,2,FALSE) &amp; ",") &amp; IF(ISBLANK(T349),"",VLOOKUP(T349,ComboValue!$N$2:$O$70,2,FALSE) &amp; ",") &amp; IF(ISBLANK(U349),"",VLOOKUP(U349,ComboValue!$N$2:$O$70,2,FALSE) &amp; ",") &amp; IF(ISBLANK(V349),"",VLOOKUP(V349,ComboValue!$N$2:$O$70,2,FALSE) &amp; ",") &amp; IF(ISBLANK(W349),"",VLOOKUP(W349,ComboValue!$N$2:$O$70,2,FALSE) &amp; ",") &amp; IF(ISBLANK(X349),"",VLOOKUP(X349,ComboValue!$N$2:$O$70,2,FALSE) &amp; ",") &amp; IF(ISBLANK(Y349),"",VLOOKUP(Y349,ComboValue!$N$2:$O$70,2,FALSE) &amp; ",") &amp; IF(ISBLANK(Z349),"",VLOOKUP(Z349,ComboValue!$N$2:$O$70,2,FALSE) &amp; ",") &amp; IF(ISBLANK(AA349),"",VLOOKUP(AA349,ComboValue!$N$2:$O$70,2,FALSE) &amp; ",") &amp; IF(ISBLANK(AB349),"",VLOOKUP(AB349,ComboValue!$N$2:$O$70,2,FALSE) &amp; ",") &amp; IF(ISBLANK(AC349),"",VLOOKUP(AC349,ComboValue!$N$2:$O$70,2,FALSE) &amp; ",") &amp; IF(ISBLANK(AD349),"",VLOOKUP(AD349,ComboValue!$N$2:$O$70,2,FALSE) &amp; ",") &amp; IF(ISBLANK(AE349),"",VLOOKUP(AE349,ComboValue!$N$2:$O$70,2,FALSE) &amp; ",") &amp; IF(ISBLANK(AF349),"",VLOOKUP(AF349,ComboValue!$N$2:$O$70,2,FALSE) &amp; ",") &amp; IF(ISBLANK(AG349),"",VLOOKUP(AG349,ComboValue!$N$2:$O$70,2,FALSE) &amp; ",") &amp; IF(ISBLANK(AH349),"",VLOOKUP(AH349,ComboValue!$N$2:$O$70,2,FALSE) &amp; ",") &amp; IF(ISBLANK(AI349),"",VLOOKUP(AI349,ComboValue!$N$2:$O$70,2,FALSE) &amp; ",") &amp; IF(ISBLANK(AJ349),"",VLOOKUP(AJ349,ComboValue!$N$2:$O$70,2,FALSE) &amp; ",") &amp; IF(ISBLANK(AK349),"",VLOOKUP(AK349,ComboValue!$N$2:$O$70,2,FALSE) &amp; ",") &amp; IF(ISBLANK(AL349),"",VLOOKUP(AL349,ComboValue!$N$2:$O$70,2,FALSE) &amp; ",") &amp; IF(ISBLANK(AM349),"",VLOOKUP(AM349,ComboValue!$N$2:$O$70,2,FALSE) &amp; ",") &amp; IF(ISBLANK(AN349),"",VLOOKUP(AN349,ComboValue!$N$2:$O$70,2,FALSE) &amp; ",") &amp; IF(ISBLANK(AO349),"",VLOOKUP(AO349,ComboValue!$N$2:$O$70,2,FALSE) &amp; ",") &amp; IF(ISBLANK(AP349),"",VLOOKUP(AP349,ComboValue!$N$2:$O$70,2,FALSE) &amp; ",") &amp; IF(ISBLANK(AQ349),"",VLOOKUP(AQ349,ComboValue!$N$2:$O$70,2,FALSE) &amp; ",") &amp; IF(ISBLANK(AR349),"",VLOOKUP(AR349,ComboValue!$N$2:$O$70,2,FALSE) &amp; ",") &amp; IF(ISBLANK(AS349),"",VLOOKUP(AS349,ComboValue!$N$2:$O$70,2,FALSE) &amp; ",") &amp; IF(ISBLANK(AT349),"",VLOOKUP(AT349,ComboValue!$N$2:$O$70,2,FALSE) &amp; ",") &amp; IF(ISBLANK(AU349),"",VLOOKUP(AU349,ComboValue!$N$2:$O$70,2,FALSE) &amp; ",") &amp; IF(ISBLANK(AV349),"",VLOOKUP(AV349,ComboValue!$N$2:$O$70,2,FALSE) &amp; ",")</f>
        <v/>
      </c>
      <c r="BC349" s="122" t="str">
        <f t="shared" si="285"/>
        <v/>
      </c>
      <c r="BD349" s="110"/>
      <c r="BE349" s="120" t="str">
        <f t="shared" si="325"/>
        <v/>
      </c>
      <c r="BF349" s="121" t="str">
        <f t="shared" si="326"/>
        <v/>
      </c>
      <c r="BG349" s="121" t="str">
        <f t="shared" si="327"/>
        <v/>
      </c>
      <c r="BH349" s="121" t="str">
        <f t="shared" si="328"/>
        <v/>
      </c>
      <c r="BI349" s="121" t="str">
        <f t="shared" si="329"/>
        <v/>
      </c>
      <c r="BJ349" s="121" t="str">
        <f t="shared" si="330"/>
        <v/>
      </c>
      <c r="BK349" s="121" t="str">
        <f t="shared" si="331"/>
        <v/>
      </c>
      <c r="BL349" s="121" t="str">
        <f t="shared" si="332"/>
        <v/>
      </c>
      <c r="BM349" s="121" t="str">
        <f t="shared" si="333"/>
        <v/>
      </c>
      <c r="BN349" s="121" t="str">
        <f t="shared" si="334"/>
        <v/>
      </c>
      <c r="BO349" s="121">
        <f t="shared" si="286"/>
        <v>0</v>
      </c>
      <c r="BP349" s="121">
        <f t="shared" si="287"/>
        <v>0</v>
      </c>
      <c r="BQ349" s="121">
        <f t="shared" si="288"/>
        <v>0</v>
      </c>
      <c r="BR349" s="121">
        <f t="shared" si="289"/>
        <v>0</v>
      </c>
      <c r="BS349" s="121">
        <f t="shared" si="290"/>
        <v>0</v>
      </c>
      <c r="BT349" s="121">
        <f t="shared" si="291"/>
        <v>0</v>
      </c>
      <c r="BU349" s="121" t="str">
        <f t="shared" si="292"/>
        <v/>
      </c>
      <c r="BV349" s="121" t="str">
        <f t="shared" si="293"/>
        <v/>
      </c>
      <c r="BW349" s="121" t="str">
        <f t="shared" si="294"/>
        <v/>
      </c>
      <c r="BX349" s="121" t="str">
        <f t="shared" si="295"/>
        <v/>
      </c>
      <c r="BY349" s="121" t="str">
        <f t="shared" si="296"/>
        <v/>
      </c>
      <c r="BZ349" s="121" t="str">
        <f t="shared" si="297"/>
        <v/>
      </c>
      <c r="CA349" s="121" t="str">
        <f t="shared" si="298"/>
        <v/>
      </c>
      <c r="CB349" s="121" t="str">
        <f t="shared" si="299"/>
        <v/>
      </c>
      <c r="CC349" s="121" t="str">
        <f t="shared" si="300"/>
        <v/>
      </c>
      <c r="CD349" s="121" t="str">
        <f t="shared" si="301"/>
        <v/>
      </c>
      <c r="CE349" s="121" t="str">
        <f t="shared" si="302"/>
        <v/>
      </c>
      <c r="CF349" s="121" t="str">
        <f t="shared" si="303"/>
        <v/>
      </c>
      <c r="CG349" s="121" t="str">
        <f t="shared" si="304"/>
        <v/>
      </c>
      <c r="CH349" s="121" t="str">
        <f t="shared" si="305"/>
        <v/>
      </c>
      <c r="CI349" s="121" t="str">
        <f t="shared" si="306"/>
        <v/>
      </c>
      <c r="CJ349" s="129" t="str">
        <f t="shared" si="307"/>
        <v/>
      </c>
      <c r="CK349" s="121" t="str">
        <f t="shared" si="308"/>
        <v/>
      </c>
      <c r="CL349" s="121" t="str">
        <f t="shared" si="309"/>
        <v/>
      </c>
      <c r="CM349" s="122" t="str">
        <f t="shared" si="310"/>
        <v/>
      </c>
      <c r="CN349" s="122"/>
      <c r="CO349" s="122"/>
      <c r="CP349" s="122"/>
      <c r="CQ349" s="122"/>
      <c r="CR349" s="218" t="str">
        <f t="shared" si="335"/>
        <v>NO</v>
      </c>
      <c r="CS349" s="120" t="str">
        <f t="shared" si="311"/>
        <v/>
      </c>
      <c r="CT349" s="121" t="str">
        <f t="shared" si="312"/>
        <v/>
      </c>
      <c r="CU349" s="121" t="str">
        <f t="shared" si="313"/>
        <v/>
      </c>
      <c r="CV349" s="121" t="str">
        <f t="shared" si="314"/>
        <v/>
      </c>
      <c r="CW349" s="121" t="str">
        <f t="shared" si="315"/>
        <v/>
      </c>
      <c r="CX349" s="121" t="str">
        <f t="shared" si="316"/>
        <v/>
      </c>
      <c r="CY349" s="121" t="str">
        <f t="shared" si="317"/>
        <v/>
      </c>
      <c r="CZ349" s="121" t="str">
        <f t="shared" si="318"/>
        <v/>
      </c>
      <c r="DA349" s="121" t="str">
        <f t="shared" si="319"/>
        <v/>
      </c>
      <c r="DB349" s="122" t="str">
        <f t="shared" si="320"/>
        <v/>
      </c>
      <c r="DC349" s="120" t="str">
        <f t="shared" si="321"/>
        <v/>
      </c>
      <c r="DD349" s="121" t="str">
        <f t="shared" si="322"/>
        <v/>
      </c>
      <c r="DE349" s="121" t="str">
        <f t="shared" si="323"/>
        <v/>
      </c>
      <c r="DF349" s="122" t="str">
        <f t="shared" si="324"/>
        <v/>
      </c>
      <c r="DG349" s="110"/>
    </row>
    <row r="350" spans="2:111" ht="16.2" hidden="1" customHeight="1" outlineLevel="2" x14ac:dyDescent="0.4">
      <c r="B350" s="7">
        <v>345</v>
      </c>
      <c r="C350" s="12"/>
      <c r="D350" s="13"/>
      <c r="E350" s="14"/>
      <c r="F350" s="14"/>
      <c r="G350" s="14"/>
      <c r="H350" s="14"/>
      <c r="I350" s="14"/>
      <c r="J350" s="14"/>
      <c r="K350" s="14"/>
      <c r="L350" s="15"/>
      <c r="M350" s="12"/>
      <c r="N350" s="12"/>
      <c r="O350" s="12"/>
      <c r="P350" s="98" t="str">
        <f xml:space="preserve"> IF(ISBLANK(M350),"",VLOOKUP(M350,ComboValue!$E$2:$I$18,5,FALSE))</f>
        <v/>
      </c>
      <c r="Q350" s="12"/>
      <c r="R350" s="234" t="str" cm="1">
        <f t="array" ref="R350">IF(OR(ISNUMBER(SEARCH("GHS05",$D350:$L350)),ISNUMBER(SEARCH("GHS06",$D350:$L350)),ISNUMBER(SEARCH("GHS07",$D350:$L350)),ISNUMBER(SEARCH("GHS08",$D350:$L350)),ISNUMBER(SEARCH("geen pictogram",$D350:$L350)),ISNUMBER(SEARCH("GHS09",$D350:$L350)),ISNUMBER(SEARCH("GHS05",$D350:$L350))),"JA","NEE")</f>
        <v>NEE</v>
      </c>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X350" s="121" t="str">
        <f xml:space="preserve"> IF(ISBLANK(D350),"",VLOOKUP(D350,ComboValue!$B$2:$C$11,2,FALSE) &amp; ",") &amp; IF(ISBLANK(E350),"",VLOOKUP(E350,ComboValue!$B$2:$C$11,2,FALSE) &amp; ",") &amp; IF(ISBLANK(F350),"",VLOOKUP(F350,ComboValue!$B$2:$C$11,2,FALSE) &amp; ",") &amp; IF(ISBLANK(G350),"",VLOOKUP(G350,ComboValue!$B$2:$C$11,2,FALSE) &amp; ",") &amp; IF(ISBLANK(H350),"",VLOOKUP(H350,ComboValue!$B$2:$C$11,2,FALSE) &amp; ",") &amp; IF(ISBLANK(I350),"",VLOOKUP(I350,ComboValue!$B$2:$C$11,2,FALSE) &amp; ",") &amp; IF(ISBLANK(J350),"",VLOOKUP(J350,ComboValue!$B$2:$C$11,2,FALSE) &amp; ",") &amp; IF(ISBLANK(K350),"",VLOOKUP(K350,ComboValue!$B$2:$C$11,2,FALSE) &amp; ",") &amp; IF(ISBLANK(L350),"",VLOOKUP(L350,ComboValue!$B$2:$C$11,2,FALSE) &amp; ",")</f>
        <v/>
      </c>
      <c r="AY350" s="121" t="str">
        <f t="shared" si="284"/>
        <v>Tous_NL</v>
      </c>
      <c r="AZ350" s="121" t="str">
        <f>IF(ISBLANK(M350),"",VLOOKUP(M350,ComboValue!$E$2:$G$18,3,FALSE))</f>
        <v/>
      </c>
      <c r="BA350" s="121" t="str">
        <f>IF(ISBLANK(N350),"",VLOOKUP(N350,ComboValue!$K$2:$L$5,2,FALSE))</f>
        <v/>
      </c>
      <c r="BB350" s="128" t="str">
        <f>IF(ISBLANK(S350),"",VLOOKUP(S350,ComboValue!$N$2:$O$70,2,FALSE) &amp; ",") &amp; IF(ISBLANK(T350),"",VLOOKUP(T350,ComboValue!$N$2:$O$70,2,FALSE) &amp; ",") &amp; IF(ISBLANK(U350),"",VLOOKUP(U350,ComboValue!$N$2:$O$70,2,FALSE) &amp; ",") &amp; IF(ISBLANK(V350),"",VLOOKUP(V350,ComboValue!$N$2:$O$70,2,FALSE) &amp; ",") &amp; IF(ISBLANK(W350),"",VLOOKUP(W350,ComboValue!$N$2:$O$70,2,FALSE) &amp; ",") &amp; IF(ISBLANK(X350),"",VLOOKUP(X350,ComboValue!$N$2:$O$70,2,FALSE) &amp; ",") &amp; IF(ISBLANK(Y350),"",VLOOKUP(Y350,ComboValue!$N$2:$O$70,2,FALSE) &amp; ",") &amp; IF(ISBLANK(Z350),"",VLOOKUP(Z350,ComboValue!$N$2:$O$70,2,FALSE) &amp; ",") &amp; IF(ISBLANK(AA350),"",VLOOKUP(AA350,ComboValue!$N$2:$O$70,2,FALSE) &amp; ",") &amp; IF(ISBLANK(AB350),"",VLOOKUP(AB350,ComboValue!$N$2:$O$70,2,FALSE) &amp; ",") &amp; IF(ISBLANK(AC350),"",VLOOKUP(AC350,ComboValue!$N$2:$O$70,2,FALSE) &amp; ",") &amp; IF(ISBLANK(AD350),"",VLOOKUP(AD350,ComboValue!$N$2:$O$70,2,FALSE) &amp; ",") &amp; IF(ISBLANK(AE350),"",VLOOKUP(AE350,ComboValue!$N$2:$O$70,2,FALSE) &amp; ",") &amp; IF(ISBLANK(AF350),"",VLOOKUP(AF350,ComboValue!$N$2:$O$70,2,FALSE) &amp; ",") &amp; IF(ISBLANK(AG350),"",VLOOKUP(AG350,ComboValue!$N$2:$O$70,2,FALSE) &amp; ",") &amp; IF(ISBLANK(AH350),"",VLOOKUP(AH350,ComboValue!$N$2:$O$70,2,FALSE) &amp; ",") &amp; IF(ISBLANK(AI350),"",VLOOKUP(AI350,ComboValue!$N$2:$O$70,2,FALSE) &amp; ",") &amp; IF(ISBLANK(AJ350),"",VLOOKUP(AJ350,ComboValue!$N$2:$O$70,2,FALSE) &amp; ",") &amp; IF(ISBLANK(AK350),"",VLOOKUP(AK350,ComboValue!$N$2:$O$70,2,FALSE) &amp; ",") &amp; IF(ISBLANK(AL350),"",VLOOKUP(AL350,ComboValue!$N$2:$O$70,2,FALSE) &amp; ",") &amp; IF(ISBLANK(AM350),"",VLOOKUP(AM350,ComboValue!$N$2:$O$70,2,FALSE) &amp; ",") &amp; IF(ISBLANK(AN350),"",VLOOKUP(AN350,ComboValue!$N$2:$O$70,2,FALSE) &amp; ",") &amp; IF(ISBLANK(AO350),"",VLOOKUP(AO350,ComboValue!$N$2:$O$70,2,FALSE) &amp; ",") &amp; IF(ISBLANK(AP350),"",VLOOKUP(AP350,ComboValue!$N$2:$O$70,2,FALSE) &amp; ",") &amp; IF(ISBLANK(AQ350),"",VLOOKUP(AQ350,ComboValue!$N$2:$O$70,2,FALSE) &amp; ",") &amp; IF(ISBLANK(AR350),"",VLOOKUP(AR350,ComboValue!$N$2:$O$70,2,FALSE) &amp; ",") &amp; IF(ISBLANK(AS350),"",VLOOKUP(AS350,ComboValue!$N$2:$O$70,2,FALSE) &amp; ",") &amp; IF(ISBLANK(AT350),"",VLOOKUP(AT350,ComboValue!$N$2:$O$70,2,FALSE) &amp; ",") &amp; IF(ISBLANK(AU350),"",VLOOKUP(AU350,ComboValue!$N$2:$O$70,2,FALSE) &amp; ",") &amp; IF(ISBLANK(AV350),"",VLOOKUP(AV350,ComboValue!$N$2:$O$70,2,FALSE) &amp; ",")</f>
        <v/>
      </c>
      <c r="BC350" s="122" t="str">
        <f t="shared" si="285"/>
        <v/>
      </c>
      <c r="BD350" s="110"/>
      <c r="BE350" s="120" t="str">
        <f t="shared" si="325"/>
        <v/>
      </c>
      <c r="BF350" s="121" t="str">
        <f t="shared" si="326"/>
        <v/>
      </c>
      <c r="BG350" s="121" t="str">
        <f t="shared" si="327"/>
        <v/>
      </c>
      <c r="BH350" s="121" t="str">
        <f t="shared" si="328"/>
        <v/>
      </c>
      <c r="BI350" s="121" t="str">
        <f t="shared" si="329"/>
        <v/>
      </c>
      <c r="BJ350" s="121" t="str">
        <f t="shared" si="330"/>
        <v/>
      </c>
      <c r="BK350" s="121" t="str">
        <f t="shared" si="331"/>
        <v/>
      </c>
      <c r="BL350" s="121" t="str">
        <f t="shared" si="332"/>
        <v/>
      </c>
      <c r="BM350" s="121" t="str">
        <f t="shared" si="333"/>
        <v/>
      </c>
      <c r="BN350" s="121" t="str">
        <f t="shared" si="334"/>
        <v/>
      </c>
      <c r="BO350" s="121">
        <f t="shared" si="286"/>
        <v>0</v>
      </c>
      <c r="BP350" s="121">
        <f t="shared" si="287"/>
        <v>0</v>
      </c>
      <c r="BQ350" s="121">
        <f t="shared" si="288"/>
        <v>0</v>
      </c>
      <c r="BR350" s="121">
        <f t="shared" si="289"/>
        <v>0</v>
      </c>
      <c r="BS350" s="121">
        <f t="shared" si="290"/>
        <v>0</v>
      </c>
      <c r="BT350" s="121">
        <f t="shared" si="291"/>
        <v>0</v>
      </c>
      <c r="BU350" s="121" t="str">
        <f t="shared" si="292"/>
        <v/>
      </c>
      <c r="BV350" s="121" t="str">
        <f t="shared" si="293"/>
        <v/>
      </c>
      <c r="BW350" s="121" t="str">
        <f t="shared" si="294"/>
        <v/>
      </c>
      <c r="BX350" s="121" t="str">
        <f t="shared" si="295"/>
        <v/>
      </c>
      <c r="BY350" s="121" t="str">
        <f t="shared" si="296"/>
        <v/>
      </c>
      <c r="BZ350" s="121" t="str">
        <f t="shared" si="297"/>
        <v/>
      </c>
      <c r="CA350" s="121" t="str">
        <f t="shared" si="298"/>
        <v/>
      </c>
      <c r="CB350" s="121" t="str">
        <f t="shared" si="299"/>
        <v/>
      </c>
      <c r="CC350" s="121" t="str">
        <f t="shared" si="300"/>
        <v/>
      </c>
      <c r="CD350" s="121" t="str">
        <f t="shared" si="301"/>
        <v/>
      </c>
      <c r="CE350" s="121" t="str">
        <f t="shared" si="302"/>
        <v/>
      </c>
      <c r="CF350" s="121" t="str">
        <f t="shared" si="303"/>
        <v/>
      </c>
      <c r="CG350" s="121" t="str">
        <f t="shared" si="304"/>
        <v/>
      </c>
      <c r="CH350" s="121" t="str">
        <f t="shared" si="305"/>
        <v/>
      </c>
      <c r="CI350" s="121" t="str">
        <f t="shared" si="306"/>
        <v/>
      </c>
      <c r="CJ350" s="129" t="str">
        <f t="shared" si="307"/>
        <v/>
      </c>
      <c r="CK350" s="121" t="str">
        <f t="shared" si="308"/>
        <v/>
      </c>
      <c r="CL350" s="121" t="str">
        <f t="shared" si="309"/>
        <v/>
      </c>
      <c r="CM350" s="122" t="str">
        <f t="shared" si="310"/>
        <v/>
      </c>
      <c r="CN350" s="122"/>
      <c r="CO350" s="122"/>
      <c r="CP350" s="122"/>
      <c r="CQ350" s="122"/>
      <c r="CR350" s="218" t="str">
        <f t="shared" si="335"/>
        <v>NO</v>
      </c>
      <c r="CS350" s="120" t="str">
        <f t="shared" si="311"/>
        <v/>
      </c>
      <c r="CT350" s="121" t="str">
        <f t="shared" si="312"/>
        <v/>
      </c>
      <c r="CU350" s="121" t="str">
        <f t="shared" si="313"/>
        <v/>
      </c>
      <c r="CV350" s="121" t="str">
        <f t="shared" si="314"/>
        <v/>
      </c>
      <c r="CW350" s="121" t="str">
        <f t="shared" si="315"/>
        <v/>
      </c>
      <c r="CX350" s="121" t="str">
        <f t="shared" si="316"/>
        <v/>
      </c>
      <c r="CY350" s="121" t="str">
        <f t="shared" si="317"/>
        <v/>
      </c>
      <c r="CZ350" s="121" t="str">
        <f t="shared" si="318"/>
        <v/>
      </c>
      <c r="DA350" s="121" t="str">
        <f t="shared" si="319"/>
        <v/>
      </c>
      <c r="DB350" s="122" t="str">
        <f t="shared" si="320"/>
        <v/>
      </c>
      <c r="DC350" s="120" t="str">
        <f t="shared" si="321"/>
        <v/>
      </c>
      <c r="DD350" s="121" t="str">
        <f t="shared" si="322"/>
        <v/>
      </c>
      <c r="DE350" s="121" t="str">
        <f t="shared" si="323"/>
        <v/>
      </c>
      <c r="DF350" s="122" t="str">
        <f t="shared" si="324"/>
        <v/>
      </c>
      <c r="DG350" s="110"/>
    </row>
    <row r="351" spans="2:111" ht="16.2" hidden="1" customHeight="1" outlineLevel="2" x14ac:dyDescent="0.4">
      <c r="B351" s="7">
        <v>346</v>
      </c>
      <c r="C351" s="12"/>
      <c r="D351" s="13"/>
      <c r="E351" s="14"/>
      <c r="F351" s="14"/>
      <c r="G351" s="14"/>
      <c r="H351" s="14"/>
      <c r="I351" s="14"/>
      <c r="J351" s="14"/>
      <c r="K351" s="14"/>
      <c r="L351" s="15"/>
      <c r="M351" s="12"/>
      <c r="N351" s="12"/>
      <c r="O351" s="12"/>
      <c r="P351" s="98" t="str">
        <f xml:space="preserve"> IF(ISBLANK(M351),"",VLOOKUP(M351,ComboValue!$E$2:$I$18,5,FALSE))</f>
        <v/>
      </c>
      <c r="Q351" s="12"/>
      <c r="R351" s="234" t="str" cm="1">
        <f t="array" ref="R351">IF(OR(ISNUMBER(SEARCH("GHS05",$D351:$L351)),ISNUMBER(SEARCH("GHS06",$D351:$L351)),ISNUMBER(SEARCH("GHS07",$D351:$L351)),ISNUMBER(SEARCH("GHS08",$D351:$L351)),ISNUMBER(SEARCH("geen pictogram",$D351:$L351)),ISNUMBER(SEARCH("GHS09",$D351:$L351)),ISNUMBER(SEARCH("GHS05",$D351:$L351))),"JA","NEE")</f>
        <v>NEE</v>
      </c>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X351" s="121" t="str">
        <f xml:space="preserve"> IF(ISBLANK(D351),"",VLOOKUP(D351,ComboValue!$B$2:$C$11,2,FALSE) &amp; ",") &amp; IF(ISBLANK(E351),"",VLOOKUP(E351,ComboValue!$B$2:$C$11,2,FALSE) &amp; ",") &amp; IF(ISBLANK(F351),"",VLOOKUP(F351,ComboValue!$B$2:$C$11,2,FALSE) &amp; ",") &amp; IF(ISBLANK(G351),"",VLOOKUP(G351,ComboValue!$B$2:$C$11,2,FALSE) &amp; ",") &amp; IF(ISBLANK(H351),"",VLOOKUP(H351,ComboValue!$B$2:$C$11,2,FALSE) &amp; ",") &amp; IF(ISBLANK(I351),"",VLOOKUP(I351,ComboValue!$B$2:$C$11,2,FALSE) &amp; ",") &amp; IF(ISBLANK(J351),"",VLOOKUP(J351,ComboValue!$B$2:$C$11,2,FALSE) &amp; ",") &amp; IF(ISBLANK(K351),"",VLOOKUP(K351,ComboValue!$B$2:$C$11,2,FALSE) &amp; ",") &amp; IF(ISBLANK(L351),"",VLOOKUP(L351,ComboValue!$B$2:$C$11,2,FALSE) &amp; ",")</f>
        <v/>
      </c>
      <c r="AY351" s="121" t="str">
        <f t="shared" si="284"/>
        <v>Tous_NL</v>
      </c>
      <c r="AZ351" s="121" t="str">
        <f>IF(ISBLANK(M351),"",VLOOKUP(M351,ComboValue!$E$2:$G$18,3,FALSE))</f>
        <v/>
      </c>
      <c r="BA351" s="121" t="str">
        <f>IF(ISBLANK(N351),"",VLOOKUP(N351,ComboValue!$K$2:$L$5,2,FALSE))</f>
        <v/>
      </c>
      <c r="BB351" s="128" t="str">
        <f>IF(ISBLANK(S351),"",VLOOKUP(S351,ComboValue!$N$2:$O$70,2,FALSE) &amp; ",") &amp; IF(ISBLANK(T351),"",VLOOKUP(T351,ComboValue!$N$2:$O$70,2,FALSE) &amp; ",") &amp; IF(ISBLANK(U351),"",VLOOKUP(U351,ComboValue!$N$2:$O$70,2,FALSE) &amp; ",") &amp; IF(ISBLANK(V351),"",VLOOKUP(V351,ComboValue!$N$2:$O$70,2,FALSE) &amp; ",") &amp; IF(ISBLANK(W351),"",VLOOKUP(W351,ComboValue!$N$2:$O$70,2,FALSE) &amp; ",") &amp; IF(ISBLANK(X351),"",VLOOKUP(X351,ComboValue!$N$2:$O$70,2,FALSE) &amp; ",") &amp; IF(ISBLANK(Y351),"",VLOOKUP(Y351,ComboValue!$N$2:$O$70,2,FALSE) &amp; ",") &amp; IF(ISBLANK(Z351),"",VLOOKUP(Z351,ComboValue!$N$2:$O$70,2,FALSE) &amp; ",") &amp; IF(ISBLANK(AA351),"",VLOOKUP(AA351,ComboValue!$N$2:$O$70,2,FALSE) &amp; ",") &amp; IF(ISBLANK(AB351),"",VLOOKUP(AB351,ComboValue!$N$2:$O$70,2,FALSE) &amp; ",") &amp; IF(ISBLANK(AC351),"",VLOOKUP(AC351,ComboValue!$N$2:$O$70,2,FALSE) &amp; ",") &amp; IF(ISBLANK(AD351),"",VLOOKUP(AD351,ComboValue!$N$2:$O$70,2,FALSE) &amp; ",") &amp; IF(ISBLANK(AE351),"",VLOOKUP(AE351,ComboValue!$N$2:$O$70,2,FALSE) &amp; ",") &amp; IF(ISBLANK(AF351),"",VLOOKUP(AF351,ComboValue!$N$2:$O$70,2,FALSE) &amp; ",") &amp; IF(ISBLANK(AG351),"",VLOOKUP(AG351,ComboValue!$N$2:$O$70,2,FALSE) &amp; ",") &amp; IF(ISBLANK(AH351),"",VLOOKUP(AH351,ComboValue!$N$2:$O$70,2,FALSE) &amp; ",") &amp; IF(ISBLANK(AI351),"",VLOOKUP(AI351,ComboValue!$N$2:$O$70,2,FALSE) &amp; ",") &amp; IF(ISBLANK(AJ351),"",VLOOKUP(AJ351,ComboValue!$N$2:$O$70,2,FALSE) &amp; ",") &amp; IF(ISBLANK(AK351),"",VLOOKUP(AK351,ComboValue!$N$2:$O$70,2,FALSE) &amp; ",") &amp; IF(ISBLANK(AL351),"",VLOOKUP(AL351,ComboValue!$N$2:$O$70,2,FALSE) &amp; ",") &amp; IF(ISBLANK(AM351),"",VLOOKUP(AM351,ComboValue!$N$2:$O$70,2,FALSE) &amp; ",") &amp; IF(ISBLANK(AN351),"",VLOOKUP(AN351,ComboValue!$N$2:$O$70,2,FALSE) &amp; ",") &amp; IF(ISBLANK(AO351),"",VLOOKUP(AO351,ComboValue!$N$2:$O$70,2,FALSE) &amp; ",") &amp; IF(ISBLANK(AP351),"",VLOOKUP(AP351,ComboValue!$N$2:$O$70,2,FALSE) &amp; ",") &amp; IF(ISBLANK(AQ351),"",VLOOKUP(AQ351,ComboValue!$N$2:$O$70,2,FALSE) &amp; ",") &amp; IF(ISBLANK(AR351),"",VLOOKUP(AR351,ComboValue!$N$2:$O$70,2,FALSE) &amp; ",") &amp; IF(ISBLANK(AS351),"",VLOOKUP(AS351,ComboValue!$N$2:$O$70,2,FALSE) &amp; ",") &amp; IF(ISBLANK(AT351),"",VLOOKUP(AT351,ComboValue!$N$2:$O$70,2,FALSE) &amp; ",") &amp; IF(ISBLANK(AU351),"",VLOOKUP(AU351,ComboValue!$N$2:$O$70,2,FALSE) &amp; ",") &amp; IF(ISBLANK(AV351),"",VLOOKUP(AV351,ComboValue!$N$2:$O$70,2,FALSE) &amp; ",")</f>
        <v/>
      </c>
      <c r="BC351" s="122" t="str">
        <f t="shared" si="285"/>
        <v/>
      </c>
      <c r="BD351" s="110"/>
      <c r="BE351" s="120" t="str">
        <f t="shared" si="325"/>
        <v/>
      </c>
      <c r="BF351" s="121" t="str">
        <f t="shared" si="326"/>
        <v/>
      </c>
      <c r="BG351" s="121" t="str">
        <f t="shared" si="327"/>
        <v/>
      </c>
      <c r="BH351" s="121" t="str">
        <f t="shared" si="328"/>
        <v/>
      </c>
      <c r="BI351" s="121" t="str">
        <f t="shared" si="329"/>
        <v/>
      </c>
      <c r="BJ351" s="121" t="str">
        <f t="shared" si="330"/>
        <v/>
      </c>
      <c r="BK351" s="121" t="str">
        <f t="shared" si="331"/>
        <v/>
      </c>
      <c r="BL351" s="121" t="str">
        <f t="shared" si="332"/>
        <v/>
      </c>
      <c r="BM351" s="121" t="str">
        <f t="shared" si="333"/>
        <v/>
      </c>
      <c r="BN351" s="121" t="str">
        <f t="shared" si="334"/>
        <v/>
      </c>
      <c r="BO351" s="121">
        <f t="shared" si="286"/>
        <v>0</v>
      </c>
      <c r="BP351" s="121">
        <f t="shared" si="287"/>
        <v>0</v>
      </c>
      <c r="BQ351" s="121">
        <f t="shared" si="288"/>
        <v>0</v>
      </c>
      <c r="BR351" s="121">
        <f t="shared" si="289"/>
        <v>0</v>
      </c>
      <c r="BS351" s="121">
        <f t="shared" si="290"/>
        <v>0</v>
      </c>
      <c r="BT351" s="121">
        <f t="shared" si="291"/>
        <v>0</v>
      </c>
      <c r="BU351" s="121" t="str">
        <f t="shared" si="292"/>
        <v/>
      </c>
      <c r="BV351" s="121" t="str">
        <f t="shared" si="293"/>
        <v/>
      </c>
      <c r="BW351" s="121" t="str">
        <f t="shared" si="294"/>
        <v/>
      </c>
      <c r="BX351" s="121" t="str">
        <f t="shared" si="295"/>
        <v/>
      </c>
      <c r="BY351" s="121" t="str">
        <f t="shared" si="296"/>
        <v/>
      </c>
      <c r="BZ351" s="121" t="str">
        <f t="shared" si="297"/>
        <v/>
      </c>
      <c r="CA351" s="121" t="str">
        <f t="shared" si="298"/>
        <v/>
      </c>
      <c r="CB351" s="121" t="str">
        <f t="shared" si="299"/>
        <v/>
      </c>
      <c r="CC351" s="121" t="str">
        <f t="shared" si="300"/>
        <v/>
      </c>
      <c r="CD351" s="121" t="str">
        <f t="shared" si="301"/>
        <v/>
      </c>
      <c r="CE351" s="121" t="str">
        <f t="shared" si="302"/>
        <v/>
      </c>
      <c r="CF351" s="121" t="str">
        <f t="shared" si="303"/>
        <v/>
      </c>
      <c r="CG351" s="121" t="str">
        <f t="shared" si="304"/>
        <v/>
      </c>
      <c r="CH351" s="121" t="str">
        <f t="shared" si="305"/>
        <v/>
      </c>
      <c r="CI351" s="121" t="str">
        <f t="shared" si="306"/>
        <v/>
      </c>
      <c r="CJ351" s="129" t="str">
        <f t="shared" si="307"/>
        <v/>
      </c>
      <c r="CK351" s="121" t="str">
        <f t="shared" si="308"/>
        <v/>
      </c>
      <c r="CL351" s="121" t="str">
        <f t="shared" si="309"/>
        <v/>
      </c>
      <c r="CM351" s="122" t="str">
        <f t="shared" si="310"/>
        <v/>
      </c>
      <c r="CN351" s="122"/>
      <c r="CO351" s="122"/>
      <c r="CP351" s="122"/>
      <c r="CQ351" s="122"/>
      <c r="CR351" s="218" t="str">
        <f t="shared" si="335"/>
        <v>NO</v>
      </c>
      <c r="CS351" s="120" t="str">
        <f t="shared" si="311"/>
        <v/>
      </c>
      <c r="CT351" s="121" t="str">
        <f t="shared" si="312"/>
        <v/>
      </c>
      <c r="CU351" s="121" t="str">
        <f t="shared" si="313"/>
        <v/>
      </c>
      <c r="CV351" s="121" t="str">
        <f t="shared" si="314"/>
        <v/>
      </c>
      <c r="CW351" s="121" t="str">
        <f t="shared" si="315"/>
        <v/>
      </c>
      <c r="CX351" s="121" t="str">
        <f t="shared" si="316"/>
        <v/>
      </c>
      <c r="CY351" s="121" t="str">
        <f t="shared" si="317"/>
        <v/>
      </c>
      <c r="CZ351" s="121" t="str">
        <f t="shared" si="318"/>
        <v/>
      </c>
      <c r="DA351" s="121" t="str">
        <f t="shared" si="319"/>
        <v/>
      </c>
      <c r="DB351" s="122" t="str">
        <f t="shared" si="320"/>
        <v/>
      </c>
      <c r="DC351" s="120" t="str">
        <f t="shared" si="321"/>
        <v/>
      </c>
      <c r="DD351" s="121" t="str">
        <f t="shared" si="322"/>
        <v/>
      </c>
      <c r="DE351" s="121" t="str">
        <f t="shared" si="323"/>
        <v/>
      </c>
      <c r="DF351" s="122" t="str">
        <f t="shared" si="324"/>
        <v/>
      </c>
      <c r="DG351" s="110"/>
    </row>
    <row r="352" spans="2:111" ht="16.2" hidden="1" customHeight="1" outlineLevel="2" x14ac:dyDescent="0.4">
      <c r="B352" s="7">
        <v>347</v>
      </c>
      <c r="C352" s="12"/>
      <c r="D352" s="13"/>
      <c r="E352" s="14"/>
      <c r="F352" s="14"/>
      <c r="G352" s="14"/>
      <c r="H352" s="14"/>
      <c r="I352" s="14"/>
      <c r="J352" s="14"/>
      <c r="K352" s="14"/>
      <c r="L352" s="15"/>
      <c r="M352" s="12"/>
      <c r="N352" s="12"/>
      <c r="O352" s="12"/>
      <c r="P352" s="98" t="str">
        <f xml:space="preserve"> IF(ISBLANK(M352),"",VLOOKUP(M352,ComboValue!$E$2:$I$18,5,FALSE))</f>
        <v/>
      </c>
      <c r="Q352" s="12"/>
      <c r="R352" s="234" t="str" cm="1">
        <f t="array" ref="R352">IF(OR(ISNUMBER(SEARCH("GHS05",$D352:$L352)),ISNUMBER(SEARCH("GHS06",$D352:$L352)),ISNUMBER(SEARCH("GHS07",$D352:$L352)),ISNUMBER(SEARCH("GHS08",$D352:$L352)),ISNUMBER(SEARCH("geen pictogram",$D352:$L352)),ISNUMBER(SEARCH("GHS09",$D352:$L352)),ISNUMBER(SEARCH("GHS05",$D352:$L352))),"JA","NEE")</f>
        <v>NEE</v>
      </c>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X352" s="121" t="str">
        <f xml:space="preserve"> IF(ISBLANK(D352),"",VLOOKUP(D352,ComboValue!$B$2:$C$11,2,FALSE) &amp; ",") &amp; IF(ISBLANK(E352),"",VLOOKUP(E352,ComboValue!$B$2:$C$11,2,FALSE) &amp; ",") &amp; IF(ISBLANK(F352),"",VLOOKUP(F352,ComboValue!$B$2:$C$11,2,FALSE) &amp; ",") &amp; IF(ISBLANK(G352),"",VLOOKUP(G352,ComboValue!$B$2:$C$11,2,FALSE) &amp; ",") &amp; IF(ISBLANK(H352),"",VLOOKUP(H352,ComboValue!$B$2:$C$11,2,FALSE) &amp; ",") &amp; IF(ISBLANK(I352),"",VLOOKUP(I352,ComboValue!$B$2:$C$11,2,FALSE) &amp; ",") &amp; IF(ISBLANK(J352),"",VLOOKUP(J352,ComboValue!$B$2:$C$11,2,FALSE) &amp; ",") &amp; IF(ISBLANK(K352),"",VLOOKUP(K352,ComboValue!$B$2:$C$11,2,FALSE) &amp; ",") &amp; IF(ISBLANK(L352),"",VLOOKUP(L352,ComboValue!$B$2:$C$11,2,FALSE) &amp; ",")</f>
        <v/>
      </c>
      <c r="AY352" s="121" t="str">
        <f t="shared" si="284"/>
        <v>Tous_NL</v>
      </c>
      <c r="AZ352" s="121" t="str">
        <f>IF(ISBLANK(M352),"",VLOOKUP(M352,ComboValue!$E$2:$G$18,3,FALSE))</f>
        <v/>
      </c>
      <c r="BA352" s="121" t="str">
        <f>IF(ISBLANK(N352),"",VLOOKUP(N352,ComboValue!$K$2:$L$5,2,FALSE))</f>
        <v/>
      </c>
      <c r="BB352" s="128" t="str">
        <f>IF(ISBLANK(S352),"",VLOOKUP(S352,ComboValue!$N$2:$O$70,2,FALSE) &amp; ",") &amp; IF(ISBLANK(T352),"",VLOOKUP(T352,ComboValue!$N$2:$O$70,2,FALSE) &amp; ",") &amp; IF(ISBLANK(U352),"",VLOOKUP(U352,ComboValue!$N$2:$O$70,2,FALSE) &amp; ",") &amp; IF(ISBLANK(V352),"",VLOOKUP(V352,ComboValue!$N$2:$O$70,2,FALSE) &amp; ",") &amp; IF(ISBLANK(W352),"",VLOOKUP(W352,ComboValue!$N$2:$O$70,2,FALSE) &amp; ",") &amp; IF(ISBLANK(X352),"",VLOOKUP(X352,ComboValue!$N$2:$O$70,2,FALSE) &amp; ",") &amp; IF(ISBLANK(Y352),"",VLOOKUP(Y352,ComboValue!$N$2:$O$70,2,FALSE) &amp; ",") &amp; IF(ISBLANK(Z352),"",VLOOKUP(Z352,ComboValue!$N$2:$O$70,2,FALSE) &amp; ",") &amp; IF(ISBLANK(AA352),"",VLOOKUP(AA352,ComboValue!$N$2:$O$70,2,FALSE) &amp; ",") &amp; IF(ISBLANK(AB352),"",VLOOKUP(AB352,ComboValue!$N$2:$O$70,2,FALSE) &amp; ",") &amp; IF(ISBLANK(AC352),"",VLOOKUP(AC352,ComboValue!$N$2:$O$70,2,FALSE) &amp; ",") &amp; IF(ISBLANK(AD352),"",VLOOKUP(AD352,ComboValue!$N$2:$O$70,2,FALSE) &amp; ",") &amp; IF(ISBLANK(AE352),"",VLOOKUP(AE352,ComboValue!$N$2:$O$70,2,FALSE) &amp; ",") &amp; IF(ISBLANK(AF352),"",VLOOKUP(AF352,ComboValue!$N$2:$O$70,2,FALSE) &amp; ",") &amp; IF(ISBLANK(AG352),"",VLOOKUP(AG352,ComboValue!$N$2:$O$70,2,FALSE) &amp; ",") &amp; IF(ISBLANK(AH352),"",VLOOKUP(AH352,ComboValue!$N$2:$O$70,2,FALSE) &amp; ",") &amp; IF(ISBLANK(AI352),"",VLOOKUP(AI352,ComboValue!$N$2:$O$70,2,FALSE) &amp; ",") &amp; IF(ISBLANK(AJ352),"",VLOOKUP(AJ352,ComboValue!$N$2:$O$70,2,FALSE) &amp; ",") &amp; IF(ISBLANK(AK352),"",VLOOKUP(AK352,ComboValue!$N$2:$O$70,2,FALSE) &amp; ",") &amp; IF(ISBLANK(AL352),"",VLOOKUP(AL352,ComboValue!$N$2:$O$70,2,FALSE) &amp; ",") &amp; IF(ISBLANK(AM352),"",VLOOKUP(AM352,ComboValue!$N$2:$O$70,2,FALSE) &amp; ",") &amp; IF(ISBLANK(AN352),"",VLOOKUP(AN352,ComboValue!$N$2:$O$70,2,FALSE) &amp; ",") &amp; IF(ISBLANK(AO352),"",VLOOKUP(AO352,ComboValue!$N$2:$O$70,2,FALSE) &amp; ",") &amp; IF(ISBLANK(AP352),"",VLOOKUP(AP352,ComboValue!$N$2:$O$70,2,FALSE) &amp; ",") &amp; IF(ISBLANK(AQ352),"",VLOOKUP(AQ352,ComboValue!$N$2:$O$70,2,FALSE) &amp; ",") &amp; IF(ISBLANK(AR352),"",VLOOKUP(AR352,ComboValue!$N$2:$O$70,2,FALSE) &amp; ",") &amp; IF(ISBLANK(AS352),"",VLOOKUP(AS352,ComboValue!$N$2:$O$70,2,FALSE) &amp; ",") &amp; IF(ISBLANK(AT352),"",VLOOKUP(AT352,ComboValue!$N$2:$O$70,2,FALSE) &amp; ",") &amp; IF(ISBLANK(AU352),"",VLOOKUP(AU352,ComboValue!$N$2:$O$70,2,FALSE) &amp; ",") &amp; IF(ISBLANK(AV352),"",VLOOKUP(AV352,ComboValue!$N$2:$O$70,2,FALSE) &amp; ",")</f>
        <v/>
      </c>
      <c r="BC352" s="122" t="str">
        <f t="shared" si="285"/>
        <v/>
      </c>
      <c r="BD352" s="110"/>
      <c r="BE352" s="120" t="str">
        <f t="shared" si="325"/>
        <v/>
      </c>
      <c r="BF352" s="121" t="str">
        <f t="shared" si="326"/>
        <v/>
      </c>
      <c r="BG352" s="121" t="str">
        <f t="shared" si="327"/>
        <v/>
      </c>
      <c r="BH352" s="121" t="str">
        <f t="shared" si="328"/>
        <v/>
      </c>
      <c r="BI352" s="121" t="str">
        <f t="shared" si="329"/>
        <v/>
      </c>
      <c r="BJ352" s="121" t="str">
        <f t="shared" si="330"/>
        <v/>
      </c>
      <c r="BK352" s="121" t="str">
        <f t="shared" si="331"/>
        <v/>
      </c>
      <c r="BL352" s="121" t="str">
        <f t="shared" si="332"/>
        <v/>
      </c>
      <c r="BM352" s="121" t="str">
        <f t="shared" si="333"/>
        <v/>
      </c>
      <c r="BN352" s="121" t="str">
        <f t="shared" si="334"/>
        <v/>
      </c>
      <c r="BO352" s="121">
        <f t="shared" si="286"/>
        <v>0</v>
      </c>
      <c r="BP352" s="121">
        <f t="shared" si="287"/>
        <v>0</v>
      </c>
      <c r="BQ352" s="121">
        <f t="shared" si="288"/>
        <v>0</v>
      </c>
      <c r="BR352" s="121">
        <f t="shared" si="289"/>
        <v>0</v>
      </c>
      <c r="BS352" s="121">
        <f t="shared" si="290"/>
        <v>0</v>
      </c>
      <c r="BT352" s="121">
        <f t="shared" si="291"/>
        <v>0</v>
      </c>
      <c r="BU352" s="121" t="str">
        <f t="shared" si="292"/>
        <v/>
      </c>
      <c r="BV352" s="121" t="str">
        <f t="shared" si="293"/>
        <v/>
      </c>
      <c r="BW352" s="121" t="str">
        <f t="shared" si="294"/>
        <v/>
      </c>
      <c r="BX352" s="121" t="str">
        <f t="shared" si="295"/>
        <v/>
      </c>
      <c r="BY352" s="121" t="str">
        <f t="shared" si="296"/>
        <v/>
      </c>
      <c r="BZ352" s="121" t="str">
        <f t="shared" si="297"/>
        <v/>
      </c>
      <c r="CA352" s="121" t="str">
        <f t="shared" si="298"/>
        <v/>
      </c>
      <c r="CB352" s="121" t="str">
        <f t="shared" si="299"/>
        <v/>
      </c>
      <c r="CC352" s="121" t="str">
        <f t="shared" si="300"/>
        <v/>
      </c>
      <c r="CD352" s="121" t="str">
        <f t="shared" si="301"/>
        <v/>
      </c>
      <c r="CE352" s="121" t="str">
        <f t="shared" si="302"/>
        <v/>
      </c>
      <c r="CF352" s="121" t="str">
        <f t="shared" si="303"/>
        <v/>
      </c>
      <c r="CG352" s="121" t="str">
        <f t="shared" si="304"/>
        <v/>
      </c>
      <c r="CH352" s="121" t="str">
        <f t="shared" si="305"/>
        <v/>
      </c>
      <c r="CI352" s="121" t="str">
        <f t="shared" si="306"/>
        <v/>
      </c>
      <c r="CJ352" s="129" t="str">
        <f t="shared" si="307"/>
        <v/>
      </c>
      <c r="CK352" s="121" t="str">
        <f t="shared" si="308"/>
        <v/>
      </c>
      <c r="CL352" s="121" t="str">
        <f t="shared" si="309"/>
        <v/>
      </c>
      <c r="CM352" s="122" t="str">
        <f t="shared" si="310"/>
        <v/>
      </c>
      <c r="CN352" s="122"/>
      <c r="CO352" s="122"/>
      <c r="CP352" s="122"/>
      <c r="CQ352" s="122"/>
      <c r="CR352" s="218" t="str">
        <f t="shared" si="335"/>
        <v>NO</v>
      </c>
      <c r="CS352" s="120" t="str">
        <f t="shared" si="311"/>
        <v/>
      </c>
      <c r="CT352" s="121" t="str">
        <f t="shared" si="312"/>
        <v/>
      </c>
      <c r="CU352" s="121" t="str">
        <f t="shared" si="313"/>
        <v/>
      </c>
      <c r="CV352" s="121" t="str">
        <f t="shared" si="314"/>
        <v/>
      </c>
      <c r="CW352" s="121" t="str">
        <f t="shared" si="315"/>
        <v/>
      </c>
      <c r="CX352" s="121" t="str">
        <f t="shared" si="316"/>
        <v/>
      </c>
      <c r="CY352" s="121" t="str">
        <f t="shared" si="317"/>
        <v/>
      </c>
      <c r="CZ352" s="121" t="str">
        <f t="shared" si="318"/>
        <v/>
      </c>
      <c r="DA352" s="121" t="str">
        <f t="shared" si="319"/>
        <v/>
      </c>
      <c r="DB352" s="122" t="str">
        <f t="shared" si="320"/>
        <v/>
      </c>
      <c r="DC352" s="120" t="str">
        <f t="shared" si="321"/>
        <v/>
      </c>
      <c r="DD352" s="121" t="str">
        <f t="shared" si="322"/>
        <v/>
      </c>
      <c r="DE352" s="121" t="str">
        <f t="shared" si="323"/>
        <v/>
      </c>
      <c r="DF352" s="122" t="str">
        <f t="shared" si="324"/>
        <v/>
      </c>
      <c r="DG352" s="110"/>
    </row>
    <row r="353" spans="2:111" ht="16.2" hidden="1" customHeight="1" outlineLevel="2" x14ac:dyDescent="0.4">
      <c r="B353" s="7">
        <v>348</v>
      </c>
      <c r="C353" s="12"/>
      <c r="D353" s="13"/>
      <c r="E353" s="14"/>
      <c r="F353" s="14"/>
      <c r="G353" s="14"/>
      <c r="H353" s="14"/>
      <c r="I353" s="14"/>
      <c r="J353" s="14"/>
      <c r="K353" s="14"/>
      <c r="L353" s="15"/>
      <c r="M353" s="12"/>
      <c r="N353" s="12"/>
      <c r="O353" s="12"/>
      <c r="P353" s="98" t="str">
        <f xml:space="preserve"> IF(ISBLANK(M353),"",VLOOKUP(M353,ComboValue!$E$2:$I$18,5,FALSE))</f>
        <v/>
      </c>
      <c r="Q353" s="12"/>
      <c r="R353" s="234" t="str" cm="1">
        <f t="array" ref="R353">IF(OR(ISNUMBER(SEARCH("GHS05",$D353:$L353)),ISNUMBER(SEARCH("GHS06",$D353:$L353)),ISNUMBER(SEARCH("GHS07",$D353:$L353)),ISNUMBER(SEARCH("GHS08",$D353:$L353)),ISNUMBER(SEARCH("geen pictogram",$D353:$L353)),ISNUMBER(SEARCH("GHS09",$D353:$L353)),ISNUMBER(SEARCH("GHS05",$D353:$L353))),"JA","NEE")</f>
        <v>NEE</v>
      </c>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X353" s="121" t="str">
        <f xml:space="preserve"> IF(ISBLANK(D353),"",VLOOKUP(D353,ComboValue!$B$2:$C$11,2,FALSE) &amp; ",") &amp; IF(ISBLANK(E353),"",VLOOKUP(E353,ComboValue!$B$2:$C$11,2,FALSE) &amp; ",") &amp; IF(ISBLANK(F353),"",VLOOKUP(F353,ComboValue!$B$2:$C$11,2,FALSE) &amp; ",") &amp; IF(ISBLANK(G353),"",VLOOKUP(G353,ComboValue!$B$2:$C$11,2,FALSE) &amp; ",") &amp; IF(ISBLANK(H353),"",VLOOKUP(H353,ComboValue!$B$2:$C$11,2,FALSE) &amp; ",") &amp; IF(ISBLANK(I353),"",VLOOKUP(I353,ComboValue!$B$2:$C$11,2,FALSE) &amp; ",") &amp; IF(ISBLANK(J353),"",VLOOKUP(J353,ComboValue!$B$2:$C$11,2,FALSE) &amp; ",") &amp; IF(ISBLANK(K353),"",VLOOKUP(K353,ComboValue!$B$2:$C$11,2,FALSE) &amp; ",") &amp; IF(ISBLANK(L353),"",VLOOKUP(L353,ComboValue!$B$2:$C$11,2,FALSE) &amp; ",")</f>
        <v/>
      </c>
      <c r="AY353" s="121" t="str">
        <f t="shared" si="284"/>
        <v>Tous_NL</v>
      </c>
      <c r="AZ353" s="121" t="str">
        <f>IF(ISBLANK(M353),"",VLOOKUP(M353,ComboValue!$E$2:$G$18,3,FALSE))</f>
        <v/>
      </c>
      <c r="BA353" s="121" t="str">
        <f>IF(ISBLANK(N353),"",VLOOKUP(N353,ComboValue!$K$2:$L$5,2,FALSE))</f>
        <v/>
      </c>
      <c r="BB353" s="128" t="str">
        <f>IF(ISBLANK(S353),"",VLOOKUP(S353,ComboValue!$N$2:$O$70,2,FALSE) &amp; ",") &amp; IF(ISBLANK(T353),"",VLOOKUP(T353,ComboValue!$N$2:$O$70,2,FALSE) &amp; ",") &amp; IF(ISBLANK(U353),"",VLOOKUP(U353,ComboValue!$N$2:$O$70,2,FALSE) &amp; ",") &amp; IF(ISBLANK(V353),"",VLOOKUP(V353,ComboValue!$N$2:$O$70,2,FALSE) &amp; ",") &amp; IF(ISBLANK(W353),"",VLOOKUP(W353,ComboValue!$N$2:$O$70,2,FALSE) &amp; ",") &amp; IF(ISBLANK(X353),"",VLOOKUP(X353,ComboValue!$N$2:$O$70,2,FALSE) &amp; ",") &amp; IF(ISBLANK(Y353),"",VLOOKUP(Y353,ComboValue!$N$2:$O$70,2,FALSE) &amp; ",") &amp; IF(ISBLANK(Z353),"",VLOOKUP(Z353,ComboValue!$N$2:$O$70,2,FALSE) &amp; ",") &amp; IF(ISBLANK(AA353),"",VLOOKUP(AA353,ComboValue!$N$2:$O$70,2,FALSE) &amp; ",") &amp; IF(ISBLANK(AB353),"",VLOOKUP(AB353,ComboValue!$N$2:$O$70,2,FALSE) &amp; ",") &amp; IF(ISBLANK(AC353),"",VLOOKUP(AC353,ComboValue!$N$2:$O$70,2,FALSE) &amp; ",") &amp; IF(ISBLANK(AD353),"",VLOOKUP(AD353,ComboValue!$N$2:$O$70,2,FALSE) &amp; ",") &amp; IF(ISBLANK(AE353),"",VLOOKUP(AE353,ComboValue!$N$2:$O$70,2,FALSE) &amp; ",") &amp; IF(ISBLANK(AF353),"",VLOOKUP(AF353,ComboValue!$N$2:$O$70,2,FALSE) &amp; ",") &amp; IF(ISBLANK(AG353),"",VLOOKUP(AG353,ComboValue!$N$2:$O$70,2,FALSE) &amp; ",") &amp; IF(ISBLANK(AH353),"",VLOOKUP(AH353,ComboValue!$N$2:$O$70,2,FALSE) &amp; ",") &amp; IF(ISBLANK(AI353),"",VLOOKUP(AI353,ComboValue!$N$2:$O$70,2,FALSE) &amp; ",") &amp; IF(ISBLANK(AJ353),"",VLOOKUP(AJ353,ComboValue!$N$2:$O$70,2,FALSE) &amp; ",") &amp; IF(ISBLANK(AK353),"",VLOOKUP(AK353,ComboValue!$N$2:$O$70,2,FALSE) &amp; ",") &amp; IF(ISBLANK(AL353),"",VLOOKUP(AL353,ComboValue!$N$2:$O$70,2,FALSE) &amp; ",") &amp; IF(ISBLANK(AM353),"",VLOOKUP(AM353,ComboValue!$N$2:$O$70,2,FALSE) &amp; ",") &amp; IF(ISBLANK(AN353),"",VLOOKUP(AN353,ComboValue!$N$2:$O$70,2,FALSE) &amp; ",") &amp; IF(ISBLANK(AO353),"",VLOOKUP(AO353,ComboValue!$N$2:$O$70,2,FALSE) &amp; ",") &amp; IF(ISBLANK(AP353),"",VLOOKUP(AP353,ComboValue!$N$2:$O$70,2,FALSE) &amp; ",") &amp; IF(ISBLANK(AQ353),"",VLOOKUP(AQ353,ComboValue!$N$2:$O$70,2,FALSE) &amp; ",") &amp; IF(ISBLANK(AR353),"",VLOOKUP(AR353,ComboValue!$N$2:$O$70,2,FALSE) &amp; ",") &amp; IF(ISBLANK(AS353),"",VLOOKUP(AS353,ComboValue!$N$2:$O$70,2,FALSE) &amp; ",") &amp; IF(ISBLANK(AT353),"",VLOOKUP(AT353,ComboValue!$N$2:$O$70,2,FALSE) &amp; ",") &amp; IF(ISBLANK(AU353),"",VLOOKUP(AU353,ComboValue!$N$2:$O$70,2,FALSE) &amp; ",") &amp; IF(ISBLANK(AV353),"",VLOOKUP(AV353,ComboValue!$N$2:$O$70,2,FALSE) &amp; ",")</f>
        <v/>
      </c>
      <c r="BC353" s="122" t="str">
        <f t="shared" si="285"/>
        <v/>
      </c>
      <c r="BD353" s="110"/>
      <c r="BE353" s="120" t="str">
        <f t="shared" si="325"/>
        <v/>
      </c>
      <c r="BF353" s="121" t="str">
        <f t="shared" si="326"/>
        <v/>
      </c>
      <c r="BG353" s="121" t="str">
        <f t="shared" si="327"/>
        <v/>
      </c>
      <c r="BH353" s="121" t="str">
        <f t="shared" si="328"/>
        <v/>
      </c>
      <c r="BI353" s="121" t="str">
        <f t="shared" si="329"/>
        <v/>
      </c>
      <c r="BJ353" s="121" t="str">
        <f t="shared" si="330"/>
        <v/>
      </c>
      <c r="BK353" s="121" t="str">
        <f t="shared" si="331"/>
        <v/>
      </c>
      <c r="BL353" s="121" t="str">
        <f t="shared" si="332"/>
        <v/>
      </c>
      <c r="BM353" s="121" t="str">
        <f t="shared" si="333"/>
        <v/>
      </c>
      <c r="BN353" s="121" t="str">
        <f t="shared" si="334"/>
        <v/>
      </c>
      <c r="BO353" s="121">
        <f t="shared" si="286"/>
        <v>0</v>
      </c>
      <c r="BP353" s="121">
        <f t="shared" si="287"/>
        <v>0</v>
      </c>
      <c r="BQ353" s="121">
        <f t="shared" si="288"/>
        <v>0</v>
      </c>
      <c r="BR353" s="121">
        <f t="shared" si="289"/>
        <v>0</v>
      </c>
      <c r="BS353" s="121">
        <f t="shared" si="290"/>
        <v>0</v>
      </c>
      <c r="BT353" s="121">
        <f t="shared" si="291"/>
        <v>0</v>
      </c>
      <c r="BU353" s="121" t="str">
        <f t="shared" si="292"/>
        <v/>
      </c>
      <c r="BV353" s="121" t="str">
        <f t="shared" si="293"/>
        <v/>
      </c>
      <c r="BW353" s="121" t="str">
        <f t="shared" si="294"/>
        <v/>
      </c>
      <c r="BX353" s="121" t="str">
        <f t="shared" si="295"/>
        <v/>
      </c>
      <c r="BY353" s="121" t="str">
        <f t="shared" si="296"/>
        <v/>
      </c>
      <c r="BZ353" s="121" t="str">
        <f t="shared" si="297"/>
        <v/>
      </c>
      <c r="CA353" s="121" t="str">
        <f t="shared" si="298"/>
        <v/>
      </c>
      <c r="CB353" s="121" t="str">
        <f t="shared" si="299"/>
        <v/>
      </c>
      <c r="CC353" s="121" t="str">
        <f t="shared" si="300"/>
        <v/>
      </c>
      <c r="CD353" s="121" t="str">
        <f t="shared" si="301"/>
        <v/>
      </c>
      <c r="CE353" s="121" t="str">
        <f t="shared" si="302"/>
        <v/>
      </c>
      <c r="CF353" s="121" t="str">
        <f t="shared" si="303"/>
        <v/>
      </c>
      <c r="CG353" s="121" t="str">
        <f t="shared" si="304"/>
        <v/>
      </c>
      <c r="CH353" s="121" t="str">
        <f t="shared" si="305"/>
        <v/>
      </c>
      <c r="CI353" s="121" t="str">
        <f t="shared" si="306"/>
        <v/>
      </c>
      <c r="CJ353" s="129" t="str">
        <f t="shared" si="307"/>
        <v/>
      </c>
      <c r="CK353" s="121" t="str">
        <f t="shared" si="308"/>
        <v/>
      </c>
      <c r="CL353" s="121" t="str">
        <f t="shared" si="309"/>
        <v/>
      </c>
      <c r="CM353" s="122" t="str">
        <f t="shared" si="310"/>
        <v/>
      </c>
      <c r="CN353" s="122"/>
      <c r="CO353" s="122"/>
      <c r="CP353" s="122"/>
      <c r="CQ353" s="122"/>
      <c r="CR353" s="218" t="str">
        <f t="shared" si="335"/>
        <v>NO</v>
      </c>
      <c r="CS353" s="120" t="str">
        <f t="shared" si="311"/>
        <v/>
      </c>
      <c r="CT353" s="121" t="str">
        <f t="shared" si="312"/>
        <v/>
      </c>
      <c r="CU353" s="121" t="str">
        <f t="shared" si="313"/>
        <v/>
      </c>
      <c r="CV353" s="121" t="str">
        <f t="shared" si="314"/>
        <v/>
      </c>
      <c r="CW353" s="121" t="str">
        <f t="shared" si="315"/>
        <v/>
      </c>
      <c r="CX353" s="121" t="str">
        <f t="shared" si="316"/>
        <v/>
      </c>
      <c r="CY353" s="121" t="str">
        <f t="shared" si="317"/>
        <v/>
      </c>
      <c r="CZ353" s="121" t="str">
        <f t="shared" si="318"/>
        <v/>
      </c>
      <c r="DA353" s="121" t="str">
        <f t="shared" si="319"/>
        <v/>
      </c>
      <c r="DB353" s="122" t="str">
        <f t="shared" si="320"/>
        <v/>
      </c>
      <c r="DC353" s="120" t="str">
        <f t="shared" si="321"/>
        <v/>
      </c>
      <c r="DD353" s="121" t="str">
        <f t="shared" si="322"/>
        <v/>
      </c>
      <c r="DE353" s="121" t="str">
        <f t="shared" si="323"/>
        <v/>
      </c>
      <c r="DF353" s="122" t="str">
        <f t="shared" si="324"/>
        <v/>
      </c>
      <c r="DG353" s="110"/>
    </row>
    <row r="354" spans="2:111" ht="16.2" hidden="1" customHeight="1" outlineLevel="2" x14ac:dyDescent="0.4">
      <c r="B354" s="7">
        <v>349</v>
      </c>
      <c r="C354" s="12"/>
      <c r="D354" s="13"/>
      <c r="E354" s="14"/>
      <c r="F354" s="14"/>
      <c r="G354" s="14"/>
      <c r="H354" s="14"/>
      <c r="I354" s="14"/>
      <c r="J354" s="14"/>
      <c r="K354" s="14"/>
      <c r="L354" s="15"/>
      <c r="M354" s="12"/>
      <c r="N354" s="12"/>
      <c r="O354" s="12"/>
      <c r="P354" s="98" t="str">
        <f xml:space="preserve"> IF(ISBLANK(M354),"",VLOOKUP(M354,ComboValue!$E$2:$I$18,5,FALSE))</f>
        <v/>
      </c>
      <c r="Q354" s="12"/>
      <c r="R354" s="234" t="str" cm="1">
        <f t="array" ref="R354">IF(OR(ISNUMBER(SEARCH("GHS05",$D354:$L354)),ISNUMBER(SEARCH("GHS06",$D354:$L354)),ISNUMBER(SEARCH("GHS07",$D354:$L354)),ISNUMBER(SEARCH("GHS08",$D354:$L354)),ISNUMBER(SEARCH("geen pictogram",$D354:$L354)),ISNUMBER(SEARCH("GHS09",$D354:$L354)),ISNUMBER(SEARCH("GHS05",$D354:$L354))),"JA","NEE")</f>
        <v>NEE</v>
      </c>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X354" s="121" t="str">
        <f xml:space="preserve"> IF(ISBLANK(D354),"",VLOOKUP(D354,ComboValue!$B$2:$C$11,2,FALSE) &amp; ",") &amp; IF(ISBLANK(E354),"",VLOOKUP(E354,ComboValue!$B$2:$C$11,2,FALSE) &amp; ",") &amp; IF(ISBLANK(F354),"",VLOOKUP(F354,ComboValue!$B$2:$C$11,2,FALSE) &amp; ",") &amp; IF(ISBLANK(G354),"",VLOOKUP(G354,ComboValue!$B$2:$C$11,2,FALSE) &amp; ",") &amp; IF(ISBLANK(H354),"",VLOOKUP(H354,ComboValue!$B$2:$C$11,2,FALSE) &amp; ",") &amp; IF(ISBLANK(I354),"",VLOOKUP(I354,ComboValue!$B$2:$C$11,2,FALSE) &amp; ",") &amp; IF(ISBLANK(J354),"",VLOOKUP(J354,ComboValue!$B$2:$C$11,2,FALSE) &amp; ",") &amp; IF(ISBLANK(K354),"",VLOOKUP(K354,ComboValue!$B$2:$C$11,2,FALSE) &amp; ",") &amp; IF(ISBLANK(L354),"",VLOOKUP(L354,ComboValue!$B$2:$C$11,2,FALSE) &amp; ",")</f>
        <v/>
      </c>
      <c r="AY354" s="121" t="str">
        <f t="shared" si="284"/>
        <v>Tous_NL</v>
      </c>
      <c r="AZ354" s="121" t="str">
        <f>IF(ISBLANK(M354),"",VLOOKUP(M354,ComboValue!$E$2:$G$18,3,FALSE))</f>
        <v/>
      </c>
      <c r="BA354" s="121" t="str">
        <f>IF(ISBLANK(N354),"",VLOOKUP(N354,ComboValue!$K$2:$L$5,2,FALSE))</f>
        <v/>
      </c>
      <c r="BB354" s="128" t="str">
        <f>IF(ISBLANK(S354),"",VLOOKUP(S354,ComboValue!$N$2:$O$70,2,FALSE) &amp; ",") &amp; IF(ISBLANK(T354),"",VLOOKUP(T354,ComboValue!$N$2:$O$70,2,FALSE) &amp; ",") &amp; IF(ISBLANK(U354),"",VLOOKUP(U354,ComboValue!$N$2:$O$70,2,FALSE) &amp; ",") &amp; IF(ISBLANK(V354),"",VLOOKUP(V354,ComboValue!$N$2:$O$70,2,FALSE) &amp; ",") &amp; IF(ISBLANK(W354),"",VLOOKUP(W354,ComboValue!$N$2:$O$70,2,FALSE) &amp; ",") &amp; IF(ISBLANK(X354),"",VLOOKUP(X354,ComboValue!$N$2:$O$70,2,FALSE) &amp; ",") &amp; IF(ISBLANK(Y354),"",VLOOKUP(Y354,ComboValue!$N$2:$O$70,2,FALSE) &amp; ",") &amp; IF(ISBLANK(Z354),"",VLOOKUP(Z354,ComboValue!$N$2:$O$70,2,FALSE) &amp; ",") &amp; IF(ISBLANK(AA354),"",VLOOKUP(AA354,ComboValue!$N$2:$O$70,2,FALSE) &amp; ",") &amp; IF(ISBLANK(AB354),"",VLOOKUP(AB354,ComboValue!$N$2:$O$70,2,FALSE) &amp; ",") &amp; IF(ISBLANK(AC354),"",VLOOKUP(AC354,ComboValue!$N$2:$O$70,2,FALSE) &amp; ",") &amp; IF(ISBLANK(AD354),"",VLOOKUP(AD354,ComboValue!$N$2:$O$70,2,FALSE) &amp; ",") &amp; IF(ISBLANK(AE354),"",VLOOKUP(AE354,ComboValue!$N$2:$O$70,2,FALSE) &amp; ",") &amp; IF(ISBLANK(AF354),"",VLOOKUP(AF354,ComboValue!$N$2:$O$70,2,FALSE) &amp; ",") &amp; IF(ISBLANK(AG354),"",VLOOKUP(AG354,ComboValue!$N$2:$O$70,2,FALSE) &amp; ",") &amp; IF(ISBLANK(AH354),"",VLOOKUP(AH354,ComboValue!$N$2:$O$70,2,FALSE) &amp; ",") &amp; IF(ISBLANK(AI354),"",VLOOKUP(AI354,ComboValue!$N$2:$O$70,2,FALSE) &amp; ",") &amp; IF(ISBLANK(AJ354),"",VLOOKUP(AJ354,ComboValue!$N$2:$O$70,2,FALSE) &amp; ",") &amp; IF(ISBLANK(AK354),"",VLOOKUP(AK354,ComboValue!$N$2:$O$70,2,FALSE) &amp; ",") &amp; IF(ISBLANK(AL354),"",VLOOKUP(AL354,ComboValue!$N$2:$O$70,2,FALSE) &amp; ",") &amp; IF(ISBLANK(AM354),"",VLOOKUP(AM354,ComboValue!$N$2:$O$70,2,FALSE) &amp; ",") &amp; IF(ISBLANK(AN354),"",VLOOKUP(AN354,ComboValue!$N$2:$O$70,2,FALSE) &amp; ",") &amp; IF(ISBLANK(AO354),"",VLOOKUP(AO354,ComboValue!$N$2:$O$70,2,FALSE) &amp; ",") &amp; IF(ISBLANK(AP354),"",VLOOKUP(AP354,ComboValue!$N$2:$O$70,2,FALSE) &amp; ",") &amp; IF(ISBLANK(AQ354),"",VLOOKUP(AQ354,ComboValue!$N$2:$O$70,2,FALSE) &amp; ",") &amp; IF(ISBLANK(AR354),"",VLOOKUP(AR354,ComboValue!$N$2:$O$70,2,FALSE) &amp; ",") &amp; IF(ISBLANK(AS354),"",VLOOKUP(AS354,ComboValue!$N$2:$O$70,2,FALSE) &amp; ",") &amp; IF(ISBLANK(AT354),"",VLOOKUP(AT354,ComboValue!$N$2:$O$70,2,FALSE) &amp; ",") &amp; IF(ISBLANK(AU354),"",VLOOKUP(AU354,ComboValue!$N$2:$O$70,2,FALSE) &amp; ",") &amp; IF(ISBLANK(AV354),"",VLOOKUP(AV354,ComboValue!$N$2:$O$70,2,FALSE) &amp; ",")</f>
        <v/>
      </c>
      <c r="BC354" s="122" t="str">
        <f t="shared" si="285"/>
        <v/>
      </c>
      <c r="BD354" s="110"/>
      <c r="BE354" s="120" t="str">
        <f t="shared" si="325"/>
        <v/>
      </c>
      <c r="BF354" s="121" t="str">
        <f t="shared" si="326"/>
        <v/>
      </c>
      <c r="BG354" s="121" t="str">
        <f t="shared" si="327"/>
        <v/>
      </c>
      <c r="BH354" s="121" t="str">
        <f t="shared" si="328"/>
        <v/>
      </c>
      <c r="BI354" s="121" t="str">
        <f t="shared" si="329"/>
        <v/>
      </c>
      <c r="BJ354" s="121" t="str">
        <f t="shared" si="330"/>
        <v/>
      </c>
      <c r="BK354" s="121" t="str">
        <f t="shared" si="331"/>
        <v/>
      </c>
      <c r="BL354" s="121" t="str">
        <f t="shared" si="332"/>
        <v/>
      </c>
      <c r="BM354" s="121" t="str">
        <f t="shared" si="333"/>
        <v/>
      </c>
      <c r="BN354" s="121" t="str">
        <f t="shared" si="334"/>
        <v/>
      </c>
      <c r="BO354" s="121">
        <f t="shared" si="286"/>
        <v>0</v>
      </c>
      <c r="BP354" s="121">
        <f t="shared" si="287"/>
        <v>0</v>
      </c>
      <c r="BQ354" s="121">
        <f t="shared" si="288"/>
        <v>0</v>
      </c>
      <c r="BR354" s="121">
        <f t="shared" si="289"/>
        <v>0</v>
      </c>
      <c r="BS354" s="121">
        <f t="shared" si="290"/>
        <v>0</v>
      </c>
      <c r="BT354" s="121">
        <f t="shared" si="291"/>
        <v>0</v>
      </c>
      <c r="BU354" s="121" t="str">
        <f t="shared" si="292"/>
        <v/>
      </c>
      <c r="BV354" s="121" t="str">
        <f t="shared" si="293"/>
        <v/>
      </c>
      <c r="BW354" s="121" t="str">
        <f t="shared" si="294"/>
        <v/>
      </c>
      <c r="BX354" s="121" t="str">
        <f t="shared" si="295"/>
        <v/>
      </c>
      <c r="BY354" s="121" t="str">
        <f t="shared" si="296"/>
        <v/>
      </c>
      <c r="BZ354" s="121" t="str">
        <f t="shared" si="297"/>
        <v/>
      </c>
      <c r="CA354" s="121" t="str">
        <f t="shared" si="298"/>
        <v/>
      </c>
      <c r="CB354" s="121" t="str">
        <f t="shared" si="299"/>
        <v/>
      </c>
      <c r="CC354" s="121" t="str">
        <f t="shared" si="300"/>
        <v/>
      </c>
      <c r="CD354" s="121" t="str">
        <f t="shared" si="301"/>
        <v/>
      </c>
      <c r="CE354" s="121" t="str">
        <f t="shared" si="302"/>
        <v/>
      </c>
      <c r="CF354" s="121" t="str">
        <f t="shared" si="303"/>
        <v/>
      </c>
      <c r="CG354" s="121" t="str">
        <f t="shared" si="304"/>
        <v/>
      </c>
      <c r="CH354" s="121" t="str">
        <f t="shared" si="305"/>
        <v/>
      </c>
      <c r="CI354" s="121" t="str">
        <f t="shared" si="306"/>
        <v/>
      </c>
      <c r="CJ354" s="129" t="str">
        <f t="shared" si="307"/>
        <v/>
      </c>
      <c r="CK354" s="121" t="str">
        <f t="shared" si="308"/>
        <v/>
      </c>
      <c r="CL354" s="121" t="str">
        <f t="shared" si="309"/>
        <v/>
      </c>
      <c r="CM354" s="122" t="str">
        <f t="shared" si="310"/>
        <v/>
      </c>
      <c r="CN354" s="122"/>
      <c r="CO354" s="122"/>
      <c r="CP354" s="122"/>
      <c r="CQ354" s="122"/>
      <c r="CR354" s="218" t="str">
        <f t="shared" si="335"/>
        <v>NO</v>
      </c>
      <c r="CS354" s="120" t="str">
        <f t="shared" si="311"/>
        <v/>
      </c>
      <c r="CT354" s="121" t="str">
        <f t="shared" si="312"/>
        <v/>
      </c>
      <c r="CU354" s="121" t="str">
        <f t="shared" si="313"/>
        <v/>
      </c>
      <c r="CV354" s="121" t="str">
        <f t="shared" si="314"/>
        <v/>
      </c>
      <c r="CW354" s="121" t="str">
        <f t="shared" si="315"/>
        <v/>
      </c>
      <c r="CX354" s="121" t="str">
        <f t="shared" si="316"/>
        <v/>
      </c>
      <c r="CY354" s="121" t="str">
        <f t="shared" si="317"/>
        <v/>
      </c>
      <c r="CZ354" s="121" t="str">
        <f t="shared" si="318"/>
        <v/>
      </c>
      <c r="DA354" s="121" t="str">
        <f t="shared" si="319"/>
        <v/>
      </c>
      <c r="DB354" s="122" t="str">
        <f t="shared" si="320"/>
        <v/>
      </c>
      <c r="DC354" s="120" t="str">
        <f t="shared" si="321"/>
        <v/>
      </c>
      <c r="DD354" s="121" t="str">
        <f t="shared" si="322"/>
        <v/>
      </c>
      <c r="DE354" s="121" t="str">
        <f t="shared" si="323"/>
        <v/>
      </c>
      <c r="DF354" s="122" t="str">
        <f t="shared" si="324"/>
        <v/>
      </c>
      <c r="DG354" s="110"/>
    </row>
    <row r="355" spans="2:111" ht="16.2" hidden="1" customHeight="1" outlineLevel="2" x14ac:dyDescent="0.4">
      <c r="B355" s="7">
        <v>350</v>
      </c>
      <c r="C355" s="12"/>
      <c r="D355" s="13"/>
      <c r="E355" s="14"/>
      <c r="F355" s="14"/>
      <c r="G355" s="14"/>
      <c r="H355" s="14"/>
      <c r="I355" s="14"/>
      <c r="J355" s="14"/>
      <c r="K355" s="14"/>
      <c r="L355" s="15"/>
      <c r="M355" s="12"/>
      <c r="N355" s="12"/>
      <c r="O355" s="12"/>
      <c r="P355" s="98" t="str">
        <f xml:space="preserve"> IF(ISBLANK(M355),"",VLOOKUP(M355,ComboValue!$E$2:$I$18,5,FALSE))</f>
        <v/>
      </c>
      <c r="Q355" s="12"/>
      <c r="R355" s="234" t="str" cm="1">
        <f t="array" ref="R355">IF(OR(ISNUMBER(SEARCH("GHS05",$D355:$L355)),ISNUMBER(SEARCH("GHS06",$D355:$L355)),ISNUMBER(SEARCH("GHS07",$D355:$L355)),ISNUMBER(SEARCH("GHS08",$D355:$L355)),ISNUMBER(SEARCH("geen pictogram",$D355:$L355)),ISNUMBER(SEARCH("GHS09",$D355:$L355)),ISNUMBER(SEARCH("GHS05",$D355:$L355))),"JA","NEE")</f>
        <v>NEE</v>
      </c>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X355" s="121" t="str">
        <f xml:space="preserve"> IF(ISBLANK(D355),"",VLOOKUP(D355,ComboValue!$B$2:$C$11,2,FALSE) &amp; ",") &amp; IF(ISBLANK(E355),"",VLOOKUP(E355,ComboValue!$B$2:$C$11,2,FALSE) &amp; ",") &amp; IF(ISBLANK(F355),"",VLOOKUP(F355,ComboValue!$B$2:$C$11,2,FALSE) &amp; ",") &amp; IF(ISBLANK(G355),"",VLOOKUP(G355,ComboValue!$B$2:$C$11,2,FALSE) &amp; ",") &amp; IF(ISBLANK(H355),"",VLOOKUP(H355,ComboValue!$B$2:$C$11,2,FALSE) &amp; ",") &amp; IF(ISBLANK(I355),"",VLOOKUP(I355,ComboValue!$B$2:$C$11,2,FALSE) &amp; ",") &amp; IF(ISBLANK(J355),"",VLOOKUP(J355,ComboValue!$B$2:$C$11,2,FALSE) &amp; ",") &amp; IF(ISBLANK(K355),"",VLOOKUP(K355,ComboValue!$B$2:$C$11,2,FALSE) &amp; ",") &amp; IF(ISBLANK(L355),"",VLOOKUP(L355,ComboValue!$B$2:$C$11,2,FALSE) &amp; ",")</f>
        <v/>
      </c>
      <c r="AY355" s="121" t="str">
        <f t="shared" ref="AY355:AY418" si="336">IF(ISNUMBER(SEARCH("04",AX355)),"Gaz_Nl","Tous_NL")</f>
        <v>Tous_NL</v>
      </c>
      <c r="AZ355" s="121" t="str">
        <f>IF(ISBLANK(M355),"",VLOOKUP(M355,ComboValue!$E$2:$G$18,3,FALSE))</f>
        <v/>
      </c>
      <c r="BA355" s="121" t="str">
        <f>IF(ISBLANK(N355),"",VLOOKUP(N355,ComboValue!$K$2:$L$5,2,FALSE))</f>
        <v/>
      </c>
      <c r="BB355" s="128" t="str">
        <f>IF(ISBLANK(S355),"",VLOOKUP(S355,ComboValue!$N$2:$O$70,2,FALSE) &amp; ",") &amp; IF(ISBLANK(T355),"",VLOOKUP(T355,ComboValue!$N$2:$O$70,2,FALSE) &amp; ",") &amp; IF(ISBLANK(U355),"",VLOOKUP(U355,ComboValue!$N$2:$O$70,2,FALSE) &amp; ",") &amp; IF(ISBLANK(V355),"",VLOOKUP(V355,ComboValue!$N$2:$O$70,2,FALSE) &amp; ",") &amp; IF(ISBLANK(W355),"",VLOOKUP(W355,ComboValue!$N$2:$O$70,2,FALSE) &amp; ",") &amp; IF(ISBLANK(X355),"",VLOOKUP(X355,ComboValue!$N$2:$O$70,2,FALSE) &amp; ",") &amp; IF(ISBLANK(Y355),"",VLOOKUP(Y355,ComboValue!$N$2:$O$70,2,FALSE) &amp; ",") &amp; IF(ISBLANK(Z355),"",VLOOKUP(Z355,ComboValue!$N$2:$O$70,2,FALSE) &amp; ",") &amp; IF(ISBLANK(AA355),"",VLOOKUP(AA355,ComboValue!$N$2:$O$70,2,FALSE) &amp; ",") &amp; IF(ISBLANK(AB355),"",VLOOKUP(AB355,ComboValue!$N$2:$O$70,2,FALSE) &amp; ",") &amp; IF(ISBLANK(AC355),"",VLOOKUP(AC355,ComboValue!$N$2:$O$70,2,FALSE) &amp; ",") &amp; IF(ISBLANK(AD355),"",VLOOKUP(AD355,ComboValue!$N$2:$O$70,2,FALSE) &amp; ",") &amp; IF(ISBLANK(AE355),"",VLOOKUP(AE355,ComboValue!$N$2:$O$70,2,FALSE) &amp; ",") &amp; IF(ISBLANK(AF355),"",VLOOKUP(AF355,ComboValue!$N$2:$O$70,2,FALSE) &amp; ",") &amp; IF(ISBLANK(AG355),"",VLOOKUP(AG355,ComboValue!$N$2:$O$70,2,FALSE) &amp; ",") &amp; IF(ISBLANK(AH355),"",VLOOKUP(AH355,ComboValue!$N$2:$O$70,2,FALSE) &amp; ",") &amp; IF(ISBLANK(AI355),"",VLOOKUP(AI355,ComboValue!$N$2:$O$70,2,FALSE) &amp; ",") &amp; IF(ISBLANK(AJ355),"",VLOOKUP(AJ355,ComboValue!$N$2:$O$70,2,FALSE) &amp; ",") &amp; IF(ISBLANK(AK355),"",VLOOKUP(AK355,ComboValue!$N$2:$O$70,2,FALSE) &amp; ",") &amp; IF(ISBLANK(AL355),"",VLOOKUP(AL355,ComboValue!$N$2:$O$70,2,FALSE) &amp; ",") &amp; IF(ISBLANK(AM355),"",VLOOKUP(AM355,ComboValue!$N$2:$O$70,2,FALSE) &amp; ",") &amp; IF(ISBLANK(AN355),"",VLOOKUP(AN355,ComboValue!$N$2:$O$70,2,FALSE) &amp; ",") &amp; IF(ISBLANK(AO355),"",VLOOKUP(AO355,ComboValue!$N$2:$O$70,2,FALSE) &amp; ",") &amp; IF(ISBLANK(AP355),"",VLOOKUP(AP355,ComboValue!$N$2:$O$70,2,FALSE) &amp; ",") &amp; IF(ISBLANK(AQ355),"",VLOOKUP(AQ355,ComboValue!$N$2:$O$70,2,FALSE) &amp; ",") &amp; IF(ISBLANK(AR355),"",VLOOKUP(AR355,ComboValue!$N$2:$O$70,2,FALSE) &amp; ",") &amp; IF(ISBLANK(AS355),"",VLOOKUP(AS355,ComboValue!$N$2:$O$70,2,FALSE) &amp; ",") &amp; IF(ISBLANK(AT355),"",VLOOKUP(AT355,ComboValue!$N$2:$O$70,2,FALSE) &amp; ",") &amp; IF(ISBLANK(AU355),"",VLOOKUP(AU355,ComboValue!$N$2:$O$70,2,FALSE) &amp; ",") &amp; IF(ISBLANK(AV355),"",VLOOKUP(AV355,ComboValue!$N$2:$O$70,2,FALSE) &amp; ",")</f>
        <v/>
      </c>
      <c r="BC355" s="122" t="str">
        <f t="shared" ref="BC355:BC418" si="337">IF(AND(ISNUMBER(SEARCH("04",AX355)),NOT(OR("C_01"=AZ355,"C_01b"=AZ355,"C_02"=AZ355,"C_03"=AZ355))),"01,","") &amp; IF(OR(AND("C_01"=AZ355,NOT("04"=BA355)),AND("C_02"=AZ355,NOT("04"=BA355)),AND("C_03"=AZ355,NOT("04"=BA355)),AND("C_04"=AZ355,NOT("01"=BA355)),AND("C_05"=AZ355,NOT("01"=BA355)),AND("C_06"=AZ355,OR("04"=BA355,BA355="")),AND("C_07"=AZ355,OR("04"=BA355,BA355="")),AND("C_08"=AZ355,NOT("03"=BA355)),AND("C_09"=AZ355,NOT("03"=BA355)),AND("C_10"=AZ355,NOT("04"=BA355)),AND("C_11"=AZ355,NOT("04"=BA355)),AND("C_12"=AZ355,NOT("04"=BA355)),AND("C_13"=AZ355,NOT("04"=BA355)),AND("C_14"=AZ355,NOT("04"=BA355))),"02,","") &amp; IF(AND(OR(ISNUMBER(SEARCH("11",BB355)),ISNUMBER(SEARCH("12",BB355))),NOT("01"=BA355)),"03,","") &amp; IF(AND(ISNUMBER(SEARCH("13",BB355)),NOT("02"=BA355)),"04,","")</f>
        <v/>
      </c>
      <c r="BD355" s="110"/>
      <c r="BE355" s="120" t="str">
        <f t="shared" si="325"/>
        <v/>
      </c>
      <c r="BF355" s="121" t="str">
        <f t="shared" si="326"/>
        <v/>
      </c>
      <c r="BG355" s="121" t="str">
        <f t="shared" si="327"/>
        <v/>
      </c>
      <c r="BH355" s="121" t="str">
        <f t="shared" si="328"/>
        <v/>
      </c>
      <c r="BI355" s="121" t="str">
        <f t="shared" si="329"/>
        <v/>
      </c>
      <c r="BJ355" s="121" t="str">
        <f t="shared" si="330"/>
        <v/>
      </c>
      <c r="BK355" s="121" t="str">
        <f t="shared" si="331"/>
        <v/>
      </c>
      <c r="BL355" s="121" t="str">
        <f t="shared" si="332"/>
        <v/>
      </c>
      <c r="BM355" s="121" t="str">
        <f t="shared" si="333"/>
        <v/>
      </c>
      <c r="BN355" s="121" t="str">
        <f t="shared" si="334"/>
        <v/>
      </c>
      <c r="BO355" s="121">
        <f t="shared" ref="BO355:BO418" si="338">IF(BF355="",0,BF355)</f>
        <v>0</v>
      </c>
      <c r="BP355" s="121">
        <f t="shared" ref="BP355:BP418" si="339">IF(BI355="",0,BI355-BQ355-BO355)</f>
        <v>0</v>
      </c>
      <c r="BQ355" s="121">
        <f t="shared" ref="BQ355:BQ418" si="340">IF(BJ355="",0,BJ355-BO355)</f>
        <v>0</v>
      </c>
      <c r="BR355" s="121">
        <f t="shared" ref="BR355:BR418" si="341">IF(BK355="",0,BK355-BS355-BP355-BQ355-BO355)</f>
        <v>0</v>
      </c>
      <c r="BS355" s="121">
        <f t="shared" ref="BS355:BS418" si="342">IF(BK355="",0,BK355-BP355-BQ355-BO355)</f>
        <v>0</v>
      </c>
      <c r="BT355" s="121">
        <f t="shared" ref="BT355:BT418" si="343">IF(BL355="",0,BL355-BR355-BS355-BP355-BQ355-BO355)</f>
        <v>0</v>
      </c>
      <c r="BU355" s="121" t="str">
        <f t="shared" ref="BU355:BU418" si="344">IF(AZ355="D_01",O355,"")</f>
        <v/>
      </c>
      <c r="BV355" s="121" t="str">
        <f t="shared" ref="BV355:BV418" si="345">IF(AZ355="D_01b",O355,"")</f>
        <v/>
      </c>
      <c r="BW355" s="121" t="str">
        <f t="shared" ref="BW355:BW418" si="346">IF(AZ355="D_02",O355,"")</f>
        <v/>
      </c>
      <c r="BX355" s="121" t="str">
        <f t="shared" ref="BX355:BX418" si="347">IF(AZ355="D_03",O355,"")</f>
        <v/>
      </c>
      <c r="BY355" s="121" t="str">
        <f t="shared" ref="BY355:BY418" si="348">IF(AND(OR(AZ355="D_04",AZ355="D_06"),BA355="01"),O355,"")</f>
        <v/>
      </c>
      <c r="BZ355" s="121" t="str">
        <f t="shared" ref="BZ355:BZ418" si="349">IF(AND(OR(AZ355="D_05",AZ355="D_07"),BA355="01"),O355,"")</f>
        <v/>
      </c>
      <c r="CA355" s="121" t="str">
        <f t="shared" ref="CA355:CA418" si="350">IF(AND(AZ355="D_06",BA355="02"),O355,"")</f>
        <v/>
      </c>
      <c r="CB355" s="121" t="str">
        <f t="shared" ref="CB355:CB418" si="351">IF(AND(AZ355="D_07",BA355="02"),O355,"")</f>
        <v/>
      </c>
      <c r="CC355" s="121" t="str">
        <f t="shared" ref="CC355:CC418" si="352">IF(AND(OR(AZ355="D_06",AZ355="D_08"),BA355="03"),O355,"")</f>
        <v/>
      </c>
      <c r="CD355" s="121" t="str">
        <f t="shared" ref="CD355:CD418" si="353">IF(AND(OR(AZ355="D_07",AZ355="D_09"),BA355="03"),O355,"")</f>
        <v/>
      </c>
      <c r="CE355" s="121" t="str">
        <f t="shared" ref="CE355:CE418" si="354">IF(AZ355="D_10",O355,"")</f>
        <v/>
      </c>
      <c r="CF355" s="121" t="str">
        <f t="shared" ref="CF355:CF418" si="355">IF(AZ355="D_11",O355,"")</f>
        <v/>
      </c>
      <c r="CG355" s="121" t="str">
        <f t="shared" ref="CG355:CG418" si="356">IF(AZ355="D_12",O355,"")</f>
        <v/>
      </c>
      <c r="CH355" s="121" t="str">
        <f t="shared" ref="CH355:CH418" si="357">IF(AZ355="D_13",O355,"")</f>
        <v/>
      </c>
      <c r="CI355" s="121" t="str">
        <f t="shared" ref="CI355:CI418" si="358">IF(AZ355="D_14",O355,"")</f>
        <v/>
      </c>
      <c r="CJ355" s="129" t="str">
        <f t="shared" ref="CJ355:CJ418" si="359">IF(AZ355="D_15",O355,"")</f>
        <v/>
      </c>
      <c r="CK355" s="121" t="str">
        <f t="shared" ref="CK355:CK418" si="360">IF(AND(AZ355="D_16",OR(ISNUMBER(SEARCH("34",BB355)),ISNUMBER(SEARCH("35",BB355)),ISNUMBER(SEARCH("38",BB355)),ISNUMBER(SEARCH("40",BB355)),ISNUMBER(SEARCH("41",BB355)),ISNUMBER(SEARCH("42",BB355)),ISNUMBER(SEARCH("43",BB355)),ISNUMBER(SEARCH("46",BB355)),ISNUMBER(SEARCH("47",BB355)),ISNUMBER(SEARCH("48",BB355)),ISNUMBER(SEARCH("53",BB355)),ISNUMBER(SEARCH("55",BB355)),ISNUMBER(SEARCH("58",BB355)))),O355-IF(ISNUMBER(CL355),CL355,0),"")</f>
        <v/>
      </c>
      <c r="CL355" s="121" t="str">
        <f t="shared" ref="CL355:CL418" si="361">IF(AND(AZ355="D_16",OR(ISNUMBER(SEARCH("01",BB355)),ISNUMBER(SEARCH("02",BB355)),ISNUMBER(SEARCH("03",BB355)),ISNUMBER(SEARCH("04",BB355)),ISNUMBER(SEARCH("05",BB355)),ISNUMBER(SEARCH("06",BB355)),ISNUMBER(SEARCH("07",BB355)),ISNUMBER(SEARCH("08",BB355)),ISNUMBER(SEARCH("09",BB355)),ISNUMBER(SEARCH("10",BB355)),ISNUMBER(SEARCH("11",BB355)),ISNUMBER(SEARCH("12",BB355)),ISNUMBER(SEARCH("13",BB355)),ISNUMBER(SEARCH("14",BB355)),ISNUMBER(SEARCH("15",BB355)),ISNUMBER(SEARCH("16",BB355)),ISNUMBER(SEARCH("17",BB355)),ISNUMBER(SEARCH("18",BB355)),ISNUMBER(SEARCH("19",BB355)),ISNUMBER(SEARCH("20",BB355)),ISNUMBER(SEARCH("21",BB355)),ISNUMBER(SEARCH("22",BB355)),ISNUMBER(SEARCH("23",BB355)),ISNUMBER(SEARCH("24",BB355)),ISNUMBER(SEARCH("25",BB355)),ISNUMBER(SEARCH("26",BB355)),ISNUMBER(SEARCH("27",BB355)),ISNUMBER(SEARCH("28",BB355)),ISNUMBER(SEARCH("29",BB355)),ISNUMBER(SEARCH("30",BB355)),ISNUMBER(SEARCH("31",BB355)),ISNUMBER(SEARCH("32",BB355)),ISNUMBER(SEARCH("33",BB355)),ISNUMBER(SEARCH("36",BB355)),ISNUMBER(SEARCH("37",BB355)),ISNUMBER(SEARCH("39",BB355)),ISNUMBER(SEARCH("44",BB355)),ISNUMBER(SEARCH("45",BB355)),ISNUMBER(SEARCH("49",BB355)),ISNUMBER(SEARCH("50",BB355)),ISNUMBER(SEARCH("51",BB355)),ISNUMBER(SEARCH("52",BB355)),ISNUMBER(SEARCH("54",BB355)),ISNUMBER(SEARCH("56",BB355)),ISNUMBER(SEARCH("57",BB355)),ISNUMBER(SEARCH("59",BB355)),ISNUMBER(SEARCH("60",BB355)),ISNUMBER(SEARCH("61",BB355)),ISNUMBER(SEARCH("62",BB355)),ISNUMBER(SEARCH("63",BB355)),ISNUMBER(SEARCH("64",BB355)),ISNUMBER(SEARCH("65",BB355)),ISNUMBER(SEARCH("66",BB355)))),O355,"")</f>
        <v/>
      </c>
      <c r="CM355" s="122" t="str">
        <f t="shared" ref="CM355:CM418" si="362">IF(OR(ISNUMBER(SEARCH("44",BB355)),ISNUMBER(SEARCH("45",BB355)),ISNUMBER(SEARCH("46",BB355)),ISNUMBER(SEARCH("47",BB355)),ISNUMBER(SEARCH("50",BB355)),ISNUMBER(SEARCH("51",BB355)),ISNUMBER(SEARCH("52",BB355)),ISNUMBER(SEARCH("53",BB355)),ISNUMBER(SEARCH("54",BB355)),ISNUMBER(SEARCH("55",BB355)),ISNUMBER(SEARCH("56",BB355)),ISNUMBER(SEARCH("57",BB355)),ISNUMBER(SEARCH("59",BB355))),B355 &amp; ",","")</f>
        <v/>
      </c>
      <c r="CN355" s="122"/>
      <c r="CO355" s="122"/>
      <c r="CP355" s="122"/>
      <c r="CQ355" s="122"/>
      <c r="CR355" s="218" t="str">
        <f t="shared" si="335"/>
        <v>NO</v>
      </c>
      <c r="CS355" s="120" t="str">
        <f t="shared" ref="CS355:CS418" si="363">IF(ISNUMBER(SEARCH("01",AX355)),B355 &amp; ",","")</f>
        <v/>
      </c>
      <c r="CT355" s="121" t="str">
        <f t="shared" ref="CT355:CT418" si="364">IF(ISNUMBER(SEARCH("02",AX355)),B355 &amp; ",","")</f>
        <v/>
      </c>
      <c r="CU355" s="121" t="str">
        <f t="shared" ref="CU355:CU418" si="365">IF(ISNUMBER(SEARCH("03",AX355)),B355 &amp; ",","")</f>
        <v/>
      </c>
      <c r="CV355" s="121" t="str">
        <f t="shared" ref="CV355:CV418" si="366">IF(ISNUMBER(SEARCH("04",AX355)),B355 &amp; ",","")</f>
        <v/>
      </c>
      <c r="CW355" s="121" t="str">
        <f t="shared" ref="CW355:CW418" si="367">IF(ISNUMBER(SEARCH("05",AX355)),B355 &amp; ",","")</f>
        <v/>
      </c>
      <c r="CX355" s="121" t="str">
        <f t="shared" ref="CX355:CX418" si="368">IF(ISNUMBER(SEARCH("06",AX355)),B355 &amp; ",","")</f>
        <v/>
      </c>
      <c r="CY355" s="121" t="str">
        <f t="shared" ref="CY355:CY418" si="369">IF(ISNUMBER(SEARCH("07",AX355)),B355 &amp; ",","")</f>
        <v/>
      </c>
      <c r="CZ355" s="121" t="str">
        <f t="shared" ref="CZ355:CZ418" si="370">IF(ISNUMBER(SEARCH("08",AX355)),B355 &amp; ",","")</f>
        <v/>
      </c>
      <c r="DA355" s="121" t="str">
        <f t="shared" ref="DA355:DA418" si="371">IF(ISNUMBER(SEARCH("09",AX355)),B355 &amp; ",","")</f>
        <v/>
      </c>
      <c r="DB355" s="122" t="str">
        <f t="shared" ref="DB355:DB418" si="372">IF(ISNUMBER(SEARCH("10",AX355)),B355 &amp; ",","")</f>
        <v/>
      </c>
      <c r="DC355" s="120" t="str">
        <f t="shared" ref="DC355:DC418" si="373">IF(ISNUMBER(SEARCH("01",BC355)),B355 &amp; ",","")</f>
        <v/>
      </c>
      <c r="DD355" s="121" t="str">
        <f t="shared" ref="DD355:DD418" si="374">IF(ISNUMBER(SEARCH("02",BC355)),B355 &amp; ",","")</f>
        <v/>
      </c>
      <c r="DE355" s="121" t="str">
        <f t="shared" ref="DE355:DE418" si="375">IF(ISNUMBER(SEARCH("03",BC355)),B355 &amp; ",","")</f>
        <v/>
      </c>
      <c r="DF355" s="122" t="str">
        <f t="shared" ref="DF355:DF418" si="376">IF(ISNUMBER(SEARCH("04",BC355)),B355 &amp; ",","")</f>
        <v/>
      </c>
      <c r="DG355" s="110"/>
    </row>
    <row r="356" spans="2:111" ht="16.2" hidden="1" customHeight="1" outlineLevel="2" x14ac:dyDescent="0.4">
      <c r="B356" s="7">
        <v>351</v>
      </c>
      <c r="C356" s="12"/>
      <c r="D356" s="13"/>
      <c r="E356" s="14"/>
      <c r="F356" s="14"/>
      <c r="G356" s="14"/>
      <c r="H356" s="14"/>
      <c r="I356" s="14"/>
      <c r="J356" s="14"/>
      <c r="K356" s="14"/>
      <c r="L356" s="15"/>
      <c r="M356" s="12"/>
      <c r="N356" s="12"/>
      <c r="O356" s="12"/>
      <c r="P356" s="98" t="str">
        <f xml:space="preserve"> IF(ISBLANK(M356),"",VLOOKUP(M356,ComboValue!$E$2:$I$18,5,FALSE))</f>
        <v/>
      </c>
      <c r="Q356" s="12"/>
      <c r="R356" s="234" t="str" cm="1">
        <f t="array" ref="R356">IF(OR(ISNUMBER(SEARCH("GHS05",$D356:$L356)),ISNUMBER(SEARCH("GHS06",$D356:$L356)),ISNUMBER(SEARCH("GHS07",$D356:$L356)),ISNUMBER(SEARCH("GHS08",$D356:$L356)),ISNUMBER(SEARCH("geen pictogram",$D356:$L356)),ISNUMBER(SEARCH("GHS09",$D356:$L356)),ISNUMBER(SEARCH("GHS05",$D356:$L356))),"JA","NEE")</f>
        <v>NEE</v>
      </c>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X356" s="121" t="str">
        <f xml:space="preserve"> IF(ISBLANK(D356),"",VLOOKUP(D356,ComboValue!$B$2:$C$11,2,FALSE) &amp; ",") &amp; IF(ISBLANK(E356),"",VLOOKUP(E356,ComboValue!$B$2:$C$11,2,FALSE) &amp; ",") &amp; IF(ISBLANK(F356),"",VLOOKUP(F356,ComboValue!$B$2:$C$11,2,FALSE) &amp; ",") &amp; IF(ISBLANK(G356),"",VLOOKUP(G356,ComboValue!$B$2:$C$11,2,FALSE) &amp; ",") &amp; IF(ISBLANK(H356),"",VLOOKUP(H356,ComboValue!$B$2:$C$11,2,FALSE) &amp; ",") &amp; IF(ISBLANK(I356),"",VLOOKUP(I356,ComboValue!$B$2:$C$11,2,FALSE) &amp; ",") &amp; IF(ISBLANK(J356),"",VLOOKUP(J356,ComboValue!$B$2:$C$11,2,FALSE) &amp; ",") &amp; IF(ISBLANK(K356),"",VLOOKUP(K356,ComboValue!$B$2:$C$11,2,FALSE) &amp; ",") &amp; IF(ISBLANK(L356),"",VLOOKUP(L356,ComboValue!$B$2:$C$11,2,FALSE) &amp; ",")</f>
        <v/>
      </c>
      <c r="AY356" s="121" t="str">
        <f t="shared" si="336"/>
        <v>Tous_NL</v>
      </c>
      <c r="AZ356" s="121" t="str">
        <f>IF(ISBLANK(M356),"",VLOOKUP(M356,ComboValue!$E$2:$G$18,3,FALSE))</f>
        <v/>
      </c>
      <c r="BA356" s="121" t="str">
        <f>IF(ISBLANK(N356),"",VLOOKUP(N356,ComboValue!$K$2:$L$5,2,FALSE))</f>
        <v/>
      </c>
      <c r="BB356" s="128" t="str">
        <f>IF(ISBLANK(S356),"",VLOOKUP(S356,ComboValue!$N$2:$O$70,2,FALSE) &amp; ",") &amp; IF(ISBLANK(T356),"",VLOOKUP(T356,ComboValue!$N$2:$O$70,2,FALSE) &amp; ",") &amp; IF(ISBLANK(U356),"",VLOOKUP(U356,ComboValue!$N$2:$O$70,2,FALSE) &amp; ",") &amp; IF(ISBLANK(V356),"",VLOOKUP(V356,ComboValue!$N$2:$O$70,2,FALSE) &amp; ",") &amp; IF(ISBLANK(W356),"",VLOOKUP(W356,ComboValue!$N$2:$O$70,2,FALSE) &amp; ",") &amp; IF(ISBLANK(X356),"",VLOOKUP(X356,ComboValue!$N$2:$O$70,2,FALSE) &amp; ",") &amp; IF(ISBLANK(Y356),"",VLOOKUP(Y356,ComboValue!$N$2:$O$70,2,FALSE) &amp; ",") &amp; IF(ISBLANK(Z356),"",VLOOKUP(Z356,ComboValue!$N$2:$O$70,2,FALSE) &amp; ",") &amp; IF(ISBLANK(AA356),"",VLOOKUP(AA356,ComboValue!$N$2:$O$70,2,FALSE) &amp; ",") &amp; IF(ISBLANK(AB356),"",VLOOKUP(AB356,ComboValue!$N$2:$O$70,2,FALSE) &amp; ",") &amp; IF(ISBLANK(AC356),"",VLOOKUP(AC356,ComboValue!$N$2:$O$70,2,FALSE) &amp; ",") &amp; IF(ISBLANK(AD356),"",VLOOKUP(AD356,ComboValue!$N$2:$O$70,2,FALSE) &amp; ",") &amp; IF(ISBLANK(AE356),"",VLOOKUP(AE356,ComboValue!$N$2:$O$70,2,FALSE) &amp; ",") &amp; IF(ISBLANK(AF356),"",VLOOKUP(AF356,ComboValue!$N$2:$O$70,2,FALSE) &amp; ",") &amp; IF(ISBLANK(AG356),"",VLOOKUP(AG356,ComboValue!$N$2:$O$70,2,FALSE) &amp; ",") &amp; IF(ISBLANK(AH356),"",VLOOKUP(AH356,ComboValue!$N$2:$O$70,2,FALSE) &amp; ",") &amp; IF(ISBLANK(AI356),"",VLOOKUP(AI356,ComboValue!$N$2:$O$70,2,FALSE) &amp; ",") &amp; IF(ISBLANK(AJ356),"",VLOOKUP(AJ356,ComboValue!$N$2:$O$70,2,FALSE) &amp; ",") &amp; IF(ISBLANK(AK356),"",VLOOKUP(AK356,ComboValue!$N$2:$O$70,2,FALSE) &amp; ",") &amp; IF(ISBLANK(AL356),"",VLOOKUP(AL356,ComboValue!$N$2:$O$70,2,FALSE) &amp; ",") &amp; IF(ISBLANK(AM356),"",VLOOKUP(AM356,ComboValue!$N$2:$O$70,2,FALSE) &amp; ",") &amp; IF(ISBLANK(AN356),"",VLOOKUP(AN356,ComboValue!$N$2:$O$70,2,FALSE) &amp; ",") &amp; IF(ISBLANK(AO356),"",VLOOKUP(AO356,ComboValue!$N$2:$O$70,2,FALSE) &amp; ",") &amp; IF(ISBLANK(AP356),"",VLOOKUP(AP356,ComboValue!$N$2:$O$70,2,FALSE) &amp; ",") &amp; IF(ISBLANK(AQ356),"",VLOOKUP(AQ356,ComboValue!$N$2:$O$70,2,FALSE) &amp; ",") &amp; IF(ISBLANK(AR356),"",VLOOKUP(AR356,ComboValue!$N$2:$O$70,2,FALSE) &amp; ",") &amp; IF(ISBLANK(AS356),"",VLOOKUP(AS356,ComboValue!$N$2:$O$70,2,FALSE) &amp; ",") &amp; IF(ISBLANK(AT356),"",VLOOKUP(AT356,ComboValue!$N$2:$O$70,2,FALSE) &amp; ",") &amp; IF(ISBLANK(AU356),"",VLOOKUP(AU356,ComboValue!$N$2:$O$70,2,FALSE) &amp; ",") &amp; IF(ISBLANK(AV356),"",VLOOKUP(AV356,ComboValue!$N$2:$O$70,2,FALSE) &amp; ",")</f>
        <v/>
      </c>
      <c r="BC356" s="122" t="str">
        <f t="shared" si="337"/>
        <v/>
      </c>
      <c r="BD356" s="110"/>
      <c r="BE356" s="120" t="str">
        <f t="shared" si="325"/>
        <v/>
      </c>
      <c r="BF356" s="121" t="str">
        <f t="shared" si="326"/>
        <v/>
      </c>
      <c r="BG356" s="121" t="str">
        <f t="shared" si="327"/>
        <v/>
      </c>
      <c r="BH356" s="121" t="str">
        <f t="shared" si="328"/>
        <v/>
      </c>
      <c r="BI356" s="121" t="str">
        <f t="shared" si="329"/>
        <v/>
      </c>
      <c r="BJ356" s="121" t="str">
        <f t="shared" si="330"/>
        <v/>
      </c>
      <c r="BK356" s="121" t="str">
        <f t="shared" si="331"/>
        <v/>
      </c>
      <c r="BL356" s="121" t="str">
        <f t="shared" si="332"/>
        <v/>
      </c>
      <c r="BM356" s="121" t="str">
        <f t="shared" si="333"/>
        <v/>
      </c>
      <c r="BN356" s="121" t="str">
        <f t="shared" si="334"/>
        <v/>
      </c>
      <c r="BO356" s="121">
        <f t="shared" si="338"/>
        <v>0</v>
      </c>
      <c r="BP356" s="121">
        <f t="shared" si="339"/>
        <v>0</v>
      </c>
      <c r="BQ356" s="121">
        <f t="shared" si="340"/>
        <v>0</v>
      </c>
      <c r="BR356" s="121">
        <f t="shared" si="341"/>
        <v>0</v>
      </c>
      <c r="BS356" s="121">
        <f t="shared" si="342"/>
        <v>0</v>
      </c>
      <c r="BT356" s="121">
        <f t="shared" si="343"/>
        <v>0</v>
      </c>
      <c r="BU356" s="121" t="str">
        <f t="shared" si="344"/>
        <v/>
      </c>
      <c r="BV356" s="121" t="str">
        <f t="shared" si="345"/>
        <v/>
      </c>
      <c r="BW356" s="121" t="str">
        <f t="shared" si="346"/>
        <v/>
      </c>
      <c r="BX356" s="121" t="str">
        <f t="shared" si="347"/>
        <v/>
      </c>
      <c r="BY356" s="121" t="str">
        <f t="shared" si="348"/>
        <v/>
      </c>
      <c r="BZ356" s="121" t="str">
        <f t="shared" si="349"/>
        <v/>
      </c>
      <c r="CA356" s="121" t="str">
        <f t="shared" si="350"/>
        <v/>
      </c>
      <c r="CB356" s="121" t="str">
        <f t="shared" si="351"/>
        <v/>
      </c>
      <c r="CC356" s="121" t="str">
        <f t="shared" si="352"/>
        <v/>
      </c>
      <c r="CD356" s="121" t="str">
        <f t="shared" si="353"/>
        <v/>
      </c>
      <c r="CE356" s="121" t="str">
        <f t="shared" si="354"/>
        <v/>
      </c>
      <c r="CF356" s="121" t="str">
        <f t="shared" si="355"/>
        <v/>
      </c>
      <c r="CG356" s="121" t="str">
        <f t="shared" si="356"/>
        <v/>
      </c>
      <c r="CH356" s="121" t="str">
        <f t="shared" si="357"/>
        <v/>
      </c>
      <c r="CI356" s="121" t="str">
        <f t="shared" si="358"/>
        <v/>
      </c>
      <c r="CJ356" s="129" t="str">
        <f t="shared" si="359"/>
        <v/>
      </c>
      <c r="CK356" s="121" t="str">
        <f t="shared" si="360"/>
        <v/>
      </c>
      <c r="CL356" s="121" t="str">
        <f t="shared" si="361"/>
        <v/>
      </c>
      <c r="CM356" s="122" t="str">
        <f t="shared" si="362"/>
        <v/>
      </c>
      <c r="CN356" s="122"/>
      <c r="CO356" s="122"/>
      <c r="CP356" s="122"/>
      <c r="CQ356" s="122"/>
      <c r="CR356" s="218" t="str">
        <f t="shared" si="335"/>
        <v>NO</v>
      </c>
      <c r="CS356" s="120" t="str">
        <f t="shared" si="363"/>
        <v/>
      </c>
      <c r="CT356" s="121" t="str">
        <f t="shared" si="364"/>
        <v/>
      </c>
      <c r="CU356" s="121" t="str">
        <f t="shared" si="365"/>
        <v/>
      </c>
      <c r="CV356" s="121" t="str">
        <f t="shared" si="366"/>
        <v/>
      </c>
      <c r="CW356" s="121" t="str">
        <f t="shared" si="367"/>
        <v/>
      </c>
      <c r="CX356" s="121" t="str">
        <f t="shared" si="368"/>
        <v/>
      </c>
      <c r="CY356" s="121" t="str">
        <f t="shared" si="369"/>
        <v/>
      </c>
      <c r="CZ356" s="121" t="str">
        <f t="shared" si="370"/>
        <v/>
      </c>
      <c r="DA356" s="121" t="str">
        <f t="shared" si="371"/>
        <v/>
      </c>
      <c r="DB356" s="122" t="str">
        <f t="shared" si="372"/>
        <v/>
      </c>
      <c r="DC356" s="120" t="str">
        <f t="shared" si="373"/>
        <v/>
      </c>
      <c r="DD356" s="121" t="str">
        <f t="shared" si="374"/>
        <v/>
      </c>
      <c r="DE356" s="121" t="str">
        <f t="shared" si="375"/>
        <v/>
      </c>
      <c r="DF356" s="122" t="str">
        <f t="shared" si="376"/>
        <v/>
      </c>
      <c r="DG356" s="110"/>
    </row>
    <row r="357" spans="2:111" ht="16.2" hidden="1" customHeight="1" outlineLevel="2" x14ac:dyDescent="0.4">
      <c r="B357" s="7">
        <v>352</v>
      </c>
      <c r="C357" s="12"/>
      <c r="D357" s="13"/>
      <c r="E357" s="14"/>
      <c r="F357" s="14"/>
      <c r="G357" s="14"/>
      <c r="H357" s="14"/>
      <c r="I357" s="14"/>
      <c r="J357" s="14"/>
      <c r="K357" s="14"/>
      <c r="L357" s="15"/>
      <c r="M357" s="12"/>
      <c r="N357" s="12"/>
      <c r="O357" s="12"/>
      <c r="P357" s="98" t="str">
        <f xml:space="preserve"> IF(ISBLANK(M357),"",VLOOKUP(M357,ComboValue!$E$2:$I$18,5,FALSE))</f>
        <v/>
      </c>
      <c r="Q357" s="12"/>
      <c r="R357" s="234" t="str" cm="1">
        <f t="array" ref="R357">IF(OR(ISNUMBER(SEARCH("GHS05",$D357:$L357)),ISNUMBER(SEARCH("GHS06",$D357:$L357)),ISNUMBER(SEARCH("GHS07",$D357:$L357)),ISNUMBER(SEARCH("GHS08",$D357:$L357)),ISNUMBER(SEARCH("geen pictogram",$D357:$L357)),ISNUMBER(SEARCH("GHS09",$D357:$L357)),ISNUMBER(SEARCH("GHS05",$D357:$L357))),"JA","NEE")</f>
        <v>NEE</v>
      </c>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X357" s="121" t="str">
        <f xml:space="preserve"> IF(ISBLANK(D357),"",VLOOKUP(D357,ComboValue!$B$2:$C$11,2,FALSE) &amp; ",") &amp; IF(ISBLANK(E357),"",VLOOKUP(E357,ComboValue!$B$2:$C$11,2,FALSE) &amp; ",") &amp; IF(ISBLANK(F357),"",VLOOKUP(F357,ComboValue!$B$2:$C$11,2,FALSE) &amp; ",") &amp; IF(ISBLANK(G357),"",VLOOKUP(G357,ComboValue!$B$2:$C$11,2,FALSE) &amp; ",") &amp; IF(ISBLANK(H357),"",VLOOKUP(H357,ComboValue!$B$2:$C$11,2,FALSE) &amp; ",") &amp; IF(ISBLANK(I357),"",VLOOKUP(I357,ComboValue!$B$2:$C$11,2,FALSE) &amp; ",") &amp; IF(ISBLANK(J357),"",VLOOKUP(J357,ComboValue!$B$2:$C$11,2,FALSE) &amp; ",") &amp; IF(ISBLANK(K357),"",VLOOKUP(K357,ComboValue!$B$2:$C$11,2,FALSE) &amp; ",") &amp; IF(ISBLANK(L357),"",VLOOKUP(L357,ComboValue!$B$2:$C$11,2,FALSE) &amp; ",")</f>
        <v/>
      </c>
      <c r="AY357" s="121" t="str">
        <f t="shared" si="336"/>
        <v>Tous_NL</v>
      </c>
      <c r="AZ357" s="121" t="str">
        <f>IF(ISBLANK(M357),"",VLOOKUP(M357,ComboValue!$E$2:$G$18,3,FALSE))</f>
        <v/>
      </c>
      <c r="BA357" s="121" t="str">
        <f>IF(ISBLANK(N357),"",VLOOKUP(N357,ComboValue!$K$2:$L$5,2,FALSE))</f>
        <v/>
      </c>
      <c r="BB357" s="128" t="str">
        <f>IF(ISBLANK(S357),"",VLOOKUP(S357,ComboValue!$N$2:$O$70,2,FALSE) &amp; ",") &amp; IF(ISBLANK(T357),"",VLOOKUP(T357,ComboValue!$N$2:$O$70,2,FALSE) &amp; ",") &amp; IF(ISBLANK(U357),"",VLOOKUP(U357,ComboValue!$N$2:$O$70,2,FALSE) &amp; ",") &amp; IF(ISBLANK(V357),"",VLOOKUP(V357,ComboValue!$N$2:$O$70,2,FALSE) &amp; ",") &amp; IF(ISBLANK(W357),"",VLOOKUP(W357,ComboValue!$N$2:$O$70,2,FALSE) &amp; ",") &amp; IF(ISBLANK(X357),"",VLOOKUP(X357,ComboValue!$N$2:$O$70,2,FALSE) &amp; ",") &amp; IF(ISBLANK(Y357),"",VLOOKUP(Y357,ComboValue!$N$2:$O$70,2,FALSE) &amp; ",") &amp; IF(ISBLANK(Z357),"",VLOOKUP(Z357,ComboValue!$N$2:$O$70,2,FALSE) &amp; ",") &amp; IF(ISBLANK(AA357),"",VLOOKUP(AA357,ComboValue!$N$2:$O$70,2,FALSE) &amp; ",") &amp; IF(ISBLANK(AB357),"",VLOOKUP(AB357,ComboValue!$N$2:$O$70,2,FALSE) &amp; ",") &amp; IF(ISBLANK(AC357),"",VLOOKUP(AC357,ComboValue!$N$2:$O$70,2,FALSE) &amp; ",") &amp; IF(ISBLANK(AD357),"",VLOOKUP(AD357,ComboValue!$N$2:$O$70,2,FALSE) &amp; ",") &amp; IF(ISBLANK(AE357),"",VLOOKUP(AE357,ComboValue!$N$2:$O$70,2,FALSE) &amp; ",") &amp; IF(ISBLANK(AF357),"",VLOOKUP(AF357,ComboValue!$N$2:$O$70,2,FALSE) &amp; ",") &amp; IF(ISBLANK(AG357),"",VLOOKUP(AG357,ComboValue!$N$2:$O$70,2,FALSE) &amp; ",") &amp; IF(ISBLANK(AH357),"",VLOOKUP(AH357,ComboValue!$N$2:$O$70,2,FALSE) &amp; ",") &amp; IF(ISBLANK(AI357),"",VLOOKUP(AI357,ComboValue!$N$2:$O$70,2,FALSE) &amp; ",") &amp; IF(ISBLANK(AJ357),"",VLOOKUP(AJ357,ComboValue!$N$2:$O$70,2,FALSE) &amp; ",") &amp; IF(ISBLANK(AK357),"",VLOOKUP(AK357,ComboValue!$N$2:$O$70,2,FALSE) &amp; ",") &amp; IF(ISBLANK(AL357),"",VLOOKUP(AL357,ComboValue!$N$2:$O$70,2,FALSE) &amp; ",") &amp; IF(ISBLANK(AM357),"",VLOOKUP(AM357,ComboValue!$N$2:$O$70,2,FALSE) &amp; ",") &amp; IF(ISBLANK(AN357),"",VLOOKUP(AN357,ComboValue!$N$2:$O$70,2,FALSE) &amp; ",") &amp; IF(ISBLANK(AO357),"",VLOOKUP(AO357,ComboValue!$N$2:$O$70,2,FALSE) &amp; ",") &amp; IF(ISBLANK(AP357),"",VLOOKUP(AP357,ComboValue!$N$2:$O$70,2,FALSE) &amp; ",") &amp; IF(ISBLANK(AQ357),"",VLOOKUP(AQ357,ComboValue!$N$2:$O$70,2,FALSE) &amp; ",") &amp; IF(ISBLANK(AR357),"",VLOOKUP(AR357,ComboValue!$N$2:$O$70,2,FALSE) &amp; ",") &amp; IF(ISBLANK(AS357),"",VLOOKUP(AS357,ComboValue!$N$2:$O$70,2,FALSE) &amp; ",") &amp; IF(ISBLANK(AT357),"",VLOOKUP(AT357,ComboValue!$N$2:$O$70,2,FALSE) &amp; ",") &amp; IF(ISBLANK(AU357),"",VLOOKUP(AU357,ComboValue!$N$2:$O$70,2,FALSE) &amp; ",") &amp; IF(ISBLANK(AV357),"",VLOOKUP(AV357,ComboValue!$N$2:$O$70,2,FALSE) &amp; ",")</f>
        <v/>
      </c>
      <c r="BC357" s="122" t="str">
        <f t="shared" si="337"/>
        <v/>
      </c>
      <c r="BD357" s="110"/>
      <c r="BE357" s="120" t="str">
        <f t="shared" si="325"/>
        <v/>
      </c>
      <c r="BF357" s="121" t="str">
        <f t="shared" si="326"/>
        <v/>
      </c>
      <c r="BG357" s="121" t="str">
        <f t="shared" si="327"/>
        <v/>
      </c>
      <c r="BH357" s="121" t="str">
        <f t="shared" si="328"/>
        <v/>
      </c>
      <c r="BI357" s="121" t="str">
        <f t="shared" si="329"/>
        <v/>
      </c>
      <c r="BJ357" s="121" t="str">
        <f t="shared" si="330"/>
        <v/>
      </c>
      <c r="BK357" s="121" t="str">
        <f t="shared" si="331"/>
        <v/>
      </c>
      <c r="BL357" s="121" t="str">
        <f t="shared" si="332"/>
        <v/>
      </c>
      <c r="BM357" s="121" t="str">
        <f t="shared" si="333"/>
        <v/>
      </c>
      <c r="BN357" s="121" t="str">
        <f t="shared" si="334"/>
        <v/>
      </c>
      <c r="BO357" s="121">
        <f t="shared" si="338"/>
        <v>0</v>
      </c>
      <c r="BP357" s="121">
        <f t="shared" si="339"/>
        <v>0</v>
      </c>
      <c r="BQ357" s="121">
        <f t="shared" si="340"/>
        <v>0</v>
      </c>
      <c r="BR357" s="121">
        <f t="shared" si="341"/>
        <v>0</v>
      </c>
      <c r="BS357" s="121">
        <f t="shared" si="342"/>
        <v>0</v>
      </c>
      <c r="BT357" s="121">
        <f t="shared" si="343"/>
        <v>0</v>
      </c>
      <c r="BU357" s="121" t="str">
        <f t="shared" si="344"/>
        <v/>
      </c>
      <c r="BV357" s="121" t="str">
        <f t="shared" si="345"/>
        <v/>
      </c>
      <c r="BW357" s="121" t="str">
        <f t="shared" si="346"/>
        <v/>
      </c>
      <c r="BX357" s="121" t="str">
        <f t="shared" si="347"/>
        <v/>
      </c>
      <c r="BY357" s="121" t="str">
        <f t="shared" si="348"/>
        <v/>
      </c>
      <c r="BZ357" s="121" t="str">
        <f t="shared" si="349"/>
        <v/>
      </c>
      <c r="CA357" s="121" t="str">
        <f t="shared" si="350"/>
        <v/>
      </c>
      <c r="CB357" s="121" t="str">
        <f t="shared" si="351"/>
        <v/>
      </c>
      <c r="CC357" s="121" t="str">
        <f t="shared" si="352"/>
        <v/>
      </c>
      <c r="CD357" s="121" t="str">
        <f t="shared" si="353"/>
        <v/>
      </c>
      <c r="CE357" s="121" t="str">
        <f t="shared" si="354"/>
        <v/>
      </c>
      <c r="CF357" s="121" t="str">
        <f t="shared" si="355"/>
        <v/>
      </c>
      <c r="CG357" s="121" t="str">
        <f t="shared" si="356"/>
        <v/>
      </c>
      <c r="CH357" s="121" t="str">
        <f t="shared" si="357"/>
        <v/>
      </c>
      <c r="CI357" s="121" t="str">
        <f t="shared" si="358"/>
        <v/>
      </c>
      <c r="CJ357" s="129" t="str">
        <f t="shared" si="359"/>
        <v/>
      </c>
      <c r="CK357" s="121" t="str">
        <f t="shared" si="360"/>
        <v/>
      </c>
      <c r="CL357" s="121" t="str">
        <f t="shared" si="361"/>
        <v/>
      </c>
      <c r="CM357" s="122" t="str">
        <f t="shared" si="362"/>
        <v/>
      </c>
      <c r="CN357" s="122"/>
      <c r="CO357" s="122"/>
      <c r="CP357" s="122"/>
      <c r="CQ357" s="122"/>
      <c r="CR357" s="218" t="str">
        <f t="shared" si="335"/>
        <v>NO</v>
      </c>
      <c r="CS357" s="120" t="str">
        <f t="shared" si="363"/>
        <v/>
      </c>
      <c r="CT357" s="121" t="str">
        <f t="shared" si="364"/>
        <v/>
      </c>
      <c r="CU357" s="121" t="str">
        <f t="shared" si="365"/>
        <v/>
      </c>
      <c r="CV357" s="121" t="str">
        <f t="shared" si="366"/>
        <v/>
      </c>
      <c r="CW357" s="121" t="str">
        <f t="shared" si="367"/>
        <v/>
      </c>
      <c r="CX357" s="121" t="str">
        <f t="shared" si="368"/>
        <v/>
      </c>
      <c r="CY357" s="121" t="str">
        <f t="shared" si="369"/>
        <v/>
      </c>
      <c r="CZ357" s="121" t="str">
        <f t="shared" si="370"/>
        <v/>
      </c>
      <c r="DA357" s="121" t="str">
        <f t="shared" si="371"/>
        <v/>
      </c>
      <c r="DB357" s="122" t="str">
        <f t="shared" si="372"/>
        <v/>
      </c>
      <c r="DC357" s="120" t="str">
        <f t="shared" si="373"/>
        <v/>
      </c>
      <c r="DD357" s="121" t="str">
        <f t="shared" si="374"/>
        <v/>
      </c>
      <c r="DE357" s="121" t="str">
        <f t="shared" si="375"/>
        <v/>
      </c>
      <c r="DF357" s="122" t="str">
        <f t="shared" si="376"/>
        <v/>
      </c>
      <c r="DG357" s="110"/>
    </row>
    <row r="358" spans="2:111" ht="16.2" hidden="1" customHeight="1" outlineLevel="2" x14ac:dyDescent="0.4">
      <c r="B358" s="7">
        <v>353</v>
      </c>
      <c r="C358" s="12"/>
      <c r="D358" s="13"/>
      <c r="E358" s="14"/>
      <c r="F358" s="14"/>
      <c r="G358" s="14"/>
      <c r="H358" s="14"/>
      <c r="I358" s="14"/>
      <c r="J358" s="14"/>
      <c r="K358" s="14"/>
      <c r="L358" s="15"/>
      <c r="M358" s="12"/>
      <c r="N358" s="12"/>
      <c r="O358" s="12"/>
      <c r="P358" s="98" t="str">
        <f xml:space="preserve"> IF(ISBLANK(M358),"",VLOOKUP(M358,ComboValue!$E$2:$I$18,5,FALSE))</f>
        <v/>
      </c>
      <c r="Q358" s="12"/>
      <c r="R358" s="234" t="str" cm="1">
        <f t="array" ref="R358">IF(OR(ISNUMBER(SEARCH("GHS05",$D358:$L358)),ISNUMBER(SEARCH("GHS06",$D358:$L358)),ISNUMBER(SEARCH("GHS07",$D358:$L358)),ISNUMBER(SEARCH("GHS08",$D358:$L358)),ISNUMBER(SEARCH("geen pictogram",$D358:$L358)),ISNUMBER(SEARCH("GHS09",$D358:$L358)),ISNUMBER(SEARCH("GHS05",$D358:$L358))),"JA","NEE")</f>
        <v>NEE</v>
      </c>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X358" s="121" t="str">
        <f xml:space="preserve"> IF(ISBLANK(D358),"",VLOOKUP(D358,ComboValue!$B$2:$C$11,2,FALSE) &amp; ",") &amp; IF(ISBLANK(E358),"",VLOOKUP(E358,ComboValue!$B$2:$C$11,2,FALSE) &amp; ",") &amp; IF(ISBLANK(F358),"",VLOOKUP(F358,ComboValue!$B$2:$C$11,2,FALSE) &amp; ",") &amp; IF(ISBLANK(G358),"",VLOOKUP(G358,ComboValue!$B$2:$C$11,2,FALSE) &amp; ",") &amp; IF(ISBLANK(H358),"",VLOOKUP(H358,ComboValue!$B$2:$C$11,2,FALSE) &amp; ",") &amp; IF(ISBLANK(I358),"",VLOOKUP(I358,ComboValue!$B$2:$C$11,2,FALSE) &amp; ",") &amp; IF(ISBLANK(J358),"",VLOOKUP(J358,ComboValue!$B$2:$C$11,2,FALSE) &amp; ",") &amp; IF(ISBLANK(K358),"",VLOOKUP(K358,ComboValue!$B$2:$C$11,2,FALSE) &amp; ",") &amp; IF(ISBLANK(L358),"",VLOOKUP(L358,ComboValue!$B$2:$C$11,2,FALSE) &amp; ",")</f>
        <v/>
      </c>
      <c r="AY358" s="121" t="str">
        <f t="shared" si="336"/>
        <v>Tous_NL</v>
      </c>
      <c r="AZ358" s="121" t="str">
        <f>IF(ISBLANK(M358),"",VLOOKUP(M358,ComboValue!$E$2:$G$18,3,FALSE))</f>
        <v/>
      </c>
      <c r="BA358" s="121" t="str">
        <f>IF(ISBLANK(N358),"",VLOOKUP(N358,ComboValue!$K$2:$L$5,2,FALSE))</f>
        <v/>
      </c>
      <c r="BB358" s="128" t="str">
        <f>IF(ISBLANK(S358),"",VLOOKUP(S358,ComboValue!$N$2:$O$70,2,FALSE) &amp; ",") &amp; IF(ISBLANK(T358),"",VLOOKUP(T358,ComboValue!$N$2:$O$70,2,FALSE) &amp; ",") &amp; IF(ISBLANK(U358),"",VLOOKUP(U358,ComboValue!$N$2:$O$70,2,FALSE) &amp; ",") &amp; IF(ISBLANK(V358),"",VLOOKUP(V358,ComboValue!$N$2:$O$70,2,FALSE) &amp; ",") &amp; IF(ISBLANK(W358),"",VLOOKUP(W358,ComboValue!$N$2:$O$70,2,FALSE) &amp; ",") &amp; IF(ISBLANK(X358),"",VLOOKUP(X358,ComboValue!$N$2:$O$70,2,FALSE) &amp; ",") &amp; IF(ISBLANK(Y358),"",VLOOKUP(Y358,ComboValue!$N$2:$O$70,2,FALSE) &amp; ",") &amp; IF(ISBLANK(Z358),"",VLOOKUP(Z358,ComboValue!$N$2:$O$70,2,FALSE) &amp; ",") &amp; IF(ISBLANK(AA358),"",VLOOKUP(AA358,ComboValue!$N$2:$O$70,2,FALSE) &amp; ",") &amp; IF(ISBLANK(AB358),"",VLOOKUP(AB358,ComboValue!$N$2:$O$70,2,FALSE) &amp; ",") &amp; IF(ISBLANK(AC358),"",VLOOKUP(AC358,ComboValue!$N$2:$O$70,2,FALSE) &amp; ",") &amp; IF(ISBLANK(AD358),"",VLOOKUP(AD358,ComboValue!$N$2:$O$70,2,FALSE) &amp; ",") &amp; IF(ISBLANK(AE358),"",VLOOKUP(AE358,ComboValue!$N$2:$O$70,2,FALSE) &amp; ",") &amp; IF(ISBLANK(AF358),"",VLOOKUP(AF358,ComboValue!$N$2:$O$70,2,FALSE) &amp; ",") &amp; IF(ISBLANK(AG358),"",VLOOKUP(AG358,ComboValue!$N$2:$O$70,2,FALSE) &amp; ",") &amp; IF(ISBLANK(AH358),"",VLOOKUP(AH358,ComboValue!$N$2:$O$70,2,FALSE) &amp; ",") &amp; IF(ISBLANK(AI358),"",VLOOKUP(AI358,ComboValue!$N$2:$O$70,2,FALSE) &amp; ",") &amp; IF(ISBLANK(AJ358),"",VLOOKUP(AJ358,ComboValue!$N$2:$O$70,2,FALSE) &amp; ",") &amp; IF(ISBLANK(AK358),"",VLOOKUP(AK358,ComboValue!$N$2:$O$70,2,FALSE) &amp; ",") &amp; IF(ISBLANK(AL358),"",VLOOKUP(AL358,ComboValue!$N$2:$O$70,2,FALSE) &amp; ",") &amp; IF(ISBLANK(AM358),"",VLOOKUP(AM358,ComboValue!$N$2:$O$70,2,FALSE) &amp; ",") &amp; IF(ISBLANK(AN358),"",VLOOKUP(AN358,ComboValue!$N$2:$O$70,2,FALSE) &amp; ",") &amp; IF(ISBLANK(AO358),"",VLOOKUP(AO358,ComboValue!$N$2:$O$70,2,FALSE) &amp; ",") &amp; IF(ISBLANK(AP358),"",VLOOKUP(AP358,ComboValue!$N$2:$O$70,2,FALSE) &amp; ",") &amp; IF(ISBLANK(AQ358),"",VLOOKUP(AQ358,ComboValue!$N$2:$O$70,2,FALSE) &amp; ",") &amp; IF(ISBLANK(AR358),"",VLOOKUP(AR358,ComboValue!$N$2:$O$70,2,FALSE) &amp; ",") &amp; IF(ISBLANK(AS358),"",VLOOKUP(AS358,ComboValue!$N$2:$O$70,2,FALSE) &amp; ",") &amp; IF(ISBLANK(AT358),"",VLOOKUP(AT358,ComboValue!$N$2:$O$70,2,FALSE) &amp; ",") &amp; IF(ISBLANK(AU358),"",VLOOKUP(AU358,ComboValue!$N$2:$O$70,2,FALSE) &amp; ",") &amp; IF(ISBLANK(AV358),"",VLOOKUP(AV358,ComboValue!$N$2:$O$70,2,FALSE) &amp; ",")</f>
        <v/>
      </c>
      <c r="BC358" s="122" t="str">
        <f t="shared" si="337"/>
        <v/>
      </c>
      <c r="BD358" s="110"/>
      <c r="BE358" s="120" t="str">
        <f t="shared" si="325"/>
        <v/>
      </c>
      <c r="BF358" s="121" t="str">
        <f t="shared" si="326"/>
        <v/>
      </c>
      <c r="BG358" s="121" t="str">
        <f t="shared" si="327"/>
        <v/>
      </c>
      <c r="BH358" s="121" t="str">
        <f t="shared" si="328"/>
        <v/>
      </c>
      <c r="BI358" s="121" t="str">
        <f t="shared" si="329"/>
        <v/>
      </c>
      <c r="BJ358" s="121" t="str">
        <f t="shared" si="330"/>
        <v/>
      </c>
      <c r="BK358" s="121" t="str">
        <f t="shared" si="331"/>
        <v/>
      </c>
      <c r="BL358" s="121" t="str">
        <f t="shared" si="332"/>
        <v/>
      </c>
      <c r="BM358" s="121" t="str">
        <f t="shared" si="333"/>
        <v/>
      </c>
      <c r="BN358" s="121" t="str">
        <f t="shared" si="334"/>
        <v/>
      </c>
      <c r="BO358" s="121">
        <f t="shared" si="338"/>
        <v>0</v>
      </c>
      <c r="BP358" s="121">
        <f t="shared" si="339"/>
        <v>0</v>
      </c>
      <c r="BQ358" s="121">
        <f t="shared" si="340"/>
        <v>0</v>
      </c>
      <c r="BR358" s="121">
        <f t="shared" si="341"/>
        <v>0</v>
      </c>
      <c r="BS358" s="121">
        <f t="shared" si="342"/>
        <v>0</v>
      </c>
      <c r="BT358" s="121">
        <f t="shared" si="343"/>
        <v>0</v>
      </c>
      <c r="BU358" s="121" t="str">
        <f t="shared" si="344"/>
        <v/>
      </c>
      <c r="BV358" s="121" t="str">
        <f t="shared" si="345"/>
        <v/>
      </c>
      <c r="BW358" s="121" t="str">
        <f t="shared" si="346"/>
        <v/>
      </c>
      <c r="BX358" s="121" t="str">
        <f t="shared" si="347"/>
        <v/>
      </c>
      <c r="BY358" s="121" t="str">
        <f t="shared" si="348"/>
        <v/>
      </c>
      <c r="BZ358" s="121" t="str">
        <f t="shared" si="349"/>
        <v/>
      </c>
      <c r="CA358" s="121" t="str">
        <f t="shared" si="350"/>
        <v/>
      </c>
      <c r="CB358" s="121" t="str">
        <f t="shared" si="351"/>
        <v/>
      </c>
      <c r="CC358" s="121" t="str">
        <f t="shared" si="352"/>
        <v/>
      </c>
      <c r="CD358" s="121" t="str">
        <f t="shared" si="353"/>
        <v/>
      </c>
      <c r="CE358" s="121" t="str">
        <f t="shared" si="354"/>
        <v/>
      </c>
      <c r="CF358" s="121" t="str">
        <f t="shared" si="355"/>
        <v/>
      </c>
      <c r="CG358" s="121" t="str">
        <f t="shared" si="356"/>
        <v/>
      </c>
      <c r="CH358" s="121" t="str">
        <f t="shared" si="357"/>
        <v/>
      </c>
      <c r="CI358" s="121" t="str">
        <f t="shared" si="358"/>
        <v/>
      </c>
      <c r="CJ358" s="129" t="str">
        <f t="shared" si="359"/>
        <v/>
      </c>
      <c r="CK358" s="121" t="str">
        <f t="shared" si="360"/>
        <v/>
      </c>
      <c r="CL358" s="121" t="str">
        <f t="shared" si="361"/>
        <v/>
      </c>
      <c r="CM358" s="122" t="str">
        <f t="shared" si="362"/>
        <v/>
      </c>
      <c r="CN358" s="122"/>
      <c r="CO358" s="122"/>
      <c r="CP358" s="122"/>
      <c r="CQ358" s="122"/>
      <c r="CR358" s="218" t="str">
        <f t="shared" si="335"/>
        <v>NO</v>
      </c>
      <c r="CS358" s="120" t="str">
        <f t="shared" si="363"/>
        <v/>
      </c>
      <c r="CT358" s="121" t="str">
        <f t="shared" si="364"/>
        <v/>
      </c>
      <c r="CU358" s="121" t="str">
        <f t="shared" si="365"/>
        <v/>
      </c>
      <c r="CV358" s="121" t="str">
        <f t="shared" si="366"/>
        <v/>
      </c>
      <c r="CW358" s="121" t="str">
        <f t="shared" si="367"/>
        <v/>
      </c>
      <c r="CX358" s="121" t="str">
        <f t="shared" si="368"/>
        <v/>
      </c>
      <c r="CY358" s="121" t="str">
        <f t="shared" si="369"/>
        <v/>
      </c>
      <c r="CZ358" s="121" t="str">
        <f t="shared" si="370"/>
        <v/>
      </c>
      <c r="DA358" s="121" t="str">
        <f t="shared" si="371"/>
        <v/>
      </c>
      <c r="DB358" s="122" t="str">
        <f t="shared" si="372"/>
        <v/>
      </c>
      <c r="DC358" s="120" t="str">
        <f t="shared" si="373"/>
        <v/>
      </c>
      <c r="DD358" s="121" t="str">
        <f t="shared" si="374"/>
        <v/>
      </c>
      <c r="DE358" s="121" t="str">
        <f t="shared" si="375"/>
        <v/>
      </c>
      <c r="DF358" s="122" t="str">
        <f t="shared" si="376"/>
        <v/>
      </c>
      <c r="DG358" s="110"/>
    </row>
    <row r="359" spans="2:111" ht="16.2" hidden="1" customHeight="1" outlineLevel="2" x14ac:dyDescent="0.4">
      <c r="B359" s="7">
        <v>354</v>
      </c>
      <c r="C359" s="12"/>
      <c r="D359" s="13"/>
      <c r="E359" s="14"/>
      <c r="F359" s="14"/>
      <c r="G359" s="14"/>
      <c r="H359" s="14"/>
      <c r="I359" s="14"/>
      <c r="J359" s="14"/>
      <c r="K359" s="14"/>
      <c r="L359" s="15"/>
      <c r="M359" s="12"/>
      <c r="N359" s="12"/>
      <c r="O359" s="12"/>
      <c r="P359" s="98" t="str">
        <f xml:space="preserve"> IF(ISBLANK(M359),"",VLOOKUP(M359,ComboValue!$E$2:$I$18,5,FALSE))</f>
        <v/>
      </c>
      <c r="Q359" s="12"/>
      <c r="R359" s="234" t="str" cm="1">
        <f t="array" ref="R359">IF(OR(ISNUMBER(SEARCH("GHS05",$D359:$L359)),ISNUMBER(SEARCH("GHS06",$D359:$L359)),ISNUMBER(SEARCH("GHS07",$D359:$L359)),ISNUMBER(SEARCH("GHS08",$D359:$L359)),ISNUMBER(SEARCH("geen pictogram",$D359:$L359)),ISNUMBER(SEARCH("GHS09",$D359:$L359)),ISNUMBER(SEARCH("GHS05",$D359:$L359))),"JA","NEE")</f>
        <v>NEE</v>
      </c>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X359" s="121" t="str">
        <f xml:space="preserve"> IF(ISBLANK(D359),"",VLOOKUP(D359,ComboValue!$B$2:$C$11,2,FALSE) &amp; ",") &amp; IF(ISBLANK(E359),"",VLOOKUP(E359,ComboValue!$B$2:$C$11,2,FALSE) &amp; ",") &amp; IF(ISBLANK(F359),"",VLOOKUP(F359,ComboValue!$B$2:$C$11,2,FALSE) &amp; ",") &amp; IF(ISBLANK(G359),"",VLOOKUP(G359,ComboValue!$B$2:$C$11,2,FALSE) &amp; ",") &amp; IF(ISBLANK(H359),"",VLOOKUP(H359,ComboValue!$B$2:$C$11,2,FALSE) &amp; ",") &amp; IF(ISBLANK(I359),"",VLOOKUP(I359,ComboValue!$B$2:$C$11,2,FALSE) &amp; ",") &amp; IF(ISBLANK(J359),"",VLOOKUP(J359,ComboValue!$B$2:$C$11,2,FALSE) &amp; ",") &amp; IF(ISBLANK(K359),"",VLOOKUP(K359,ComboValue!$B$2:$C$11,2,FALSE) &amp; ",") &amp; IF(ISBLANK(L359),"",VLOOKUP(L359,ComboValue!$B$2:$C$11,2,FALSE) &amp; ",")</f>
        <v/>
      </c>
      <c r="AY359" s="121" t="str">
        <f t="shared" si="336"/>
        <v>Tous_NL</v>
      </c>
      <c r="AZ359" s="121" t="str">
        <f>IF(ISBLANK(M359),"",VLOOKUP(M359,ComboValue!$E$2:$G$18,3,FALSE))</f>
        <v/>
      </c>
      <c r="BA359" s="121" t="str">
        <f>IF(ISBLANK(N359),"",VLOOKUP(N359,ComboValue!$K$2:$L$5,2,FALSE))</f>
        <v/>
      </c>
      <c r="BB359" s="128" t="str">
        <f>IF(ISBLANK(S359),"",VLOOKUP(S359,ComboValue!$N$2:$O$70,2,FALSE) &amp; ",") &amp; IF(ISBLANK(T359),"",VLOOKUP(T359,ComboValue!$N$2:$O$70,2,FALSE) &amp; ",") &amp; IF(ISBLANK(U359),"",VLOOKUP(U359,ComboValue!$N$2:$O$70,2,FALSE) &amp; ",") &amp; IF(ISBLANK(V359),"",VLOOKUP(V359,ComboValue!$N$2:$O$70,2,FALSE) &amp; ",") &amp; IF(ISBLANK(W359),"",VLOOKUP(W359,ComboValue!$N$2:$O$70,2,FALSE) &amp; ",") &amp; IF(ISBLANK(X359),"",VLOOKUP(X359,ComboValue!$N$2:$O$70,2,FALSE) &amp; ",") &amp; IF(ISBLANK(Y359),"",VLOOKUP(Y359,ComboValue!$N$2:$O$70,2,FALSE) &amp; ",") &amp; IF(ISBLANK(Z359),"",VLOOKUP(Z359,ComboValue!$N$2:$O$70,2,FALSE) &amp; ",") &amp; IF(ISBLANK(AA359),"",VLOOKUP(AA359,ComboValue!$N$2:$O$70,2,FALSE) &amp; ",") &amp; IF(ISBLANK(AB359),"",VLOOKUP(AB359,ComboValue!$N$2:$O$70,2,FALSE) &amp; ",") &amp; IF(ISBLANK(AC359),"",VLOOKUP(AC359,ComboValue!$N$2:$O$70,2,FALSE) &amp; ",") &amp; IF(ISBLANK(AD359),"",VLOOKUP(AD359,ComboValue!$N$2:$O$70,2,FALSE) &amp; ",") &amp; IF(ISBLANK(AE359),"",VLOOKUP(AE359,ComboValue!$N$2:$O$70,2,FALSE) &amp; ",") &amp; IF(ISBLANK(AF359),"",VLOOKUP(AF359,ComboValue!$N$2:$O$70,2,FALSE) &amp; ",") &amp; IF(ISBLANK(AG359),"",VLOOKUP(AG359,ComboValue!$N$2:$O$70,2,FALSE) &amp; ",") &amp; IF(ISBLANK(AH359),"",VLOOKUP(AH359,ComboValue!$N$2:$O$70,2,FALSE) &amp; ",") &amp; IF(ISBLANK(AI359),"",VLOOKUP(AI359,ComboValue!$N$2:$O$70,2,FALSE) &amp; ",") &amp; IF(ISBLANK(AJ359),"",VLOOKUP(AJ359,ComboValue!$N$2:$O$70,2,FALSE) &amp; ",") &amp; IF(ISBLANK(AK359),"",VLOOKUP(AK359,ComboValue!$N$2:$O$70,2,FALSE) &amp; ",") &amp; IF(ISBLANK(AL359),"",VLOOKUP(AL359,ComboValue!$N$2:$O$70,2,FALSE) &amp; ",") &amp; IF(ISBLANK(AM359),"",VLOOKUP(AM359,ComboValue!$N$2:$O$70,2,FALSE) &amp; ",") &amp; IF(ISBLANK(AN359),"",VLOOKUP(AN359,ComboValue!$N$2:$O$70,2,FALSE) &amp; ",") &amp; IF(ISBLANK(AO359),"",VLOOKUP(AO359,ComboValue!$N$2:$O$70,2,FALSE) &amp; ",") &amp; IF(ISBLANK(AP359),"",VLOOKUP(AP359,ComboValue!$N$2:$O$70,2,FALSE) &amp; ",") &amp; IF(ISBLANK(AQ359),"",VLOOKUP(AQ359,ComboValue!$N$2:$O$70,2,FALSE) &amp; ",") &amp; IF(ISBLANK(AR359),"",VLOOKUP(AR359,ComboValue!$N$2:$O$70,2,FALSE) &amp; ",") &amp; IF(ISBLANK(AS359),"",VLOOKUP(AS359,ComboValue!$N$2:$O$70,2,FALSE) &amp; ",") &amp; IF(ISBLANK(AT359),"",VLOOKUP(AT359,ComboValue!$N$2:$O$70,2,FALSE) &amp; ",") &amp; IF(ISBLANK(AU359),"",VLOOKUP(AU359,ComboValue!$N$2:$O$70,2,FALSE) &amp; ",") &amp; IF(ISBLANK(AV359),"",VLOOKUP(AV359,ComboValue!$N$2:$O$70,2,FALSE) &amp; ",")</f>
        <v/>
      </c>
      <c r="BC359" s="122" t="str">
        <f t="shared" si="337"/>
        <v/>
      </c>
      <c r="BD359" s="110"/>
      <c r="BE359" s="120" t="str">
        <f t="shared" si="325"/>
        <v/>
      </c>
      <c r="BF359" s="121" t="str">
        <f t="shared" si="326"/>
        <v/>
      </c>
      <c r="BG359" s="121" t="str">
        <f t="shared" si="327"/>
        <v/>
      </c>
      <c r="BH359" s="121" t="str">
        <f t="shared" si="328"/>
        <v/>
      </c>
      <c r="BI359" s="121" t="str">
        <f t="shared" si="329"/>
        <v/>
      </c>
      <c r="BJ359" s="121" t="str">
        <f t="shared" si="330"/>
        <v/>
      </c>
      <c r="BK359" s="121" t="str">
        <f t="shared" si="331"/>
        <v/>
      </c>
      <c r="BL359" s="121" t="str">
        <f t="shared" si="332"/>
        <v/>
      </c>
      <c r="BM359" s="121" t="str">
        <f t="shared" si="333"/>
        <v/>
      </c>
      <c r="BN359" s="121" t="str">
        <f t="shared" si="334"/>
        <v/>
      </c>
      <c r="BO359" s="121">
        <f t="shared" si="338"/>
        <v>0</v>
      </c>
      <c r="BP359" s="121">
        <f t="shared" si="339"/>
        <v>0</v>
      </c>
      <c r="BQ359" s="121">
        <f t="shared" si="340"/>
        <v>0</v>
      </c>
      <c r="BR359" s="121">
        <f t="shared" si="341"/>
        <v>0</v>
      </c>
      <c r="BS359" s="121">
        <f t="shared" si="342"/>
        <v>0</v>
      </c>
      <c r="BT359" s="121">
        <f t="shared" si="343"/>
        <v>0</v>
      </c>
      <c r="BU359" s="121" t="str">
        <f t="shared" si="344"/>
        <v/>
      </c>
      <c r="BV359" s="121" t="str">
        <f t="shared" si="345"/>
        <v/>
      </c>
      <c r="BW359" s="121" t="str">
        <f t="shared" si="346"/>
        <v/>
      </c>
      <c r="BX359" s="121" t="str">
        <f t="shared" si="347"/>
        <v/>
      </c>
      <c r="BY359" s="121" t="str">
        <f t="shared" si="348"/>
        <v/>
      </c>
      <c r="BZ359" s="121" t="str">
        <f t="shared" si="349"/>
        <v/>
      </c>
      <c r="CA359" s="121" t="str">
        <f t="shared" si="350"/>
        <v/>
      </c>
      <c r="CB359" s="121" t="str">
        <f t="shared" si="351"/>
        <v/>
      </c>
      <c r="CC359" s="121" t="str">
        <f t="shared" si="352"/>
        <v/>
      </c>
      <c r="CD359" s="121" t="str">
        <f t="shared" si="353"/>
        <v/>
      </c>
      <c r="CE359" s="121" t="str">
        <f t="shared" si="354"/>
        <v/>
      </c>
      <c r="CF359" s="121" t="str">
        <f t="shared" si="355"/>
        <v/>
      </c>
      <c r="CG359" s="121" t="str">
        <f t="shared" si="356"/>
        <v/>
      </c>
      <c r="CH359" s="121" t="str">
        <f t="shared" si="357"/>
        <v/>
      </c>
      <c r="CI359" s="121" t="str">
        <f t="shared" si="358"/>
        <v/>
      </c>
      <c r="CJ359" s="129" t="str">
        <f t="shared" si="359"/>
        <v/>
      </c>
      <c r="CK359" s="121" t="str">
        <f t="shared" si="360"/>
        <v/>
      </c>
      <c r="CL359" s="121" t="str">
        <f t="shared" si="361"/>
        <v/>
      </c>
      <c r="CM359" s="122" t="str">
        <f t="shared" si="362"/>
        <v/>
      </c>
      <c r="CN359" s="122"/>
      <c r="CO359" s="122"/>
      <c r="CP359" s="122"/>
      <c r="CQ359" s="122"/>
      <c r="CR359" s="218" t="str">
        <f t="shared" si="335"/>
        <v>NO</v>
      </c>
      <c r="CS359" s="120" t="str">
        <f t="shared" si="363"/>
        <v/>
      </c>
      <c r="CT359" s="121" t="str">
        <f t="shared" si="364"/>
        <v/>
      </c>
      <c r="CU359" s="121" t="str">
        <f t="shared" si="365"/>
        <v/>
      </c>
      <c r="CV359" s="121" t="str">
        <f t="shared" si="366"/>
        <v/>
      </c>
      <c r="CW359" s="121" t="str">
        <f t="shared" si="367"/>
        <v/>
      </c>
      <c r="CX359" s="121" t="str">
        <f t="shared" si="368"/>
        <v/>
      </c>
      <c r="CY359" s="121" t="str">
        <f t="shared" si="369"/>
        <v/>
      </c>
      <c r="CZ359" s="121" t="str">
        <f t="shared" si="370"/>
        <v/>
      </c>
      <c r="DA359" s="121" t="str">
        <f t="shared" si="371"/>
        <v/>
      </c>
      <c r="DB359" s="122" t="str">
        <f t="shared" si="372"/>
        <v/>
      </c>
      <c r="DC359" s="120" t="str">
        <f t="shared" si="373"/>
        <v/>
      </c>
      <c r="DD359" s="121" t="str">
        <f t="shared" si="374"/>
        <v/>
      </c>
      <c r="DE359" s="121" t="str">
        <f t="shared" si="375"/>
        <v/>
      </c>
      <c r="DF359" s="122" t="str">
        <f t="shared" si="376"/>
        <v/>
      </c>
      <c r="DG359" s="110"/>
    </row>
    <row r="360" spans="2:111" ht="16.2" hidden="1" customHeight="1" outlineLevel="2" x14ac:dyDescent="0.4">
      <c r="B360" s="7">
        <v>355</v>
      </c>
      <c r="C360" s="12"/>
      <c r="D360" s="13"/>
      <c r="E360" s="14"/>
      <c r="F360" s="14"/>
      <c r="G360" s="14"/>
      <c r="H360" s="14"/>
      <c r="I360" s="14"/>
      <c r="J360" s="14"/>
      <c r="K360" s="14"/>
      <c r="L360" s="15"/>
      <c r="M360" s="12"/>
      <c r="N360" s="12"/>
      <c r="O360" s="12"/>
      <c r="P360" s="98" t="str">
        <f xml:space="preserve"> IF(ISBLANK(M360),"",VLOOKUP(M360,ComboValue!$E$2:$I$18,5,FALSE))</f>
        <v/>
      </c>
      <c r="Q360" s="12"/>
      <c r="R360" s="234" t="str" cm="1">
        <f t="array" ref="R360">IF(OR(ISNUMBER(SEARCH("GHS05",$D360:$L360)),ISNUMBER(SEARCH("GHS06",$D360:$L360)),ISNUMBER(SEARCH("GHS07",$D360:$L360)),ISNUMBER(SEARCH("GHS08",$D360:$L360)),ISNUMBER(SEARCH("geen pictogram",$D360:$L360)),ISNUMBER(SEARCH("GHS09",$D360:$L360)),ISNUMBER(SEARCH("GHS05",$D360:$L360))),"JA","NEE")</f>
        <v>NEE</v>
      </c>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X360" s="121" t="str">
        <f xml:space="preserve"> IF(ISBLANK(D360),"",VLOOKUP(D360,ComboValue!$B$2:$C$11,2,FALSE) &amp; ",") &amp; IF(ISBLANK(E360),"",VLOOKUP(E360,ComboValue!$B$2:$C$11,2,FALSE) &amp; ",") &amp; IF(ISBLANK(F360),"",VLOOKUP(F360,ComboValue!$B$2:$C$11,2,FALSE) &amp; ",") &amp; IF(ISBLANK(G360),"",VLOOKUP(G360,ComboValue!$B$2:$C$11,2,FALSE) &amp; ",") &amp; IF(ISBLANK(H360),"",VLOOKUP(H360,ComboValue!$B$2:$C$11,2,FALSE) &amp; ",") &amp; IF(ISBLANK(I360),"",VLOOKUP(I360,ComboValue!$B$2:$C$11,2,FALSE) &amp; ",") &amp; IF(ISBLANK(J360),"",VLOOKUP(J360,ComboValue!$B$2:$C$11,2,FALSE) &amp; ",") &amp; IF(ISBLANK(K360),"",VLOOKUP(K360,ComboValue!$B$2:$C$11,2,FALSE) &amp; ",") &amp; IF(ISBLANK(L360),"",VLOOKUP(L360,ComboValue!$B$2:$C$11,2,FALSE) &amp; ",")</f>
        <v/>
      </c>
      <c r="AY360" s="121" t="str">
        <f t="shared" si="336"/>
        <v>Tous_NL</v>
      </c>
      <c r="AZ360" s="121" t="str">
        <f>IF(ISBLANK(M360),"",VLOOKUP(M360,ComboValue!$E$2:$G$18,3,FALSE))</f>
        <v/>
      </c>
      <c r="BA360" s="121" t="str">
        <f>IF(ISBLANK(N360),"",VLOOKUP(N360,ComboValue!$K$2:$L$5,2,FALSE))</f>
        <v/>
      </c>
      <c r="BB360" s="128" t="str">
        <f>IF(ISBLANK(S360),"",VLOOKUP(S360,ComboValue!$N$2:$O$70,2,FALSE) &amp; ",") &amp; IF(ISBLANK(T360),"",VLOOKUP(T360,ComboValue!$N$2:$O$70,2,FALSE) &amp; ",") &amp; IF(ISBLANK(U360),"",VLOOKUP(U360,ComboValue!$N$2:$O$70,2,FALSE) &amp; ",") &amp; IF(ISBLANK(V360),"",VLOOKUP(V360,ComboValue!$N$2:$O$70,2,FALSE) &amp; ",") &amp; IF(ISBLANK(W360),"",VLOOKUP(W360,ComboValue!$N$2:$O$70,2,FALSE) &amp; ",") &amp; IF(ISBLANK(X360),"",VLOOKUP(X360,ComboValue!$N$2:$O$70,2,FALSE) &amp; ",") &amp; IF(ISBLANK(Y360),"",VLOOKUP(Y360,ComboValue!$N$2:$O$70,2,FALSE) &amp; ",") &amp; IF(ISBLANK(Z360),"",VLOOKUP(Z360,ComboValue!$N$2:$O$70,2,FALSE) &amp; ",") &amp; IF(ISBLANK(AA360),"",VLOOKUP(AA360,ComboValue!$N$2:$O$70,2,FALSE) &amp; ",") &amp; IF(ISBLANK(AB360),"",VLOOKUP(AB360,ComboValue!$N$2:$O$70,2,FALSE) &amp; ",") &amp; IF(ISBLANK(AC360),"",VLOOKUP(AC360,ComboValue!$N$2:$O$70,2,FALSE) &amp; ",") &amp; IF(ISBLANK(AD360),"",VLOOKUP(AD360,ComboValue!$N$2:$O$70,2,FALSE) &amp; ",") &amp; IF(ISBLANK(AE360),"",VLOOKUP(AE360,ComboValue!$N$2:$O$70,2,FALSE) &amp; ",") &amp; IF(ISBLANK(AF360),"",VLOOKUP(AF360,ComboValue!$N$2:$O$70,2,FALSE) &amp; ",") &amp; IF(ISBLANK(AG360),"",VLOOKUP(AG360,ComboValue!$N$2:$O$70,2,FALSE) &amp; ",") &amp; IF(ISBLANK(AH360),"",VLOOKUP(AH360,ComboValue!$N$2:$O$70,2,FALSE) &amp; ",") &amp; IF(ISBLANK(AI360),"",VLOOKUP(AI360,ComboValue!$N$2:$O$70,2,FALSE) &amp; ",") &amp; IF(ISBLANK(AJ360),"",VLOOKUP(AJ360,ComboValue!$N$2:$O$70,2,FALSE) &amp; ",") &amp; IF(ISBLANK(AK360),"",VLOOKUP(AK360,ComboValue!$N$2:$O$70,2,FALSE) &amp; ",") &amp; IF(ISBLANK(AL360),"",VLOOKUP(AL360,ComboValue!$N$2:$O$70,2,FALSE) &amp; ",") &amp; IF(ISBLANK(AM360),"",VLOOKUP(AM360,ComboValue!$N$2:$O$70,2,FALSE) &amp; ",") &amp; IF(ISBLANK(AN360),"",VLOOKUP(AN360,ComboValue!$N$2:$O$70,2,FALSE) &amp; ",") &amp; IF(ISBLANK(AO360),"",VLOOKUP(AO360,ComboValue!$N$2:$O$70,2,FALSE) &amp; ",") &amp; IF(ISBLANK(AP360),"",VLOOKUP(AP360,ComboValue!$N$2:$O$70,2,FALSE) &amp; ",") &amp; IF(ISBLANK(AQ360),"",VLOOKUP(AQ360,ComboValue!$N$2:$O$70,2,FALSE) &amp; ",") &amp; IF(ISBLANK(AR360),"",VLOOKUP(AR360,ComboValue!$N$2:$O$70,2,FALSE) &amp; ",") &amp; IF(ISBLANK(AS360),"",VLOOKUP(AS360,ComboValue!$N$2:$O$70,2,FALSE) &amp; ",") &amp; IF(ISBLANK(AT360),"",VLOOKUP(AT360,ComboValue!$N$2:$O$70,2,FALSE) &amp; ",") &amp; IF(ISBLANK(AU360),"",VLOOKUP(AU360,ComboValue!$N$2:$O$70,2,FALSE) &amp; ",") &amp; IF(ISBLANK(AV360),"",VLOOKUP(AV360,ComboValue!$N$2:$O$70,2,FALSE) &amp; ",")</f>
        <v/>
      </c>
      <c r="BC360" s="122" t="str">
        <f t="shared" si="337"/>
        <v/>
      </c>
      <c r="BD360" s="110"/>
      <c r="BE360" s="120" t="str">
        <f t="shared" si="325"/>
        <v/>
      </c>
      <c r="BF360" s="121" t="str">
        <f t="shared" si="326"/>
        <v/>
      </c>
      <c r="BG360" s="121" t="str">
        <f t="shared" si="327"/>
        <v/>
      </c>
      <c r="BH360" s="121" t="str">
        <f t="shared" si="328"/>
        <v/>
      </c>
      <c r="BI360" s="121" t="str">
        <f t="shared" si="329"/>
        <v/>
      </c>
      <c r="BJ360" s="121" t="str">
        <f t="shared" si="330"/>
        <v/>
      </c>
      <c r="BK360" s="121" t="str">
        <f t="shared" si="331"/>
        <v/>
      </c>
      <c r="BL360" s="121" t="str">
        <f t="shared" si="332"/>
        <v/>
      </c>
      <c r="BM360" s="121" t="str">
        <f t="shared" si="333"/>
        <v/>
      </c>
      <c r="BN360" s="121" t="str">
        <f t="shared" si="334"/>
        <v/>
      </c>
      <c r="BO360" s="121">
        <f t="shared" si="338"/>
        <v>0</v>
      </c>
      <c r="BP360" s="121">
        <f t="shared" si="339"/>
        <v>0</v>
      </c>
      <c r="BQ360" s="121">
        <f t="shared" si="340"/>
        <v>0</v>
      </c>
      <c r="BR360" s="121">
        <f t="shared" si="341"/>
        <v>0</v>
      </c>
      <c r="BS360" s="121">
        <f t="shared" si="342"/>
        <v>0</v>
      </c>
      <c r="BT360" s="121">
        <f t="shared" si="343"/>
        <v>0</v>
      </c>
      <c r="BU360" s="121" t="str">
        <f t="shared" si="344"/>
        <v/>
      </c>
      <c r="BV360" s="121" t="str">
        <f t="shared" si="345"/>
        <v/>
      </c>
      <c r="BW360" s="121" t="str">
        <f t="shared" si="346"/>
        <v/>
      </c>
      <c r="BX360" s="121" t="str">
        <f t="shared" si="347"/>
        <v/>
      </c>
      <c r="BY360" s="121" t="str">
        <f t="shared" si="348"/>
        <v/>
      </c>
      <c r="BZ360" s="121" t="str">
        <f t="shared" si="349"/>
        <v/>
      </c>
      <c r="CA360" s="121" t="str">
        <f t="shared" si="350"/>
        <v/>
      </c>
      <c r="CB360" s="121" t="str">
        <f t="shared" si="351"/>
        <v/>
      </c>
      <c r="CC360" s="121" t="str">
        <f t="shared" si="352"/>
        <v/>
      </c>
      <c r="CD360" s="121" t="str">
        <f t="shared" si="353"/>
        <v/>
      </c>
      <c r="CE360" s="121" t="str">
        <f t="shared" si="354"/>
        <v/>
      </c>
      <c r="CF360" s="121" t="str">
        <f t="shared" si="355"/>
        <v/>
      </c>
      <c r="CG360" s="121" t="str">
        <f t="shared" si="356"/>
        <v/>
      </c>
      <c r="CH360" s="121" t="str">
        <f t="shared" si="357"/>
        <v/>
      </c>
      <c r="CI360" s="121" t="str">
        <f t="shared" si="358"/>
        <v/>
      </c>
      <c r="CJ360" s="129" t="str">
        <f t="shared" si="359"/>
        <v/>
      </c>
      <c r="CK360" s="121" t="str">
        <f t="shared" si="360"/>
        <v/>
      </c>
      <c r="CL360" s="121" t="str">
        <f t="shared" si="361"/>
        <v/>
      </c>
      <c r="CM360" s="122" t="str">
        <f t="shared" si="362"/>
        <v/>
      </c>
      <c r="CN360" s="122"/>
      <c r="CO360" s="122"/>
      <c r="CP360" s="122"/>
      <c r="CQ360" s="122"/>
      <c r="CR360" s="218" t="str">
        <f t="shared" si="335"/>
        <v>NO</v>
      </c>
      <c r="CS360" s="120" t="str">
        <f t="shared" si="363"/>
        <v/>
      </c>
      <c r="CT360" s="121" t="str">
        <f t="shared" si="364"/>
        <v/>
      </c>
      <c r="CU360" s="121" t="str">
        <f t="shared" si="365"/>
        <v/>
      </c>
      <c r="CV360" s="121" t="str">
        <f t="shared" si="366"/>
        <v/>
      </c>
      <c r="CW360" s="121" t="str">
        <f t="shared" si="367"/>
        <v/>
      </c>
      <c r="CX360" s="121" t="str">
        <f t="shared" si="368"/>
        <v/>
      </c>
      <c r="CY360" s="121" t="str">
        <f t="shared" si="369"/>
        <v/>
      </c>
      <c r="CZ360" s="121" t="str">
        <f t="shared" si="370"/>
        <v/>
      </c>
      <c r="DA360" s="121" t="str">
        <f t="shared" si="371"/>
        <v/>
      </c>
      <c r="DB360" s="122" t="str">
        <f t="shared" si="372"/>
        <v/>
      </c>
      <c r="DC360" s="120" t="str">
        <f t="shared" si="373"/>
        <v/>
      </c>
      <c r="DD360" s="121" t="str">
        <f t="shared" si="374"/>
        <v/>
      </c>
      <c r="DE360" s="121" t="str">
        <f t="shared" si="375"/>
        <v/>
      </c>
      <c r="DF360" s="122" t="str">
        <f t="shared" si="376"/>
        <v/>
      </c>
      <c r="DG360" s="110"/>
    </row>
    <row r="361" spans="2:111" ht="16.2" hidden="1" customHeight="1" outlineLevel="2" x14ac:dyDescent="0.4">
      <c r="B361" s="7">
        <v>356</v>
      </c>
      <c r="C361" s="12"/>
      <c r="D361" s="13"/>
      <c r="E361" s="14"/>
      <c r="F361" s="14"/>
      <c r="G361" s="14"/>
      <c r="H361" s="14"/>
      <c r="I361" s="14"/>
      <c r="J361" s="14"/>
      <c r="K361" s="14"/>
      <c r="L361" s="15"/>
      <c r="M361" s="12"/>
      <c r="N361" s="12"/>
      <c r="O361" s="12"/>
      <c r="P361" s="98" t="str">
        <f xml:space="preserve"> IF(ISBLANK(M361),"",VLOOKUP(M361,ComboValue!$E$2:$I$18,5,FALSE))</f>
        <v/>
      </c>
      <c r="Q361" s="12"/>
      <c r="R361" s="234" t="str" cm="1">
        <f t="array" ref="R361">IF(OR(ISNUMBER(SEARCH("GHS05",$D361:$L361)),ISNUMBER(SEARCH("GHS06",$D361:$L361)),ISNUMBER(SEARCH("GHS07",$D361:$L361)),ISNUMBER(SEARCH("GHS08",$D361:$L361)),ISNUMBER(SEARCH("geen pictogram",$D361:$L361)),ISNUMBER(SEARCH("GHS09",$D361:$L361)),ISNUMBER(SEARCH("GHS05",$D361:$L361))),"JA","NEE")</f>
        <v>NEE</v>
      </c>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X361" s="121" t="str">
        <f xml:space="preserve"> IF(ISBLANK(D361),"",VLOOKUP(D361,ComboValue!$B$2:$C$11,2,FALSE) &amp; ",") &amp; IF(ISBLANK(E361),"",VLOOKUP(E361,ComboValue!$B$2:$C$11,2,FALSE) &amp; ",") &amp; IF(ISBLANK(F361),"",VLOOKUP(F361,ComboValue!$B$2:$C$11,2,FALSE) &amp; ",") &amp; IF(ISBLANK(G361),"",VLOOKUP(G361,ComboValue!$B$2:$C$11,2,FALSE) &amp; ",") &amp; IF(ISBLANK(H361),"",VLOOKUP(H361,ComboValue!$B$2:$C$11,2,FALSE) &amp; ",") &amp; IF(ISBLANK(I361),"",VLOOKUP(I361,ComboValue!$B$2:$C$11,2,FALSE) &amp; ",") &amp; IF(ISBLANK(J361),"",VLOOKUP(J361,ComboValue!$B$2:$C$11,2,FALSE) &amp; ",") &amp; IF(ISBLANK(K361),"",VLOOKUP(K361,ComboValue!$B$2:$C$11,2,FALSE) &amp; ",") &amp; IF(ISBLANK(L361),"",VLOOKUP(L361,ComboValue!$B$2:$C$11,2,FALSE) &amp; ",")</f>
        <v/>
      </c>
      <c r="AY361" s="121" t="str">
        <f t="shared" si="336"/>
        <v>Tous_NL</v>
      </c>
      <c r="AZ361" s="121" t="str">
        <f>IF(ISBLANK(M361),"",VLOOKUP(M361,ComboValue!$E$2:$G$18,3,FALSE))</f>
        <v/>
      </c>
      <c r="BA361" s="121" t="str">
        <f>IF(ISBLANK(N361),"",VLOOKUP(N361,ComboValue!$K$2:$L$5,2,FALSE))</f>
        <v/>
      </c>
      <c r="BB361" s="128" t="str">
        <f>IF(ISBLANK(S361),"",VLOOKUP(S361,ComboValue!$N$2:$O$70,2,FALSE) &amp; ",") &amp; IF(ISBLANK(T361),"",VLOOKUP(T361,ComboValue!$N$2:$O$70,2,FALSE) &amp; ",") &amp; IF(ISBLANK(U361),"",VLOOKUP(U361,ComboValue!$N$2:$O$70,2,FALSE) &amp; ",") &amp; IF(ISBLANK(V361),"",VLOOKUP(V361,ComboValue!$N$2:$O$70,2,FALSE) &amp; ",") &amp; IF(ISBLANK(W361),"",VLOOKUP(W361,ComboValue!$N$2:$O$70,2,FALSE) &amp; ",") &amp; IF(ISBLANK(X361),"",VLOOKUP(X361,ComboValue!$N$2:$O$70,2,FALSE) &amp; ",") &amp; IF(ISBLANK(Y361),"",VLOOKUP(Y361,ComboValue!$N$2:$O$70,2,FALSE) &amp; ",") &amp; IF(ISBLANK(Z361),"",VLOOKUP(Z361,ComboValue!$N$2:$O$70,2,FALSE) &amp; ",") &amp; IF(ISBLANK(AA361),"",VLOOKUP(AA361,ComboValue!$N$2:$O$70,2,FALSE) &amp; ",") &amp; IF(ISBLANK(AB361),"",VLOOKUP(AB361,ComboValue!$N$2:$O$70,2,FALSE) &amp; ",") &amp; IF(ISBLANK(AC361),"",VLOOKUP(AC361,ComboValue!$N$2:$O$70,2,FALSE) &amp; ",") &amp; IF(ISBLANK(AD361),"",VLOOKUP(AD361,ComboValue!$N$2:$O$70,2,FALSE) &amp; ",") &amp; IF(ISBLANK(AE361),"",VLOOKUP(AE361,ComboValue!$N$2:$O$70,2,FALSE) &amp; ",") &amp; IF(ISBLANK(AF361),"",VLOOKUP(AF361,ComboValue!$N$2:$O$70,2,FALSE) &amp; ",") &amp; IF(ISBLANK(AG361),"",VLOOKUP(AG361,ComboValue!$N$2:$O$70,2,FALSE) &amp; ",") &amp; IF(ISBLANK(AH361),"",VLOOKUP(AH361,ComboValue!$N$2:$O$70,2,FALSE) &amp; ",") &amp; IF(ISBLANK(AI361),"",VLOOKUP(AI361,ComboValue!$N$2:$O$70,2,FALSE) &amp; ",") &amp; IF(ISBLANK(AJ361),"",VLOOKUP(AJ361,ComboValue!$N$2:$O$70,2,FALSE) &amp; ",") &amp; IF(ISBLANK(AK361),"",VLOOKUP(AK361,ComboValue!$N$2:$O$70,2,FALSE) &amp; ",") &amp; IF(ISBLANK(AL361),"",VLOOKUP(AL361,ComboValue!$N$2:$O$70,2,FALSE) &amp; ",") &amp; IF(ISBLANK(AM361),"",VLOOKUP(AM361,ComboValue!$N$2:$O$70,2,FALSE) &amp; ",") &amp; IF(ISBLANK(AN361),"",VLOOKUP(AN361,ComboValue!$N$2:$O$70,2,FALSE) &amp; ",") &amp; IF(ISBLANK(AO361),"",VLOOKUP(AO361,ComboValue!$N$2:$O$70,2,FALSE) &amp; ",") &amp; IF(ISBLANK(AP361),"",VLOOKUP(AP361,ComboValue!$N$2:$O$70,2,FALSE) &amp; ",") &amp; IF(ISBLANK(AQ361),"",VLOOKUP(AQ361,ComboValue!$N$2:$O$70,2,FALSE) &amp; ",") &amp; IF(ISBLANK(AR361),"",VLOOKUP(AR361,ComboValue!$N$2:$O$70,2,FALSE) &amp; ",") &amp; IF(ISBLANK(AS361),"",VLOOKUP(AS361,ComboValue!$N$2:$O$70,2,FALSE) &amp; ",") &amp; IF(ISBLANK(AT361),"",VLOOKUP(AT361,ComboValue!$N$2:$O$70,2,FALSE) &amp; ",") &amp; IF(ISBLANK(AU361),"",VLOOKUP(AU361,ComboValue!$N$2:$O$70,2,FALSE) &amp; ",") &amp; IF(ISBLANK(AV361),"",VLOOKUP(AV361,ComboValue!$N$2:$O$70,2,FALSE) &amp; ",")</f>
        <v/>
      </c>
      <c r="BC361" s="122" t="str">
        <f t="shared" si="337"/>
        <v/>
      </c>
      <c r="BD361" s="110"/>
      <c r="BE361" s="120" t="str">
        <f t="shared" si="325"/>
        <v/>
      </c>
      <c r="BF361" s="121" t="str">
        <f t="shared" si="326"/>
        <v/>
      </c>
      <c r="BG361" s="121" t="str">
        <f t="shared" si="327"/>
        <v/>
      </c>
      <c r="BH361" s="121" t="str">
        <f t="shared" si="328"/>
        <v/>
      </c>
      <c r="BI361" s="121" t="str">
        <f t="shared" si="329"/>
        <v/>
      </c>
      <c r="BJ361" s="121" t="str">
        <f t="shared" si="330"/>
        <v/>
      </c>
      <c r="BK361" s="121" t="str">
        <f t="shared" si="331"/>
        <v/>
      </c>
      <c r="BL361" s="121" t="str">
        <f t="shared" si="332"/>
        <v/>
      </c>
      <c r="BM361" s="121" t="str">
        <f t="shared" si="333"/>
        <v/>
      </c>
      <c r="BN361" s="121" t="str">
        <f t="shared" si="334"/>
        <v/>
      </c>
      <c r="BO361" s="121">
        <f t="shared" si="338"/>
        <v>0</v>
      </c>
      <c r="BP361" s="121">
        <f t="shared" si="339"/>
        <v>0</v>
      </c>
      <c r="BQ361" s="121">
        <f t="shared" si="340"/>
        <v>0</v>
      </c>
      <c r="BR361" s="121">
        <f t="shared" si="341"/>
        <v>0</v>
      </c>
      <c r="BS361" s="121">
        <f t="shared" si="342"/>
        <v>0</v>
      </c>
      <c r="BT361" s="121">
        <f t="shared" si="343"/>
        <v>0</v>
      </c>
      <c r="BU361" s="121" t="str">
        <f t="shared" si="344"/>
        <v/>
      </c>
      <c r="BV361" s="121" t="str">
        <f t="shared" si="345"/>
        <v/>
      </c>
      <c r="BW361" s="121" t="str">
        <f t="shared" si="346"/>
        <v/>
      </c>
      <c r="BX361" s="121" t="str">
        <f t="shared" si="347"/>
        <v/>
      </c>
      <c r="BY361" s="121" t="str">
        <f t="shared" si="348"/>
        <v/>
      </c>
      <c r="BZ361" s="121" t="str">
        <f t="shared" si="349"/>
        <v/>
      </c>
      <c r="CA361" s="121" t="str">
        <f t="shared" si="350"/>
        <v/>
      </c>
      <c r="CB361" s="121" t="str">
        <f t="shared" si="351"/>
        <v/>
      </c>
      <c r="CC361" s="121" t="str">
        <f t="shared" si="352"/>
        <v/>
      </c>
      <c r="CD361" s="121" t="str">
        <f t="shared" si="353"/>
        <v/>
      </c>
      <c r="CE361" s="121" t="str">
        <f t="shared" si="354"/>
        <v/>
      </c>
      <c r="CF361" s="121" t="str">
        <f t="shared" si="355"/>
        <v/>
      </c>
      <c r="CG361" s="121" t="str">
        <f t="shared" si="356"/>
        <v/>
      </c>
      <c r="CH361" s="121" t="str">
        <f t="shared" si="357"/>
        <v/>
      </c>
      <c r="CI361" s="121" t="str">
        <f t="shared" si="358"/>
        <v/>
      </c>
      <c r="CJ361" s="129" t="str">
        <f t="shared" si="359"/>
        <v/>
      </c>
      <c r="CK361" s="121" t="str">
        <f t="shared" si="360"/>
        <v/>
      </c>
      <c r="CL361" s="121" t="str">
        <f t="shared" si="361"/>
        <v/>
      </c>
      <c r="CM361" s="122" t="str">
        <f t="shared" si="362"/>
        <v/>
      </c>
      <c r="CN361" s="122"/>
      <c r="CO361" s="122"/>
      <c r="CP361" s="122"/>
      <c r="CQ361" s="122"/>
      <c r="CR361" s="218" t="str">
        <f t="shared" si="335"/>
        <v>NO</v>
      </c>
      <c r="CS361" s="120" t="str">
        <f t="shared" si="363"/>
        <v/>
      </c>
      <c r="CT361" s="121" t="str">
        <f t="shared" si="364"/>
        <v/>
      </c>
      <c r="CU361" s="121" t="str">
        <f t="shared" si="365"/>
        <v/>
      </c>
      <c r="CV361" s="121" t="str">
        <f t="shared" si="366"/>
        <v/>
      </c>
      <c r="CW361" s="121" t="str">
        <f t="shared" si="367"/>
        <v/>
      </c>
      <c r="CX361" s="121" t="str">
        <f t="shared" si="368"/>
        <v/>
      </c>
      <c r="CY361" s="121" t="str">
        <f t="shared" si="369"/>
        <v/>
      </c>
      <c r="CZ361" s="121" t="str">
        <f t="shared" si="370"/>
        <v/>
      </c>
      <c r="DA361" s="121" t="str">
        <f t="shared" si="371"/>
        <v/>
      </c>
      <c r="DB361" s="122" t="str">
        <f t="shared" si="372"/>
        <v/>
      </c>
      <c r="DC361" s="120" t="str">
        <f t="shared" si="373"/>
        <v/>
      </c>
      <c r="DD361" s="121" t="str">
        <f t="shared" si="374"/>
        <v/>
      </c>
      <c r="DE361" s="121" t="str">
        <f t="shared" si="375"/>
        <v/>
      </c>
      <c r="DF361" s="122" t="str">
        <f t="shared" si="376"/>
        <v/>
      </c>
      <c r="DG361" s="110"/>
    </row>
    <row r="362" spans="2:111" ht="16.2" hidden="1" customHeight="1" outlineLevel="2" x14ac:dyDescent="0.4">
      <c r="B362" s="7">
        <v>357</v>
      </c>
      <c r="C362" s="12"/>
      <c r="D362" s="13"/>
      <c r="E362" s="14"/>
      <c r="F362" s="14"/>
      <c r="G362" s="14"/>
      <c r="H362" s="14"/>
      <c r="I362" s="14"/>
      <c r="J362" s="14"/>
      <c r="K362" s="14"/>
      <c r="L362" s="15"/>
      <c r="M362" s="12"/>
      <c r="N362" s="12"/>
      <c r="O362" s="12"/>
      <c r="P362" s="98" t="str">
        <f xml:space="preserve"> IF(ISBLANK(M362),"",VLOOKUP(M362,ComboValue!$E$2:$I$18,5,FALSE))</f>
        <v/>
      </c>
      <c r="Q362" s="12"/>
      <c r="R362" s="234" t="str" cm="1">
        <f t="array" ref="R362">IF(OR(ISNUMBER(SEARCH("GHS05",$D362:$L362)),ISNUMBER(SEARCH("GHS06",$D362:$L362)),ISNUMBER(SEARCH("GHS07",$D362:$L362)),ISNUMBER(SEARCH("GHS08",$D362:$L362)),ISNUMBER(SEARCH("geen pictogram",$D362:$L362)),ISNUMBER(SEARCH("GHS09",$D362:$L362)),ISNUMBER(SEARCH("GHS05",$D362:$L362))),"JA","NEE")</f>
        <v>NEE</v>
      </c>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X362" s="121" t="str">
        <f xml:space="preserve"> IF(ISBLANK(D362),"",VLOOKUP(D362,ComboValue!$B$2:$C$11,2,FALSE) &amp; ",") &amp; IF(ISBLANK(E362),"",VLOOKUP(E362,ComboValue!$B$2:$C$11,2,FALSE) &amp; ",") &amp; IF(ISBLANK(F362),"",VLOOKUP(F362,ComboValue!$B$2:$C$11,2,FALSE) &amp; ",") &amp; IF(ISBLANK(G362),"",VLOOKUP(G362,ComboValue!$B$2:$C$11,2,FALSE) &amp; ",") &amp; IF(ISBLANK(H362),"",VLOOKUP(H362,ComboValue!$B$2:$C$11,2,FALSE) &amp; ",") &amp; IF(ISBLANK(I362),"",VLOOKUP(I362,ComboValue!$B$2:$C$11,2,FALSE) &amp; ",") &amp; IF(ISBLANK(J362),"",VLOOKUP(J362,ComboValue!$B$2:$C$11,2,FALSE) &amp; ",") &amp; IF(ISBLANK(K362),"",VLOOKUP(K362,ComboValue!$B$2:$C$11,2,FALSE) &amp; ",") &amp; IF(ISBLANK(L362),"",VLOOKUP(L362,ComboValue!$B$2:$C$11,2,FALSE) &amp; ",")</f>
        <v/>
      </c>
      <c r="AY362" s="121" t="str">
        <f t="shared" si="336"/>
        <v>Tous_NL</v>
      </c>
      <c r="AZ362" s="121" t="str">
        <f>IF(ISBLANK(M362),"",VLOOKUP(M362,ComboValue!$E$2:$G$18,3,FALSE))</f>
        <v/>
      </c>
      <c r="BA362" s="121" t="str">
        <f>IF(ISBLANK(N362),"",VLOOKUP(N362,ComboValue!$K$2:$L$5,2,FALSE))</f>
        <v/>
      </c>
      <c r="BB362" s="128" t="str">
        <f>IF(ISBLANK(S362),"",VLOOKUP(S362,ComboValue!$N$2:$O$70,2,FALSE) &amp; ",") &amp; IF(ISBLANK(T362),"",VLOOKUP(T362,ComboValue!$N$2:$O$70,2,FALSE) &amp; ",") &amp; IF(ISBLANK(U362),"",VLOOKUP(U362,ComboValue!$N$2:$O$70,2,FALSE) &amp; ",") &amp; IF(ISBLANK(V362),"",VLOOKUP(V362,ComboValue!$N$2:$O$70,2,FALSE) &amp; ",") &amp; IF(ISBLANK(W362),"",VLOOKUP(W362,ComboValue!$N$2:$O$70,2,FALSE) &amp; ",") &amp; IF(ISBLANK(X362),"",VLOOKUP(X362,ComboValue!$N$2:$O$70,2,FALSE) &amp; ",") &amp; IF(ISBLANK(Y362),"",VLOOKUP(Y362,ComboValue!$N$2:$O$70,2,FALSE) &amp; ",") &amp; IF(ISBLANK(Z362),"",VLOOKUP(Z362,ComboValue!$N$2:$O$70,2,FALSE) &amp; ",") &amp; IF(ISBLANK(AA362),"",VLOOKUP(AA362,ComboValue!$N$2:$O$70,2,FALSE) &amp; ",") &amp; IF(ISBLANK(AB362),"",VLOOKUP(AB362,ComboValue!$N$2:$O$70,2,FALSE) &amp; ",") &amp; IF(ISBLANK(AC362),"",VLOOKUP(AC362,ComboValue!$N$2:$O$70,2,FALSE) &amp; ",") &amp; IF(ISBLANK(AD362),"",VLOOKUP(AD362,ComboValue!$N$2:$O$70,2,FALSE) &amp; ",") &amp; IF(ISBLANK(AE362),"",VLOOKUP(AE362,ComboValue!$N$2:$O$70,2,FALSE) &amp; ",") &amp; IF(ISBLANK(AF362),"",VLOOKUP(AF362,ComboValue!$N$2:$O$70,2,FALSE) &amp; ",") &amp; IF(ISBLANK(AG362),"",VLOOKUP(AG362,ComboValue!$N$2:$O$70,2,FALSE) &amp; ",") &amp; IF(ISBLANK(AH362),"",VLOOKUP(AH362,ComboValue!$N$2:$O$70,2,FALSE) &amp; ",") &amp; IF(ISBLANK(AI362),"",VLOOKUP(AI362,ComboValue!$N$2:$O$70,2,FALSE) &amp; ",") &amp; IF(ISBLANK(AJ362),"",VLOOKUP(AJ362,ComboValue!$N$2:$O$70,2,FALSE) &amp; ",") &amp; IF(ISBLANK(AK362),"",VLOOKUP(AK362,ComboValue!$N$2:$O$70,2,FALSE) &amp; ",") &amp; IF(ISBLANK(AL362),"",VLOOKUP(AL362,ComboValue!$N$2:$O$70,2,FALSE) &amp; ",") &amp; IF(ISBLANK(AM362),"",VLOOKUP(AM362,ComboValue!$N$2:$O$70,2,FALSE) &amp; ",") &amp; IF(ISBLANK(AN362),"",VLOOKUP(AN362,ComboValue!$N$2:$O$70,2,FALSE) &amp; ",") &amp; IF(ISBLANK(AO362),"",VLOOKUP(AO362,ComboValue!$N$2:$O$70,2,FALSE) &amp; ",") &amp; IF(ISBLANK(AP362),"",VLOOKUP(AP362,ComboValue!$N$2:$O$70,2,FALSE) &amp; ",") &amp; IF(ISBLANK(AQ362),"",VLOOKUP(AQ362,ComboValue!$N$2:$O$70,2,FALSE) &amp; ",") &amp; IF(ISBLANK(AR362),"",VLOOKUP(AR362,ComboValue!$N$2:$O$70,2,FALSE) &amp; ",") &amp; IF(ISBLANK(AS362),"",VLOOKUP(AS362,ComboValue!$N$2:$O$70,2,FALSE) &amp; ",") &amp; IF(ISBLANK(AT362),"",VLOOKUP(AT362,ComboValue!$N$2:$O$70,2,FALSE) &amp; ",") &amp; IF(ISBLANK(AU362),"",VLOOKUP(AU362,ComboValue!$N$2:$O$70,2,FALSE) &amp; ",") &amp; IF(ISBLANK(AV362),"",VLOOKUP(AV362,ComboValue!$N$2:$O$70,2,FALSE) &amp; ",")</f>
        <v/>
      </c>
      <c r="BC362" s="122" t="str">
        <f t="shared" si="337"/>
        <v/>
      </c>
      <c r="BD362" s="110"/>
      <c r="BE362" s="120" t="str">
        <f t="shared" si="325"/>
        <v/>
      </c>
      <c r="BF362" s="121" t="str">
        <f t="shared" si="326"/>
        <v/>
      </c>
      <c r="BG362" s="121" t="str">
        <f t="shared" si="327"/>
        <v/>
      </c>
      <c r="BH362" s="121" t="str">
        <f t="shared" si="328"/>
        <v/>
      </c>
      <c r="BI362" s="121" t="str">
        <f t="shared" si="329"/>
        <v/>
      </c>
      <c r="BJ362" s="121" t="str">
        <f t="shared" si="330"/>
        <v/>
      </c>
      <c r="BK362" s="121" t="str">
        <f t="shared" si="331"/>
        <v/>
      </c>
      <c r="BL362" s="121" t="str">
        <f t="shared" si="332"/>
        <v/>
      </c>
      <c r="BM362" s="121" t="str">
        <f t="shared" si="333"/>
        <v/>
      </c>
      <c r="BN362" s="121" t="str">
        <f t="shared" si="334"/>
        <v/>
      </c>
      <c r="BO362" s="121">
        <f t="shared" si="338"/>
        <v>0</v>
      </c>
      <c r="BP362" s="121">
        <f t="shared" si="339"/>
        <v>0</v>
      </c>
      <c r="BQ362" s="121">
        <f t="shared" si="340"/>
        <v>0</v>
      </c>
      <c r="BR362" s="121">
        <f t="shared" si="341"/>
        <v>0</v>
      </c>
      <c r="BS362" s="121">
        <f t="shared" si="342"/>
        <v>0</v>
      </c>
      <c r="BT362" s="121">
        <f t="shared" si="343"/>
        <v>0</v>
      </c>
      <c r="BU362" s="121" t="str">
        <f t="shared" si="344"/>
        <v/>
      </c>
      <c r="BV362" s="121" t="str">
        <f t="shared" si="345"/>
        <v/>
      </c>
      <c r="BW362" s="121" t="str">
        <f t="shared" si="346"/>
        <v/>
      </c>
      <c r="BX362" s="121" t="str">
        <f t="shared" si="347"/>
        <v/>
      </c>
      <c r="BY362" s="121" t="str">
        <f t="shared" si="348"/>
        <v/>
      </c>
      <c r="BZ362" s="121" t="str">
        <f t="shared" si="349"/>
        <v/>
      </c>
      <c r="CA362" s="121" t="str">
        <f t="shared" si="350"/>
        <v/>
      </c>
      <c r="CB362" s="121" t="str">
        <f t="shared" si="351"/>
        <v/>
      </c>
      <c r="CC362" s="121" t="str">
        <f t="shared" si="352"/>
        <v/>
      </c>
      <c r="CD362" s="121" t="str">
        <f t="shared" si="353"/>
        <v/>
      </c>
      <c r="CE362" s="121" t="str">
        <f t="shared" si="354"/>
        <v/>
      </c>
      <c r="CF362" s="121" t="str">
        <f t="shared" si="355"/>
        <v/>
      </c>
      <c r="CG362" s="121" t="str">
        <f t="shared" si="356"/>
        <v/>
      </c>
      <c r="CH362" s="121" t="str">
        <f t="shared" si="357"/>
        <v/>
      </c>
      <c r="CI362" s="121" t="str">
        <f t="shared" si="358"/>
        <v/>
      </c>
      <c r="CJ362" s="129" t="str">
        <f t="shared" si="359"/>
        <v/>
      </c>
      <c r="CK362" s="121" t="str">
        <f t="shared" si="360"/>
        <v/>
      </c>
      <c r="CL362" s="121" t="str">
        <f t="shared" si="361"/>
        <v/>
      </c>
      <c r="CM362" s="122" t="str">
        <f t="shared" si="362"/>
        <v/>
      </c>
      <c r="CN362" s="122"/>
      <c r="CO362" s="122"/>
      <c r="CP362" s="122"/>
      <c r="CQ362" s="122"/>
      <c r="CR362" s="218" t="str">
        <f t="shared" si="335"/>
        <v>NO</v>
      </c>
      <c r="CS362" s="120" t="str">
        <f t="shared" si="363"/>
        <v/>
      </c>
      <c r="CT362" s="121" t="str">
        <f t="shared" si="364"/>
        <v/>
      </c>
      <c r="CU362" s="121" t="str">
        <f t="shared" si="365"/>
        <v/>
      </c>
      <c r="CV362" s="121" t="str">
        <f t="shared" si="366"/>
        <v/>
      </c>
      <c r="CW362" s="121" t="str">
        <f t="shared" si="367"/>
        <v/>
      </c>
      <c r="CX362" s="121" t="str">
        <f t="shared" si="368"/>
        <v/>
      </c>
      <c r="CY362" s="121" t="str">
        <f t="shared" si="369"/>
        <v/>
      </c>
      <c r="CZ362" s="121" t="str">
        <f t="shared" si="370"/>
        <v/>
      </c>
      <c r="DA362" s="121" t="str">
        <f t="shared" si="371"/>
        <v/>
      </c>
      <c r="DB362" s="122" t="str">
        <f t="shared" si="372"/>
        <v/>
      </c>
      <c r="DC362" s="120" t="str">
        <f t="shared" si="373"/>
        <v/>
      </c>
      <c r="DD362" s="121" t="str">
        <f t="shared" si="374"/>
        <v/>
      </c>
      <c r="DE362" s="121" t="str">
        <f t="shared" si="375"/>
        <v/>
      </c>
      <c r="DF362" s="122" t="str">
        <f t="shared" si="376"/>
        <v/>
      </c>
      <c r="DG362" s="110"/>
    </row>
    <row r="363" spans="2:111" ht="16.2" hidden="1" customHeight="1" outlineLevel="2" x14ac:dyDescent="0.4">
      <c r="B363" s="7">
        <v>358</v>
      </c>
      <c r="C363" s="12"/>
      <c r="D363" s="13"/>
      <c r="E363" s="14"/>
      <c r="F363" s="14"/>
      <c r="G363" s="14"/>
      <c r="H363" s="14"/>
      <c r="I363" s="14"/>
      <c r="J363" s="14"/>
      <c r="K363" s="14"/>
      <c r="L363" s="15"/>
      <c r="M363" s="12"/>
      <c r="N363" s="12"/>
      <c r="O363" s="12"/>
      <c r="P363" s="98" t="str">
        <f xml:space="preserve"> IF(ISBLANK(M363),"",VLOOKUP(M363,ComboValue!$E$2:$I$18,5,FALSE))</f>
        <v/>
      </c>
      <c r="Q363" s="12"/>
      <c r="R363" s="234" t="str" cm="1">
        <f t="array" ref="R363">IF(OR(ISNUMBER(SEARCH("GHS05",$D363:$L363)),ISNUMBER(SEARCH("GHS06",$D363:$L363)),ISNUMBER(SEARCH("GHS07",$D363:$L363)),ISNUMBER(SEARCH("GHS08",$D363:$L363)),ISNUMBER(SEARCH("geen pictogram",$D363:$L363)),ISNUMBER(SEARCH("GHS09",$D363:$L363)),ISNUMBER(SEARCH("GHS05",$D363:$L363))),"JA","NEE")</f>
        <v>NEE</v>
      </c>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X363" s="121" t="str">
        <f xml:space="preserve"> IF(ISBLANK(D363),"",VLOOKUP(D363,ComboValue!$B$2:$C$11,2,FALSE) &amp; ",") &amp; IF(ISBLANK(E363),"",VLOOKUP(E363,ComboValue!$B$2:$C$11,2,FALSE) &amp; ",") &amp; IF(ISBLANK(F363),"",VLOOKUP(F363,ComboValue!$B$2:$C$11,2,FALSE) &amp; ",") &amp; IF(ISBLANK(G363),"",VLOOKUP(G363,ComboValue!$B$2:$C$11,2,FALSE) &amp; ",") &amp; IF(ISBLANK(H363),"",VLOOKUP(H363,ComboValue!$B$2:$C$11,2,FALSE) &amp; ",") &amp; IF(ISBLANK(I363),"",VLOOKUP(I363,ComboValue!$B$2:$C$11,2,FALSE) &amp; ",") &amp; IF(ISBLANK(J363),"",VLOOKUP(J363,ComboValue!$B$2:$C$11,2,FALSE) &amp; ",") &amp; IF(ISBLANK(K363),"",VLOOKUP(K363,ComboValue!$B$2:$C$11,2,FALSE) &amp; ",") &amp; IF(ISBLANK(L363),"",VLOOKUP(L363,ComboValue!$B$2:$C$11,2,FALSE) &amp; ",")</f>
        <v/>
      </c>
      <c r="AY363" s="121" t="str">
        <f t="shared" si="336"/>
        <v>Tous_NL</v>
      </c>
      <c r="AZ363" s="121" t="str">
        <f>IF(ISBLANK(M363),"",VLOOKUP(M363,ComboValue!$E$2:$G$18,3,FALSE))</f>
        <v/>
      </c>
      <c r="BA363" s="121" t="str">
        <f>IF(ISBLANK(N363),"",VLOOKUP(N363,ComboValue!$K$2:$L$5,2,FALSE))</f>
        <v/>
      </c>
      <c r="BB363" s="128" t="str">
        <f>IF(ISBLANK(S363),"",VLOOKUP(S363,ComboValue!$N$2:$O$70,2,FALSE) &amp; ",") &amp; IF(ISBLANK(T363),"",VLOOKUP(T363,ComboValue!$N$2:$O$70,2,FALSE) &amp; ",") &amp; IF(ISBLANK(U363),"",VLOOKUP(U363,ComboValue!$N$2:$O$70,2,FALSE) &amp; ",") &amp; IF(ISBLANK(V363),"",VLOOKUP(V363,ComboValue!$N$2:$O$70,2,FALSE) &amp; ",") &amp; IF(ISBLANK(W363),"",VLOOKUP(W363,ComboValue!$N$2:$O$70,2,FALSE) &amp; ",") &amp; IF(ISBLANK(X363),"",VLOOKUP(X363,ComboValue!$N$2:$O$70,2,FALSE) &amp; ",") &amp; IF(ISBLANK(Y363),"",VLOOKUP(Y363,ComboValue!$N$2:$O$70,2,FALSE) &amp; ",") &amp; IF(ISBLANK(Z363),"",VLOOKUP(Z363,ComboValue!$N$2:$O$70,2,FALSE) &amp; ",") &amp; IF(ISBLANK(AA363),"",VLOOKUP(AA363,ComboValue!$N$2:$O$70,2,FALSE) &amp; ",") &amp; IF(ISBLANK(AB363),"",VLOOKUP(AB363,ComboValue!$N$2:$O$70,2,FALSE) &amp; ",") &amp; IF(ISBLANK(AC363),"",VLOOKUP(AC363,ComboValue!$N$2:$O$70,2,FALSE) &amp; ",") &amp; IF(ISBLANK(AD363),"",VLOOKUP(AD363,ComboValue!$N$2:$O$70,2,FALSE) &amp; ",") &amp; IF(ISBLANK(AE363),"",VLOOKUP(AE363,ComboValue!$N$2:$O$70,2,FALSE) &amp; ",") &amp; IF(ISBLANK(AF363),"",VLOOKUP(AF363,ComboValue!$N$2:$O$70,2,FALSE) &amp; ",") &amp; IF(ISBLANK(AG363),"",VLOOKUP(AG363,ComboValue!$N$2:$O$70,2,FALSE) &amp; ",") &amp; IF(ISBLANK(AH363),"",VLOOKUP(AH363,ComboValue!$N$2:$O$70,2,FALSE) &amp; ",") &amp; IF(ISBLANK(AI363),"",VLOOKUP(AI363,ComboValue!$N$2:$O$70,2,FALSE) &amp; ",") &amp; IF(ISBLANK(AJ363),"",VLOOKUP(AJ363,ComboValue!$N$2:$O$70,2,FALSE) &amp; ",") &amp; IF(ISBLANK(AK363),"",VLOOKUP(AK363,ComboValue!$N$2:$O$70,2,FALSE) &amp; ",") &amp; IF(ISBLANK(AL363),"",VLOOKUP(AL363,ComboValue!$N$2:$O$70,2,FALSE) &amp; ",") &amp; IF(ISBLANK(AM363),"",VLOOKUP(AM363,ComboValue!$N$2:$O$70,2,FALSE) &amp; ",") &amp; IF(ISBLANK(AN363),"",VLOOKUP(AN363,ComboValue!$N$2:$O$70,2,FALSE) &amp; ",") &amp; IF(ISBLANK(AO363),"",VLOOKUP(AO363,ComboValue!$N$2:$O$70,2,FALSE) &amp; ",") &amp; IF(ISBLANK(AP363),"",VLOOKUP(AP363,ComboValue!$N$2:$O$70,2,FALSE) &amp; ",") &amp; IF(ISBLANK(AQ363),"",VLOOKUP(AQ363,ComboValue!$N$2:$O$70,2,FALSE) &amp; ",") &amp; IF(ISBLANK(AR363),"",VLOOKUP(AR363,ComboValue!$N$2:$O$70,2,FALSE) &amp; ",") &amp; IF(ISBLANK(AS363),"",VLOOKUP(AS363,ComboValue!$N$2:$O$70,2,FALSE) &amp; ",") &amp; IF(ISBLANK(AT363),"",VLOOKUP(AT363,ComboValue!$N$2:$O$70,2,FALSE) &amp; ",") &amp; IF(ISBLANK(AU363),"",VLOOKUP(AU363,ComboValue!$N$2:$O$70,2,FALSE) &amp; ",") &amp; IF(ISBLANK(AV363),"",VLOOKUP(AV363,ComboValue!$N$2:$O$70,2,FALSE) &amp; ",")</f>
        <v/>
      </c>
      <c r="BC363" s="122" t="str">
        <f t="shared" si="337"/>
        <v/>
      </c>
      <c r="BD363" s="110"/>
      <c r="BE363" s="120" t="str">
        <f t="shared" si="325"/>
        <v/>
      </c>
      <c r="BF363" s="121" t="str">
        <f t="shared" si="326"/>
        <v/>
      </c>
      <c r="BG363" s="121" t="str">
        <f t="shared" si="327"/>
        <v/>
      </c>
      <c r="BH363" s="121" t="str">
        <f t="shared" si="328"/>
        <v/>
      </c>
      <c r="BI363" s="121" t="str">
        <f t="shared" si="329"/>
        <v/>
      </c>
      <c r="BJ363" s="121" t="str">
        <f t="shared" si="330"/>
        <v/>
      </c>
      <c r="BK363" s="121" t="str">
        <f t="shared" si="331"/>
        <v/>
      </c>
      <c r="BL363" s="121" t="str">
        <f t="shared" si="332"/>
        <v/>
      </c>
      <c r="BM363" s="121" t="str">
        <f t="shared" si="333"/>
        <v/>
      </c>
      <c r="BN363" s="121" t="str">
        <f t="shared" si="334"/>
        <v/>
      </c>
      <c r="BO363" s="121">
        <f t="shared" si="338"/>
        <v>0</v>
      </c>
      <c r="BP363" s="121">
        <f t="shared" si="339"/>
        <v>0</v>
      </c>
      <c r="BQ363" s="121">
        <f t="shared" si="340"/>
        <v>0</v>
      </c>
      <c r="BR363" s="121">
        <f t="shared" si="341"/>
        <v>0</v>
      </c>
      <c r="BS363" s="121">
        <f t="shared" si="342"/>
        <v>0</v>
      </c>
      <c r="BT363" s="121">
        <f t="shared" si="343"/>
        <v>0</v>
      </c>
      <c r="BU363" s="121" t="str">
        <f t="shared" si="344"/>
        <v/>
      </c>
      <c r="BV363" s="121" t="str">
        <f t="shared" si="345"/>
        <v/>
      </c>
      <c r="BW363" s="121" t="str">
        <f t="shared" si="346"/>
        <v/>
      </c>
      <c r="BX363" s="121" t="str">
        <f t="shared" si="347"/>
        <v/>
      </c>
      <c r="BY363" s="121" t="str">
        <f t="shared" si="348"/>
        <v/>
      </c>
      <c r="BZ363" s="121" t="str">
        <f t="shared" si="349"/>
        <v/>
      </c>
      <c r="CA363" s="121" t="str">
        <f t="shared" si="350"/>
        <v/>
      </c>
      <c r="CB363" s="121" t="str">
        <f t="shared" si="351"/>
        <v/>
      </c>
      <c r="CC363" s="121" t="str">
        <f t="shared" si="352"/>
        <v/>
      </c>
      <c r="CD363" s="121" t="str">
        <f t="shared" si="353"/>
        <v/>
      </c>
      <c r="CE363" s="121" t="str">
        <f t="shared" si="354"/>
        <v/>
      </c>
      <c r="CF363" s="121" t="str">
        <f t="shared" si="355"/>
        <v/>
      </c>
      <c r="CG363" s="121" t="str">
        <f t="shared" si="356"/>
        <v/>
      </c>
      <c r="CH363" s="121" t="str">
        <f t="shared" si="357"/>
        <v/>
      </c>
      <c r="CI363" s="121" t="str">
        <f t="shared" si="358"/>
        <v/>
      </c>
      <c r="CJ363" s="129" t="str">
        <f t="shared" si="359"/>
        <v/>
      </c>
      <c r="CK363" s="121" t="str">
        <f t="shared" si="360"/>
        <v/>
      </c>
      <c r="CL363" s="121" t="str">
        <f t="shared" si="361"/>
        <v/>
      </c>
      <c r="CM363" s="122" t="str">
        <f t="shared" si="362"/>
        <v/>
      </c>
      <c r="CN363" s="122"/>
      <c r="CO363" s="122"/>
      <c r="CP363" s="122"/>
      <c r="CQ363" s="122"/>
      <c r="CR363" s="218" t="str">
        <f t="shared" si="335"/>
        <v>NO</v>
      </c>
      <c r="CS363" s="120" t="str">
        <f t="shared" si="363"/>
        <v/>
      </c>
      <c r="CT363" s="121" t="str">
        <f t="shared" si="364"/>
        <v/>
      </c>
      <c r="CU363" s="121" t="str">
        <f t="shared" si="365"/>
        <v/>
      </c>
      <c r="CV363" s="121" t="str">
        <f t="shared" si="366"/>
        <v/>
      </c>
      <c r="CW363" s="121" t="str">
        <f t="shared" si="367"/>
        <v/>
      </c>
      <c r="CX363" s="121" t="str">
        <f t="shared" si="368"/>
        <v/>
      </c>
      <c r="CY363" s="121" t="str">
        <f t="shared" si="369"/>
        <v/>
      </c>
      <c r="CZ363" s="121" t="str">
        <f t="shared" si="370"/>
        <v/>
      </c>
      <c r="DA363" s="121" t="str">
        <f t="shared" si="371"/>
        <v/>
      </c>
      <c r="DB363" s="122" t="str">
        <f t="shared" si="372"/>
        <v/>
      </c>
      <c r="DC363" s="120" t="str">
        <f t="shared" si="373"/>
        <v/>
      </c>
      <c r="DD363" s="121" t="str">
        <f t="shared" si="374"/>
        <v/>
      </c>
      <c r="DE363" s="121" t="str">
        <f t="shared" si="375"/>
        <v/>
      </c>
      <c r="DF363" s="122" t="str">
        <f t="shared" si="376"/>
        <v/>
      </c>
      <c r="DG363" s="110"/>
    </row>
    <row r="364" spans="2:111" ht="16.2" hidden="1" customHeight="1" outlineLevel="2" x14ac:dyDescent="0.4">
      <c r="B364" s="7">
        <v>359</v>
      </c>
      <c r="C364" s="12"/>
      <c r="D364" s="13"/>
      <c r="E364" s="14"/>
      <c r="F364" s="14"/>
      <c r="G364" s="14"/>
      <c r="H364" s="14"/>
      <c r="I364" s="14"/>
      <c r="J364" s="14"/>
      <c r="K364" s="14"/>
      <c r="L364" s="15"/>
      <c r="M364" s="12"/>
      <c r="N364" s="12"/>
      <c r="O364" s="12"/>
      <c r="P364" s="98" t="str">
        <f xml:space="preserve"> IF(ISBLANK(M364),"",VLOOKUP(M364,ComboValue!$E$2:$I$18,5,FALSE))</f>
        <v/>
      </c>
      <c r="Q364" s="12"/>
      <c r="R364" s="234" t="str" cm="1">
        <f t="array" ref="R364">IF(OR(ISNUMBER(SEARCH("GHS05",$D364:$L364)),ISNUMBER(SEARCH("GHS06",$D364:$L364)),ISNUMBER(SEARCH("GHS07",$D364:$L364)),ISNUMBER(SEARCH("GHS08",$D364:$L364)),ISNUMBER(SEARCH("geen pictogram",$D364:$L364)),ISNUMBER(SEARCH("GHS09",$D364:$L364)),ISNUMBER(SEARCH("GHS05",$D364:$L364))),"JA","NEE")</f>
        <v>NEE</v>
      </c>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X364" s="121" t="str">
        <f xml:space="preserve"> IF(ISBLANK(D364),"",VLOOKUP(D364,ComboValue!$B$2:$C$11,2,FALSE) &amp; ",") &amp; IF(ISBLANK(E364),"",VLOOKUP(E364,ComboValue!$B$2:$C$11,2,FALSE) &amp; ",") &amp; IF(ISBLANK(F364),"",VLOOKUP(F364,ComboValue!$B$2:$C$11,2,FALSE) &amp; ",") &amp; IF(ISBLANK(G364),"",VLOOKUP(G364,ComboValue!$B$2:$C$11,2,FALSE) &amp; ",") &amp; IF(ISBLANK(H364),"",VLOOKUP(H364,ComboValue!$B$2:$C$11,2,FALSE) &amp; ",") &amp; IF(ISBLANK(I364),"",VLOOKUP(I364,ComboValue!$B$2:$C$11,2,FALSE) &amp; ",") &amp; IF(ISBLANK(J364),"",VLOOKUP(J364,ComboValue!$B$2:$C$11,2,FALSE) &amp; ",") &amp; IF(ISBLANK(K364),"",VLOOKUP(K364,ComboValue!$B$2:$C$11,2,FALSE) &amp; ",") &amp; IF(ISBLANK(L364),"",VLOOKUP(L364,ComboValue!$B$2:$C$11,2,FALSE) &amp; ",")</f>
        <v/>
      </c>
      <c r="AY364" s="121" t="str">
        <f t="shared" si="336"/>
        <v>Tous_NL</v>
      </c>
      <c r="AZ364" s="121" t="str">
        <f>IF(ISBLANK(M364),"",VLOOKUP(M364,ComboValue!$E$2:$G$18,3,FALSE))</f>
        <v/>
      </c>
      <c r="BA364" s="121" t="str">
        <f>IF(ISBLANK(N364),"",VLOOKUP(N364,ComboValue!$K$2:$L$5,2,FALSE))</f>
        <v/>
      </c>
      <c r="BB364" s="128" t="str">
        <f>IF(ISBLANK(S364),"",VLOOKUP(S364,ComboValue!$N$2:$O$70,2,FALSE) &amp; ",") &amp; IF(ISBLANK(T364),"",VLOOKUP(T364,ComboValue!$N$2:$O$70,2,FALSE) &amp; ",") &amp; IF(ISBLANK(U364),"",VLOOKUP(U364,ComboValue!$N$2:$O$70,2,FALSE) &amp; ",") &amp; IF(ISBLANK(V364),"",VLOOKUP(V364,ComboValue!$N$2:$O$70,2,FALSE) &amp; ",") &amp; IF(ISBLANK(W364),"",VLOOKUP(W364,ComboValue!$N$2:$O$70,2,FALSE) &amp; ",") &amp; IF(ISBLANK(X364),"",VLOOKUP(X364,ComboValue!$N$2:$O$70,2,FALSE) &amp; ",") &amp; IF(ISBLANK(Y364),"",VLOOKUP(Y364,ComboValue!$N$2:$O$70,2,FALSE) &amp; ",") &amp; IF(ISBLANK(Z364),"",VLOOKUP(Z364,ComboValue!$N$2:$O$70,2,FALSE) &amp; ",") &amp; IF(ISBLANK(AA364),"",VLOOKUP(AA364,ComboValue!$N$2:$O$70,2,FALSE) &amp; ",") &amp; IF(ISBLANK(AB364),"",VLOOKUP(AB364,ComboValue!$N$2:$O$70,2,FALSE) &amp; ",") &amp; IF(ISBLANK(AC364),"",VLOOKUP(AC364,ComboValue!$N$2:$O$70,2,FALSE) &amp; ",") &amp; IF(ISBLANK(AD364),"",VLOOKUP(AD364,ComboValue!$N$2:$O$70,2,FALSE) &amp; ",") &amp; IF(ISBLANK(AE364),"",VLOOKUP(AE364,ComboValue!$N$2:$O$70,2,FALSE) &amp; ",") &amp; IF(ISBLANK(AF364),"",VLOOKUP(AF364,ComboValue!$N$2:$O$70,2,FALSE) &amp; ",") &amp; IF(ISBLANK(AG364),"",VLOOKUP(AG364,ComboValue!$N$2:$O$70,2,FALSE) &amp; ",") &amp; IF(ISBLANK(AH364),"",VLOOKUP(AH364,ComboValue!$N$2:$O$70,2,FALSE) &amp; ",") &amp; IF(ISBLANK(AI364),"",VLOOKUP(AI364,ComboValue!$N$2:$O$70,2,FALSE) &amp; ",") &amp; IF(ISBLANK(AJ364),"",VLOOKUP(AJ364,ComboValue!$N$2:$O$70,2,FALSE) &amp; ",") &amp; IF(ISBLANK(AK364),"",VLOOKUP(AK364,ComboValue!$N$2:$O$70,2,FALSE) &amp; ",") &amp; IF(ISBLANK(AL364),"",VLOOKUP(AL364,ComboValue!$N$2:$O$70,2,FALSE) &amp; ",") &amp; IF(ISBLANK(AM364),"",VLOOKUP(AM364,ComboValue!$N$2:$O$70,2,FALSE) &amp; ",") &amp; IF(ISBLANK(AN364),"",VLOOKUP(AN364,ComboValue!$N$2:$O$70,2,FALSE) &amp; ",") &amp; IF(ISBLANK(AO364),"",VLOOKUP(AO364,ComboValue!$N$2:$O$70,2,FALSE) &amp; ",") &amp; IF(ISBLANK(AP364),"",VLOOKUP(AP364,ComboValue!$N$2:$O$70,2,FALSE) &amp; ",") &amp; IF(ISBLANK(AQ364),"",VLOOKUP(AQ364,ComboValue!$N$2:$O$70,2,FALSE) &amp; ",") &amp; IF(ISBLANK(AR364),"",VLOOKUP(AR364,ComboValue!$N$2:$O$70,2,FALSE) &amp; ",") &amp; IF(ISBLANK(AS364),"",VLOOKUP(AS364,ComboValue!$N$2:$O$70,2,FALSE) &amp; ",") &amp; IF(ISBLANK(AT364),"",VLOOKUP(AT364,ComboValue!$N$2:$O$70,2,FALSE) &amp; ",") &amp; IF(ISBLANK(AU364),"",VLOOKUP(AU364,ComboValue!$N$2:$O$70,2,FALSE) &amp; ",") &amp; IF(ISBLANK(AV364),"",VLOOKUP(AV364,ComboValue!$N$2:$O$70,2,FALSE) &amp; ",")</f>
        <v/>
      </c>
      <c r="BC364" s="122" t="str">
        <f t="shared" si="337"/>
        <v/>
      </c>
      <c r="BD364" s="110"/>
      <c r="BE364" s="120" t="str">
        <f t="shared" si="325"/>
        <v/>
      </c>
      <c r="BF364" s="121" t="str">
        <f t="shared" si="326"/>
        <v/>
      </c>
      <c r="BG364" s="121" t="str">
        <f t="shared" si="327"/>
        <v/>
      </c>
      <c r="BH364" s="121" t="str">
        <f t="shared" si="328"/>
        <v/>
      </c>
      <c r="BI364" s="121" t="str">
        <f t="shared" si="329"/>
        <v/>
      </c>
      <c r="BJ364" s="121" t="str">
        <f t="shared" si="330"/>
        <v/>
      </c>
      <c r="BK364" s="121" t="str">
        <f t="shared" si="331"/>
        <v/>
      </c>
      <c r="BL364" s="121" t="str">
        <f t="shared" si="332"/>
        <v/>
      </c>
      <c r="BM364" s="121" t="str">
        <f t="shared" si="333"/>
        <v/>
      </c>
      <c r="BN364" s="121" t="str">
        <f t="shared" si="334"/>
        <v/>
      </c>
      <c r="BO364" s="121">
        <f t="shared" si="338"/>
        <v>0</v>
      </c>
      <c r="BP364" s="121">
        <f t="shared" si="339"/>
        <v>0</v>
      </c>
      <c r="BQ364" s="121">
        <f t="shared" si="340"/>
        <v>0</v>
      </c>
      <c r="BR364" s="121">
        <f t="shared" si="341"/>
        <v>0</v>
      </c>
      <c r="BS364" s="121">
        <f t="shared" si="342"/>
        <v>0</v>
      </c>
      <c r="BT364" s="121">
        <f t="shared" si="343"/>
        <v>0</v>
      </c>
      <c r="BU364" s="121" t="str">
        <f t="shared" si="344"/>
        <v/>
      </c>
      <c r="BV364" s="121" t="str">
        <f t="shared" si="345"/>
        <v/>
      </c>
      <c r="BW364" s="121" t="str">
        <f t="shared" si="346"/>
        <v/>
      </c>
      <c r="BX364" s="121" t="str">
        <f t="shared" si="347"/>
        <v/>
      </c>
      <c r="BY364" s="121" t="str">
        <f t="shared" si="348"/>
        <v/>
      </c>
      <c r="BZ364" s="121" t="str">
        <f t="shared" si="349"/>
        <v/>
      </c>
      <c r="CA364" s="121" t="str">
        <f t="shared" si="350"/>
        <v/>
      </c>
      <c r="CB364" s="121" t="str">
        <f t="shared" si="351"/>
        <v/>
      </c>
      <c r="CC364" s="121" t="str">
        <f t="shared" si="352"/>
        <v/>
      </c>
      <c r="CD364" s="121" t="str">
        <f t="shared" si="353"/>
        <v/>
      </c>
      <c r="CE364" s="121" t="str">
        <f t="shared" si="354"/>
        <v/>
      </c>
      <c r="CF364" s="121" t="str">
        <f t="shared" si="355"/>
        <v/>
      </c>
      <c r="CG364" s="121" t="str">
        <f t="shared" si="356"/>
        <v/>
      </c>
      <c r="CH364" s="121" t="str">
        <f t="shared" si="357"/>
        <v/>
      </c>
      <c r="CI364" s="121" t="str">
        <f t="shared" si="358"/>
        <v/>
      </c>
      <c r="CJ364" s="129" t="str">
        <f t="shared" si="359"/>
        <v/>
      </c>
      <c r="CK364" s="121" t="str">
        <f t="shared" si="360"/>
        <v/>
      </c>
      <c r="CL364" s="121" t="str">
        <f t="shared" si="361"/>
        <v/>
      </c>
      <c r="CM364" s="122" t="str">
        <f t="shared" si="362"/>
        <v/>
      </c>
      <c r="CN364" s="122"/>
      <c r="CO364" s="122"/>
      <c r="CP364" s="122"/>
      <c r="CQ364" s="122"/>
      <c r="CR364" s="218" t="str">
        <f t="shared" si="335"/>
        <v>NO</v>
      </c>
      <c r="CS364" s="120" t="str">
        <f t="shared" si="363"/>
        <v/>
      </c>
      <c r="CT364" s="121" t="str">
        <f t="shared" si="364"/>
        <v/>
      </c>
      <c r="CU364" s="121" t="str">
        <f t="shared" si="365"/>
        <v/>
      </c>
      <c r="CV364" s="121" t="str">
        <f t="shared" si="366"/>
        <v/>
      </c>
      <c r="CW364" s="121" t="str">
        <f t="shared" si="367"/>
        <v/>
      </c>
      <c r="CX364" s="121" t="str">
        <f t="shared" si="368"/>
        <v/>
      </c>
      <c r="CY364" s="121" t="str">
        <f t="shared" si="369"/>
        <v/>
      </c>
      <c r="CZ364" s="121" t="str">
        <f t="shared" si="370"/>
        <v/>
      </c>
      <c r="DA364" s="121" t="str">
        <f t="shared" si="371"/>
        <v/>
      </c>
      <c r="DB364" s="122" t="str">
        <f t="shared" si="372"/>
        <v/>
      </c>
      <c r="DC364" s="120" t="str">
        <f t="shared" si="373"/>
        <v/>
      </c>
      <c r="DD364" s="121" t="str">
        <f t="shared" si="374"/>
        <v/>
      </c>
      <c r="DE364" s="121" t="str">
        <f t="shared" si="375"/>
        <v/>
      </c>
      <c r="DF364" s="122" t="str">
        <f t="shared" si="376"/>
        <v/>
      </c>
      <c r="DG364" s="110"/>
    </row>
    <row r="365" spans="2:111" ht="16.2" hidden="1" customHeight="1" outlineLevel="2" x14ac:dyDescent="0.4">
      <c r="B365" s="7">
        <v>360</v>
      </c>
      <c r="C365" s="12"/>
      <c r="D365" s="13"/>
      <c r="E365" s="14"/>
      <c r="F365" s="14"/>
      <c r="G365" s="14"/>
      <c r="H365" s="14"/>
      <c r="I365" s="14"/>
      <c r="J365" s="14"/>
      <c r="K365" s="14"/>
      <c r="L365" s="15"/>
      <c r="M365" s="12"/>
      <c r="N365" s="12"/>
      <c r="O365" s="12"/>
      <c r="P365" s="98" t="str">
        <f xml:space="preserve"> IF(ISBLANK(M365),"",VLOOKUP(M365,ComboValue!$E$2:$I$18,5,FALSE))</f>
        <v/>
      </c>
      <c r="Q365" s="12"/>
      <c r="R365" s="234" t="str" cm="1">
        <f t="array" ref="R365">IF(OR(ISNUMBER(SEARCH("GHS05",$D365:$L365)),ISNUMBER(SEARCH("GHS06",$D365:$L365)),ISNUMBER(SEARCH("GHS07",$D365:$L365)),ISNUMBER(SEARCH("GHS08",$D365:$L365)),ISNUMBER(SEARCH("geen pictogram",$D365:$L365)),ISNUMBER(SEARCH("GHS09",$D365:$L365)),ISNUMBER(SEARCH("GHS05",$D365:$L365))),"JA","NEE")</f>
        <v>NEE</v>
      </c>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X365" s="121" t="str">
        <f xml:space="preserve"> IF(ISBLANK(D365),"",VLOOKUP(D365,ComboValue!$B$2:$C$11,2,FALSE) &amp; ",") &amp; IF(ISBLANK(E365),"",VLOOKUP(E365,ComboValue!$B$2:$C$11,2,FALSE) &amp; ",") &amp; IF(ISBLANK(F365),"",VLOOKUP(F365,ComboValue!$B$2:$C$11,2,FALSE) &amp; ",") &amp; IF(ISBLANK(G365),"",VLOOKUP(G365,ComboValue!$B$2:$C$11,2,FALSE) &amp; ",") &amp; IF(ISBLANK(H365),"",VLOOKUP(H365,ComboValue!$B$2:$C$11,2,FALSE) &amp; ",") &amp; IF(ISBLANK(I365),"",VLOOKUP(I365,ComboValue!$B$2:$C$11,2,FALSE) &amp; ",") &amp; IF(ISBLANK(J365),"",VLOOKUP(J365,ComboValue!$B$2:$C$11,2,FALSE) &amp; ",") &amp; IF(ISBLANK(K365),"",VLOOKUP(K365,ComboValue!$B$2:$C$11,2,FALSE) &amp; ",") &amp; IF(ISBLANK(L365),"",VLOOKUP(L365,ComboValue!$B$2:$C$11,2,FALSE) &amp; ",")</f>
        <v/>
      </c>
      <c r="AY365" s="121" t="str">
        <f t="shared" si="336"/>
        <v>Tous_NL</v>
      </c>
      <c r="AZ365" s="121" t="str">
        <f>IF(ISBLANK(M365),"",VLOOKUP(M365,ComboValue!$E$2:$G$18,3,FALSE))</f>
        <v/>
      </c>
      <c r="BA365" s="121" t="str">
        <f>IF(ISBLANK(N365),"",VLOOKUP(N365,ComboValue!$K$2:$L$5,2,FALSE))</f>
        <v/>
      </c>
      <c r="BB365" s="128" t="str">
        <f>IF(ISBLANK(S365),"",VLOOKUP(S365,ComboValue!$N$2:$O$70,2,FALSE) &amp; ",") &amp; IF(ISBLANK(T365),"",VLOOKUP(T365,ComboValue!$N$2:$O$70,2,FALSE) &amp; ",") &amp; IF(ISBLANK(U365),"",VLOOKUP(U365,ComboValue!$N$2:$O$70,2,FALSE) &amp; ",") &amp; IF(ISBLANK(V365),"",VLOOKUP(V365,ComboValue!$N$2:$O$70,2,FALSE) &amp; ",") &amp; IF(ISBLANK(W365),"",VLOOKUP(W365,ComboValue!$N$2:$O$70,2,FALSE) &amp; ",") &amp; IF(ISBLANK(X365),"",VLOOKUP(X365,ComboValue!$N$2:$O$70,2,FALSE) &amp; ",") &amp; IF(ISBLANK(Y365),"",VLOOKUP(Y365,ComboValue!$N$2:$O$70,2,FALSE) &amp; ",") &amp; IF(ISBLANK(Z365),"",VLOOKUP(Z365,ComboValue!$N$2:$O$70,2,FALSE) &amp; ",") &amp; IF(ISBLANK(AA365),"",VLOOKUP(AA365,ComboValue!$N$2:$O$70,2,FALSE) &amp; ",") &amp; IF(ISBLANK(AB365),"",VLOOKUP(AB365,ComboValue!$N$2:$O$70,2,FALSE) &amp; ",") &amp; IF(ISBLANK(AC365),"",VLOOKUP(AC365,ComboValue!$N$2:$O$70,2,FALSE) &amp; ",") &amp; IF(ISBLANK(AD365),"",VLOOKUP(AD365,ComboValue!$N$2:$O$70,2,FALSE) &amp; ",") &amp; IF(ISBLANK(AE365),"",VLOOKUP(AE365,ComboValue!$N$2:$O$70,2,FALSE) &amp; ",") &amp; IF(ISBLANK(AF365),"",VLOOKUP(AF365,ComboValue!$N$2:$O$70,2,FALSE) &amp; ",") &amp; IF(ISBLANK(AG365),"",VLOOKUP(AG365,ComboValue!$N$2:$O$70,2,FALSE) &amp; ",") &amp; IF(ISBLANK(AH365),"",VLOOKUP(AH365,ComboValue!$N$2:$O$70,2,FALSE) &amp; ",") &amp; IF(ISBLANK(AI365),"",VLOOKUP(AI365,ComboValue!$N$2:$O$70,2,FALSE) &amp; ",") &amp; IF(ISBLANK(AJ365),"",VLOOKUP(AJ365,ComboValue!$N$2:$O$70,2,FALSE) &amp; ",") &amp; IF(ISBLANK(AK365),"",VLOOKUP(AK365,ComboValue!$N$2:$O$70,2,FALSE) &amp; ",") &amp; IF(ISBLANK(AL365),"",VLOOKUP(AL365,ComboValue!$N$2:$O$70,2,FALSE) &amp; ",") &amp; IF(ISBLANK(AM365),"",VLOOKUP(AM365,ComboValue!$N$2:$O$70,2,FALSE) &amp; ",") &amp; IF(ISBLANK(AN365),"",VLOOKUP(AN365,ComboValue!$N$2:$O$70,2,FALSE) &amp; ",") &amp; IF(ISBLANK(AO365),"",VLOOKUP(AO365,ComboValue!$N$2:$O$70,2,FALSE) &amp; ",") &amp; IF(ISBLANK(AP365),"",VLOOKUP(AP365,ComboValue!$N$2:$O$70,2,FALSE) &amp; ",") &amp; IF(ISBLANK(AQ365),"",VLOOKUP(AQ365,ComboValue!$N$2:$O$70,2,FALSE) &amp; ",") &amp; IF(ISBLANK(AR365),"",VLOOKUP(AR365,ComboValue!$N$2:$O$70,2,FALSE) &amp; ",") &amp; IF(ISBLANK(AS365),"",VLOOKUP(AS365,ComboValue!$N$2:$O$70,2,FALSE) &amp; ",") &amp; IF(ISBLANK(AT365),"",VLOOKUP(AT365,ComboValue!$N$2:$O$70,2,FALSE) &amp; ",") &amp; IF(ISBLANK(AU365),"",VLOOKUP(AU365,ComboValue!$N$2:$O$70,2,FALSE) &amp; ",") &amp; IF(ISBLANK(AV365),"",VLOOKUP(AV365,ComboValue!$N$2:$O$70,2,FALSE) &amp; ",")</f>
        <v/>
      </c>
      <c r="BC365" s="122" t="str">
        <f t="shared" si="337"/>
        <v/>
      </c>
      <c r="BD365" s="110"/>
      <c r="BE365" s="120" t="str">
        <f t="shared" si="325"/>
        <v/>
      </c>
      <c r="BF365" s="121" t="str">
        <f t="shared" si="326"/>
        <v/>
      </c>
      <c r="BG365" s="121" t="str">
        <f t="shared" si="327"/>
        <v/>
      </c>
      <c r="BH365" s="121" t="str">
        <f t="shared" si="328"/>
        <v/>
      </c>
      <c r="BI365" s="121" t="str">
        <f t="shared" si="329"/>
        <v/>
      </c>
      <c r="BJ365" s="121" t="str">
        <f t="shared" si="330"/>
        <v/>
      </c>
      <c r="BK365" s="121" t="str">
        <f t="shared" si="331"/>
        <v/>
      </c>
      <c r="BL365" s="121" t="str">
        <f t="shared" si="332"/>
        <v/>
      </c>
      <c r="BM365" s="121" t="str">
        <f t="shared" si="333"/>
        <v/>
      </c>
      <c r="BN365" s="121" t="str">
        <f t="shared" si="334"/>
        <v/>
      </c>
      <c r="BO365" s="121">
        <f t="shared" si="338"/>
        <v>0</v>
      </c>
      <c r="BP365" s="121">
        <f t="shared" si="339"/>
        <v>0</v>
      </c>
      <c r="BQ365" s="121">
        <f t="shared" si="340"/>
        <v>0</v>
      </c>
      <c r="BR365" s="121">
        <f t="shared" si="341"/>
        <v>0</v>
      </c>
      <c r="BS365" s="121">
        <f t="shared" si="342"/>
        <v>0</v>
      </c>
      <c r="BT365" s="121">
        <f t="shared" si="343"/>
        <v>0</v>
      </c>
      <c r="BU365" s="121" t="str">
        <f t="shared" si="344"/>
        <v/>
      </c>
      <c r="BV365" s="121" t="str">
        <f t="shared" si="345"/>
        <v/>
      </c>
      <c r="BW365" s="121" t="str">
        <f t="shared" si="346"/>
        <v/>
      </c>
      <c r="BX365" s="121" t="str">
        <f t="shared" si="347"/>
        <v/>
      </c>
      <c r="BY365" s="121" t="str">
        <f t="shared" si="348"/>
        <v/>
      </c>
      <c r="BZ365" s="121" t="str">
        <f t="shared" si="349"/>
        <v/>
      </c>
      <c r="CA365" s="121" t="str">
        <f t="shared" si="350"/>
        <v/>
      </c>
      <c r="CB365" s="121" t="str">
        <f t="shared" si="351"/>
        <v/>
      </c>
      <c r="CC365" s="121" t="str">
        <f t="shared" si="352"/>
        <v/>
      </c>
      <c r="CD365" s="121" t="str">
        <f t="shared" si="353"/>
        <v/>
      </c>
      <c r="CE365" s="121" t="str">
        <f t="shared" si="354"/>
        <v/>
      </c>
      <c r="CF365" s="121" t="str">
        <f t="shared" si="355"/>
        <v/>
      </c>
      <c r="CG365" s="121" t="str">
        <f t="shared" si="356"/>
        <v/>
      </c>
      <c r="CH365" s="121" t="str">
        <f t="shared" si="357"/>
        <v/>
      </c>
      <c r="CI365" s="121" t="str">
        <f t="shared" si="358"/>
        <v/>
      </c>
      <c r="CJ365" s="129" t="str">
        <f t="shared" si="359"/>
        <v/>
      </c>
      <c r="CK365" s="121" t="str">
        <f t="shared" si="360"/>
        <v/>
      </c>
      <c r="CL365" s="121" t="str">
        <f t="shared" si="361"/>
        <v/>
      </c>
      <c r="CM365" s="122" t="str">
        <f t="shared" si="362"/>
        <v/>
      </c>
      <c r="CN365" s="122"/>
      <c r="CO365" s="122"/>
      <c r="CP365" s="122"/>
      <c r="CQ365" s="122"/>
      <c r="CR365" s="218" t="str">
        <f t="shared" si="335"/>
        <v>NO</v>
      </c>
      <c r="CS365" s="120" t="str">
        <f t="shared" si="363"/>
        <v/>
      </c>
      <c r="CT365" s="121" t="str">
        <f t="shared" si="364"/>
        <v/>
      </c>
      <c r="CU365" s="121" t="str">
        <f t="shared" si="365"/>
        <v/>
      </c>
      <c r="CV365" s="121" t="str">
        <f t="shared" si="366"/>
        <v/>
      </c>
      <c r="CW365" s="121" t="str">
        <f t="shared" si="367"/>
        <v/>
      </c>
      <c r="CX365" s="121" t="str">
        <f t="shared" si="368"/>
        <v/>
      </c>
      <c r="CY365" s="121" t="str">
        <f t="shared" si="369"/>
        <v/>
      </c>
      <c r="CZ365" s="121" t="str">
        <f t="shared" si="370"/>
        <v/>
      </c>
      <c r="DA365" s="121" t="str">
        <f t="shared" si="371"/>
        <v/>
      </c>
      <c r="DB365" s="122" t="str">
        <f t="shared" si="372"/>
        <v/>
      </c>
      <c r="DC365" s="120" t="str">
        <f t="shared" si="373"/>
        <v/>
      </c>
      <c r="DD365" s="121" t="str">
        <f t="shared" si="374"/>
        <v/>
      </c>
      <c r="DE365" s="121" t="str">
        <f t="shared" si="375"/>
        <v/>
      </c>
      <c r="DF365" s="122" t="str">
        <f t="shared" si="376"/>
        <v/>
      </c>
      <c r="DG365" s="110"/>
    </row>
    <row r="366" spans="2:111" ht="16.2" hidden="1" customHeight="1" outlineLevel="2" x14ac:dyDescent="0.4">
      <c r="B366" s="7">
        <v>361</v>
      </c>
      <c r="C366" s="12"/>
      <c r="D366" s="13"/>
      <c r="E366" s="14"/>
      <c r="F366" s="14"/>
      <c r="G366" s="14"/>
      <c r="H366" s="14"/>
      <c r="I366" s="14"/>
      <c r="J366" s="14"/>
      <c r="K366" s="14"/>
      <c r="L366" s="15"/>
      <c r="M366" s="12"/>
      <c r="N366" s="12"/>
      <c r="O366" s="12"/>
      <c r="P366" s="98" t="str">
        <f xml:space="preserve"> IF(ISBLANK(M366),"",VLOOKUP(M366,ComboValue!$E$2:$I$18,5,FALSE))</f>
        <v/>
      </c>
      <c r="Q366" s="12"/>
      <c r="R366" s="234" t="str" cm="1">
        <f t="array" ref="R366">IF(OR(ISNUMBER(SEARCH("GHS05",$D366:$L366)),ISNUMBER(SEARCH("GHS06",$D366:$L366)),ISNUMBER(SEARCH("GHS07",$D366:$L366)),ISNUMBER(SEARCH("GHS08",$D366:$L366)),ISNUMBER(SEARCH("geen pictogram",$D366:$L366)),ISNUMBER(SEARCH("GHS09",$D366:$L366)),ISNUMBER(SEARCH("GHS05",$D366:$L366))),"JA","NEE")</f>
        <v>NEE</v>
      </c>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X366" s="121" t="str">
        <f xml:space="preserve"> IF(ISBLANK(D366),"",VLOOKUP(D366,ComboValue!$B$2:$C$11,2,FALSE) &amp; ",") &amp; IF(ISBLANK(E366),"",VLOOKUP(E366,ComboValue!$B$2:$C$11,2,FALSE) &amp; ",") &amp; IF(ISBLANK(F366),"",VLOOKUP(F366,ComboValue!$B$2:$C$11,2,FALSE) &amp; ",") &amp; IF(ISBLANK(G366),"",VLOOKUP(G366,ComboValue!$B$2:$C$11,2,FALSE) &amp; ",") &amp; IF(ISBLANK(H366),"",VLOOKUP(H366,ComboValue!$B$2:$C$11,2,FALSE) &amp; ",") &amp; IF(ISBLANK(I366),"",VLOOKUP(I366,ComboValue!$B$2:$C$11,2,FALSE) &amp; ",") &amp; IF(ISBLANK(J366),"",VLOOKUP(J366,ComboValue!$B$2:$C$11,2,FALSE) &amp; ",") &amp; IF(ISBLANK(K366),"",VLOOKUP(K366,ComboValue!$B$2:$C$11,2,FALSE) &amp; ",") &amp; IF(ISBLANK(L366),"",VLOOKUP(L366,ComboValue!$B$2:$C$11,2,FALSE) &amp; ",")</f>
        <v/>
      </c>
      <c r="AY366" s="121" t="str">
        <f t="shared" si="336"/>
        <v>Tous_NL</v>
      </c>
      <c r="AZ366" s="121" t="str">
        <f>IF(ISBLANK(M366),"",VLOOKUP(M366,ComboValue!$E$2:$G$18,3,FALSE))</f>
        <v/>
      </c>
      <c r="BA366" s="121" t="str">
        <f>IF(ISBLANK(N366),"",VLOOKUP(N366,ComboValue!$K$2:$L$5,2,FALSE))</f>
        <v/>
      </c>
      <c r="BB366" s="128" t="str">
        <f>IF(ISBLANK(S366),"",VLOOKUP(S366,ComboValue!$N$2:$O$70,2,FALSE) &amp; ",") &amp; IF(ISBLANK(T366),"",VLOOKUP(T366,ComboValue!$N$2:$O$70,2,FALSE) &amp; ",") &amp; IF(ISBLANK(U366),"",VLOOKUP(U366,ComboValue!$N$2:$O$70,2,FALSE) &amp; ",") &amp; IF(ISBLANK(V366),"",VLOOKUP(V366,ComboValue!$N$2:$O$70,2,FALSE) &amp; ",") &amp; IF(ISBLANK(W366),"",VLOOKUP(W366,ComboValue!$N$2:$O$70,2,FALSE) &amp; ",") &amp; IF(ISBLANK(X366),"",VLOOKUP(X366,ComboValue!$N$2:$O$70,2,FALSE) &amp; ",") &amp; IF(ISBLANK(Y366),"",VLOOKUP(Y366,ComboValue!$N$2:$O$70,2,FALSE) &amp; ",") &amp; IF(ISBLANK(Z366),"",VLOOKUP(Z366,ComboValue!$N$2:$O$70,2,FALSE) &amp; ",") &amp; IF(ISBLANK(AA366),"",VLOOKUP(AA366,ComboValue!$N$2:$O$70,2,FALSE) &amp; ",") &amp; IF(ISBLANK(AB366),"",VLOOKUP(AB366,ComboValue!$N$2:$O$70,2,FALSE) &amp; ",") &amp; IF(ISBLANK(AC366),"",VLOOKUP(AC366,ComboValue!$N$2:$O$70,2,FALSE) &amp; ",") &amp; IF(ISBLANK(AD366),"",VLOOKUP(AD366,ComboValue!$N$2:$O$70,2,FALSE) &amp; ",") &amp; IF(ISBLANK(AE366),"",VLOOKUP(AE366,ComboValue!$N$2:$O$70,2,FALSE) &amp; ",") &amp; IF(ISBLANK(AF366),"",VLOOKUP(AF366,ComboValue!$N$2:$O$70,2,FALSE) &amp; ",") &amp; IF(ISBLANK(AG366),"",VLOOKUP(AG366,ComboValue!$N$2:$O$70,2,FALSE) &amp; ",") &amp; IF(ISBLANK(AH366),"",VLOOKUP(AH366,ComboValue!$N$2:$O$70,2,FALSE) &amp; ",") &amp; IF(ISBLANK(AI366),"",VLOOKUP(AI366,ComboValue!$N$2:$O$70,2,FALSE) &amp; ",") &amp; IF(ISBLANK(AJ366),"",VLOOKUP(AJ366,ComboValue!$N$2:$O$70,2,FALSE) &amp; ",") &amp; IF(ISBLANK(AK366),"",VLOOKUP(AK366,ComboValue!$N$2:$O$70,2,FALSE) &amp; ",") &amp; IF(ISBLANK(AL366),"",VLOOKUP(AL366,ComboValue!$N$2:$O$70,2,FALSE) &amp; ",") &amp; IF(ISBLANK(AM366),"",VLOOKUP(AM366,ComboValue!$N$2:$O$70,2,FALSE) &amp; ",") &amp; IF(ISBLANK(AN366),"",VLOOKUP(AN366,ComboValue!$N$2:$O$70,2,FALSE) &amp; ",") &amp; IF(ISBLANK(AO366),"",VLOOKUP(AO366,ComboValue!$N$2:$O$70,2,FALSE) &amp; ",") &amp; IF(ISBLANK(AP366),"",VLOOKUP(AP366,ComboValue!$N$2:$O$70,2,FALSE) &amp; ",") &amp; IF(ISBLANK(AQ366),"",VLOOKUP(AQ366,ComboValue!$N$2:$O$70,2,FALSE) &amp; ",") &amp; IF(ISBLANK(AR366),"",VLOOKUP(AR366,ComboValue!$N$2:$O$70,2,FALSE) &amp; ",") &amp; IF(ISBLANK(AS366),"",VLOOKUP(AS366,ComboValue!$N$2:$O$70,2,FALSE) &amp; ",") &amp; IF(ISBLANK(AT366),"",VLOOKUP(AT366,ComboValue!$N$2:$O$70,2,FALSE) &amp; ",") &amp; IF(ISBLANK(AU366),"",VLOOKUP(AU366,ComboValue!$N$2:$O$70,2,FALSE) &amp; ",") &amp; IF(ISBLANK(AV366),"",VLOOKUP(AV366,ComboValue!$N$2:$O$70,2,FALSE) &amp; ",")</f>
        <v/>
      </c>
      <c r="BC366" s="122" t="str">
        <f t="shared" si="337"/>
        <v/>
      </c>
      <c r="BD366" s="110"/>
      <c r="BE366" s="120" t="str">
        <f t="shared" si="325"/>
        <v/>
      </c>
      <c r="BF366" s="121" t="str">
        <f t="shared" si="326"/>
        <v/>
      </c>
      <c r="BG366" s="121" t="str">
        <f t="shared" si="327"/>
        <v/>
      </c>
      <c r="BH366" s="121" t="str">
        <f t="shared" si="328"/>
        <v/>
      </c>
      <c r="BI366" s="121" t="str">
        <f t="shared" si="329"/>
        <v/>
      </c>
      <c r="BJ366" s="121" t="str">
        <f t="shared" si="330"/>
        <v/>
      </c>
      <c r="BK366" s="121" t="str">
        <f t="shared" si="331"/>
        <v/>
      </c>
      <c r="BL366" s="121" t="str">
        <f t="shared" si="332"/>
        <v/>
      </c>
      <c r="BM366" s="121" t="str">
        <f t="shared" si="333"/>
        <v/>
      </c>
      <c r="BN366" s="121" t="str">
        <f t="shared" si="334"/>
        <v/>
      </c>
      <c r="BO366" s="121">
        <f t="shared" si="338"/>
        <v>0</v>
      </c>
      <c r="BP366" s="121">
        <f t="shared" si="339"/>
        <v>0</v>
      </c>
      <c r="BQ366" s="121">
        <f t="shared" si="340"/>
        <v>0</v>
      </c>
      <c r="BR366" s="121">
        <f t="shared" si="341"/>
        <v>0</v>
      </c>
      <c r="BS366" s="121">
        <f t="shared" si="342"/>
        <v>0</v>
      </c>
      <c r="BT366" s="121">
        <f t="shared" si="343"/>
        <v>0</v>
      </c>
      <c r="BU366" s="121" t="str">
        <f t="shared" si="344"/>
        <v/>
      </c>
      <c r="BV366" s="121" t="str">
        <f t="shared" si="345"/>
        <v/>
      </c>
      <c r="BW366" s="121" t="str">
        <f t="shared" si="346"/>
        <v/>
      </c>
      <c r="BX366" s="121" t="str">
        <f t="shared" si="347"/>
        <v/>
      </c>
      <c r="BY366" s="121" t="str">
        <f t="shared" si="348"/>
        <v/>
      </c>
      <c r="BZ366" s="121" t="str">
        <f t="shared" si="349"/>
        <v/>
      </c>
      <c r="CA366" s="121" t="str">
        <f t="shared" si="350"/>
        <v/>
      </c>
      <c r="CB366" s="121" t="str">
        <f t="shared" si="351"/>
        <v/>
      </c>
      <c r="CC366" s="121" t="str">
        <f t="shared" si="352"/>
        <v/>
      </c>
      <c r="CD366" s="121" t="str">
        <f t="shared" si="353"/>
        <v/>
      </c>
      <c r="CE366" s="121" t="str">
        <f t="shared" si="354"/>
        <v/>
      </c>
      <c r="CF366" s="121" t="str">
        <f t="shared" si="355"/>
        <v/>
      </c>
      <c r="CG366" s="121" t="str">
        <f t="shared" si="356"/>
        <v/>
      </c>
      <c r="CH366" s="121" t="str">
        <f t="shared" si="357"/>
        <v/>
      </c>
      <c r="CI366" s="121" t="str">
        <f t="shared" si="358"/>
        <v/>
      </c>
      <c r="CJ366" s="129" t="str">
        <f t="shared" si="359"/>
        <v/>
      </c>
      <c r="CK366" s="121" t="str">
        <f t="shared" si="360"/>
        <v/>
      </c>
      <c r="CL366" s="121" t="str">
        <f t="shared" si="361"/>
        <v/>
      </c>
      <c r="CM366" s="122" t="str">
        <f t="shared" si="362"/>
        <v/>
      </c>
      <c r="CN366" s="122"/>
      <c r="CO366" s="122"/>
      <c r="CP366" s="122"/>
      <c r="CQ366" s="122"/>
      <c r="CR366" s="218" t="str">
        <f t="shared" si="335"/>
        <v>NO</v>
      </c>
      <c r="CS366" s="120" t="str">
        <f t="shared" si="363"/>
        <v/>
      </c>
      <c r="CT366" s="121" t="str">
        <f t="shared" si="364"/>
        <v/>
      </c>
      <c r="CU366" s="121" t="str">
        <f t="shared" si="365"/>
        <v/>
      </c>
      <c r="CV366" s="121" t="str">
        <f t="shared" si="366"/>
        <v/>
      </c>
      <c r="CW366" s="121" t="str">
        <f t="shared" si="367"/>
        <v/>
      </c>
      <c r="CX366" s="121" t="str">
        <f t="shared" si="368"/>
        <v/>
      </c>
      <c r="CY366" s="121" t="str">
        <f t="shared" si="369"/>
        <v/>
      </c>
      <c r="CZ366" s="121" t="str">
        <f t="shared" si="370"/>
        <v/>
      </c>
      <c r="DA366" s="121" t="str">
        <f t="shared" si="371"/>
        <v/>
      </c>
      <c r="DB366" s="122" t="str">
        <f t="shared" si="372"/>
        <v/>
      </c>
      <c r="DC366" s="120" t="str">
        <f t="shared" si="373"/>
        <v/>
      </c>
      <c r="DD366" s="121" t="str">
        <f t="shared" si="374"/>
        <v/>
      </c>
      <c r="DE366" s="121" t="str">
        <f t="shared" si="375"/>
        <v/>
      </c>
      <c r="DF366" s="122" t="str">
        <f t="shared" si="376"/>
        <v/>
      </c>
      <c r="DG366" s="110"/>
    </row>
    <row r="367" spans="2:111" ht="16.2" hidden="1" customHeight="1" outlineLevel="2" x14ac:dyDescent="0.4">
      <c r="B367" s="7">
        <v>362</v>
      </c>
      <c r="C367" s="12"/>
      <c r="D367" s="13"/>
      <c r="E367" s="14"/>
      <c r="F367" s="14"/>
      <c r="G367" s="14"/>
      <c r="H367" s="14"/>
      <c r="I367" s="14"/>
      <c r="J367" s="14"/>
      <c r="K367" s="14"/>
      <c r="L367" s="15"/>
      <c r="M367" s="12"/>
      <c r="N367" s="12"/>
      <c r="O367" s="12"/>
      <c r="P367" s="98" t="str">
        <f xml:space="preserve"> IF(ISBLANK(M367),"",VLOOKUP(M367,ComboValue!$E$2:$I$18,5,FALSE))</f>
        <v/>
      </c>
      <c r="Q367" s="12"/>
      <c r="R367" s="234" t="str" cm="1">
        <f t="array" ref="R367">IF(OR(ISNUMBER(SEARCH("GHS05",$D367:$L367)),ISNUMBER(SEARCH("GHS06",$D367:$L367)),ISNUMBER(SEARCH("GHS07",$D367:$L367)),ISNUMBER(SEARCH("GHS08",$D367:$L367)),ISNUMBER(SEARCH("geen pictogram",$D367:$L367)),ISNUMBER(SEARCH("GHS09",$D367:$L367)),ISNUMBER(SEARCH("GHS05",$D367:$L367))),"JA","NEE")</f>
        <v>NEE</v>
      </c>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X367" s="121" t="str">
        <f xml:space="preserve"> IF(ISBLANK(D367),"",VLOOKUP(D367,ComboValue!$B$2:$C$11,2,FALSE) &amp; ",") &amp; IF(ISBLANK(E367),"",VLOOKUP(E367,ComboValue!$B$2:$C$11,2,FALSE) &amp; ",") &amp; IF(ISBLANK(F367),"",VLOOKUP(F367,ComboValue!$B$2:$C$11,2,FALSE) &amp; ",") &amp; IF(ISBLANK(G367),"",VLOOKUP(G367,ComboValue!$B$2:$C$11,2,FALSE) &amp; ",") &amp; IF(ISBLANK(H367),"",VLOOKUP(H367,ComboValue!$B$2:$C$11,2,FALSE) &amp; ",") &amp; IF(ISBLANK(I367),"",VLOOKUP(I367,ComboValue!$B$2:$C$11,2,FALSE) &amp; ",") &amp; IF(ISBLANK(J367),"",VLOOKUP(J367,ComboValue!$B$2:$C$11,2,FALSE) &amp; ",") &amp; IF(ISBLANK(K367),"",VLOOKUP(K367,ComboValue!$B$2:$C$11,2,FALSE) &amp; ",") &amp; IF(ISBLANK(L367),"",VLOOKUP(L367,ComboValue!$B$2:$C$11,2,FALSE) &amp; ",")</f>
        <v/>
      </c>
      <c r="AY367" s="121" t="str">
        <f t="shared" si="336"/>
        <v>Tous_NL</v>
      </c>
      <c r="AZ367" s="121" t="str">
        <f>IF(ISBLANK(M367),"",VLOOKUP(M367,ComboValue!$E$2:$G$18,3,FALSE))</f>
        <v/>
      </c>
      <c r="BA367" s="121" t="str">
        <f>IF(ISBLANK(N367),"",VLOOKUP(N367,ComboValue!$K$2:$L$5,2,FALSE))</f>
        <v/>
      </c>
      <c r="BB367" s="128" t="str">
        <f>IF(ISBLANK(S367),"",VLOOKUP(S367,ComboValue!$N$2:$O$70,2,FALSE) &amp; ",") &amp; IF(ISBLANK(T367),"",VLOOKUP(T367,ComboValue!$N$2:$O$70,2,FALSE) &amp; ",") &amp; IF(ISBLANK(U367),"",VLOOKUP(U367,ComboValue!$N$2:$O$70,2,FALSE) &amp; ",") &amp; IF(ISBLANK(V367),"",VLOOKUP(V367,ComboValue!$N$2:$O$70,2,FALSE) &amp; ",") &amp; IF(ISBLANK(W367),"",VLOOKUP(W367,ComboValue!$N$2:$O$70,2,FALSE) &amp; ",") &amp; IF(ISBLANK(X367),"",VLOOKUP(X367,ComboValue!$N$2:$O$70,2,FALSE) &amp; ",") &amp; IF(ISBLANK(Y367),"",VLOOKUP(Y367,ComboValue!$N$2:$O$70,2,FALSE) &amp; ",") &amp; IF(ISBLANK(Z367),"",VLOOKUP(Z367,ComboValue!$N$2:$O$70,2,FALSE) &amp; ",") &amp; IF(ISBLANK(AA367),"",VLOOKUP(AA367,ComboValue!$N$2:$O$70,2,FALSE) &amp; ",") &amp; IF(ISBLANK(AB367),"",VLOOKUP(AB367,ComboValue!$N$2:$O$70,2,FALSE) &amp; ",") &amp; IF(ISBLANK(AC367),"",VLOOKUP(AC367,ComboValue!$N$2:$O$70,2,FALSE) &amp; ",") &amp; IF(ISBLANK(AD367),"",VLOOKUP(AD367,ComboValue!$N$2:$O$70,2,FALSE) &amp; ",") &amp; IF(ISBLANK(AE367),"",VLOOKUP(AE367,ComboValue!$N$2:$O$70,2,FALSE) &amp; ",") &amp; IF(ISBLANK(AF367),"",VLOOKUP(AF367,ComboValue!$N$2:$O$70,2,FALSE) &amp; ",") &amp; IF(ISBLANK(AG367),"",VLOOKUP(AG367,ComboValue!$N$2:$O$70,2,FALSE) &amp; ",") &amp; IF(ISBLANK(AH367),"",VLOOKUP(AH367,ComboValue!$N$2:$O$70,2,FALSE) &amp; ",") &amp; IF(ISBLANK(AI367),"",VLOOKUP(AI367,ComboValue!$N$2:$O$70,2,FALSE) &amp; ",") &amp; IF(ISBLANK(AJ367),"",VLOOKUP(AJ367,ComboValue!$N$2:$O$70,2,FALSE) &amp; ",") &amp; IF(ISBLANK(AK367),"",VLOOKUP(AK367,ComboValue!$N$2:$O$70,2,FALSE) &amp; ",") &amp; IF(ISBLANK(AL367),"",VLOOKUP(AL367,ComboValue!$N$2:$O$70,2,FALSE) &amp; ",") &amp; IF(ISBLANK(AM367),"",VLOOKUP(AM367,ComboValue!$N$2:$O$70,2,FALSE) &amp; ",") &amp; IF(ISBLANK(AN367),"",VLOOKUP(AN367,ComboValue!$N$2:$O$70,2,FALSE) &amp; ",") &amp; IF(ISBLANK(AO367),"",VLOOKUP(AO367,ComboValue!$N$2:$O$70,2,FALSE) &amp; ",") &amp; IF(ISBLANK(AP367),"",VLOOKUP(AP367,ComboValue!$N$2:$O$70,2,FALSE) &amp; ",") &amp; IF(ISBLANK(AQ367),"",VLOOKUP(AQ367,ComboValue!$N$2:$O$70,2,FALSE) &amp; ",") &amp; IF(ISBLANK(AR367),"",VLOOKUP(AR367,ComboValue!$N$2:$O$70,2,FALSE) &amp; ",") &amp; IF(ISBLANK(AS367),"",VLOOKUP(AS367,ComboValue!$N$2:$O$70,2,FALSE) &amp; ",") &amp; IF(ISBLANK(AT367),"",VLOOKUP(AT367,ComboValue!$N$2:$O$70,2,FALSE) &amp; ",") &amp; IF(ISBLANK(AU367),"",VLOOKUP(AU367,ComboValue!$N$2:$O$70,2,FALSE) &amp; ",") &amp; IF(ISBLANK(AV367),"",VLOOKUP(AV367,ComboValue!$N$2:$O$70,2,FALSE) &amp; ",")</f>
        <v/>
      </c>
      <c r="BC367" s="122" t="str">
        <f t="shared" si="337"/>
        <v/>
      </c>
      <c r="BD367" s="110"/>
      <c r="BE367" s="120" t="str">
        <f t="shared" si="325"/>
        <v/>
      </c>
      <c r="BF367" s="121" t="str">
        <f t="shared" si="326"/>
        <v/>
      </c>
      <c r="BG367" s="121" t="str">
        <f t="shared" si="327"/>
        <v/>
      </c>
      <c r="BH367" s="121" t="str">
        <f t="shared" si="328"/>
        <v/>
      </c>
      <c r="BI367" s="121" t="str">
        <f t="shared" si="329"/>
        <v/>
      </c>
      <c r="BJ367" s="121" t="str">
        <f t="shared" si="330"/>
        <v/>
      </c>
      <c r="BK367" s="121" t="str">
        <f t="shared" si="331"/>
        <v/>
      </c>
      <c r="BL367" s="121" t="str">
        <f t="shared" si="332"/>
        <v/>
      </c>
      <c r="BM367" s="121" t="str">
        <f t="shared" si="333"/>
        <v/>
      </c>
      <c r="BN367" s="121" t="str">
        <f t="shared" si="334"/>
        <v/>
      </c>
      <c r="BO367" s="121">
        <f t="shared" si="338"/>
        <v>0</v>
      </c>
      <c r="BP367" s="121">
        <f t="shared" si="339"/>
        <v>0</v>
      </c>
      <c r="BQ367" s="121">
        <f t="shared" si="340"/>
        <v>0</v>
      </c>
      <c r="BR367" s="121">
        <f t="shared" si="341"/>
        <v>0</v>
      </c>
      <c r="BS367" s="121">
        <f t="shared" si="342"/>
        <v>0</v>
      </c>
      <c r="BT367" s="121">
        <f t="shared" si="343"/>
        <v>0</v>
      </c>
      <c r="BU367" s="121" t="str">
        <f t="shared" si="344"/>
        <v/>
      </c>
      <c r="BV367" s="121" t="str">
        <f t="shared" si="345"/>
        <v/>
      </c>
      <c r="BW367" s="121" t="str">
        <f t="shared" si="346"/>
        <v/>
      </c>
      <c r="BX367" s="121" t="str">
        <f t="shared" si="347"/>
        <v/>
      </c>
      <c r="BY367" s="121" t="str">
        <f t="shared" si="348"/>
        <v/>
      </c>
      <c r="BZ367" s="121" t="str">
        <f t="shared" si="349"/>
        <v/>
      </c>
      <c r="CA367" s="121" t="str">
        <f t="shared" si="350"/>
        <v/>
      </c>
      <c r="CB367" s="121" t="str">
        <f t="shared" si="351"/>
        <v/>
      </c>
      <c r="CC367" s="121" t="str">
        <f t="shared" si="352"/>
        <v/>
      </c>
      <c r="CD367" s="121" t="str">
        <f t="shared" si="353"/>
        <v/>
      </c>
      <c r="CE367" s="121" t="str">
        <f t="shared" si="354"/>
        <v/>
      </c>
      <c r="CF367" s="121" t="str">
        <f t="shared" si="355"/>
        <v/>
      </c>
      <c r="CG367" s="121" t="str">
        <f t="shared" si="356"/>
        <v/>
      </c>
      <c r="CH367" s="121" t="str">
        <f t="shared" si="357"/>
        <v/>
      </c>
      <c r="CI367" s="121" t="str">
        <f t="shared" si="358"/>
        <v/>
      </c>
      <c r="CJ367" s="129" t="str">
        <f t="shared" si="359"/>
        <v/>
      </c>
      <c r="CK367" s="121" t="str">
        <f t="shared" si="360"/>
        <v/>
      </c>
      <c r="CL367" s="121" t="str">
        <f t="shared" si="361"/>
        <v/>
      </c>
      <c r="CM367" s="122" t="str">
        <f t="shared" si="362"/>
        <v/>
      </c>
      <c r="CN367" s="122"/>
      <c r="CO367" s="122"/>
      <c r="CP367" s="122"/>
      <c r="CQ367" s="122"/>
      <c r="CR367" s="218" t="str">
        <f t="shared" si="335"/>
        <v>NO</v>
      </c>
      <c r="CS367" s="120" t="str">
        <f t="shared" si="363"/>
        <v/>
      </c>
      <c r="CT367" s="121" t="str">
        <f t="shared" si="364"/>
        <v/>
      </c>
      <c r="CU367" s="121" t="str">
        <f t="shared" si="365"/>
        <v/>
      </c>
      <c r="CV367" s="121" t="str">
        <f t="shared" si="366"/>
        <v/>
      </c>
      <c r="CW367" s="121" t="str">
        <f t="shared" si="367"/>
        <v/>
      </c>
      <c r="CX367" s="121" t="str">
        <f t="shared" si="368"/>
        <v/>
      </c>
      <c r="CY367" s="121" t="str">
        <f t="shared" si="369"/>
        <v/>
      </c>
      <c r="CZ367" s="121" t="str">
        <f t="shared" si="370"/>
        <v/>
      </c>
      <c r="DA367" s="121" t="str">
        <f t="shared" si="371"/>
        <v/>
      </c>
      <c r="DB367" s="122" t="str">
        <f t="shared" si="372"/>
        <v/>
      </c>
      <c r="DC367" s="120" t="str">
        <f t="shared" si="373"/>
        <v/>
      </c>
      <c r="DD367" s="121" t="str">
        <f t="shared" si="374"/>
        <v/>
      </c>
      <c r="DE367" s="121" t="str">
        <f t="shared" si="375"/>
        <v/>
      </c>
      <c r="DF367" s="122" t="str">
        <f t="shared" si="376"/>
        <v/>
      </c>
      <c r="DG367" s="110"/>
    </row>
    <row r="368" spans="2:111" ht="16.2" hidden="1" customHeight="1" outlineLevel="2" x14ac:dyDescent="0.4">
      <c r="B368" s="7">
        <v>363</v>
      </c>
      <c r="C368" s="12"/>
      <c r="D368" s="13"/>
      <c r="E368" s="14"/>
      <c r="F368" s="14"/>
      <c r="G368" s="14"/>
      <c r="H368" s="14"/>
      <c r="I368" s="14"/>
      <c r="J368" s="14"/>
      <c r="K368" s="14"/>
      <c r="L368" s="15"/>
      <c r="M368" s="12"/>
      <c r="N368" s="12"/>
      <c r="O368" s="12"/>
      <c r="P368" s="98" t="str">
        <f xml:space="preserve"> IF(ISBLANK(M368),"",VLOOKUP(M368,ComboValue!$E$2:$I$18,5,FALSE))</f>
        <v/>
      </c>
      <c r="Q368" s="12"/>
      <c r="R368" s="234" t="str" cm="1">
        <f t="array" ref="R368">IF(OR(ISNUMBER(SEARCH("GHS05",$D368:$L368)),ISNUMBER(SEARCH("GHS06",$D368:$L368)),ISNUMBER(SEARCH("GHS07",$D368:$L368)),ISNUMBER(SEARCH("GHS08",$D368:$L368)),ISNUMBER(SEARCH("geen pictogram",$D368:$L368)),ISNUMBER(SEARCH("GHS09",$D368:$L368)),ISNUMBER(SEARCH("GHS05",$D368:$L368))),"JA","NEE")</f>
        <v>NEE</v>
      </c>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X368" s="121" t="str">
        <f xml:space="preserve"> IF(ISBLANK(D368),"",VLOOKUP(D368,ComboValue!$B$2:$C$11,2,FALSE) &amp; ",") &amp; IF(ISBLANK(E368),"",VLOOKUP(E368,ComboValue!$B$2:$C$11,2,FALSE) &amp; ",") &amp; IF(ISBLANK(F368),"",VLOOKUP(F368,ComboValue!$B$2:$C$11,2,FALSE) &amp; ",") &amp; IF(ISBLANK(G368),"",VLOOKUP(G368,ComboValue!$B$2:$C$11,2,FALSE) &amp; ",") &amp; IF(ISBLANK(H368),"",VLOOKUP(H368,ComboValue!$B$2:$C$11,2,FALSE) &amp; ",") &amp; IF(ISBLANK(I368),"",VLOOKUP(I368,ComboValue!$B$2:$C$11,2,FALSE) &amp; ",") &amp; IF(ISBLANK(J368),"",VLOOKUP(J368,ComboValue!$B$2:$C$11,2,FALSE) &amp; ",") &amp; IF(ISBLANK(K368),"",VLOOKUP(K368,ComboValue!$B$2:$C$11,2,FALSE) &amp; ",") &amp; IF(ISBLANK(L368),"",VLOOKUP(L368,ComboValue!$B$2:$C$11,2,FALSE) &amp; ",")</f>
        <v/>
      </c>
      <c r="AY368" s="121" t="str">
        <f t="shared" si="336"/>
        <v>Tous_NL</v>
      </c>
      <c r="AZ368" s="121" t="str">
        <f>IF(ISBLANK(M368),"",VLOOKUP(M368,ComboValue!$E$2:$G$18,3,FALSE))</f>
        <v/>
      </c>
      <c r="BA368" s="121" t="str">
        <f>IF(ISBLANK(N368),"",VLOOKUP(N368,ComboValue!$K$2:$L$5,2,FALSE))</f>
        <v/>
      </c>
      <c r="BB368" s="128" t="str">
        <f>IF(ISBLANK(S368),"",VLOOKUP(S368,ComboValue!$N$2:$O$70,2,FALSE) &amp; ",") &amp; IF(ISBLANK(T368),"",VLOOKUP(T368,ComboValue!$N$2:$O$70,2,FALSE) &amp; ",") &amp; IF(ISBLANK(U368),"",VLOOKUP(U368,ComboValue!$N$2:$O$70,2,FALSE) &amp; ",") &amp; IF(ISBLANK(V368),"",VLOOKUP(V368,ComboValue!$N$2:$O$70,2,FALSE) &amp; ",") &amp; IF(ISBLANK(W368),"",VLOOKUP(W368,ComboValue!$N$2:$O$70,2,FALSE) &amp; ",") &amp; IF(ISBLANK(X368),"",VLOOKUP(X368,ComboValue!$N$2:$O$70,2,FALSE) &amp; ",") &amp; IF(ISBLANK(Y368),"",VLOOKUP(Y368,ComboValue!$N$2:$O$70,2,FALSE) &amp; ",") &amp; IF(ISBLANK(Z368),"",VLOOKUP(Z368,ComboValue!$N$2:$O$70,2,FALSE) &amp; ",") &amp; IF(ISBLANK(AA368),"",VLOOKUP(AA368,ComboValue!$N$2:$O$70,2,FALSE) &amp; ",") &amp; IF(ISBLANK(AB368),"",VLOOKUP(AB368,ComboValue!$N$2:$O$70,2,FALSE) &amp; ",") &amp; IF(ISBLANK(AC368),"",VLOOKUP(AC368,ComboValue!$N$2:$O$70,2,FALSE) &amp; ",") &amp; IF(ISBLANK(AD368),"",VLOOKUP(AD368,ComboValue!$N$2:$O$70,2,FALSE) &amp; ",") &amp; IF(ISBLANK(AE368),"",VLOOKUP(AE368,ComboValue!$N$2:$O$70,2,FALSE) &amp; ",") &amp; IF(ISBLANK(AF368),"",VLOOKUP(AF368,ComboValue!$N$2:$O$70,2,FALSE) &amp; ",") &amp; IF(ISBLANK(AG368),"",VLOOKUP(AG368,ComboValue!$N$2:$O$70,2,FALSE) &amp; ",") &amp; IF(ISBLANK(AH368),"",VLOOKUP(AH368,ComboValue!$N$2:$O$70,2,FALSE) &amp; ",") &amp; IF(ISBLANK(AI368),"",VLOOKUP(AI368,ComboValue!$N$2:$O$70,2,FALSE) &amp; ",") &amp; IF(ISBLANK(AJ368),"",VLOOKUP(AJ368,ComboValue!$N$2:$O$70,2,FALSE) &amp; ",") &amp; IF(ISBLANK(AK368),"",VLOOKUP(AK368,ComboValue!$N$2:$O$70,2,FALSE) &amp; ",") &amp; IF(ISBLANK(AL368),"",VLOOKUP(AL368,ComboValue!$N$2:$O$70,2,FALSE) &amp; ",") &amp; IF(ISBLANK(AM368),"",VLOOKUP(AM368,ComboValue!$N$2:$O$70,2,FALSE) &amp; ",") &amp; IF(ISBLANK(AN368),"",VLOOKUP(AN368,ComboValue!$N$2:$O$70,2,FALSE) &amp; ",") &amp; IF(ISBLANK(AO368),"",VLOOKUP(AO368,ComboValue!$N$2:$O$70,2,FALSE) &amp; ",") &amp; IF(ISBLANK(AP368),"",VLOOKUP(AP368,ComboValue!$N$2:$O$70,2,FALSE) &amp; ",") &amp; IF(ISBLANK(AQ368),"",VLOOKUP(AQ368,ComboValue!$N$2:$O$70,2,FALSE) &amp; ",") &amp; IF(ISBLANK(AR368),"",VLOOKUP(AR368,ComboValue!$N$2:$O$70,2,FALSE) &amp; ",") &amp; IF(ISBLANK(AS368),"",VLOOKUP(AS368,ComboValue!$N$2:$O$70,2,FALSE) &amp; ",") &amp; IF(ISBLANK(AT368),"",VLOOKUP(AT368,ComboValue!$N$2:$O$70,2,FALSE) &amp; ",") &amp; IF(ISBLANK(AU368),"",VLOOKUP(AU368,ComboValue!$N$2:$O$70,2,FALSE) &amp; ",") &amp; IF(ISBLANK(AV368),"",VLOOKUP(AV368,ComboValue!$N$2:$O$70,2,FALSE) &amp; ",")</f>
        <v/>
      </c>
      <c r="BC368" s="122" t="str">
        <f t="shared" si="337"/>
        <v/>
      </c>
      <c r="BD368" s="110"/>
      <c r="BE368" s="120" t="str">
        <f t="shared" si="325"/>
        <v/>
      </c>
      <c r="BF368" s="121" t="str">
        <f t="shared" si="326"/>
        <v/>
      </c>
      <c r="BG368" s="121" t="str">
        <f t="shared" si="327"/>
        <v/>
      </c>
      <c r="BH368" s="121" t="str">
        <f t="shared" si="328"/>
        <v/>
      </c>
      <c r="BI368" s="121" t="str">
        <f t="shared" si="329"/>
        <v/>
      </c>
      <c r="BJ368" s="121" t="str">
        <f t="shared" si="330"/>
        <v/>
      </c>
      <c r="BK368" s="121" t="str">
        <f t="shared" si="331"/>
        <v/>
      </c>
      <c r="BL368" s="121" t="str">
        <f t="shared" si="332"/>
        <v/>
      </c>
      <c r="BM368" s="121" t="str">
        <f t="shared" si="333"/>
        <v/>
      </c>
      <c r="BN368" s="121" t="str">
        <f t="shared" si="334"/>
        <v/>
      </c>
      <c r="BO368" s="121">
        <f t="shared" si="338"/>
        <v>0</v>
      </c>
      <c r="BP368" s="121">
        <f t="shared" si="339"/>
        <v>0</v>
      </c>
      <c r="BQ368" s="121">
        <f t="shared" si="340"/>
        <v>0</v>
      </c>
      <c r="BR368" s="121">
        <f t="shared" si="341"/>
        <v>0</v>
      </c>
      <c r="BS368" s="121">
        <f t="shared" si="342"/>
        <v>0</v>
      </c>
      <c r="BT368" s="121">
        <f t="shared" si="343"/>
        <v>0</v>
      </c>
      <c r="BU368" s="121" t="str">
        <f t="shared" si="344"/>
        <v/>
      </c>
      <c r="BV368" s="121" t="str">
        <f t="shared" si="345"/>
        <v/>
      </c>
      <c r="BW368" s="121" t="str">
        <f t="shared" si="346"/>
        <v/>
      </c>
      <c r="BX368" s="121" t="str">
        <f t="shared" si="347"/>
        <v/>
      </c>
      <c r="BY368" s="121" t="str">
        <f t="shared" si="348"/>
        <v/>
      </c>
      <c r="BZ368" s="121" t="str">
        <f t="shared" si="349"/>
        <v/>
      </c>
      <c r="CA368" s="121" t="str">
        <f t="shared" si="350"/>
        <v/>
      </c>
      <c r="CB368" s="121" t="str">
        <f t="shared" si="351"/>
        <v/>
      </c>
      <c r="CC368" s="121" t="str">
        <f t="shared" si="352"/>
        <v/>
      </c>
      <c r="CD368" s="121" t="str">
        <f t="shared" si="353"/>
        <v/>
      </c>
      <c r="CE368" s="121" t="str">
        <f t="shared" si="354"/>
        <v/>
      </c>
      <c r="CF368" s="121" t="str">
        <f t="shared" si="355"/>
        <v/>
      </c>
      <c r="CG368" s="121" t="str">
        <f t="shared" si="356"/>
        <v/>
      </c>
      <c r="CH368" s="121" t="str">
        <f t="shared" si="357"/>
        <v/>
      </c>
      <c r="CI368" s="121" t="str">
        <f t="shared" si="358"/>
        <v/>
      </c>
      <c r="CJ368" s="129" t="str">
        <f t="shared" si="359"/>
        <v/>
      </c>
      <c r="CK368" s="121" t="str">
        <f t="shared" si="360"/>
        <v/>
      </c>
      <c r="CL368" s="121" t="str">
        <f t="shared" si="361"/>
        <v/>
      </c>
      <c r="CM368" s="122" t="str">
        <f t="shared" si="362"/>
        <v/>
      </c>
      <c r="CN368" s="122"/>
      <c r="CO368" s="122"/>
      <c r="CP368" s="122"/>
      <c r="CQ368" s="122"/>
      <c r="CR368" s="218" t="str">
        <f t="shared" si="335"/>
        <v>NO</v>
      </c>
      <c r="CS368" s="120" t="str">
        <f t="shared" si="363"/>
        <v/>
      </c>
      <c r="CT368" s="121" t="str">
        <f t="shared" si="364"/>
        <v/>
      </c>
      <c r="CU368" s="121" t="str">
        <f t="shared" si="365"/>
        <v/>
      </c>
      <c r="CV368" s="121" t="str">
        <f t="shared" si="366"/>
        <v/>
      </c>
      <c r="CW368" s="121" t="str">
        <f t="shared" si="367"/>
        <v/>
      </c>
      <c r="CX368" s="121" t="str">
        <f t="shared" si="368"/>
        <v/>
      </c>
      <c r="CY368" s="121" t="str">
        <f t="shared" si="369"/>
        <v/>
      </c>
      <c r="CZ368" s="121" t="str">
        <f t="shared" si="370"/>
        <v/>
      </c>
      <c r="DA368" s="121" t="str">
        <f t="shared" si="371"/>
        <v/>
      </c>
      <c r="DB368" s="122" t="str">
        <f t="shared" si="372"/>
        <v/>
      </c>
      <c r="DC368" s="120" t="str">
        <f t="shared" si="373"/>
        <v/>
      </c>
      <c r="DD368" s="121" t="str">
        <f t="shared" si="374"/>
        <v/>
      </c>
      <c r="DE368" s="121" t="str">
        <f t="shared" si="375"/>
        <v/>
      </c>
      <c r="DF368" s="122" t="str">
        <f t="shared" si="376"/>
        <v/>
      </c>
      <c r="DG368" s="110"/>
    </row>
    <row r="369" spans="2:111" ht="16.2" hidden="1" customHeight="1" outlineLevel="2" x14ac:dyDescent="0.4">
      <c r="B369" s="7">
        <v>364</v>
      </c>
      <c r="C369" s="12"/>
      <c r="D369" s="13"/>
      <c r="E369" s="14"/>
      <c r="F369" s="14"/>
      <c r="G369" s="14"/>
      <c r="H369" s="14"/>
      <c r="I369" s="14"/>
      <c r="J369" s="14"/>
      <c r="K369" s="14"/>
      <c r="L369" s="15"/>
      <c r="M369" s="12"/>
      <c r="N369" s="12"/>
      <c r="O369" s="12"/>
      <c r="P369" s="98" t="str">
        <f xml:space="preserve"> IF(ISBLANK(M369),"",VLOOKUP(M369,ComboValue!$E$2:$I$18,5,FALSE))</f>
        <v/>
      </c>
      <c r="Q369" s="12"/>
      <c r="R369" s="234" t="str" cm="1">
        <f t="array" ref="R369">IF(OR(ISNUMBER(SEARCH("GHS05",$D369:$L369)),ISNUMBER(SEARCH("GHS06",$D369:$L369)),ISNUMBER(SEARCH("GHS07",$D369:$L369)),ISNUMBER(SEARCH("GHS08",$D369:$L369)),ISNUMBER(SEARCH("geen pictogram",$D369:$L369)),ISNUMBER(SEARCH("GHS09",$D369:$L369)),ISNUMBER(SEARCH("GHS05",$D369:$L369))),"JA","NEE")</f>
        <v>NEE</v>
      </c>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X369" s="121" t="str">
        <f xml:space="preserve"> IF(ISBLANK(D369),"",VLOOKUP(D369,ComboValue!$B$2:$C$11,2,FALSE) &amp; ",") &amp; IF(ISBLANK(E369),"",VLOOKUP(E369,ComboValue!$B$2:$C$11,2,FALSE) &amp; ",") &amp; IF(ISBLANK(F369),"",VLOOKUP(F369,ComboValue!$B$2:$C$11,2,FALSE) &amp; ",") &amp; IF(ISBLANK(G369),"",VLOOKUP(G369,ComboValue!$B$2:$C$11,2,FALSE) &amp; ",") &amp; IF(ISBLANK(H369),"",VLOOKUP(H369,ComboValue!$B$2:$C$11,2,FALSE) &amp; ",") &amp; IF(ISBLANK(I369),"",VLOOKUP(I369,ComboValue!$B$2:$C$11,2,FALSE) &amp; ",") &amp; IF(ISBLANK(J369),"",VLOOKUP(J369,ComboValue!$B$2:$C$11,2,FALSE) &amp; ",") &amp; IF(ISBLANK(K369),"",VLOOKUP(K369,ComboValue!$B$2:$C$11,2,FALSE) &amp; ",") &amp; IF(ISBLANK(L369),"",VLOOKUP(L369,ComboValue!$B$2:$C$11,2,FALSE) &amp; ",")</f>
        <v/>
      </c>
      <c r="AY369" s="121" t="str">
        <f t="shared" si="336"/>
        <v>Tous_NL</v>
      </c>
      <c r="AZ369" s="121" t="str">
        <f>IF(ISBLANK(M369),"",VLOOKUP(M369,ComboValue!$E$2:$G$18,3,FALSE))</f>
        <v/>
      </c>
      <c r="BA369" s="121" t="str">
        <f>IF(ISBLANK(N369),"",VLOOKUP(N369,ComboValue!$K$2:$L$5,2,FALSE))</f>
        <v/>
      </c>
      <c r="BB369" s="128" t="str">
        <f>IF(ISBLANK(S369),"",VLOOKUP(S369,ComboValue!$N$2:$O$70,2,FALSE) &amp; ",") &amp; IF(ISBLANK(T369),"",VLOOKUP(T369,ComboValue!$N$2:$O$70,2,FALSE) &amp; ",") &amp; IF(ISBLANK(U369),"",VLOOKUP(U369,ComboValue!$N$2:$O$70,2,FALSE) &amp; ",") &amp; IF(ISBLANK(V369),"",VLOOKUP(V369,ComboValue!$N$2:$O$70,2,FALSE) &amp; ",") &amp; IF(ISBLANK(W369),"",VLOOKUP(W369,ComboValue!$N$2:$O$70,2,FALSE) &amp; ",") &amp; IF(ISBLANK(X369),"",VLOOKUP(X369,ComboValue!$N$2:$O$70,2,FALSE) &amp; ",") &amp; IF(ISBLANK(Y369),"",VLOOKUP(Y369,ComboValue!$N$2:$O$70,2,FALSE) &amp; ",") &amp; IF(ISBLANK(Z369),"",VLOOKUP(Z369,ComboValue!$N$2:$O$70,2,FALSE) &amp; ",") &amp; IF(ISBLANK(AA369),"",VLOOKUP(AA369,ComboValue!$N$2:$O$70,2,FALSE) &amp; ",") &amp; IF(ISBLANK(AB369),"",VLOOKUP(AB369,ComboValue!$N$2:$O$70,2,FALSE) &amp; ",") &amp; IF(ISBLANK(AC369),"",VLOOKUP(AC369,ComboValue!$N$2:$O$70,2,FALSE) &amp; ",") &amp; IF(ISBLANK(AD369),"",VLOOKUP(AD369,ComboValue!$N$2:$O$70,2,FALSE) &amp; ",") &amp; IF(ISBLANK(AE369),"",VLOOKUP(AE369,ComboValue!$N$2:$O$70,2,FALSE) &amp; ",") &amp; IF(ISBLANK(AF369),"",VLOOKUP(AF369,ComboValue!$N$2:$O$70,2,FALSE) &amp; ",") &amp; IF(ISBLANK(AG369),"",VLOOKUP(AG369,ComboValue!$N$2:$O$70,2,FALSE) &amp; ",") &amp; IF(ISBLANK(AH369),"",VLOOKUP(AH369,ComboValue!$N$2:$O$70,2,FALSE) &amp; ",") &amp; IF(ISBLANK(AI369),"",VLOOKUP(AI369,ComboValue!$N$2:$O$70,2,FALSE) &amp; ",") &amp; IF(ISBLANK(AJ369),"",VLOOKUP(AJ369,ComboValue!$N$2:$O$70,2,FALSE) &amp; ",") &amp; IF(ISBLANK(AK369),"",VLOOKUP(AK369,ComboValue!$N$2:$O$70,2,FALSE) &amp; ",") &amp; IF(ISBLANK(AL369),"",VLOOKUP(AL369,ComboValue!$N$2:$O$70,2,FALSE) &amp; ",") &amp; IF(ISBLANK(AM369),"",VLOOKUP(AM369,ComboValue!$N$2:$O$70,2,FALSE) &amp; ",") &amp; IF(ISBLANK(AN369),"",VLOOKUP(AN369,ComboValue!$N$2:$O$70,2,FALSE) &amp; ",") &amp; IF(ISBLANK(AO369),"",VLOOKUP(AO369,ComboValue!$N$2:$O$70,2,FALSE) &amp; ",") &amp; IF(ISBLANK(AP369),"",VLOOKUP(AP369,ComboValue!$N$2:$O$70,2,FALSE) &amp; ",") &amp; IF(ISBLANK(AQ369),"",VLOOKUP(AQ369,ComboValue!$N$2:$O$70,2,FALSE) &amp; ",") &amp; IF(ISBLANK(AR369),"",VLOOKUP(AR369,ComboValue!$N$2:$O$70,2,FALSE) &amp; ",") &amp; IF(ISBLANK(AS369),"",VLOOKUP(AS369,ComboValue!$N$2:$O$70,2,FALSE) &amp; ",") &amp; IF(ISBLANK(AT369),"",VLOOKUP(AT369,ComboValue!$N$2:$O$70,2,FALSE) &amp; ",") &amp; IF(ISBLANK(AU369),"",VLOOKUP(AU369,ComboValue!$N$2:$O$70,2,FALSE) &amp; ",") &amp; IF(ISBLANK(AV369),"",VLOOKUP(AV369,ComboValue!$N$2:$O$70,2,FALSE) &amp; ",")</f>
        <v/>
      </c>
      <c r="BC369" s="122" t="str">
        <f t="shared" si="337"/>
        <v/>
      </c>
      <c r="BD369" s="110"/>
      <c r="BE369" s="120" t="str">
        <f t="shared" si="325"/>
        <v/>
      </c>
      <c r="BF369" s="121" t="str">
        <f t="shared" si="326"/>
        <v/>
      </c>
      <c r="BG369" s="121" t="str">
        <f t="shared" si="327"/>
        <v/>
      </c>
      <c r="BH369" s="121" t="str">
        <f t="shared" si="328"/>
        <v/>
      </c>
      <c r="BI369" s="121" t="str">
        <f t="shared" si="329"/>
        <v/>
      </c>
      <c r="BJ369" s="121" t="str">
        <f t="shared" si="330"/>
        <v/>
      </c>
      <c r="BK369" s="121" t="str">
        <f t="shared" si="331"/>
        <v/>
      </c>
      <c r="BL369" s="121" t="str">
        <f t="shared" si="332"/>
        <v/>
      </c>
      <c r="BM369" s="121" t="str">
        <f t="shared" si="333"/>
        <v/>
      </c>
      <c r="BN369" s="121" t="str">
        <f t="shared" si="334"/>
        <v/>
      </c>
      <c r="BO369" s="121">
        <f t="shared" si="338"/>
        <v>0</v>
      </c>
      <c r="BP369" s="121">
        <f t="shared" si="339"/>
        <v>0</v>
      </c>
      <c r="BQ369" s="121">
        <f t="shared" si="340"/>
        <v>0</v>
      </c>
      <c r="BR369" s="121">
        <f t="shared" si="341"/>
        <v>0</v>
      </c>
      <c r="BS369" s="121">
        <f t="shared" si="342"/>
        <v>0</v>
      </c>
      <c r="BT369" s="121">
        <f t="shared" si="343"/>
        <v>0</v>
      </c>
      <c r="BU369" s="121" t="str">
        <f t="shared" si="344"/>
        <v/>
      </c>
      <c r="BV369" s="121" t="str">
        <f t="shared" si="345"/>
        <v/>
      </c>
      <c r="BW369" s="121" t="str">
        <f t="shared" si="346"/>
        <v/>
      </c>
      <c r="BX369" s="121" t="str">
        <f t="shared" si="347"/>
        <v/>
      </c>
      <c r="BY369" s="121" t="str">
        <f t="shared" si="348"/>
        <v/>
      </c>
      <c r="BZ369" s="121" t="str">
        <f t="shared" si="349"/>
        <v/>
      </c>
      <c r="CA369" s="121" t="str">
        <f t="shared" si="350"/>
        <v/>
      </c>
      <c r="CB369" s="121" t="str">
        <f t="shared" si="351"/>
        <v/>
      </c>
      <c r="CC369" s="121" t="str">
        <f t="shared" si="352"/>
        <v/>
      </c>
      <c r="CD369" s="121" t="str">
        <f t="shared" si="353"/>
        <v/>
      </c>
      <c r="CE369" s="121" t="str">
        <f t="shared" si="354"/>
        <v/>
      </c>
      <c r="CF369" s="121" t="str">
        <f t="shared" si="355"/>
        <v/>
      </c>
      <c r="CG369" s="121" t="str">
        <f t="shared" si="356"/>
        <v/>
      </c>
      <c r="CH369" s="121" t="str">
        <f t="shared" si="357"/>
        <v/>
      </c>
      <c r="CI369" s="121" t="str">
        <f t="shared" si="358"/>
        <v/>
      </c>
      <c r="CJ369" s="129" t="str">
        <f t="shared" si="359"/>
        <v/>
      </c>
      <c r="CK369" s="121" t="str">
        <f t="shared" si="360"/>
        <v/>
      </c>
      <c r="CL369" s="121" t="str">
        <f t="shared" si="361"/>
        <v/>
      </c>
      <c r="CM369" s="122" t="str">
        <f t="shared" si="362"/>
        <v/>
      </c>
      <c r="CN369" s="122"/>
      <c r="CO369" s="122"/>
      <c r="CP369" s="122"/>
      <c r="CQ369" s="122"/>
      <c r="CR369" s="218" t="str">
        <f t="shared" si="335"/>
        <v>NO</v>
      </c>
      <c r="CS369" s="120" t="str">
        <f t="shared" si="363"/>
        <v/>
      </c>
      <c r="CT369" s="121" t="str">
        <f t="shared" si="364"/>
        <v/>
      </c>
      <c r="CU369" s="121" t="str">
        <f t="shared" si="365"/>
        <v/>
      </c>
      <c r="CV369" s="121" t="str">
        <f t="shared" si="366"/>
        <v/>
      </c>
      <c r="CW369" s="121" t="str">
        <f t="shared" si="367"/>
        <v/>
      </c>
      <c r="CX369" s="121" t="str">
        <f t="shared" si="368"/>
        <v/>
      </c>
      <c r="CY369" s="121" t="str">
        <f t="shared" si="369"/>
        <v/>
      </c>
      <c r="CZ369" s="121" t="str">
        <f t="shared" si="370"/>
        <v/>
      </c>
      <c r="DA369" s="121" t="str">
        <f t="shared" si="371"/>
        <v/>
      </c>
      <c r="DB369" s="122" t="str">
        <f t="shared" si="372"/>
        <v/>
      </c>
      <c r="DC369" s="120" t="str">
        <f t="shared" si="373"/>
        <v/>
      </c>
      <c r="DD369" s="121" t="str">
        <f t="shared" si="374"/>
        <v/>
      </c>
      <c r="DE369" s="121" t="str">
        <f t="shared" si="375"/>
        <v/>
      </c>
      <c r="DF369" s="122" t="str">
        <f t="shared" si="376"/>
        <v/>
      </c>
      <c r="DG369" s="110"/>
    </row>
    <row r="370" spans="2:111" ht="16.2" hidden="1" customHeight="1" outlineLevel="2" x14ac:dyDescent="0.4">
      <c r="B370" s="7">
        <v>365</v>
      </c>
      <c r="C370" s="12"/>
      <c r="D370" s="13"/>
      <c r="E370" s="14"/>
      <c r="F370" s="14"/>
      <c r="G370" s="14"/>
      <c r="H370" s="14"/>
      <c r="I370" s="14"/>
      <c r="J370" s="14"/>
      <c r="K370" s="14"/>
      <c r="L370" s="15"/>
      <c r="M370" s="12"/>
      <c r="N370" s="12"/>
      <c r="O370" s="12"/>
      <c r="P370" s="98" t="str">
        <f xml:space="preserve"> IF(ISBLANK(M370),"",VLOOKUP(M370,ComboValue!$E$2:$I$18,5,FALSE))</f>
        <v/>
      </c>
      <c r="Q370" s="12"/>
      <c r="R370" s="234" t="str" cm="1">
        <f t="array" ref="R370">IF(OR(ISNUMBER(SEARCH("GHS05",$D370:$L370)),ISNUMBER(SEARCH("GHS06",$D370:$L370)),ISNUMBER(SEARCH("GHS07",$D370:$L370)),ISNUMBER(SEARCH("GHS08",$D370:$L370)),ISNUMBER(SEARCH("geen pictogram",$D370:$L370)),ISNUMBER(SEARCH("GHS09",$D370:$L370)),ISNUMBER(SEARCH("GHS05",$D370:$L370))),"JA","NEE")</f>
        <v>NEE</v>
      </c>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X370" s="121" t="str">
        <f xml:space="preserve"> IF(ISBLANK(D370),"",VLOOKUP(D370,ComboValue!$B$2:$C$11,2,FALSE) &amp; ",") &amp; IF(ISBLANK(E370),"",VLOOKUP(E370,ComboValue!$B$2:$C$11,2,FALSE) &amp; ",") &amp; IF(ISBLANK(F370),"",VLOOKUP(F370,ComboValue!$B$2:$C$11,2,FALSE) &amp; ",") &amp; IF(ISBLANK(G370),"",VLOOKUP(G370,ComboValue!$B$2:$C$11,2,FALSE) &amp; ",") &amp; IF(ISBLANK(H370),"",VLOOKUP(H370,ComboValue!$B$2:$C$11,2,FALSE) &amp; ",") &amp; IF(ISBLANK(I370),"",VLOOKUP(I370,ComboValue!$B$2:$C$11,2,FALSE) &amp; ",") &amp; IF(ISBLANK(J370),"",VLOOKUP(J370,ComboValue!$B$2:$C$11,2,FALSE) &amp; ",") &amp; IF(ISBLANK(K370),"",VLOOKUP(K370,ComboValue!$B$2:$C$11,2,FALSE) &amp; ",") &amp; IF(ISBLANK(L370),"",VLOOKUP(L370,ComboValue!$B$2:$C$11,2,FALSE) &amp; ",")</f>
        <v/>
      </c>
      <c r="AY370" s="121" t="str">
        <f t="shared" si="336"/>
        <v>Tous_NL</v>
      </c>
      <c r="AZ370" s="121" t="str">
        <f>IF(ISBLANK(M370),"",VLOOKUP(M370,ComboValue!$E$2:$G$18,3,FALSE))</f>
        <v/>
      </c>
      <c r="BA370" s="121" t="str">
        <f>IF(ISBLANK(N370),"",VLOOKUP(N370,ComboValue!$K$2:$L$5,2,FALSE))</f>
        <v/>
      </c>
      <c r="BB370" s="128" t="str">
        <f>IF(ISBLANK(S370),"",VLOOKUP(S370,ComboValue!$N$2:$O$70,2,FALSE) &amp; ",") &amp; IF(ISBLANK(T370),"",VLOOKUP(T370,ComboValue!$N$2:$O$70,2,FALSE) &amp; ",") &amp; IF(ISBLANK(U370),"",VLOOKUP(U370,ComboValue!$N$2:$O$70,2,FALSE) &amp; ",") &amp; IF(ISBLANK(V370),"",VLOOKUP(V370,ComboValue!$N$2:$O$70,2,FALSE) &amp; ",") &amp; IF(ISBLANK(W370),"",VLOOKUP(W370,ComboValue!$N$2:$O$70,2,FALSE) &amp; ",") &amp; IF(ISBLANK(X370),"",VLOOKUP(X370,ComboValue!$N$2:$O$70,2,FALSE) &amp; ",") &amp; IF(ISBLANK(Y370),"",VLOOKUP(Y370,ComboValue!$N$2:$O$70,2,FALSE) &amp; ",") &amp; IF(ISBLANK(Z370),"",VLOOKUP(Z370,ComboValue!$N$2:$O$70,2,FALSE) &amp; ",") &amp; IF(ISBLANK(AA370),"",VLOOKUP(AA370,ComboValue!$N$2:$O$70,2,FALSE) &amp; ",") &amp; IF(ISBLANK(AB370),"",VLOOKUP(AB370,ComboValue!$N$2:$O$70,2,FALSE) &amp; ",") &amp; IF(ISBLANK(AC370),"",VLOOKUP(AC370,ComboValue!$N$2:$O$70,2,FALSE) &amp; ",") &amp; IF(ISBLANK(AD370),"",VLOOKUP(AD370,ComboValue!$N$2:$O$70,2,FALSE) &amp; ",") &amp; IF(ISBLANK(AE370),"",VLOOKUP(AE370,ComboValue!$N$2:$O$70,2,FALSE) &amp; ",") &amp; IF(ISBLANK(AF370),"",VLOOKUP(AF370,ComboValue!$N$2:$O$70,2,FALSE) &amp; ",") &amp; IF(ISBLANK(AG370),"",VLOOKUP(AG370,ComboValue!$N$2:$O$70,2,FALSE) &amp; ",") &amp; IF(ISBLANK(AH370),"",VLOOKUP(AH370,ComboValue!$N$2:$O$70,2,FALSE) &amp; ",") &amp; IF(ISBLANK(AI370),"",VLOOKUP(AI370,ComboValue!$N$2:$O$70,2,FALSE) &amp; ",") &amp; IF(ISBLANK(AJ370),"",VLOOKUP(AJ370,ComboValue!$N$2:$O$70,2,FALSE) &amp; ",") &amp; IF(ISBLANK(AK370),"",VLOOKUP(AK370,ComboValue!$N$2:$O$70,2,FALSE) &amp; ",") &amp; IF(ISBLANK(AL370),"",VLOOKUP(AL370,ComboValue!$N$2:$O$70,2,FALSE) &amp; ",") &amp; IF(ISBLANK(AM370),"",VLOOKUP(AM370,ComboValue!$N$2:$O$70,2,FALSE) &amp; ",") &amp; IF(ISBLANK(AN370),"",VLOOKUP(AN370,ComboValue!$N$2:$O$70,2,FALSE) &amp; ",") &amp; IF(ISBLANK(AO370),"",VLOOKUP(AO370,ComboValue!$N$2:$O$70,2,FALSE) &amp; ",") &amp; IF(ISBLANK(AP370),"",VLOOKUP(AP370,ComboValue!$N$2:$O$70,2,FALSE) &amp; ",") &amp; IF(ISBLANK(AQ370),"",VLOOKUP(AQ370,ComboValue!$N$2:$O$70,2,FALSE) &amp; ",") &amp; IF(ISBLANK(AR370),"",VLOOKUP(AR370,ComboValue!$N$2:$O$70,2,FALSE) &amp; ",") &amp; IF(ISBLANK(AS370),"",VLOOKUP(AS370,ComboValue!$N$2:$O$70,2,FALSE) &amp; ",") &amp; IF(ISBLANK(AT370),"",VLOOKUP(AT370,ComboValue!$N$2:$O$70,2,FALSE) &amp; ",") &amp; IF(ISBLANK(AU370),"",VLOOKUP(AU370,ComboValue!$N$2:$O$70,2,FALSE) &amp; ",") &amp; IF(ISBLANK(AV370),"",VLOOKUP(AV370,ComboValue!$N$2:$O$70,2,FALSE) &amp; ",")</f>
        <v/>
      </c>
      <c r="BC370" s="122" t="str">
        <f t="shared" si="337"/>
        <v/>
      </c>
      <c r="BD370" s="110"/>
      <c r="BE370" s="120" t="str">
        <f t="shared" si="325"/>
        <v/>
      </c>
      <c r="BF370" s="121" t="str">
        <f t="shared" si="326"/>
        <v/>
      </c>
      <c r="BG370" s="121" t="str">
        <f t="shared" si="327"/>
        <v/>
      </c>
      <c r="BH370" s="121" t="str">
        <f t="shared" si="328"/>
        <v/>
      </c>
      <c r="BI370" s="121" t="str">
        <f t="shared" si="329"/>
        <v/>
      </c>
      <c r="BJ370" s="121" t="str">
        <f t="shared" si="330"/>
        <v/>
      </c>
      <c r="BK370" s="121" t="str">
        <f t="shared" si="331"/>
        <v/>
      </c>
      <c r="BL370" s="121" t="str">
        <f t="shared" si="332"/>
        <v/>
      </c>
      <c r="BM370" s="121" t="str">
        <f t="shared" si="333"/>
        <v/>
      </c>
      <c r="BN370" s="121" t="str">
        <f t="shared" si="334"/>
        <v/>
      </c>
      <c r="BO370" s="121">
        <f t="shared" si="338"/>
        <v>0</v>
      </c>
      <c r="BP370" s="121">
        <f t="shared" si="339"/>
        <v>0</v>
      </c>
      <c r="BQ370" s="121">
        <f t="shared" si="340"/>
        <v>0</v>
      </c>
      <c r="BR370" s="121">
        <f t="shared" si="341"/>
        <v>0</v>
      </c>
      <c r="BS370" s="121">
        <f t="shared" si="342"/>
        <v>0</v>
      </c>
      <c r="BT370" s="121">
        <f t="shared" si="343"/>
        <v>0</v>
      </c>
      <c r="BU370" s="121" t="str">
        <f t="shared" si="344"/>
        <v/>
      </c>
      <c r="BV370" s="121" t="str">
        <f t="shared" si="345"/>
        <v/>
      </c>
      <c r="BW370" s="121" t="str">
        <f t="shared" si="346"/>
        <v/>
      </c>
      <c r="BX370" s="121" t="str">
        <f t="shared" si="347"/>
        <v/>
      </c>
      <c r="BY370" s="121" t="str">
        <f t="shared" si="348"/>
        <v/>
      </c>
      <c r="BZ370" s="121" t="str">
        <f t="shared" si="349"/>
        <v/>
      </c>
      <c r="CA370" s="121" t="str">
        <f t="shared" si="350"/>
        <v/>
      </c>
      <c r="CB370" s="121" t="str">
        <f t="shared" si="351"/>
        <v/>
      </c>
      <c r="CC370" s="121" t="str">
        <f t="shared" si="352"/>
        <v/>
      </c>
      <c r="CD370" s="121" t="str">
        <f t="shared" si="353"/>
        <v/>
      </c>
      <c r="CE370" s="121" t="str">
        <f t="shared" si="354"/>
        <v/>
      </c>
      <c r="CF370" s="121" t="str">
        <f t="shared" si="355"/>
        <v/>
      </c>
      <c r="CG370" s="121" t="str">
        <f t="shared" si="356"/>
        <v/>
      </c>
      <c r="CH370" s="121" t="str">
        <f t="shared" si="357"/>
        <v/>
      </c>
      <c r="CI370" s="121" t="str">
        <f t="shared" si="358"/>
        <v/>
      </c>
      <c r="CJ370" s="129" t="str">
        <f t="shared" si="359"/>
        <v/>
      </c>
      <c r="CK370" s="121" t="str">
        <f t="shared" si="360"/>
        <v/>
      </c>
      <c r="CL370" s="121" t="str">
        <f t="shared" si="361"/>
        <v/>
      </c>
      <c r="CM370" s="122" t="str">
        <f t="shared" si="362"/>
        <v/>
      </c>
      <c r="CN370" s="122"/>
      <c r="CO370" s="122"/>
      <c r="CP370" s="122"/>
      <c r="CQ370" s="122"/>
      <c r="CR370" s="218" t="str">
        <f t="shared" si="335"/>
        <v>NO</v>
      </c>
      <c r="CS370" s="120" t="str">
        <f t="shared" si="363"/>
        <v/>
      </c>
      <c r="CT370" s="121" t="str">
        <f t="shared" si="364"/>
        <v/>
      </c>
      <c r="CU370" s="121" t="str">
        <f t="shared" si="365"/>
        <v/>
      </c>
      <c r="CV370" s="121" t="str">
        <f t="shared" si="366"/>
        <v/>
      </c>
      <c r="CW370" s="121" t="str">
        <f t="shared" si="367"/>
        <v/>
      </c>
      <c r="CX370" s="121" t="str">
        <f t="shared" si="368"/>
        <v/>
      </c>
      <c r="CY370" s="121" t="str">
        <f t="shared" si="369"/>
        <v/>
      </c>
      <c r="CZ370" s="121" t="str">
        <f t="shared" si="370"/>
        <v/>
      </c>
      <c r="DA370" s="121" t="str">
        <f t="shared" si="371"/>
        <v/>
      </c>
      <c r="DB370" s="122" t="str">
        <f t="shared" si="372"/>
        <v/>
      </c>
      <c r="DC370" s="120" t="str">
        <f t="shared" si="373"/>
        <v/>
      </c>
      <c r="DD370" s="121" t="str">
        <f t="shared" si="374"/>
        <v/>
      </c>
      <c r="DE370" s="121" t="str">
        <f t="shared" si="375"/>
        <v/>
      </c>
      <c r="DF370" s="122" t="str">
        <f t="shared" si="376"/>
        <v/>
      </c>
      <c r="DG370" s="110"/>
    </row>
    <row r="371" spans="2:111" ht="16.2" hidden="1" customHeight="1" outlineLevel="2" x14ac:dyDescent="0.4">
      <c r="B371" s="7">
        <v>366</v>
      </c>
      <c r="C371" s="12"/>
      <c r="D371" s="13"/>
      <c r="E371" s="14"/>
      <c r="F371" s="14"/>
      <c r="G371" s="14"/>
      <c r="H371" s="14"/>
      <c r="I371" s="14"/>
      <c r="J371" s="14"/>
      <c r="K371" s="14"/>
      <c r="L371" s="15"/>
      <c r="M371" s="12"/>
      <c r="N371" s="12"/>
      <c r="O371" s="12"/>
      <c r="P371" s="98" t="str">
        <f xml:space="preserve"> IF(ISBLANK(M371),"",VLOOKUP(M371,ComboValue!$E$2:$I$18,5,FALSE))</f>
        <v/>
      </c>
      <c r="Q371" s="12"/>
      <c r="R371" s="234" t="str" cm="1">
        <f t="array" ref="R371">IF(OR(ISNUMBER(SEARCH("GHS05",$D371:$L371)),ISNUMBER(SEARCH("GHS06",$D371:$L371)),ISNUMBER(SEARCH("GHS07",$D371:$L371)),ISNUMBER(SEARCH("GHS08",$D371:$L371)),ISNUMBER(SEARCH("geen pictogram",$D371:$L371)),ISNUMBER(SEARCH("GHS09",$D371:$L371)),ISNUMBER(SEARCH("GHS05",$D371:$L371))),"JA","NEE")</f>
        <v>NEE</v>
      </c>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X371" s="121" t="str">
        <f xml:space="preserve"> IF(ISBLANK(D371),"",VLOOKUP(D371,ComboValue!$B$2:$C$11,2,FALSE) &amp; ",") &amp; IF(ISBLANK(E371),"",VLOOKUP(E371,ComboValue!$B$2:$C$11,2,FALSE) &amp; ",") &amp; IF(ISBLANK(F371),"",VLOOKUP(F371,ComboValue!$B$2:$C$11,2,FALSE) &amp; ",") &amp; IF(ISBLANK(G371),"",VLOOKUP(G371,ComboValue!$B$2:$C$11,2,FALSE) &amp; ",") &amp; IF(ISBLANK(H371),"",VLOOKUP(H371,ComboValue!$B$2:$C$11,2,FALSE) &amp; ",") &amp; IF(ISBLANK(I371),"",VLOOKUP(I371,ComboValue!$B$2:$C$11,2,FALSE) &amp; ",") &amp; IF(ISBLANK(J371),"",VLOOKUP(J371,ComboValue!$B$2:$C$11,2,FALSE) &amp; ",") &amp; IF(ISBLANK(K371),"",VLOOKUP(K371,ComboValue!$B$2:$C$11,2,FALSE) &amp; ",") &amp; IF(ISBLANK(L371),"",VLOOKUP(L371,ComboValue!$B$2:$C$11,2,FALSE) &amp; ",")</f>
        <v/>
      </c>
      <c r="AY371" s="121" t="str">
        <f t="shared" si="336"/>
        <v>Tous_NL</v>
      </c>
      <c r="AZ371" s="121" t="str">
        <f>IF(ISBLANK(M371),"",VLOOKUP(M371,ComboValue!$E$2:$G$18,3,FALSE))</f>
        <v/>
      </c>
      <c r="BA371" s="121" t="str">
        <f>IF(ISBLANK(N371),"",VLOOKUP(N371,ComboValue!$K$2:$L$5,2,FALSE))</f>
        <v/>
      </c>
      <c r="BB371" s="128" t="str">
        <f>IF(ISBLANK(S371),"",VLOOKUP(S371,ComboValue!$N$2:$O$70,2,FALSE) &amp; ",") &amp; IF(ISBLANK(T371),"",VLOOKUP(T371,ComboValue!$N$2:$O$70,2,FALSE) &amp; ",") &amp; IF(ISBLANK(U371),"",VLOOKUP(U371,ComboValue!$N$2:$O$70,2,FALSE) &amp; ",") &amp; IF(ISBLANK(V371),"",VLOOKUP(V371,ComboValue!$N$2:$O$70,2,FALSE) &amp; ",") &amp; IF(ISBLANK(W371),"",VLOOKUP(W371,ComboValue!$N$2:$O$70,2,FALSE) &amp; ",") &amp; IF(ISBLANK(X371),"",VLOOKUP(X371,ComboValue!$N$2:$O$70,2,FALSE) &amp; ",") &amp; IF(ISBLANK(Y371),"",VLOOKUP(Y371,ComboValue!$N$2:$O$70,2,FALSE) &amp; ",") &amp; IF(ISBLANK(Z371),"",VLOOKUP(Z371,ComboValue!$N$2:$O$70,2,FALSE) &amp; ",") &amp; IF(ISBLANK(AA371),"",VLOOKUP(AA371,ComboValue!$N$2:$O$70,2,FALSE) &amp; ",") &amp; IF(ISBLANK(AB371),"",VLOOKUP(AB371,ComboValue!$N$2:$O$70,2,FALSE) &amp; ",") &amp; IF(ISBLANK(AC371),"",VLOOKUP(AC371,ComboValue!$N$2:$O$70,2,FALSE) &amp; ",") &amp; IF(ISBLANK(AD371),"",VLOOKUP(AD371,ComboValue!$N$2:$O$70,2,FALSE) &amp; ",") &amp; IF(ISBLANK(AE371),"",VLOOKUP(AE371,ComboValue!$N$2:$O$70,2,FALSE) &amp; ",") &amp; IF(ISBLANK(AF371),"",VLOOKUP(AF371,ComboValue!$N$2:$O$70,2,FALSE) &amp; ",") &amp; IF(ISBLANK(AG371),"",VLOOKUP(AG371,ComboValue!$N$2:$O$70,2,FALSE) &amp; ",") &amp; IF(ISBLANK(AH371),"",VLOOKUP(AH371,ComboValue!$N$2:$O$70,2,FALSE) &amp; ",") &amp; IF(ISBLANK(AI371),"",VLOOKUP(AI371,ComboValue!$N$2:$O$70,2,FALSE) &amp; ",") &amp; IF(ISBLANK(AJ371),"",VLOOKUP(AJ371,ComboValue!$N$2:$O$70,2,FALSE) &amp; ",") &amp; IF(ISBLANK(AK371),"",VLOOKUP(AK371,ComboValue!$N$2:$O$70,2,FALSE) &amp; ",") &amp; IF(ISBLANK(AL371),"",VLOOKUP(AL371,ComboValue!$N$2:$O$70,2,FALSE) &amp; ",") &amp; IF(ISBLANK(AM371),"",VLOOKUP(AM371,ComboValue!$N$2:$O$70,2,FALSE) &amp; ",") &amp; IF(ISBLANK(AN371),"",VLOOKUP(AN371,ComboValue!$N$2:$O$70,2,FALSE) &amp; ",") &amp; IF(ISBLANK(AO371),"",VLOOKUP(AO371,ComboValue!$N$2:$O$70,2,FALSE) &amp; ",") &amp; IF(ISBLANK(AP371),"",VLOOKUP(AP371,ComboValue!$N$2:$O$70,2,FALSE) &amp; ",") &amp; IF(ISBLANK(AQ371),"",VLOOKUP(AQ371,ComboValue!$N$2:$O$70,2,FALSE) &amp; ",") &amp; IF(ISBLANK(AR371),"",VLOOKUP(AR371,ComboValue!$N$2:$O$70,2,FALSE) &amp; ",") &amp; IF(ISBLANK(AS371),"",VLOOKUP(AS371,ComboValue!$N$2:$O$70,2,FALSE) &amp; ",") &amp; IF(ISBLANK(AT371),"",VLOOKUP(AT371,ComboValue!$N$2:$O$70,2,FALSE) &amp; ",") &amp; IF(ISBLANK(AU371),"",VLOOKUP(AU371,ComboValue!$N$2:$O$70,2,FALSE) &amp; ",") &amp; IF(ISBLANK(AV371),"",VLOOKUP(AV371,ComboValue!$N$2:$O$70,2,FALSE) &amp; ",")</f>
        <v/>
      </c>
      <c r="BC371" s="122" t="str">
        <f t="shared" si="337"/>
        <v/>
      </c>
      <c r="BD371" s="110"/>
      <c r="BE371" s="120" t="str">
        <f t="shared" si="325"/>
        <v/>
      </c>
      <c r="BF371" s="121" t="str">
        <f t="shared" si="326"/>
        <v/>
      </c>
      <c r="BG371" s="121" t="str">
        <f t="shared" si="327"/>
        <v/>
      </c>
      <c r="BH371" s="121" t="str">
        <f t="shared" si="328"/>
        <v/>
      </c>
      <c r="BI371" s="121" t="str">
        <f t="shared" si="329"/>
        <v/>
      </c>
      <c r="BJ371" s="121" t="str">
        <f t="shared" si="330"/>
        <v/>
      </c>
      <c r="BK371" s="121" t="str">
        <f t="shared" si="331"/>
        <v/>
      </c>
      <c r="BL371" s="121" t="str">
        <f t="shared" si="332"/>
        <v/>
      </c>
      <c r="BM371" s="121" t="str">
        <f t="shared" si="333"/>
        <v/>
      </c>
      <c r="BN371" s="121" t="str">
        <f t="shared" si="334"/>
        <v/>
      </c>
      <c r="BO371" s="121">
        <f t="shared" si="338"/>
        <v>0</v>
      </c>
      <c r="BP371" s="121">
        <f t="shared" si="339"/>
        <v>0</v>
      </c>
      <c r="BQ371" s="121">
        <f t="shared" si="340"/>
        <v>0</v>
      </c>
      <c r="BR371" s="121">
        <f t="shared" si="341"/>
        <v>0</v>
      </c>
      <c r="BS371" s="121">
        <f t="shared" si="342"/>
        <v>0</v>
      </c>
      <c r="BT371" s="121">
        <f t="shared" si="343"/>
        <v>0</v>
      </c>
      <c r="BU371" s="121" t="str">
        <f t="shared" si="344"/>
        <v/>
      </c>
      <c r="BV371" s="121" t="str">
        <f t="shared" si="345"/>
        <v/>
      </c>
      <c r="BW371" s="121" t="str">
        <f t="shared" si="346"/>
        <v/>
      </c>
      <c r="BX371" s="121" t="str">
        <f t="shared" si="347"/>
        <v/>
      </c>
      <c r="BY371" s="121" t="str">
        <f t="shared" si="348"/>
        <v/>
      </c>
      <c r="BZ371" s="121" t="str">
        <f t="shared" si="349"/>
        <v/>
      </c>
      <c r="CA371" s="121" t="str">
        <f t="shared" si="350"/>
        <v/>
      </c>
      <c r="CB371" s="121" t="str">
        <f t="shared" si="351"/>
        <v/>
      </c>
      <c r="CC371" s="121" t="str">
        <f t="shared" si="352"/>
        <v/>
      </c>
      <c r="CD371" s="121" t="str">
        <f t="shared" si="353"/>
        <v/>
      </c>
      <c r="CE371" s="121" t="str">
        <f t="shared" si="354"/>
        <v/>
      </c>
      <c r="CF371" s="121" t="str">
        <f t="shared" si="355"/>
        <v/>
      </c>
      <c r="CG371" s="121" t="str">
        <f t="shared" si="356"/>
        <v/>
      </c>
      <c r="CH371" s="121" t="str">
        <f t="shared" si="357"/>
        <v/>
      </c>
      <c r="CI371" s="121" t="str">
        <f t="shared" si="358"/>
        <v/>
      </c>
      <c r="CJ371" s="129" t="str">
        <f t="shared" si="359"/>
        <v/>
      </c>
      <c r="CK371" s="121" t="str">
        <f t="shared" si="360"/>
        <v/>
      </c>
      <c r="CL371" s="121" t="str">
        <f t="shared" si="361"/>
        <v/>
      </c>
      <c r="CM371" s="122" t="str">
        <f t="shared" si="362"/>
        <v/>
      </c>
      <c r="CN371" s="122"/>
      <c r="CO371" s="122"/>
      <c r="CP371" s="122"/>
      <c r="CQ371" s="122"/>
      <c r="CR371" s="218" t="str">
        <f t="shared" si="335"/>
        <v>NO</v>
      </c>
      <c r="CS371" s="120" t="str">
        <f t="shared" si="363"/>
        <v/>
      </c>
      <c r="CT371" s="121" t="str">
        <f t="shared" si="364"/>
        <v/>
      </c>
      <c r="CU371" s="121" t="str">
        <f t="shared" si="365"/>
        <v/>
      </c>
      <c r="CV371" s="121" t="str">
        <f t="shared" si="366"/>
        <v/>
      </c>
      <c r="CW371" s="121" t="str">
        <f t="shared" si="367"/>
        <v/>
      </c>
      <c r="CX371" s="121" t="str">
        <f t="shared" si="368"/>
        <v/>
      </c>
      <c r="CY371" s="121" t="str">
        <f t="shared" si="369"/>
        <v/>
      </c>
      <c r="CZ371" s="121" t="str">
        <f t="shared" si="370"/>
        <v/>
      </c>
      <c r="DA371" s="121" t="str">
        <f t="shared" si="371"/>
        <v/>
      </c>
      <c r="DB371" s="122" t="str">
        <f t="shared" si="372"/>
        <v/>
      </c>
      <c r="DC371" s="120" t="str">
        <f t="shared" si="373"/>
        <v/>
      </c>
      <c r="DD371" s="121" t="str">
        <f t="shared" si="374"/>
        <v/>
      </c>
      <c r="DE371" s="121" t="str">
        <f t="shared" si="375"/>
        <v/>
      </c>
      <c r="DF371" s="122" t="str">
        <f t="shared" si="376"/>
        <v/>
      </c>
      <c r="DG371" s="110"/>
    </row>
    <row r="372" spans="2:111" ht="16.2" hidden="1" customHeight="1" outlineLevel="2" x14ac:dyDescent="0.4">
      <c r="B372" s="7">
        <v>367</v>
      </c>
      <c r="C372" s="12"/>
      <c r="D372" s="13"/>
      <c r="E372" s="14"/>
      <c r="F372" s="14"/>
      <c r="G372" s="14"/>
      <c r="H372" s="14"/>
      <c r="I372" s="14"/>
      <c r="J372" s="14"/>
      <c r="K372" s="14"/>
      <c r="L372" s="15"/>
      <c r="M372" s="12"/>
      <c r="N372" s="12"/>
      <c r="O372" s="12"/>
      <c r="P372" s="98" t="str">
        <f xml:space="preserve"> IF(ISBLANK(M372),"",VLOOKUP(M372,ComboValue!$E$2:$I$18,5,FALSE))</f>
        <v/>
      </c>
      <c r="Q372" s="12"/>
      <c r="R372" s="234" t="str" cm="1">
        <f t="array" ref="R372">IF(OR(ISNUMBER(SEARCH("GHS05",$D372:$L372)),ISNUMBER(SEARCH("GHS06",$D372:$L372)),ISNUMBER(SEARCH("GHS07",$D372:$L372)),ISNUMBER(SEARCH("GHS08",$D372:$L372)),ISNUMBER(SEARCH("geen pictogram",$D372:$L372)),ISNUMBER(SEARCH("GHS09",$D372:$L372)),ISNUMBER(SEARCH("GHS05",$D372:$L372))),"JA","NEE")</f>
        <v>NEE</v>
      </c>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X372" s="121" t="str">
        <f xml:space="preserve"> IF(ISBLANK(D372),"",VLOOKUP(D372,ComboValue!$B$2:$C$11,2,FALSE) &amp; ",") &amp; IF(ISBLANK(E372),"",VLOOKUP(E372,ComboValue!$B$2:$C$11,2,FALSE) &amp; ",") &amp; IF(ISBLANK(F372),"",VLOOKUP(F372,ComboValue!$B$2:$C$11,2,FALSE) &amp; ",") &amp; IF(ISBLANK(G372),"",VLOOKUP(G372,ComboValue!$B$2:$C$11,2,FALSE) &amp; ",") &amp; IF(ISBLANK(H372),"",VLOOKUP(H372,ComboValue!$B$2:$C$11,2,FALSE) &amp; ",") &amp; IF(ISBLANK(I372),"",VLOOKUP(I372,ComboValue!$B$2:$C$11,2,FALSE) &amp; ",") &amp; IF(ISBLANK(J372),"",VLOOKUP(J372,ComboValue!$B$2:$C$11,2,FALSE) &amp; ",") &amp; IF(ISBLANK(K372),"",VLOOKUP(K372,ComboValue!$B$2:$C$11,2,FALSE) &amp; ",") &amp; IF(ISBLANK(L372),"",VLOOKUP(L372,ComboValue!$B$2:$C$11,2,FALSE) &amp; ",")</f>
        <v/>
      </c>
      <c r="AY372" s="121" t="str">
        <f t="shared" si="336"/>
        <v>Tous_NL</v>
      </c>
      <c r="AZ372" s="121" t="str">
        <f>IF(ISBLANK(M372),"",VLOOKUP(M372,ComboValue!$E$2:$G$18,3,FALSE))</f>
        <v/>
      </c>
      <c r="BA372" s="121" t="str">
        <f>IF(ISBLANK(N372),"",VLOOKUP(N372,ComboValue!$K$2:$L$5,2,FALSE))</f>
        <v/>
      </c>
      <c r="BB372" s="128" t="str">
        <f>IF(ISBLANK(S372),"",VLOOKUP(S372,ComboValue!$N$2:$O$70,2,FALSE) &amp; ",") &amp; IF(ISBLANK(T372),"",VLOOKUP(T372,ComboValue!$N$2:$O$70,2,FALSE) &amp; ",") &amp; IF(ISBLANK(U372),"",VLOOKUP(U372,ComboValue!$N$2:$O$70,2,FALSE) &amp; ",") &amp; IF(ISBLANK(V372),"",VLOOKUP(V372,ComboValue!$N$2:$O$70,2,FALSE) &amp; ",") &amp; IF(ISBLANK(W372),"",VLOOKUP(W372,ComboValue!$N$2:$O$70,2,FALSE) &amp; ",") &amp; IF(ISBLANK(X372),"",VLOOKUP(X372,ComboValue!$N$2:$O$70,2,FALSE) &amp; ",") &amp; IF(ISBLANK(Y372),"",VLOOKUP(Y372,ComboValue!$N$2:$O$70,2,FALSE) &amp; ",") &amp; IF(ISBLANK(Z372),"",VLOOKUP(Z372,ComboValue!$N$2:$O$70,2,FALSE) &amp; ",") &amp; IF(ISBLANK(AA372),"",VLOOKUP(AA372,ComboValue!$N$2:$O$70,2,FALSE) &amp; ",") &amp; IF(ISBLANK(AB372),"",VLOOKUP(AB372,ComboValue!$N$2:$O$70,2,FALSE) &amp; ",") &amp; IF(ISBLANK(AC372),"",VLOOKUP(AC372,ComboValue!$N$2:$O$70,2,FALSE) &amp; ",") &amp; IF(ISBLANK(AD372),"",VLOOKUP(AD372,ComboValue!$N$2:$O$70,2,FALSE) &amp; ",") &amp; IF(ISBLANK(AE372),"",VLOOKUP(AE372,ComboValue!$N$2:$O$70,2,FALSE) &amp; ",") &amp; IF(ISBLANK(AF372),"",VLOOKUP(AF372,ComboValue!$N$2:$O$70,2,FALSE) &amp; ",") &amp; IF(ISBLANK(AG372),"",VLOOKUP(AG372,ComboValue!$N$2:$O$70,2,FALSE) &amp; ",") &amp; IF(ISBLANK(AH372),"",VLOOKUP(AH372,ComboValue!$N$2:$O$70,2,FALSE) &amp; ",") &amp; IF(ISBLANK(AI372),"",VLOOKUP(AI372,ComboValue!$N$2:$O$70,2,FALSE) &amp; ",") &amp; IF(ISBLANK(AJ372),"",VLOOKUP(AJ372,ComboValue!$N$2:$O$70,2,FALSE) &amp; ",") &amp; IF(ISBLANK(AK372),"",VLOOKUP(AK372,ComboValue!$N$2:$O$70,2,FALSE) &amp; ",") &amp; IF(ISBLANK(AL372),"",VLOOKUP(AL372,ComboValue!$N$2:$O$70,2,FALSE) &amp; ",") &amp; IF(ISBLANK(AM372),"",VLOOKUP(AM372,ComboValue!$N$2:$O$70,2,FALSE) &amp; ",") &amp; IF(ISBLANK(AN372),"",VLOOKUP(AN372,ComboValue!$N$2:$O$70,2,FALSE) &amp; ",") &amp; IF(ISBLANK(AO372),"",VLOOKUP(AO372,ComboValue!$N$2:$O$70,2,FALSE) &amp; ",") &amp; IF(ISBLANK(AP372),"",VLOOKUP(AP372,ComboValue!$N$2:$O$70,2,FALSE) &amp; ",") &amp; IF(ISBLANK(AQ372),"",VLOOKUP(AQ372,ComboValue!$N$2:$O$70,2,FALSE) &amp; ",") &amp; IF(ISBLANK(AR372),"",VLOOKUP(AR372,ComboValue!$N$2:$O$70,2,FALSE) &amp; ",") &amp; IF(ISBLANK(AS372),"",VLOOKUP(AS372,ComboValue!$N$2:$O$70,2,FALSE) &amp; ",") &amp; IF(ISBLANK(AT372),"",VLOOKUP(AT372,ComboValue!$N$2:$O$70,2,FALSE) &amp; ",") &amp; IF(ISBLANK(AU372),"",VLOOKUP(AU372,ComboValue!$N$2:$O$70,2,FALSE) &amp; ",") &amp; IF(ISBLANK(AV372),"",VLOOKUP(AV372,ComboValue!$N$2:$O$70,2,FALSE) &amp; ",")</f>
        <v/>
      </c>
      <c r="BC372" s="122" t="str">
        <f t="shared" si="337"/>
        <v/>
      </c>
      <c r="BD372" s="110"/>
      <c r="BE372" s="120" t="str">
        <f t="shared" si="325"/>
        <v/>
      </c>
      <c r="BF372" s="121" t="str">
        <f t="shared" si="326"/>
        <v/>
      </c>
      <c r="BG372" s="121" t="str">
        <f t="shared" si="327"/>
        <v/>
      </c>
      <c r="BH372" s="121" t="str">
        <f t="shared" si="328"/>
        <v/>
      </c>
      <c r="BI372" s="121" t="str">
        <f t="shared" si="329"/>
        <v/>
      </c>
      <c r="BJ372" s="121" t="str">
        <f t="shared" si="330"/>
        <v/>
      </c>
      <c r="BK372" s="121" t="str">
        <f t="shared" si="331"/>
        <v/>
      </c>
      <c r="BL372" s="121" t="str">
        <f t="shared" si="332"/>
        <v/>
      </c>
      <c r="BM372" s="121" t="str">
        <f t="shared" si="333"/>
        <v/>
      </c>
      <c r="BN372" s="121" t="str">
        <f t="shared" si="334"/>
        <v/>
      </c>
      <c r="BO372" s="121">
        <f t="shared" si="338"/>
        <v>0</v>
      </c>
      <c r="BP372" s="121">
        <f t="shared" si="339"/>
        <v>0</v>
      </c>
      <c r="BQ372" s="121">
        <f t="shared" si="340"/>
        <v>0</v>
      </c>
      <c r="BR372" s="121">
        <f t="shared" si="341"/>
        <v>0</v>
      </c>
      <c r="BS372" s="121">
        <f t="shared" si="342"/>
        <v>0</v>
      </c>
      <c r="BT372" s="121">
        <f t="shared" si="343"/>
        <v>0</v>
      </c>
      <c r="BU372" s="121" t="str">
        <f t="shared" si="344"/>
        <v/>
      </c>
      <c r="BV372" s="121" t="str">
        <f t="shared" si="345"/>
        <v/>
      </c>
      <c r="BW372" s="121" t="str">
        <f t="shared" si="346"/>
        <v/>
      </c>
      <c r="BX372" s="121" t="str">
        <f t="shared" si="347"/>
        <v/>
      </c>
      <c r="BY372" s="121" t="str">
        <f t="shared" si="348"/>
        <v/>
      </c>
      <c r="BZ372" s="121" t="str">
        <f t="shared" si="349"/>
        <v/>
      </c>
      <c r="CA372" s="121" t="str">
        <f t="shared" si="350"/>
        <v/>
      </c>
      <c r="CB372" s="121" t="str">
        <f t="shared" si="351"/>
        <v/>
      </c>
      <c r="CC372" s="121" t="str">
        <f t="shared" si="352"/>
        <v/>
      </c>
      <c r="CD372" s="121" t="str">
        <f t="shared" si="353"/>
        <v/>
      </c>
      <c r="CE372" s="121" t="str">
        <f t="shared" si="354"/>
        <v/>
      </c>
      <c r="CF372" s="121" t="str">
        <f t="shared" si="355"/>
        <v/>
      </c>
      <c r="CG372" s="121" t="str">
        <f t="shared" si="356"/>
        <v/>
      </c>
      <c r="CH372" s="121" t="str">
        <f t="shared" si="357"/>
        <v/>
      </c>
      <c r="CI372" s="121" t="str">
        <f t="shared" si="358"/>
        <v/>
      </c>
      <c r="CJ372" s="129" t="str">
        <f t="shared" si="359"/>
        <v/>
      </c>
      <c r="CK372" s="121" t="str">
        <f t="shared" si="360"/>
        <v/>
      </c>
      <c r="CL372" s="121" t="str">
        <f t="shared" si="361"/>
        <v/>
      </c>
      <c r="CM372" s="122" t="str">
        <f t="shared" si="362"/>
        <v/>
      </c>
      <c r="CN372" s="122"/>
      <c r="CO372" s="122"/>
      <c r="CP372" s="122"/>
      <c r="CQ372" s="122"/>
      <c r="CR372" s="218" t="str">
        <f t="shared" si="335"/>
        <v>NO</v>
      </c>
      <c r="CS372" s="120" t="str">
        <f t="shared" si="363"/>
        <v/>
      </c>
      <c r="CT372" s="121" t="str">
        <f t="shared" si="364"/>
        <v/>
      </c>
      <c r="CU372" s="121" t="str">
        <f t="shared" si="365"/>
        <v/>
      </c>
      <c r="CV372" s="121" t="str">
        <f t="shared" si="366"/>
        <v/>
      </c>
      <c r="CW372" s="121" t="str">
        <f t="shared" si="367"/>
        <v/>
      </c>
      <c r="CX372" s="121" t="str">
        <f t="shared" si="368"/>
        <v/>
      </c>
      <c r="CY372" s="121" t="str">
        <f t="shared" si="369"/>
        <v/>
      </c>
      <c r="CZ372" s="121" t="str">
        <f t="shared" si="370"/>
        <v/>
      </c>
      <c r="DA372" s="121" t="str">
        <f t="shared" si="371"/>
        <v/>
      </c>
      <c r="DB372" s="122" t="str">
        <f t="shared" si="372"/>
        <v/>
      </c>
      <c r="DC372" s="120" t="str">
        <f t="shared" si="373"/>
        <v/>
      </c>
      <c r="DD372" s="121" t="str">
        <f t="shared" si="374"/>
        <v/>
      </c>
      <c r="DE372" s="121" t="str">
        <f t="shared" si="375"/>
        <v/>
      </c>
      <c r="DF372" s="122" t="str">
        <f t="shared" si="376"/>
        <v/>
      </c>
      <c r="DG372" s="110"/>
    </row>
    <row r="373" spans="2:111" ht="16.2" hidden="1" customHeight="1" outlineLevel="2" x14ac:dyDescent="0.4">
      <c r="B373" s="7">
        <v>368</v>
      </c>
      <c r="C373" s="12"/>
      <c r="D373" s="13"/>
      <c r="E373" s="14"/>
      <c r="F373" s="14"/>
      <c r="G373" s="14"/>
      <c r="H373" s="14"/>
      <c r="I373" s="14"/>
      <c r="J373" s="14"/>
      <c r="K373" s="14"/>
      <c r="L373" s="15"/>
      <c r="M373" s="12"/>
      <c r="N373" s="12"/>
      <c r="O373" s="12"/>
      <c r="P373" s="98" t="str">
        <f xml:space="preserve"> IF(ISBLANK(M373),"",VLOOKUP(M373,ComboValue!$E$2:$I$18,5,FALSE))</f>
        <v/>
      </c>
      <c r="Q373" s="12"/>
      <c r="R373" s="234" t="str" cm="1">
        <f t="array" ref="R373">IF(OR(ISNUMBER(SEARCH("GHS05",$D373:$L373)),ISNUMBER(SEARCH("GHS06",$D373:$L373)),ISNUMBER(SEARCH("GHS07",$D373:$L373)),ISNUMBER(SEARCH("GHS08",$D373:$L373)),ISNUMBER(SEARCH("geen pictogram",$D373:$L373)),ISNUMBER(SEARCH("GHS09",$D373:$L373)),ISNUMBER(SEARCH("GHS05",$D373:$L373))),"JA","NEE")</f>
        <v>NEE</v>
      </c>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X373" s="121" t="str">
        <f xml:space="preserve"> IF(ISBLANK(D373),"",VLOOKUP(D373,ComboValue!$B$2:$C$11,2,FALSE) &amp; ",") &amp; IF(ISBLANK(E373),"",VLOOKUP(E373,ComboValue!$B$2:$C$11,2,FALSE) &amp; ",") &amp; IF(ISBLANK(F373),"",VLOOKUP(F373,ComboValue!$B$2:$C$11,2,FALSE) &amp; ",") &amp; IF(ISBLANK(G373),"",VLOOKUP(G373,ComboValue!$B$2:$C$11,2,FALSE) &amp; ",") &amp; IF(ISBLANK(H373),"",VLOOKUP(H373,ComboValue!$B$2:$C$11,2,FALSE) &amp; ",") &amp; IF(ISBLANK(I373),"",VLOOKUP(I373,ComboValue!$B$2:$C$11,2,FALSE) &amp; ",") &amp; IF(ISBLANK(J373),"",VLOOKUP(J373,ComboValue!$B$2:$C$11,2,FALSE) &amp; ",") &amp; IF(ISBLANK(K373),"",VLOOKUP(K373,ComboValue!$B$2:$C$11,2,FALSE) &amp; ",") &amp; IF(ISBLANK(L373),"",VLOOKUP(L373,ComboValue!$B$2:$C$11,2,FALSE) &amp; ",")</f>
        <v/>
      </c>
      <c r="AY373" s="121" t="str">
        <f t="shared" si="336"/>
        <v>Tous_NL</v>
      </c>
      <c r="AZ373" s="121" t="str">
        <f>IF(ISBLANK(M373),"",VLOOKUP(M373,ComboValue!$E$2:$G$18,3,FALSE))</f>
        <v/>
      </c>
      <c r="BA373" s="121" t="str">
        <f>IF(ISBLANK(N373),"",VLOOKUP(N373,ComboValue!$K$2:$L$5,2,FALSE))</f>
        <v/>
      </c>
      <c r="BB373" s="128" t="str">
        <f>IF(ISBLANK(S373),"",VLOOKUP(S373,ComboValue!$N$2:$O$70,2,FALSE) &amp; ",") &amp; IF(ISBLANK(T373),"",VLOOKUP(T373,ComboValue!$N$2:$O$70,2,FALSE) &amp; ",") &amp; IF(ISBLANK(U373),"",VLOOKUP(U373,ComboValue!$N$2:$O$70,2,FALSE) &amp; ",") &amp; IF(ISBLANK(V373),"",VLOOKUP(V373,ComboValue!$N$2:$O$70,2,FALSE) &amp; ",") &amp; IF(ISBLANK(W373),"",VLOOKUP(W373,ComboValue!$N$2:$O$70,2,FALSE) &amp; ",") &amp; IF(ISBLANK(X373),"",VLOOKUP(X373,ComboValue!$N$2:$O$70,2,FALSE) &amp; ",") &amp; IF(ISBLANK(Y373),"",VLOOKUP(Y373,ComboValue!$N$2:$O$70,2,FALSE) &amp; ",") &amp; IF(ISBLANK(Z373),"",VLOOKUP(Z373,ComboValue!$N$2:$O$70,2,FALSE) &amp; ",") &amp; IF(ISBLANK(AA373),"",VLOOKUP(AA373,ComboValue!$N$2:$O$70,2,FALSE) &amp; ",") &amp; IF(ISBLANK(AB373),"",VLOOKUP(AB373,ComboValue!$N$2:$O$70,2,FALSE) &amp; ",") &amp; IF(ISBLANK(AC373),"",VLOOKUP(AC373,ComboValue!$N$2:$O$70,2,FALSE) &amp; ",") &amp; IF(ISBLANK(AD373),"",VLOOKUP(AD373,ComboValue!$N$2:$O$70,2,FALSE) &amp; ",") &amp; IF(ISBLANK(AE373),"",VLOOKUP(AE373,ComboValue!$N$2:$O$70,2,FALSE) &amp; ",") &amp; IF(ISBLANK(AF373),"",VLOOKUP(AF373,ComboValue!$N$2:$O$70,2,FALSE) &amp; ",") &amp; IF(ISBLANK(AG373),"",VLOOKUP(AG373,ComboValue!$N$2:$O$70,2,FALSE) &amp; ",") &amp; IF(ISBLANK(AH373),"",VLOOKUP(AH373,ComboValue!$N$2:$O$70,2,FALSE) &amp; ",") &amp; IF(ISBLANK(AI373),"",VLOOKUP(AI373,ComboValue!$N$2:$O$70,2,FALSE) &amp; ",") &amp; IF(ISBLANK(AJ373),"",VLOOKUP(AJ373,ComboValue!$N$2:$O$70,2,FALSE) &amp; ",") &amp; IF(ISBLANK(AK373),"",VLOOKUP(AK373,ComboValue!$N$2:$O$70,2,FALSE) &amp; ",") &amp; IF(ISBLANK(AL373),"",VLOOKUP(AL373,ComboValue!$N$2:$O$70,2,FALSE) &amp; ",") &amp; IF(ISBLANK(AM373),"",VLOOKUP(AM373,ComboValue!$N$2:$O$70,2,FALSE) &amp; ",") &amp; IF(ISBLANK(AN373),"",VLOOKUP(AN373,ComboValue!$N$2:$O$70,2,FALSE) &amp; ",") &amp; IF(ISBLANK(AO373),"",VLOOKUP(AO373,ComboValue!$N$2:$O$70,2,FALSE) &amp; ",") &amp; IF(ISBLANK(AP373),"",VLOOKUP(AP373,ComboValue!$N$2:$O$70,2,FALSE) &amp; ",") &amp; IF(ISBLANK(AQ373),"",VLOOKUP(AQ373,ComboValue!$N$2:$O$70,2,FALSE) &amp; ",") &amp; IF(ISBLANK(AR373),"",VLOOKUP(AR373,ComboValue!$N$2:$O$70,2,FALSE) &amp; ",") &amp; IF(ISBLANK(AS373),"",VLOOKUP(AS373,ComboValue!$N$2:$O$70,2,FALSE) &amp; ",") &amp; IF(ISBLANK(AT373),"",VLOOKUP(AT373,ComboValue!$N$2:$O$70,2,FALSE) &amp; ",") &amp; IF(ISBLANK(AU373),"",VLOOKUP(AU373,ComboValue!$N$2:$O$70,2,FALSE) &amp; ",") &amp; IF(ISBLANK(AV373),"",VLOOKUP(AV373,ComboValue!$N$2:$O$70,2,FALSE) &amp; ",")</f>
        <v/>
      </c>
      <c r="BC373" s="122" t="str">
        <f t="shared" si="337"/>
        <v/>
      </c>
      <c r="BD373" s="110"/>
      <c r="BE373" s="120" t="str">
        <f t="shared" si="325"/>
        <v/>
      </c>
      <c r="BF373" s="121" t="str">
        <f t="shared" si="326"/>
        <v/>
      </c>
      <c r="BG373" s="121" t="str">
        <f t="shared" si="327"/>
        <v/>
      </c>
      <c r="BH373" s="121" t="str">
        <f t="shared" si="328"/>
        <v/>
      </c>
      <c r="BI373" s="121" t="str">
        <f t="shared" si="329"/>
        <v/>
      </c>
      <c r="BJ373" s="121" t="str">
        <f t="shared" si="330"/>
        <v/>
      </c>
      <c r="BK373" s="121" t="str">
        <f t="shared" si="331"/>
        <v/>
      </c>
      <c r="BL373" s="121" t="str">
        <f t="shared" si="332"/>
        <v/>
      </c>
      <c r="BM373" s="121" t="str">
        <f t="shared" si="333"/>
        <v/>
      </c>
      <c r="BN373" s="121" t="str">
        <f t="shared" si="334"/>
        <v/>
      </c>
      <c r="BO373" s="121">
        <f t="shared" si="338"/>
        <v>0</v>
      </c>
      <c r="BP373" s="121">
        <f t="shared" si="339"/>
        <v>0</v>
      </c>
      <c r="BQ373" s="121">
        <f t="shared" si="340"/>
        <v>0</v>
      </c>
      <c r="BR373" s="121">
        <f t="shared" si="341"/>
        <v>0</v>
      </c>
      <c r="BS373" s="121">
        <f t="shared" si="342"/>
        <v>0</v>
      </c>
      <c r="BT373" s="121">
        <f t="shared" si="343"/>
        <v>0</v>
      </c>
      <c r="BU373" s="121" t="str">
        <f t="shared" si="344"/>
        <v/>
      </c>
      <c r="BV373" s="121" t="str">
        <f t="shared" si="345"/>
        <v/>
      </c>
      <c r="BW373" s="121" t="str">
        <f t="shared" si="346"/>
        <v/>
      </c>
      <c r="BX373" s="121" t="str">
        <f t="shared" si="347"/>
        <v/>
      </c>
      <c r="BY373" s="121" t="str">
        <f t="shared" si="348"/>
        <v/>
      </c>
      <c r="BZ373" s="121" t="str">
        <f t="shared" si="349"/>
        <v/>
      </c>
      <c r="CA373" s="121" t="str">
        <f t="shared" si="350"/>
        <v/>
      </c>
      <c r="CB373" s="121" t="str">
        <f t="shared" si="351"/>
        <v/>
      </c>
      <c r="CC373" s="121" t="str">
        <f t="shared" si="352"/>
        <v/>
      </c>
      <c r="CD373" s="121" t="str">
        <f t="shared" si="353"/>
        <v/>
      </c>
      <c r="CE373" s="121" t="str">
        <f t="shared" si="354"/>
        <v/>
      </c>
      <c r="CF373" s="121" t="str">
        <f t="shared" si="355"/>
        <v/>
      </c>
      <c r="CG373" s="121" t="str">
        <f t="shared" si="356"/>
        <v/>
      </c>
      <c r="CH373" s="121" t="str">
        <f t="shared" si="357"/>
        <v/>
      </c>
      <c r="CI373" s="121" t="str">
        <f t="shared" si="358"/>
        <v/>
      </c>
      <c r="CJ373" s="129" t="str">
        <f t="shared" si="359"/>
        <v/>
      </c>
      <c r="CK373" s="121" t="str">
        <f t="shared" si="360"/>
        <v/>
      </c>
      <c r="CL373" s="121" t="str">
        <f t="shared" si="361"/>
        <v/>
      </c>
      <c r="CM373" s="122" t="str">
        <f t="shared" si="362"/>
        <v/>
      </c>
      <c r="CN373" s="122"/>
      <c r="CO373" s="122"/>
      <c r="CP373" s="122"/>
      <c r="CQ373" s="122"/>
      <c r="CR373" s="218" t="str">
        <f t="shared" si="335"/>
        <v>NO</v>
      </c>
      <c r="CS373" s="120" t="str">
        <f t="shared" si="363"/>
        <v/>
      </c>
      <c r="CT373" s="121" t="str">
        <f t="shared" si="364"/>
        <v/>
      </c>
      <c r="CU373" s="121" t="str">
        <f t="shared" si="365"/>
        <v/>
      </c>
      <c r="CV373" s="121" t="str">
        <f t="shared" si="366"/>
        <v/>
      </c>
      <c r="CW373" s="121" t="str">
        <f t="shared" si="367"/>
        <v/>
      </c>
      <c r="CX373" s="121" t="str">
        <f t="shared" si="368"/>
        <v/>
      </c>
      <c r="CY373" s="121" t="str">
        <f t="shared" si="369"/>
        <v/>
      </c>
      <c r="CZ373" s="121" t="str">
        <f t="shared" si="370"/>
        <v/>
      </c>
      <c r="DA373" s="121" t="str">
        <f t="shared" si="371"/>
        <v/>
      </c>
      <c r="DB373" s="122" t="str">
        <f t="shared" si="372"/>
        <v/>
      </c>
      <c r="DC373" s="120" t="str">
        <f t="shared" si="373"/>
        <v/>
      </c>
      <c r="DD373" s="121" t="str">
        <f t="shared" si="374"/>
        <v/>
      </c>
      <c r="DE373" s="121" t="str">
        <f t="shared" si="375"/>
        <v/>
      </c>
      <c r="DF373" s="122" t="str">
        <f t="shared" si="376"/>
        <v/>
      </c>
      <c r="DG373" s="110"/>
    </row>
    <row r="374" spans="2:111" ht="16.2" hidden="1" customHeight="1" outlineLevel="2" x14ac:dyDescent="0.4">
      <c r="B374" s="7">
        <v>369</v>
      </c>
      <c r="C374" s="12"/>
      <c r="D374" s="13"/>
      <c r="E374" s="14"/>
      <c r="F374" s="14"/>
      <c r="G374" s="14"/>
      <c r="H374" s="14"/>
      <c r="I374" s="14"/>
      <c r="J374" s="14"/>
      <c r="K374" s="14"/>
      <c r="L374" s="15"/>
      <c r="M374" s="12"/>
      <c r="N374" s="12"/>
      <c r="O374" s="12"/>
      <c r="P374" s="98" t="str">
        <f xml:space="preserve"> IF(ISBLANK(M374),"",VLOOKUP(M374,ComboValue!$E$2:$I$18,5,FALSE))</f>
        <v/>
      </c>
      <c r="Q374" s="12"/>
      <c r="R374" s="234" t="str" cm="1">
        <f t="array" ref="R374">IF(OR(ISNUMBER(SEARCH("GHS05",$D374:$L374)),ISNUMBER(SEARCH("GHS06",$D374:$L374)),ISNUMBER(SEARCH("GHS07",$D374:$L374)),ISNUMBER(SEARCH("GHS08",$D374:$L374)),ISNUMBER(SEARCH("geen pictogram",$D374:$L374)),ISNUMBER(SEARCH("GHS09",$D374:$L374)),ISNUMBER(SEARCH("GHS05",$D374:$L374))),"JA","NEE")</f>
        <v>NEE</v>
      </c>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X374" s="121" t="str">
        <f xml:space="preserve"> IF(ISBLANK(D374),"",VLOOKUP(D374,ComboValue!$B$2:$C$11,2,FALSE) &amp; ",") &amp; IF(ISBLANK(E374),"",VLOOKUP(E374,ComboValue!$B$2:$C$11,2,FALSE) &amp; ",") &amp; IF(ISBLANK(F374),"",VLOOKUP(F374,ComboValue!$B$2:$C$11,2,FALSE) &amp; ",") &amp; IF(ISBLANK(G374),"",VLOOKUP(G374,ComboValue!$B$2:$C$11,2,FALSE) &amp; ",") &amp; IF(ISBLANK(H374),"",VLOOKUP(H374,ComboValue!$B$2:$C$11,2,FALSE) &amp; ",") &amp; IF(ISBLANK(I374),"",VLOOKUP(I374,ComboValue!$B$2:$C$11,2,FALSE) &amp; ",") &amp; IF(ISBLANK(J374),"",VLOOKUP(J374,ComboValue!$B$2:$C$11,2,FALSE) &amp; ",") &amp; IF(ISBLANK(K374),"",VLOOKUP(K374,ComboValue!$B$2:$C$11,2,FALSE) &amp; ",") &amp; IF(ISBLANK(L374),"",VLOOKUP(L374,ComboValue!$B$2:$C$11,2,FALSE) &amp; ",")</f>
        <v/>
      </c>
      <c r="AY374" s="121" t="str">
        <f t="shared" si="336"/>
        <v>Tous_NL</v>
      </c>
      <c r="AZ374" s="121" t="str">
        <f>IF(ISBLANK(M374),"",VLOOKUP(M374,ComboValue!$E$2:$G$18,3,FALSE))</f>
        <v/>
      </c>
      <c r="BA374" s="121" t="str">
        <f>IF(ISBLANK(N374),"",VLOOKUP(N374,ComboValue!$K$2:$L$5,2,FALSE))</f>
        <v/>
      </c>
      <c r="BB374" s="128" t="str">
        <f>IF(ISBLANK(S374),"",VLOOKUP(S374,ComboValue!$N$2:$O$70,2,FALSE) &amp; ",") &amp; IF(ISBLANK(T374),"",VLOOKUP(T374,ComboValue!$N$2:$O$70,2,FALSE) &amp; ",") &amp; IF(ISBLANK(U374),"",VLOOKUP(U374,ComboValue!$N$2:$O$70,2,FALSE) &amp; ",") &amp; IF(ISBLANK(V374),"",VLOOKUP(V374,ComboValue!$N$2:$O$70,2,FALSE) &amp; ",") &amp; IF(ISBLANK(W374),"",VLOOKUP(W374,ComboValue!$N$2:$O$70,2,FALSE) &amp; ",") &amp; IF(ISBLANK(X374),"",VLOOKUP(X374,ComboValue!$N$2:$O$70,2,FALSE) &amp; ",") &amp; IF(ISBLANK(Y374),"",VLOOKUP(Y374,ComboValue!$N$2:$O$70,2,FALSE) &amp; ",") &amp; IF(ISBLANK(Z374),"",VLOOKUP(Z374,ComboValue!$N$2:$O$70,2,FALSE) &amp; ",") &amp; IF(ISBLANK(AA374),"",VLOOKUP(AA374,ComboValue!$N$2:$O$70,2,FALSE) &amp; ",") &amp; IF(ISBLANK(AB374),"",VLOOKUP(AB374,ComboValue!$N$2:$O$70,2,FALSE) &amp; ",") &amp; IF(ISBLANK(AC374),"",VLOOKUP(AC374,ComboValue!$N$2:$O$70,2,FALSE) &amp; ",") &amp; IF(ISBLANK(AD374),"",VLOOKUP(AD374,ComboValue!$N$2:$O$70,2,FALSE) &amp; ",") &amp; IF(ISBLANK(AE374),"",VLOOKUP(AE374,ComboValue!$N$2:$O$70,2,FALSE) &amp; ",") &amp; IF(ISBLANK(AF374),"",VLOOKUP(AF374,ComboValue!$N$2:$O$70,2,FALSE) &amp; ",") &amp; IF(ISBLANK(AG374),"",VLOOKUP(AG374,ComboValue!$N$2:$O$70,2,FALSE) &amp; ",") &amp; IF(ISBLANK(AH374),"",VLOOKUP(AH374,ComboValue!$N$2:$O$70,2,FALSE) &amp; ",") &amp; IF(ISBLANK(AI374),"",VLOOKUP(AI374,ComboValue!$N$2:$O$70,2,FALSE) &amp; ",") &amp; IF(ISBLANK(AJ374),"",VLOOKUP(AJ374,ComboValue!$N$2:$O$70,2,FALSE) &amp; ",") &amp; IF(ISBLANK(AK374),"",VLOOKUP(AK374,ComboValue!$N$2:$O$70,2,FALSE) &amp; ",") &amp; IF(ISBLANK(AL374),"",VLOOKUP(AL374,ComboValue!$N$2:$O$70,2,FALSE) &amp; ",") &amp; IF(ISBLANK(AM374),"",VLOOKUP(AM374,ComboValue!$N$2:$O$70,2,FALSE) &amp; ",") &amp; IF(ISBLANK(AN374),"",VLOOKUP(AN374,ComboValue!$N$2:$O$70,2,FALSE) &amp; ",") &amp; IF(ISBLANK(AO374),"",VLOOKUP(AO374,ComboValue!$N$2:$O$70,2,FALSE) &amp; ",") &amp; IF(ISBLANK(AP374),"",VLOOKUP(AP374,ComboValue!$N$2:$O$70,2,FALSE) &amp; ",") &amp; IF(ISBLANK(AQ374),"",VLOOKUP(AQ374,ComboValue!$N$2:$O$70,2,FALSE) &amp; ",") &amp; IF(ISBLANK(AR374),"",VLOOKUP(AR374,ComboValue!$N$2:$O$70,2,FALSE) &amp; ",") &amp; IF(ISBLANK(AS374),"",VLOOKUP(AS374,ComboValue!$N$2:$O$70,2,FALSE) &amp; ",") &amp; IF(ISBLANK(AT374),"",VLOOKUP(AT374,ComboValue!$N$2:$O$70,2,FALSE) &amp; ",") &amp; IF(ISBLANK(AU374),"",VLOOKUP(AU374,ComboValue!$N$2:$O$70,2,FALSE) &amp; ",") &amp; IF(ISBLANK(AV374),"",VLOOKUP(AV374,ComboValue!$N$2:$O$70,2,FALSE) &amp; ",")</f>
        <v/>
      </c>
      <c r="BC374" s="122" t="str">
        <f t="shared" si="337"/>
        <v/>
      </c>
      <c r="BD374" s="110"/>
      <c r="BE374" s="120" t="str">
        <f t="shared" si="325"/>
        <v/>
      </c>
      <c r="BF374" s="121" t="str">
        <f t="shared" si="326"/>
        <v/>
      </c>
      <c r="BG374" s="121" t="str">
        <f t="shared" si="327"/>
        <v/>
      </c>
      <c r="BH374" s="121" t="str">
        <f t="shared" si="328"/>
        <v/>
      </c>
      <c r="BI374" s="121" t="str">
        <f t="shared" si="329"/>
        <v/>
      </c>
      <c r="BJ374" s="121" t="str">
        <f t="shared" si="330"/>
        <v/>
      </c>
      <c r="BK374" s="121" t="str">
        <f t="shared" si="331"/>
        <v/>
      </c>
      <c r="BL374" s="121" t="str">
        <f t="shared" si="332"/>
        <v/>
      </c>
      <c r="BM374" s="121" t="str">
        <f t="shared" si="333"/>
        <v/>
      </c>
      <c r="BN374" s="121" t="str">
        <f t="shared" si="334"/>
        <v/>
      </c>
      <c r="BO374" s="121">
        <f t="shared" si="338"/>
        <v>0</v>
      </c>
      <c r="BP374" s="121">
        <f t="shared" si="339"/>
        <v>0</v>
      </c>
      <c r="BQ374" s="121">
        <f t="shared" si="340"/>
        <v>0</v>
      </c>
      <c r="BR374" s="121">
        <f t="shared" si="341"/>
        <v>0</v>
      </c>
      <c r="BS374" s="121">
        <f t="shared" si="342"/>
        <v>0</v>
      </c>
      <c r="BT374" s="121">
        <f t="shared" si="343"/>
        <v>0</v>
      </c>
      <c r="BU374" s="121" t="str">
        <f t="shared" si="344"/>
        <v/>
      </c>
      <c r="BV374" s="121" t="str">
        <f t="shared" si="345"/>
        <v/>
      </c>
      <c r="BW374" s="121" t="str">
        <f t="shared" si="346"/>
        <v/>
      </c>
      <c r="BX374" s="121" t="str">
        <f t="shared" si="347"/>
        <v/>
      </c>
      <c r="BY374" s="121" t="str">
        <f t="shared" si="348"/>
        <v/>
      </c>
      <c r="BZ374" s="121" t="str">
        <f t="shared" si="349"/>
        <v/>
      </c>
      <c r="CA374" s="121" t="str">
        <f t="shared" si="350"/>
        <v/>
      </c>
      <c r="CB374" s="121" t="str">
        <f t="shared" si="351"/>
        <v/>
      </c>
      <c r="CC374" s="121" t="str">
        <f t="shared" si="352"/>
        <v/>
      </c>
      <c r="CD374" s="121" t="str">
        <f t="shared" si="353"/>
        <v/>
      </c>
      <c r="CE374" s="121" t="str">
        <f t="shared" si="354"/>
        <v/>
      </c>
      <c r="CF374" s="121" t="str">
        <f t="shared" si="355"/>
        <v/>
      </c>
      <c r="CG374" s="121" t="str">
        <f t="shared" si="356"/>
        <v/>
      </c>
      <c r="CH374" s="121" t="str">
        <f t="shared" si="357"/>
        <v/>
      </c>
      <c r="CI374" s="121" t="str">
        <f t="shared" si="358"/>
        <v/>
      </c>
      <c r="CJ374" s="129" t="str">
        <f t="shared" si="359"/>
        <v/>
      </c>
      <c r="CK374" s="121" t="str">
        <f t="shared" si="360"/>
        <v/>
      </c>
      <c r="CL374" s="121" t="str">
        <f t="shared" si="361"/>
        <v/>
      </c>
      <c r="CM374" s="122" t="str">
        <f t="shared" si="362"/>
        <v/>
      </c>
      <c r="CN374" s="122"/>
      <c r="CO374" s="122"/>
      <c r="CP374" s="122"/>
      <c r="CQ374" s="122"/>
      <c r="CR374" s="218" t="str">
        <f t="shared" si="335"/>
        <v>NO</v>
      </c>
      <c r="CS374" s="120" t="str">
        <f t="shared" si="363"/>
        <v/>
      </c>
      <c r="CT374" s="121" t="str">
        <f t="shared" si="364"/>
        <v/>
      </c>
      <c r="CU374" s="121" t="str">
        <f t="shared" si="365"/>
        <v/>
      </c>
      <c r="CV374" s="121" t="str">
        <f t="shared" si="366"/>
        <v/>
      </c>
      <c r="CW374" s="121" t="str">
        <f t="shared" si="367"/>
        <v/>
      </c>
      <c r="CX374" s="121" t="str">
        <f t="shared" si="368"/>
        <v/>
      </c>
      <c r="CY374" s="121" t="str">
        <f t="shared" si="369"/>
        <v/>
      </c>
      <c r="CZ374" s="121" t="str">
        <f t="shared" si="370"/>
        <v/>
      </c>
      <c r="DA374" s="121" t="str">
        <f t="shared" si="371"/>
        <v/>
      </c>
      <c r="DB374" s="122" t="str">
        <f t="shared" si="372"/>
        <v/>
      </c>
      <c r="DC374" s="120" t="str">
        <f t="shared" si="373"/>
        <v/>
      </c>
      <c r="DD374" s="121" t="str">
        <f t="shared" si="374"/>
        <v/>
      </c>
      <c r="DE374" s="121" t="str">
        <f t="shared" si="375"/>
        <v/>
      </c>
      <c r="DF374" s="122" t="str">
        <f t="shared" si="376"/>
        <v/>
      </c>
      <c r="DG374" s="110"/>
    </row>
    <row r="375" spans="2:111" ht="16.2" hidden="1" customHeight="1" outlineLevel="2" x14ac:dyDescent="0.4">
      <c r="B375" s="7">
        <v>370</v>
      </c>
      <c r="C375" s="12"/>
      <c r="D375" s="13"/>
      <c r="E375" s="14"/>
      <c r="F375" s="14"/>
      <c r="G375" s="14"/>
      <c r="H375" s="14"/>
      <c r="I375" s="14"/>
      <c r="J375" s="14"/>
      <c r="K375" s="14"/>
      <c r="L375" s="15"/>
      <c r="M375" s="12"/>
      <c r="N375" s="12"/>
      <c r="O375" s="12"/>
      <c r="P375" s="98" t="str">
        <f xml:space="preserve"> IF(ISBLANK(M375),"",VLOOKUP(M375,ComboValue!$E$2:$I$18,5,FALSE))</f>
        <v/>
      </c>
      <c r="Q375" s="12"/>
      <c r="R375" s="234" t="str" cm="1">
        <f t="array" ref="R375">IF(OR(ISNUMBER(SEARCH("GHS05",$D375:$L375)),ISNUMBER(SEARCH("GHS06",$D375:$L375)),ISNUMBER(SEARCH("GHS07",$D375:$L375)),ISNUMBER(SEARCH("GHS08",$D375:$L375)),ISNUMBER(SEARCH("geen pictogram",$D375:$L375)),ISNUMBER(SEARCH("GHS09",$D375:$L375)),ISNUMBER(SEARCH("GHS05",$D375:$L375))),"JA","NEE")</f>
        <v>NEE</v>
      </c>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X375" s="121" t="str">
        <f xml:space="preserve"> IF(ISBLANK(D375),"",VLOOKUP(D375,ComboValue!$B$2:$C$11,2,FALSE) &amp; ",") &amp; IF(ISBLANK(E375),"",VLOOKUP(E375,ComboValue!$B$2:$C$11,2,FALSE) &amp; ",") &amp; IF(ISBLANK(F375),"",VLOOKUP(F375,ComboValue!$B$2:$C$11,2,FALSE) &amp; ",") &amp; IF(ISBLANK(G375),"",VLOOKUP(G375,ComboValue!$B$2:$C$11,2,FALSE) &amp; ",") &amp; IF(ISBLANK(H375),"",VLOOKUP(H375,ComboValue!$B$2:$C$11,2,FALSE) &amp; ",") &amp; IF(ISBLANK(I375),"",VLOOKUP(I375,ComboValue!$B$2:$C$11,2,FALSE) &amp; ",") &amp; IF(ISBLANK(J375),"",VLOOKUP(J375,ComboValue!$B$2:$C$11,2,FALSE) &amp; ",") &amp; IF(ISBLANK(K375),"",VLOOKUP(K375,ComboValue!$B$2:$C$11,2,FALSE) &amp; ",") &amp; IF(ISBLANK(L375),"",VLOOKUP(L375,ComboValue!$B$2:$C$11,2,FALSE) &amp; ",")</f>
        <v/>
      </c>
      <c r="AY375" s="121" t="str">
        <f t="shared" si="336"/>
        <v>Tous_NL</v>
      </c>
      <c r="AZ375" s="121" t="str">
        <f>IF(ISBLANK(M375),"",VLOOKUP(M375,ComboValue!$E$2:$G$18,3,FALSE))</f>
        <v/>
      </c>
      <c r="BA375" s="121" t="str">
        <f>IF(ISBLANK(N375),"",VLOOKUP(N375,ComboValue!$K$2:$L$5,2,FALSE))</f>
        <v/>
      </c>
      <c r="BB375" s="128" t="str">
        <f>IF(ISBLANK(S375),"",VLOOKUP(S375,ComboValue!$N$2:$O$70,2,FALSE) &amp; ",") &amp; IF(ISBLANK(T375),"",VLOOKUP(T375,ComboValue!$N$2:$O$70,2,FALSE) &amp; ",") &amp; IF(ISBLANK(U375),"",VLOOKUP(U375,ComboValue!$N$2:$O$70,2,FALSE) &amp; ",") &amp; IF(ISBLANK(V375),"",VLOOKUP(V375,ComboValue!$N$2:$O$70,2,FALSE) &amp; ",") &amp; IF(ISBLANK(W375),"",VLOOKUP(W375,ComboValue!$N$2:$O$70,2,FALSE) &amp; ",") &amp; IF(ISBLANK(X375),"",VLOOKUP(X375,ComboValue!$N$2:$O$70,2,FALSE) &amp; ",") &amp; IF(ISBLANK(Y375),"",VLOOKUP(Y375,ComboValue!$N$2:$O$70,2,FALSE) &amp; ",") &amp; IF(ISBLANK(Z375),"",VLOOKUP(Z375,ComboValue!$N$2:$O$70,2,FALSE) &amp; ",") &amp; IF(ISBLANK(AA375),"",VLOOKUP(AA375,ComboValue!$N$2:$O$70,2,FALSE) &amp; ",") &amp; IF(ISBLANK(AB375),"",VLOOKUP(AB375,ComboValue!$N$2:$O$70,2,FALSE) &amp; ",") &amp; IF(ISBLANK(AC375),"",VLOOKUP(AC375,ComboValue!$N$2:$O$70,2,FALSE) &amp; ",") &amp; IF(ISBLANK(AD375),"",VLOOKUP(AD375,ComboValue!$N$2:$O$70,2,FALSE) &amp; ",") &amp; IF(ISBLANK(AE375),"",VLOOKUP(AE375,ComboValue!$N$2:$O$70,2,FALSE) &amp; ",") &amp; IF(ISBLANK(AF375),"",VLOOKUP(AF375,ComboValue!$N$2:$O$70,2,FALSE) &amp; ",") &amp; IF(ISBLANK(AG375),"",VLOOKUP(AG375,ComboValue!$N$2:$O$70,2,FALSE) &amp; ",") &amp; IF(ISBLANK(AH375),"",VLOOKUP(AH375,ComboValue!$N$2:$O$70,2,FALSE) &amp; ",") &amp; IF(ISBLANK(AI375),"",VLOOKUP(AI375,ComboValue!$N$2:$O$70,2,FALSE) &amp; ",") &amp; IF(ISBLANK(AJ375),"",VLOOKUP(AJ375,ComboValue!$N$2:$O$70,2,FALSE) &amp; ",") &amp; IF(ISBLANK(AK375),"",VLOOKUP(AK375,ComboValue!$N$2:$O$70,2,FALSE) &amp; ",") &amp; IF(ISBLANK(AL375),"",VLOOKUP(AL375,ComboValue!$N$2:$O$70,2,FALSE) &amp; ",") &amp; IF(ISBLANK(AM375),"",VLOOKUP(AM375,ComboValue!$N$2:$O$70,2,FALSE) &amp; ",") &amp; IF(ISBLANK(AN375),"",VLOOKUP(AN375,ComboValue!$N$2:$O$70,2,FALSE) &amp; ",") &amp; IF(ISBLANK(AO375),"",VLOOKUP(AO375,ComboValue!$N$2:$O$70,2,FALSE) &amp; ",") &amp; IF(ISBLANK(AP375),"",VLOOKUP(AP375,ComboValue!$N$2:$O$70,2,FALSE) &amp; ",") &amp; IF(ISBLANK(AQ375),"",VLOOKUP(AQ375,ComboValue!$N$2:$O$70,2,FALSE) &amp; ",") &amp; IF(ISBLANK(AR375),"",VLOOKUP(AR375,ComboValue!$N$2:$O$70,2,FALSE) &amp; ",") &amp; IF(ISBLANK(AS375),"",VLOOKUP(AS375,ComboValue!$N$2:$O$70,2,FALSE) &amp; ",") &amp; IF(ISBLANK(AT375),"",VLOOKUP(AT375,ComboValue!$N$2:$O$70,2,FALSE) &amp; ",") &amp; IF(ISBLANK(AU375),"",VLOOKUP(AU375,ComboValue!$N$2:$O$70,2,FALSE) &amp; ",") &amp; IF(ISBLANK(AV375),"",VLOOKUP(AV375,ComboValue!$N$2:$O$70,2,FALSE) &amp; ",")</f>
        <v/>
      </c>
      <c r="BC375" s="122" t="str">
        <f t="shared" si="337"/>
        <v/>
      </c>
      <c r="BD375" s="110"/>
      <c r="BE375" s="120" t="str">
        <f t="shared" si="325"/>
        <v/>
      </c>
      <c r="BF375" s="121" t="str">
        <f t="shared" si="326"/>
        <v/>
      </c>
      <c r="BG375" s="121" t="str">
        <f t="shared" si="327"/>
        <v/>
      </c>
      <c r="BH375" s="121" t="str">
        <f t="shared" si="328"/>
        <v/>
      </c>
      <c r="BI375" s="121" t="str">
        <f t="shared" si="329"/>
        <v/>
      </c>
      <c r="BJ375" s="121" t="str">
        <f t="shared" si="330"/>
        <v/>
      </c>
      <c r="BK375" s="121" t="str">
        <f t="shared" si="331"/>
        <v/>
      </c>
      <c r="BL375" s="121" t="str">
        <f t="shared" si="332"/>
        <v/>
      </c>
      <c r="BM375" s="121" t="str">
        <f t="shared" si="333"/>
        <v/>
      </c>
      <c r="BN375" s="121" t="str">
        <f t="shared" si="334"/>
        <v/>
      </c>
      <c r="BO375" s="121">
        <f t="shared" si="338"/>
        <v>0</v>
      </c>
      <c r="BP375" s="121">
        <f t="shared" si="339"/>
        <v>0</v>
      </c>
      <c r="BQ375" s="121">
        <f t="shared" si="340"/>
        <v>0</v>
      </c>
      <c r="BR375" s="121">
        <f t="shared" si="341"/>
        <v>0</v>
      </c>
      <c r="BS375" s="121">
        <f t="shared" si="342"/>
        <v>0</v>
      </c>
      <c r="BT375" s="121">
        <f t="shared" si="343"/>
        <v>0</v>
      </c>
      <c r="BU375" s="121" t="str">
        <f t="shared" si="344"/>
        <v/>
      </c>
      <c r="BV375" s="121" t="str">
        <f t="shared" si="345"/>
        <v/>
      </c>
      <c r="BW375" s="121" t="str">
        <f t="shared" si="346"/>
        <v/>
      </c>
      <c r="BX375" s="121" t="str">
        <f t="shared" si="347"/>
        <v/>
      </c>
      <c r="BY375" s="121" t="str">
        <f t="shared" si="348"/>
        <v/>
      </c>
      <c r="BZ375" s="121" t="str">
        <f t="shared" si="349"/>
        <v/>
      </c>
      <c r="CA375" s="121" t="str">
        <f t="shared" si="350"/>
        <v/>
      </c>
      <c r="CB375" s="121" t="str">
        <f t="shared" si="351"/>
        <v/>
      </c>
      <c r="CC375" s="121" t="str">
        <f t="shared" si="352"/>
        <v/>
      </c>
      <c r="CD375" s="121" t="str">
        <f t="shared" si="353"/>
        <v/>
      </c>
      <c r="CE375" s="121" t="str">
        <f t="shared" si="354"/>
        <v/>
      </c>
      <c r="CF375" s="121" t="str">
        <f t="shared" si="355"/>
        <v/>
      </c>
      <c r="CG375" s="121" t="str">
        <f t="shared" si="356"/>
        <v/>
      </c>
      <c r="CH375" s="121" t="str">
        <f t="shared" si="357"/>
        <v/>
      </c>
      <c r="CI375" s="121" t="str">
        <f t="shared" si="358"/>
        <v/>
      </c>
      <c r="CJ375" s="129" t="str">
        <f t="shared" si="359"/>
        <v/>
      </c>
      <c r="CK375" s="121" t="str">
        <f t="shared" si="360"/>
        <v/>
      </c>
      <c r="CL375" s="121" t="str">
        <f t="shared" si="361"/>
        <v/>
      </c>
      <c r="CM375" s="122" t="str">
        <f t="shared" si="362"/>
        <v/>
      </c>
      <c r="CN375" s="122"/>
      <c r="CO375" s="122"/>
      <c r="CP375" s="122"/>
      <c r="CQ375" s="122"/>
      <c r="CR375" s="218" t="str">
        <f t="shared" si="335"/>
        <v>NO</v>
      </c>
      <c r="CS375" s="120" t="str">
        <f t="shared" si="363"/>
        <v/>
      </c>
      <c r="CT375" s="121" t="str">
        <f t="shared" si="364"/>
        <v/>
      </c>
      <c r="CU375" s="121" t="str">
        <f t="shared" si="365"/>
        <v/>
      </c>
      <c r="CV375" s="121" t="str">
        <f t="shared" si="366"/>
        <v/>
      </c>
      <c r="CW375" s="121" t="str">
        <f t="shared" si="367"/>
        <v/>
      </c>
      <c r="CX375" s="121" t="str">
        <f t="shared" si="368"/>
        <v/>
      </c>
      <c r="CY375" s="121" t="str">
        <f t="shared" si="369"/>
        <v/>
      </c>
      <c r="CZ375" s="121" t="str">
        <f t="shared" si="370"/>
        <v/>
      </c>
      <c r="DA375" s="121" t="str">
        <f t="shared" si="371"/>
        <v/>
      </c>
      <c r="DB375" s="122" t="str">
        <f t="shared" si="372"/>
        <v/>
      </c>
      <c r="DC375" s="120" t="str">
        <f t="shared" si="373"/>
        <v/>
      </c>
      <c r="DD375" s="121" t="str">
        <f t="shared" si="374"/>
        <v/>
      </c>
      <c r="DE375" s="121" t="str">
        <f t="shared" si="375"/>
        <v/>
      </c>
      <c r="DF375" s="122" t="str">
        <f t="shared" si="376"/>
        <v/>
      </c>
      <c r="DG375" s="110"/>
    </row>
    <row r="376" spans="2:111" ht="16.2" hidden="1" customHeight="1" outlineLevel="2" x14ac:dyDescent="0.4">
      <c r="B376" s="7">
        <v>371</v>
      </c>
      <c r="C376" s="12"/>
      <c r="D376" s="13"/>
      <c r="E376" s="14"/>
      <c r="F376" s="14"/>
      <c r="G376" s="14"/>
      <c r="H376" s="14"/>
      <c r="I376" s="14"/>
      <c r="J376" s="14"/>
      <c r="K376" s="14"/>
      <c r="L376" s="15"/>
      <c r="M376" s="12"/>
      <c r="N376" s="12"/>
      <c r="O376" s="12"/>
      <c r="P376" s="98" t="str">
        <f xml:space="preserve"> IF(ISBLANK(M376),"",VLOOKUP(M376,ComboValue!$E$2:$I$18,5,FALSE))</f>
        <v/>
      </c>
      <c r="Q376" s="12"/>
      <c r="R376" s="234" t="str" cm="1">
        <f t="array" ref="R376">IF(OR(ISNUMBER(SEARCH("GHS05",$D376:$L376)),ISNUMBER(SEARCH("GHS06",$D376:$L376)),ISNUMBER(SEARCH("GHS07",$D376:$L376)),ISNUMBER(SEARCH("GHS08",$D376:$L376)),ISNUMBER(SEARCH("geen pictogram",$D376:$L376)),ISNUMBER(SEARCH("GHS09",$D376:$L376)),ISNUMBER(SEARCH("GHS05",$D376:$L376))),"JA","NEE")</f>
        <v>NEE</v>
      </c>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X376" s="121" t="str">
        <f xml:space="preserve"> IF(ISBLANK(D376),"",VLOOKUP(D376,ComboValue!$B$2:$C$11,2,FALSE) &amp; ",") &amp; IF(ISBLANK(E376),"",VLOOKUP(E376,ComboValue!$B$2:$C$11,2,FALSE) &amp; ",") &amp; IF(ISBLANK(F376),"",VLOOKUP(F376,ComboValue!$B$2:$C$11,2,FALSE) &amp; ",") &amp; IF(ISBLANK(G376),"",VLOOKUP(G376,ComboValue!$B$2:$C$11,2,FALSE) &amp; ",") &amp; IF(ISBLANK(H376),"",VLOOKUP(H376,ComboValue!$B$2:$C$11,2,FALSE) &amp; ",") &amp; IF(ISBLANK(I376),"",VLOOKUP(I376,ComboValue!$B$2:$C$11,2,FALSE) &amp; ",") &amp; IF(ISBLANK(J376),"",VLOOKUP(J376,ComboValue!$B$2:$C$11,2,FALSE) &amp; ",") &amp; IF(ISBLANK(K376),"",VLOOKUP(K376,ComboValue!$B$2:$C$11,2,FALSE) &amp; ",") &amp; IF(ISBLANK(L376),"",VLOOKUP(L376,ComboValue!$B$2:$C$11,2,FALSE) &amp; ",")</f>
        <v/>
      </c>
      <c r="AY376" s="121" t="str">
        <f t="shared" si="336"/>
        <v>Tous_NL</v>
      </c>
      <c r="AZ376" s="121" t="str">
        <f>IF(ISBLANK(M376),"",VLOOKUP(M376,ComboValue!$E$2:$G$18,3,FALSE))</f>
        <v/>
      </c>
      <c r="BA376" s="121" t="str">
        <f>IF(ISBLANK(N376),"",VLOOKUP(N376,ComboValue!$K$2:$L$5,2,FALSE))</f>
        <v/>
      </c>
      <c r="BB376" s="128" t="str">
        <f>IF(ISBLANK(S376),"",VLOOKUP(S376,ComboValue!$N$2:$O$70,2,FALSE) &amp; ",") &amp; IF(ISBLANK(T376),"",VLOOKUP(T376,ComboValue!$N$2:$O$70,2,FALSE) &amp; ",") &amp; IF(ISBLANK(U376),"",VLOOKUP(U376,ComboValue!$N$2:$O$70,2,FALSE) &amp; ",") &amp; IF(ISBLANK(V376),"",VLOOKUP(V376,ComboValue!$N$2:$O$70,2,FALSE) &amp; ",") &amp; IF(ISBLANK(W376),"",VLOOKUP(W376,ComboValue!$N$2:$O$70,2,FALSE) &amp; ",") &amp; IF(ISBLANK(X376),"",VLOOKUP(X376,ComboValue!$N$2:$O$70,2,FALSE) &amp; ",") &amp; IF(ISBLANK(Y376),"",VLOOKUP(Y376,ComboValue!$N$2:$O$70,2,FALSE) &amp; ",") &amp; IF(ISBLANK(Z376),"",VLOOKUP(Z376,ComboValue!$N$2:$O$70,2,FALSE) &amp; ",") &amp; IF(ISBLANK(AA376),"",VLOOKUP(AA376,ComboValue!$N$2:$O$70,2,FALSE) &amp; ",") &amp; IF(ISBLANK(AB376),"",VLOOKUP(AB376,ComboValue!$N$2:$O$70,2,FALSE) &amp; ",") &amp; IF(ISBLANK(AC376),"",VLOOKUP(AC376,ComboValue!$N$2:$O$70,2,FALSE) &amp; ",") &amp; IF(ISBLANK(AD376),"",VLOOKUP(AD376,ComboValue!$N$2:$O$70,2,FALSE) &amp; ",") &amp; IF(ISBLANK(AE376),"",VLOOKUP(AE376,ComboValue!$N$2:$O$70,2,FALSE) &amp; ",") &amp; IF(ISBLANK(AF376),"",VLOOKUP(AF376,ComboValue!$N$2:$O$70,2,FALSE) &amp; ",") &amp; IF(ISBLANK(AG376),"",VLOOKUP(AG376,ComboValue!$N$2:$O$70,2,FALSE) &amp; ",") &amp; IF(ISBLANK(AH376),"",VLOOKUP(AH376,ComboValue!$N$2:$O$70,2,FALSE) &amp; ",") &amp; IF(ISBLANK(AI376),"",VLOOKUP(AI376,ComboValue!$N$2:$O$70,2,FALSE) &amp; ",") &amp; IF(ISBLANK(AJ376),"",VLOOKUP(AJ376,ComboValue!$N$2:$O$70,2,FALSE) &amp; ",") &amp; IF(ISBLANK(AK376),"",VLOOKUP(AK376,ComboValue!$N$2:$O$70,2,FALSE) &amp; ",") &amp; IF(ISBLANK(AL376),"",VLOOKUP(AL376,ComboValue!$N$2:$O$70,2,FALSE) &amp; ",") &amp; IF(ISBLANK(AM376),"",VLOOKUP(AM376,ComboValue!$N$2:$O$70,2,FALSE) &amp; ",") &amp; IF(ISBLANK(AN376),"",VLOOKUP(AN376,ComboValue!$N$2:$O$70,2,FALSE) &amp; ",") &amp; IF(ISBLANK(AO376),"",VLOOKUP(AO376,ComboValue!$N$2:$O$70,2,FALSE) &amp; ",") &amp; IF(ISBLANK(AP376),"",VLOOKUP(AP376,ComboValue!$N$2:$O$70,2,FALSE) &amp; ",") &amp; IF(ISBLANK(AQ376),"",VLOOKUP(AQ376,ComboValue!$N$2:$O$70,2,FALSE) &amp; ",") &amp; IF(ISBLANK(AR376),"",VLOOKUP(AR376,ComboValue!$N$2:$O$70,2,FALSE) &amp; ",") &amp; IF(ISBLANK(AS376),"",VLOOKUP(AS376,ComboValue!$N$2:$O$70,2,FALSE) &amp; ",") &amp; IF(ISBLANK(AT376),"",VLOOKUP(AT376,ComboValue!$N$2:$O$70,2,FALSE) &amp; ",") &amp; IF(ISBLANK(AU376),"",VLOOKUP(AU376,ComboValue!$N$2:$O$70,2,FALSE) &amp; ",") &amp; IF(ISBLANK(AV376),"",VLOOKUP(AV376,ComboValue!$N$2:$O$70,2,FALSE) &amp; ",")</f>
        <v/>
      </c>
      <c r="BC376" s="122" t="str">
        <f t="shared" si="337"/>
        <v/>
      </c>
      <c r="BD376" s="110"/>
      <c r="BE376" s="120" t="str">
        <f t="shared" si="325"/>
        <v/>
      </c>
      <c r="BF376" s="121" t="str">
        <f t="shared" si="326"/>
        <v/>
      </c>
      <c r="BG376" s="121" t="str">
        <f t="shared" si="327"/>
        <v/>
      </c>
      <c r="BH376" s="121" t="str">
        <f t="shared" si="328"/>
        <v/>
      </c>
      <c r="BI376" s="121" t="str">
        <f t="shared" si="329"/>
        <v/>
      </c>
      <c r="BJ376" s="121" t="str">
        <f t="shared" si="330"/>
        <v/>
      </c>
      <c r="BK376" s="121" t="str">
        <f t="shared" si="331"/>
        <v/>
      </c>
      <c r="BL376" s="121" t="str">
        <f t="shared" si="332"/>
        <v/>
      </c>
      <c r="BM376" s="121" t="str">
        <f t="shared" si="333"/>
        <v/>
      </c>
      <c r="BN376" s="121" t="str">
        <f t="shared" si="334"/>
        <v/>
      </c>
      <c r="BO376" s="121">
        <f t="shared" si="338"/>
        <v>0</v>
      </c>
      <c r="BP376" s="121">
        <f t="shared" si="339"/>
        <v>0</v>
      </c>
      <c r="BQ376" s="121">
        <f t="shared" si="340"/>
        <v>0</v>
      </c>
      <c r="BR376" s="121">
        <f t="shared" si="341"/>
        <v>0</v>
      </c>
      <c r="BS376" s="121">
        <f t="shared" si="342"/>
        <v>0</v>
      </c>
      <c r="BT376" s="121">
        <f t="shared" si="343"/>
        <v>0</v>
      </c>
      <c r="BU376" s="121" t="str">
        <f t="shared" si="344"/>
        <v/>
      </c>
      <c r="BV376" s="121" t="str">
        <f t="shared" si="345"/>
        <v/>
      </c>
      <c r="BW376" s="121" t="str">
        <f t="shared" si="346"/>
        <v/>
      </c>
      <c r="BX376" s="121" t="str">
        <f t="shared" si="347"/>
        <v/>
      </c>
      <c r="BY376" s="121" t="str">
        <f t="shared" si="348"/>
        <v/>
      </c>
      <c r="BZ376" s="121" t="str">
        <f t="shared" si="349"/>
        <v/>
      </c>
      <c r="CA376" s="121" t="str">
        <f t="shared" si="350"/>
        <v/>
      </c>
      <c r="CB376" s="121" t="str">
        <f t="shared" si="351"/>
        <v/>
      </c>
      <c r="CC376" s="121" t="str">
        <f t="shared" si="352"/>
        <v/>
      </c>
      <c r="CD376" s="121" t="str">
        <f t="shared" si="353"/>
        <v/>
      </c>
      <c r="CE376" s="121" t="str">
        <f t="shared" si="354"/>
        <v/>
      </c>
      <c r="CF376" s="121" t="str">
        <f t="shared" si="355"/>
        <v/>
      </c>
      <c r="CG376" s="121" t="str">
        <f t="shared" si="356"/>
        <v/>
      </c>
      <c r="CH376" s="121" t="str">
        <f t="shared" si="357"/>
        <v/>
      </c>
      <c r="CI376" s="121" t="str">
        <f t="shared" si="358"/>
        <v/>
      </c>
      <c r="CJ376" s="129" t="str">
        <f t="shared" si="359"/>
        <v/>
      </c>
      <c r="CK376" s="121" t="str">
        <f t="shared" si="360"/>
        <v/>
      </c>
      <c r="CL376" s="121" t="str">
        <f t="shared" si="361"/>
        <v/>
      </c>
      <c r="CM376" s="122" t="str">
        <f t="shared" si="362"/>
        <v/>
      </c>
      <c r="CN376" s="122"/>
      <c r="CO376" s="122"/>
      <c r="CP376" s="122"/>
      <c r="CQ376" s="122"/>
      <c r="CR376" s="218" t="str">
        <f t="shared" si="335"/>
        <v>NO</v>
      </c>
      <c r="CS376" s="120" t="str">
        <f t="shared" si="363"/>
        <v/>
      </c>
      <c r="CT376" s="121" t="str">
        <f t="shared" si="364"/>
        <v/>
      </c>
      <c r="CU376" s="121" t="str">
        <f t="shared" si="365"/>
        <v/>
      </c>
      <c r="CV376" s="121" t="str">
        <f t="shared" si="366"/>
        <v/>
      </c>
      <c r="CW376" s="121" t="str">
        <f t="shared" si="367"/>
        <v/>
      </c>
      <c r="CX376" s="121" t="str">
        <f t="shared" si="368"/>
        <v/>
      </c>
      <c r="CY376" s="121" t="str">
        <f t="shared" si="369"/>
        <v/>
      </c>
      <c r="CZ376" s="121" t="str">
        <f t="shared" si="370"/>
        <v/>
      </c>
      <c r="DA376" s="121" t="str">
        <f t="shared" si="371"/>
        <v/>
      </c>
      <c r="DB376" s="122" t="str">
        <f t="shared" si="372"/>
        <v/>
      </c>
      <c r="DC376" s="120" t="str">
        <f t="shared" si="373"/>
        <v/>
      </c>
      <c r="DD376" s="121" t="str">
        <f t="shared" si="374"/>
        <v/>
      </c>
      <c r="DE376" s="121" t="str">
        <f t="shared" si="375"/>
        <v/>
      </c>
      <c r="DF376" s="122" t="str">
        <f t="shared" si="376"/>
        <v/>
      </c>
      <c r="DG376" s="110"/>
    </row>
    <row r="377" spans="2:111" ht="16.2" hidden="1" customHeight="1" outlineLevel="2" x14ac:dyDescent="0.4">
      <c r="B377" s="7">
        <v>372</v>
      </c>
      <c r="C377" s="12"/>
      <c r="D377" s="13"/>
      <c r="E377" s="14"/>
      <c r="F377" s="14"/>
      <c r="G377" s="14"/>
      <c r="H377" s="14"/>
      <c r="I377" s="14"/>
      <c r="J377" s="14"/>
      <c r="K377" s="14"/>
      <c r="L377" s="15"/>
      <c r="M377" s="12"/>
      <c r="N377" s="12"/>
      <c r="O377" s="12"/>
      <c r="P377" s="98" t="str">
        <f xml:space="preserve"> IF(ISBLANK(M377),"",VLOOKUP(M377,ComboValue!$E$2:$I$18,5,FALSE))</f>
        <v/>
      </c>
      <c r="Q377" s="12"/>
      <c r="R377" s="234" t="str" cm="1">
        <f t="array" ref="R377">IF(OR(ISNUMBER(SEARCH("GHS05",$D377:$L377)),ISNUMBER(SEARCH("GHS06",$D377:$L377)),ISNUMBER(SEARCH("GHS07",$D377:$L377)),ISNUMBER(SEARCH("GHS08",$D377:$L377)),ISNUMBER(SEARCH("geen pictogram",$D377:$L377)),ISNUMBER(SEARCH("GHS09",$D377:$L377)),ISNUMBER(SEARCH("GHS05",$D377:$L377))),"JA","NEE")</f>
        <v>NEE</v>
      </c>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X377" s="121" t="str">
        <f xml:space="preserve"> IF(ISBLANK(D377),"",VLOOKUP(D377,ComboValue!$B$2:$C$11,2,FALSE) &amp; ",") &amp; IF(ISBLANK(E377),"",VLOOKUP(E377,ComboValue!$B$2:$C$11,2,FALSE) &amp; ",") &amp; IF(ISBLANK(F377),"",VLOOKUP(F377,ComboValue!$B$2:$C$11,2,FALSE) &amp; ",") &amp; IF(ISBLANK(G377),"",VLOOKUP(G377,ComboValue!$B$2:$C$11,2,FALSE) &amp; ",") &amp; IF(ISBLANK(H377),"",VLOOKUP(H377,ComboValue!$B$2:$C$11,2,FALSE) &amp; ",") &amp; IF(ISBLANK(I377),"",VLOOKUP(I377,ComboValue!$B$2:$C$11,2,FALSE) &amp; ",") &amp; IF(ISBLANK(J377),"",VLOOKUP(J377,ComboValue!$B$2:$C$11,2,FALSE) &amp; ",") &amp; IF(ISBLANK(K377),"",VLOOKUP(K377,ComboValue!$B$2:$C$11,2,FALSE) &amp; ",") &amp; IF(ISBLANK(L377),"",VLOOKUP(L377,ComboValue!$B$2:$C$11,2,FALSE) &amp; ",")</f>
        <v/>
      </c>
      <c r="AY377" s="121" t="str">
        <f t="shared" si="336"/>
        <v>Tous_NL</v>
      </c>
      <c r="AZ377" s="121" t="str">
        <f>IF(ISBLANK(M377),"",VLOOKUP(M377,ComboValue!$E$2:$G$18,3,FALSE))</f>
        <v/>
      </c>
      <c r="BA377" s="121" t="str">
        <f>IF(ISBLANK(N377),"",VLOOKUP(N377,ComboValue!$K$2:$L$5,2,FALSE))</f>
        <v/>
      </c>
      <c r="BB377" s="128" t="str">
        <f>IF(ISBLANK(S377),"",VLOOKUP(S377,ComboValue!$N$2:$O$70,2,FALSE) &amp; ",") &amp; IF(ISBLANK(T377),"",VLOOKUP(T377,ComboValue!$N$2:$O$70,2,FALSE) &amp; ",") &amp; IF(ISBLANK(U377),"",VLOOKUP(U377,ComboValue!$N$2:$O$70,2,FALSE) &amp; ",") &amp; IF(ISBLANK(V377),"",VLOOKUP(V377,ComboValue!$N$2:$O$70,2,FALSE) &amp; ",") &amp; IF(ISBLANK(W377),"",VLOOKUP(W377,ComboValue!$N$2:$O$70,2,FALSE) &amp; ",") &amp; IF(ISBLANK(X377),"",VLOOKUP(X377,ComboValue!$N$2:$O$70,2,FALSE) &amp; ",") &amp; IF(ISBLANK(Y377),"",VLOOKUP(Y377,ComboValue!$N$2:$O$70,2,FALSE) &amp; ",") &amp; IF(ISBLANK(Z377),"",VLOOKUP(Z377,ComboValue!$N$2:$O$70,2,FALSE) &amp; ",") &amp; IF(ISBLANK(AA377),"",VLOOKUP(AA377,ComboValue!$N$2:$O$70,2,FALSE) &amp; ",") &amp; IF(ISBLANK(AB377),"",VLOOKUP(AB377,ComboValue!$N$2:$O$70,2,FALSE) &amp; ",") &amp; IF(ISBLANK(AC377),"",VLOOKUP(AC377,ComboValue!$N$2:$O$70,2,FALSE) &amp; ",") &amp; IF(ISBLANK(AD377),"",VLOOKUP(AD377,ComboValue!$N$2:$O$70,2,FALSE) &amp; ",") &amp; IF(ISBLANK(AE377),"",VLOOKUP(AE377,ComboValue!$N$2:$O$70,2,FALSE) &amp; ",") &amp; IF(ISBLANK(AF377),"",VLOOKUP(AF377,ComboValue!$N$2:$O$70,2,FALSE) &amp; ",") &amp; IF(ISBLANK(AG377),"",VLOOKUP(AG377,ComboValue!$N$2:$O$70,2,FALSE) &amp; ",") &amp; IF(ISBLANK(AH377),"",VLOOKUP(AH377,ComboValue!$N$2:$O$70,2,FALSE) &amp; ",") &amp; IF(ISBLANK(AI377),"",VLOOKUP(AI377,ComboValue!$N$2:$O$70,2,FALSE) &amp; ",") &amp; IF(ISBLANK(AJ377),"",VLOOKUP(AJ377,ComboValue!$N$2:$O$70,2,FALSE) &amp; ",") &amp; IF(ISBLANK(AK377),"",VLOOKUP(AK377,ComboValue!$N$2:$O$70,2,FALSE) &amp; ",") &amp; IF(ISBLANK(AL377),"",VLOOKUP(AL377,ComboValue!$N$2:$O$70,2,FALSE) &amp; ",") &amp; IF(ISBLANK(AM377),"",VLOOKUP(AM377,ComboValue!$N$2:$O$70,2,FALSE) &amp; ",") &amp; IF(ISBLANK(AN377),"",VLOOKUP(AN377,ComboValue!$N$2:$O$70,2,FALSE) &amp; ",") &amp; IF(ISBLANK(AO377),"",VLOOKUP(AO377,ComboValue!$N$2:$O$70,2,FALSE) &amp; ",") &amp; IF(ISBLANK(AP377),"",VLOOKUP(AP377,ComboValue!$N$2:$O$70,2,FALSE) &amp; ",") &amp; IF(ISBLANK(AQ377),"",VLOOKUP(AQ377,ComboValue!$N$2:$O$70,2,FALSE) &amp; ",") &amp; IF(ISBLANK(AR377),"",VLOOKUP(AR377,ComboValue!$N$2:$O$70,2,FALSE) &amp; ",") &amp; IF(ISBLANK(AS377),"",VLOOKUP(AS377,ComboValue!$N$2:$O$70,2,FALSE) &amp; ",") &amp; IF(ISBLANK(AT377),"",VLOOKUP(AT377,ComboValue!$N$2:$O$70,2,FALSE) &amp; ",") &amp; IF(ISBLANK(AU377),"",VLOOKUP(AU377,ComboValue!$N$2:$O$70,2,FALSE) &amp; ",") &amp; IF(ISBLANK(AV377),"",VLOOKUP(AV377,ComboValue!$N$2:$O$70,2,FALSE) &amp; ",")</f>
        <v/>
      </c>
      <c r="BC377" s="122" t="str">
        <f t="shared" si="337"/>
        <v/>
      </c>
      <c r="BD377" s="110"/>
      <c r="BE377" s="120" t="str">
        <f t="shared" si="325"/>
        <v/>
      </c>
      <c r="BF377" s="121" t="str">
        <f t="shared" si="326"/>
        <v/>
      </c>
      <c r="BG377" s="121" t="str">
        <f t="shared" si="327"/>
        <v/>
      </c>
      <c r="BH377" s="121" t="str">
        <f t="shared" si="328"/>
        <v/>
      </c>
      <c r="BI377" s="121" t="str">
        <f t="shared" si="329"/>
        <v/>
      </c>
      <c r="BJ377" s="121" t="str">
        <f t="shared" si="330"/>
        <v/>
      </c>
      <c r="BK377" s="121" t="str">
        <f t="shared" si="331"/>
        <v/>
      </c>
      <c r="BL377" s="121" t="str">
        <f t="shared" si="332"/>
        <v/>
      </c>
      <c r="BM377" s="121" t="str">
        <f t="shared" si="333"/>
        <v/>
      </c>
      <c r="BN377" s="121" t="str">
        <f t="shared" si="334"/>
        <v/>
      </c>
      <c r="BO377" s="121">
        <f t="shared" si="338"/>
        <v>0</v>
      </c>
      <c r="BP377" s="121">
        <f t="shared" si="339"/>
        <v>0</v>
      </c>
      <c r="BQ377" s="121">
        <f t="shared" si="340"/>
        <v>0</v>
      </c>
      <c r="BR377" s="121">
        <f t="shared" si="341"/>
        <v>0</v>
      </c>
      <c r="BS377" s="121">
        <f t="shared" si="342"/>
        <v>0</v>
      </c>
      <c r="BT377" s="121">
        <f t="shared" si="343"/>
        <v>0</v>
      </c>
      <c r="BU377" s="121" t="str">
        <f t="shared" si="344"/>
        <v/>
      </c>
      <c r="BV377" s="121" t="str">
        <f t="shared" si="345"/>
        <v/>
      </c>
      <c r="BW377" s="121" t="str">
        <f t="shared" si="346"/>
        <v/>
      </c>
      <c r="BX377" s="121" t="str">
        <f t="shared" si="347"/>
        <v/>
      </c>
      <c r="BY377" s="121" t="str">
        <f t="shared" si="348"/>
        <v/>
      </c>
      <c r="BZ377" s="121" t="str">
        <f t="shared" si="349"/>
        <v/>
      </c>
      <c r="CA377" s="121" t="str">
        <f t="shared" si="350"/>
        <v/>
      </c>
      <c r="CB377" s="121" t="str">
        <f t="shared" si="351"/>
        <v/>
      </c>
      <c r="CC377" s="121" t="str">
        <f t="shared" si="352"/>
        <v/>
      </c>
      <c r="CD377" s="121" t="str">
        <f t="shared" si="353"/>
        <v/>
      </c>
      <c r="CE377" s="121" t="str">
        <f t="shared" si="354"/>
        <v/>
      </c>
      <c r="CF377" s="121" t="str">
        <f t="shared" si="355"/>
        <v/>
      </c>
      <c r="CG377" s="121" t="str">
        <f t="shared" si="356"/>
        <v/>
      </c>
      <c r="CH377" s="121" t="str">
        <f t="shared" si="357"/>
        <v/>
      </c>
      <c r="CI377" s="121" t="str">
        <f t="shared" si="358"/>
        <v/>
      </c>
      <c r="CJ377" s="129" t="str">
        <f t="shared" si="359"/>
        <v/>
      </c>
      <c r="CK377" s="121" t="str">
        <f t="shared" si="360"/>
        <v/>
      </c>
      <c r="CL377" s="121" t="str">
        <f t="shared" si="361"/>
        <v/>
      </c>
      <c r="CM377" s="122" t="str">
        <f t="shared" si="362"/>
        <v/>
      </c>
      <c r="CN377" s="122"/>
      <c r="CO377" s="122"/>
      <c r="CP377" s="122"/>
      <c r="CQ377" s="122"/>
      <c r="CR377" s="218" t="str">
        <f t="shared" si="335"/>
        <v>NO</v>
      </c>
      <c r="CS377" s="120" t="str">
        <f t="shared" si="363"/>
        <v/>
      </c>
      <c r="CT377" s="121" t="str">
        <f t="shared" si="364"/>
        <v/>
      </c>
      <c r="CU377" s="121" t="str">
        <f t="shared" si="365"/>
        <v/>
      </c>
      <c r="CV377" s="121" t="str">
        <f t="shared" si="366"/>
        <v/>
      </c>
      <c r="CW377" s="121" t="str">
        <f t="shared" si="367"/>
        <v/>
      </c>
      <c r="CX377" s="121" t="str">
        <f t="shared" si="368"/>
        <v/>
      </c>
      <c r="CY377" s="121" t="str">
        <f t="shared" si="369"/>
        <v/>
      </c>
      <c r="CZ377" s="121" t="str">
        <f t="shared" si="370"/>
        <v/>
      </c>
      <c r="DA377" s="121" t="str">
        <f t="shared" si="371"/>
        <v/>
      </c>
      <c r="DB377" s="122" t="str">
        <f t="shared" si="372"/>
        <v/>
      </c>
      <c r="DC377" s="120" t="str">
        <f t="shared" si="373"/>
        <v/>
      </c>
      <c r="DD377" s="121" t="str">
        <f t="shared" si="374"/>
        <v/>
      </c>
      <c r="DE377" s="121" t="str">
        <f t="shared" si="375"/>
        <v/>
      </c>
      <c r="DF377" s="122" t="str">
        <f t="shared" si="376"/>
        <v/>
      </c>
      <c r="DG377" s="110"/>
    </row>
    <row r="378" spans="2:111" ht="16.2" hidden="1" customHeight="1" outlineLevel="2" x14ac:dyDescent="0.4">
      <c r="B378" s="7">
        <v>373</v>
      </c>
      <c r="C378" s="12"/>
      <c r="D378" s="13"/>
      <c r="E378" s="14"/>
      <c r="F378" s="14"/>
      <c r="G378" s="14"/>
      <c r="H378" s="14"/>
      <c r="I378" s="14"/>
      <c r="J378" s="14"/>
      <c r="K378" s="14"/>
      <c r="L378" s="15"/>
      <c r="M378" s="12"/>
      <c r="N378" s="12"/>
      <c r="O378" s="12"/>
      <c r="P378" s="98" t="str">
        <f xml:space="preserve"> IF(ISBLANK(M378),"",VLOOKUP(M378,ComboValue!$E$2:$I$18,5,FALSE))</f>
        <v/>
      </c>
      <c r="Q378" s="12"/>
      <c r="R378" s="234" t="str" cm="1">
        <f t="array" ref="R378">IF(OR(ISNUMBER(SEARCH("GHS05",$D378:$L378)),ISNUMBER(SEARCH("GHS06",$D378:$L378)),ISNUMBER(SEARCH("GHS07",$D378:$L378)),ISNUMBER(SEARCH("GHS08",$D378:$L378)),ISNUMBER(SEARCH("geen pictogram",$D378:$L378)),ISNUMBER(SEARCH("GHS09",$D378:$L378)),ISNUMBER(SEARCH("GHS05",$D378:$L378))),"JA","NEE")</f>
        <v>NEE</v>
      </c>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X378" s="121" t="str">
        <f xml:space="preserve"> IF(ISBLANK(D378),"",VLOOKUP(D378,ComboValue!$B$2:$C$11,2,FALSE) &amp; ",") &amp; IF(ISBLANK(E378),"",VLOOKUP(E378,ComboValue!$B$2:$C$11,2,FALSE) &amp; ",") &amp; IF(ISBLANK(F378),"",VLOOKUP(F378,ComboValue!$B$2:$C$11,2,FALSE) &amp; ",") &amp; IF(ISBLANK(G378),"",VLOOKUP(G378,ComboValue!$B$2:$C$11,2,FALSE) &amp; ",") &amp; IF(ISBLANK(H378),"",VLOOKUP(H378,ComboValue!$B$2:$C$11,2,FALSE) &amp; ",") &amp; IF(ISBLANK(I378),"",VLOOKUP(I378,ComboValue!$B$2:$C$11,2,FALSE) &amp; ",") &amp; IF(ISBLANK(J378),"",VLOOKUP(J378,ComboValue!$B$2:$C$11,2,FALSE) &amp; ",") &amp; IF(ISBLANK(K378),"",VLOOKUP(K378,ComboValue!$B$2:$C$11,2,FALSE) &amp; ",") &amp; IF(ISBLANK(L378),"",VLOOKUP(L378,ComboValue!$B$2:$C$11,2,FALSE) &amp; ",")</f>
        <v/>
      </c>
      <c r="AY378" s="121" t="str">
        <f t="shared" si="336"/>
        <v>Tous_NL</v>
      </c>
      <c r="AZ378" s="121" t="str">
        <f>IF(ISBLANK(M378),"",VLOOKUP(M378,ComboValue!$E$2:$G$18,3,FALSE))</f>
        <v/>
      </c>
      <c r="BA378" s="121" t="str">
        <f>IF(ISBLANK(N378),"",VLOOKUP(N378,ComboValue!$K$2:$L$5,2,FALSE))</f>
        <v/>
      </c>
      <c r="BB378" s="128" t="str">
        <f>IF(ISBLANK(S378),"",VLOOKUP(S378,ComboValue!$N$2:$O$70,2,FALSE) &amp; ",") &amp; IF(ISBLANK(T378),"",VLOOKUP(T378,ComboValue!$N$2:$O$70,2,FALSE) &amp; ",") &amp; IF(ISBLANK(U378),"",VLOOKUP(U378,ComboValue!$N$2:$O$70,2,FALSE) &amp; ",") &amp; IF(ISBLANK(V378),"",VLOOKUP(V378,ComboValue!$N$2:$O$70,2,FALSE) &amp; ",") &amp; IF(ISBLANK(W378),"",VLOOKUP(W378,ComboValue!$N$2:$O$70,2,FALSE) &amp; ",") &amp; IF(ISBLANK(X378),"",VLOOKUP(X378,ComboValue!$N$2:$O$70,2,FALSE) &amp; ",") &amp; IF(ISBLANK(Y378),"",VLOOKUP(Y378,ComboValue!$N$2:$O$70,2,FALSE) &amp; ",") &amp; IF(ISBLANK(Z378),"",VLOOKUP(Z378,ComboValue!$N$2:$O$70,2,FALSE) &amp; ",") &amp; IF(ISBLANK(AA378),"",VLOOKUP(AA378,ComboValue!$N$2:$O$70,2,FALSE) &amp; ",") &amp; IF(ISBLANK(AB378),"",VLOOKUP(AB378,ComboValue!$N$2:$O$70,2,FALSE) &amp; ",") &amp; IF(ISBLANK(AC378),"",VLOOKUP(AC378,ComboValue!$N$2:$O$70,2,FALSE) &amp; ",") &amp; IF(ISBLANK(AD378),"",VLOOKUP(AD378,ComboValue!$N$2:$O$70,2,FALSE) &amp; ",") &amp; IF(ISBLANK(AE378),"",VLOOKUP(AE378,ComboValue!$N$2:$O$70,2,FALSE) &amp; ",") &amp; IF(ISBLANK(AF378),"",VLOOKUP(AF378,ComboValue!$N$2:$O$70,2,FALSE) &amp; ",") &amp; IF(ISBLANK(AG378),"",VLOOKUP(AG378,ComboValue!$N$2:$O$70,2,FALSE) &amp; ",") &amp; IF(ISBLANK(AH378),"",VLOOKUP(AH378,ComboValue!$N$2:$O$70,2,FALSE) &amp; ",") &amp; IF(ISBLANK(AI378),"",VLOOKUP(AI378,ComboValue!$N$2:$O$70,2,FALSE) &amp; ",") &amp; IF(ISBLANK(AJ378),"",VLOOKUP(AJ378,ComboValue!$N$2:$O$70,2,FALSE) &amp; ",") &amp; IF(ISBLANK(AK378),"",VLOOKUP(AK378,ComboValue!$N$2:$O$70,2,FALSE) &amp; ",") &amp; IF(ISBLANK(AL378),"",VLOOKUP(AL378,ComboValue!$N$2:$O$70,2,FALSE) &amp; ",") &amp; IF(ISBLANK(AM378),"",VLOOKUP(AM378,ComboValue!$N$2:$O$70,2,FALSE) &amp; ",") &amp; IF(ISBLANK(AN378),"",VLOOKUP(AN378,ComboValue!$N$2:$O$70,2,FALSE) &amp; ",") &amp; IF(ISBLANK(AO378),"",VLOOKUP(AO378,ComboValue!$N$2:$O$70,2,FALSE) &amp; ",") &amp; IF(ISBLANK(AP378),"",VLOOKUP(AP378,ComboValue!$N$2:$O$70,2,FALSE) &amp; ",") &amp; IF(ISBLANK(AQ378),"",VLOOKUP(AQ378,ComboValue!$N$2:$O$70,2,FALSE) &amp; ",") &amp; IF(ISBLANK(AR378),"",VLOOKUP(AR378,ComboValue!$N$2:$O$70,2,FALSE) &amp; ",") &amp; IF(ISBLANK(AS378),"",VLOOKUP(AS378,ComboValue!$N$2:$O$70,2,FALSE) &amp; ",") &amp; IF(ISBLANK(AT378),"",VLOOKUP(AT378,ComboValue!$N$2:$O$70,2,FALSE) &amp; ",") &amp; IF(ISBLANK(AU378),"",VLOOKUP(AU378,ComboValue!$N$2:$O$70,2,FALSE) &amp; ",") &amp; IF(ISBLANK(AV378),"",VLOOKUP(AV378,ComboValue!$N$2:$O$70,2,FALSE) &amp; ",")</f>
        <v/>
      </c>
      <c r="BC378" s="122" t="str">
        <f t="shared" si="337"/>
        <v/>
      </c>
      <c r="BD378" s="110"/>
      <c r="BE378" s="120" t="str">
        <f t="shared" si="325"/>
        <v/>
      </c>
      <c r="BF378" s="121" t="str">
        <f t="shared" si="326"/>
        <v/>
      </c>
      <c r="BG378" s="121" t="str">
        <f t="shared" si="327"/>
        <v/>
      </c>
      <c r="BH378" s="121" t="str">
        <f t="shared" si="328"/>
        <v/>
      </c>
      <c r="BI378" s="121" t="str">
        <f t="shared" si="329"/>
        <v/>
      </c>
      <c r="BJ378" s="121" t="str">
        <f t="shared" si="330"/>
        <v/>
      </c>
      <c r="BK378" s="121" t="str">
        <f t="shared" si="331"/>
        <v/>
      </c>
      <c r="BL378" s="121" t="str">
        <f t="shared" si="332"/>
        <v/>
      </c>
      <c r="BM378" s="121" t="str">
        <f t="shared" si="333"/>
        <v/>
      </c>
      <c r="BN378" s="121" t="str">
        <f t="shared" si="334"/>
        <v/>
      </c>
      <c r="BO378" s="121">
        <f t="shared" si="338"/>
        <v>0</v>
      </c>
      <c r="BP378" s="121">
        <f t="shared" si="339"/>
        <v>0</v>
      </c>
      <c r="BQ378" s="121">
        <f t="shared" si="340"/>
        <v>0</v>
      </c>
      <c r="BR378" s="121">
        <f t="shared" si="341"/>
        <v>0</v>
      </c>
      <c r="BS378" s="121">
        <f t="shared" si="342"/>
        <v>0</v>
      </c>
      <c r="BT378" s="121">
        <f t="shared" si="343"/>
        <v>0</v>
      </c>
      <c r="BU378" s="121" t="str">
        <f t="shared" si="344"/>
        <v/>
      </c>
      <c r="BV378" s="121" t="str">
        <f t="shared" si="345"/>
        <v/>
      </c>
      <c r="BW378" s="121" t="str">
        <f t="shared" si="346"/>
        <v/>
      </c>
      <c r="BX378" s="121" t="str">
        <f t="shared" si="347"/>
        <v/>
      </c>
      <c r="BY378" s="121" t="str">
        <f t="shared" si="348"/>
        <v/>
      </c>
      <c r="BZ378" s="121" t="str">
        <f t="shared" si="349"/>
        <v/>
      </c>
      <c r="CA378" s="121" t="str">
        <f t="shared" si="350"/>
        <v/>
      </c>
      <c r="CB378" s="121" t="str">
        <f t="shared" si="351"/>
        <v/>
      </c>
      <c r="CC378" s="121" t="str">
        <f t="shared" si="352"/>
        <v/>
      </c>
      <c r="CD378" s="121" t="str">
        <f t="shared" si="353"/>
        <v/>
      </c>
      <c r="CE378" s="121" t="str">
        <f t="shared" si="354"/>
        <v/>
      </c>
      <c r="CF378" s="121" t="str">
        <f t="shared" si="355"/>
        <v/>
      </c>
      <c r="CG378" s="121" t="str">
        <f t="shared" si="356"/>
        <v/>
      </c>
      <c r="CH378" s="121" t="str">
        <f t="shared" si="357"/>
        <v/>
      </c>
      <c r="CI378" s="121" t="str">
        <f t="shared" si="358"/>
        <v/>
      </c>
      <c r="CJ378" s="129" t="str">
        <f t="shared" si="359"/>
        <v/>
      </c>
      <c r="CK378" s="121" t="str">
        <f t="shared" si="360"/>
        <v/>
      </c>
      <c r="CL378" s="121" t="str">
        <f t="shared" si="361"/>
        <v/>
      </c>
      <c r="CM378" s="122" t="str">
        <f t="shared" si="362"/>
        <v/>
      </c>
      <c r="CN378" s="122"/>
      <c r="CO378" s="122"/>
      <c r="CP378" s="122"/>
      <c r="CQ378" s="122"/>
      <c r="CR378" s="218" t="str">
        <f t="shared" si="335"/>
        <v>NO</v>
      </c>
      <c r="CS378" s="120" t="str">
        <f t="shared" si="363"/>
        <v/>
      </c>
      <c r="CT378" s="121" t="str">
        <f t="shared" si="364"/>
        <v/>
      </c>
      <c r="CU378" s="121" t="str">
        <f t="shared" si="365"/>
        <v/>
      </c>
      <c r="CV378" s="121" t="str">
        <f t="shared" si="366"/>
        <v/>
      </c>
      <c r="CW378" s="121" t="str">
        <f t="shared" si="367"/>
        <v/>
      </c>
      <c r="CX378" s="121" t="str">
        <f t="shared" si="368"/>
        <v/>
      </c>
      <c r="CY378" s="121" t="str">
        <f t="shared" si="369"/>
        <v/>
      </c>
      <c r="CZ378" s="121" t="str">
        <f t="shared" si="370"/>
        <v/>
      </c>
      <c r="DA378" s="121" t="str">
        <f t="shared" si="371"/>
        <v/>
      </c>
      <c r="DB378" s="122" t="str">
        <f t="shared" si="372"/>
        <v/>
      </c>
      <c r="DC378" s="120" t="str">
        <f t="shared" si="373"/>
        <v/>
      </c>
      <c r="DD378" s="121" t="str">
        <f t="shared" si="374"/>
        <v/>
      </c>
      <c r="DE378" s="121" t="str">
        <f t="shared" si="375"/>
        <v/>
      </c>
      <c r="DF378" s="122" t="str">
        <f t="shared" si="376"/>
        <v/>
      </c>
      <c r="DG378" s="110"/>
    </row>
    <row r="379" spans="2:111" ht="16.2" hidden="1" customHeight="1" outlineLevel="2" x14ac:dyDescent="0.4">
      <c r="B379" s="7">
        <v>374</v>
      </c>
      <c r="C379" s="12"/>
      <c r="D379" s="13"/>
      <c r="E379" s="14"/>
      <c r="F379" s="14"/>
      <c r="G379" s="14"/>
      <c r="H379" s="14"/>
      <c r="I379" s="14"/>
      <c r="J379" s="14"/>
      <c r="K379" s="14"/>
      <c r="L379" s="15"/>
      <c r="M379" s="12"/>
      <c r="N379" s="12"/>
      <c r="O379" s="12"/>
      <c r="P379" s="98" t="str">
        <f xml:space="preserve"> IF(ISBLANK(M379),"",VLOOKUP(M379,ComboValue!$E$2:$I$18,5,FALSE))</f>
        <v/>
      </c>
      <c r="Q379" s="12"/>
      <c r="R379" s="234" t="str" cm="1">
        <f t="array" ref="R379">IF(OR(ISNUMBER(SEARCH("GHS05",$D379:$L379)),ISNUMBER(SEARCH("GHS06",$D379:$L379)),ISNUMBER(SEARCH("GHS07",$D379:$L379)),ISNUMBER(SEARCH("GHS08",$D379:$L379)),ISNUMBER(SEARCH("geen pictogram",$D379:$L379)),ISNUMBER(SEARCH("GHS09",$D379:$L379)),ISNUMBER(SEARCH("GHS05",$D379:$L379))),"JA","NEE")</f>
        <v>NEE</v>
      </c>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X379" s="121" t="str">
        <f xml:space="preserve"> IF(ISBLANK(D379),"",VLOOKUP(D379,ComboValue!$B$2:$C$11,2,FALSE) &amp; ",") &amp; IF(ISBLANK(E379),"",VLOOKUP(E379,ComboValue!$B$2:$C$11,2,FALSE) &amp; ",") &amp; IF(ISBLANK(F379),"",VLOOKUP(F379,ComboValue!$B$2:$C$11,2,FALSE) &amp; ",") &amp; IF(ISBLANK(G379),"",VLOOKUP(G379,ComboValue!$B$2:$C$11,2,FALSE) &amp; ",") &amp; IF(ISBLANK(H379),"",VLOOKUP(H379,ComboValue!$B$2:$C$11,2,FALSE) &amp; ",") &amp; IF(ISBLANK(I379),"",VLOOKUP(I379,ComboValue!$B$2:$C$11,2,FALSE) &amp; ",") &amp; IF(ISBLANK(J379),"",VLOOKUP(J379,ComboValue!$B$2:$C$11,2,FALSE) &amp; ",") &amp; IF(ISBLANK(K379),"",VLOOKUP(K379,ComboValue!$B$2:$C$11,2,FALSE) &amp; ",") &amp; IF(ISBLANK(L379),"",VLOOKUP(L379,ComboValue!$B$2:$C$11,2,FALSE) &amp; ",")</f>
        <v/>
      </c>
      <c r="AY379" s="121" t="str">
        <f t="shared" si="336"/>
        <v>Tous_NL</v>
      </c>
      <c r="AZ379" s="121" t="str">
        <f>IF(ISBLANK(M379),"",VLOOKUP(M379,ComboValue!$E$2:$G$18,3,FALSE))</f>
        <v/>
      </c>
      <c r="BA379" s="121" t="str">
        <f>IF(ISBLANK(N379),"",VLOOKUP(N379,ComboValue!$K$2:$L$5,2,FALSE))</f>
        <v/>
      </c>
      <c r="BB379" s="128" t="str">
        <f>IF(ISBLANK(S379),"",VLOOKUP(S379,ComboValue!$N$2:$O$70,2,FALSE) &amp; ",") &amp; IF(ISBLANK(T379),"",VLOOKUP(T379,ComboValue!$N$2:$O$70,2,FALSE) &amp; ",") &amp; IF(ISBLANK(U379),"",VLOOKUP(U379,ComboValue!$N$2:$O$70,2,FALSE) &amp; ",") &amp; IF(ISBLANK(V379),"",VLOOKUP(V379,ComboValue!$N$2:$O$70,2,FALSE) &amp; ",") &amp; IF(ISBLANK(W379),"",VLOOKUP(W379,ComboValue!$N$2:$O$70,2,FALSE) &amp; ",") &amp; IF(ISBLANK(X379),"",VLOOKUP(X379,ComboValue!$N$2:$O$70,2,FALSE) &amp; ",") &amp; IF(ISBLANK(Y379),"",VLOOKUP(Y379,ComboValue!$N$2:$O$70,2,FALSE) &amp; ",") &amp; IF(ISBLANK(Z379),"",VLOOKUP(Z379,ComboValue!$N$2:$O$70,2,FALSE) &amp; ",") &amp; IF(ISBLANK(AA379),"",VLOOKUP(AA379,ComboValue!$N$2:$O$70,2,FALSE) &amp; ",") &amp; IF(ISBLANK(AB379),"",VLOOKUP(AB379,ComboValue!$N$2:$O$70,2,FALSE) &amp; ",") &amp; IF(ISBLANK(AC379),"",VLOOKUP(AC379,ComboValue!$N$2:$O$70,2,FALSE) &amp; ",") &amp; IF(ISBLANK(AD379),"",VLOOKUP(AD379,ComboValue!$N$2:$O$70,2,FALSE) &amp; ",") &amp; IF(ISBLANK(AE379),"",VLOOKUP(AE379,ComboValue!$N$2:$O$70,2,FALSE) &amp; ",") &amp; IF(ISBLANK(AF379),"",VLOOKUP(AF379,ComboValue!$N$2:$O$70,2,FALSE) &amp; ",") &amp; IF(ISBLANK(AG379),"",VLOOKUP(AG379,ComboValue!$N$2:$O$70,2,FALSE) &amp; ",") &amp; IF(ISBLANK(AH379),"",VLOOKUP(AH379,ComboValue!$N$2:$O$70,2,FALSE) &amp; ",") &amp; IF(ISBLANK(AI379),"",VLOOKUP(AI379,ComboValue!$N$2:$O$70,2,FALSE) &amp; ",") &amp; IF(ISBLANK(AJ379),"",VLOOKUP(AJ379,ComboValue!$N$2:$O$70,2,FALSE) &amp; ",") &amp; IF(ISBLANK(AK379),"",VLOOKUP(AK379,ComboValue!$N$2:$O$70,2,FALSE) &amp; ",") &amp; IF(ISBLANK(AL379),"",VLOOKUP(AL379,ComboValue!$N$2:$O$70,2,FALSE) &amp; ",") &amp; IF(ISBLANK(AM379),"",VLOOKUP(AM379,ComboValue!$N$2:$O$70,2,FALSE) &amp; ",") &amp; IF(ISBLANK(AN379),"",VLOOKUP(AN379,ComboValue!$N$2:$O$70,2,FALSE) &amp; ",") &amp; IF(ISBLANK(AO379),"",VLOOKUP(AO379,ComboValue!$N$2:$O$70,2,FALSE) &amp; ",") &amp; IF(ISBLANK(AP379),"",VLOOKUP(AP379,ComboValue!$N$2:$O$70,2,FALSE) &amp; ",") &amp; IF(ISBLANK(AQ379),"",VLOOKUP(AQ379,ComboValue!$N$2:$O$70,2,FALSE) &amp; ",") &amp; IF(ISBLANK(AR379),"",VLOOKUP(AR379,ComboValue!$N$2:$O$70,2,FALSE) &amp; ",") &amp; IF(ISBLANK(AS379),"",VLOOKUP(AS379,ComboValue!$N$2:$O$70,2,FALSE) &amp; ",") &amp; IF(ISBLANK(AT379),"",VLOOKUP(AT379,ComboValue!$N$2:$O$70,2,FALSE) &amp; ",") &amp; IF(ISBLANK(AU379),"",VLOOKUP(AU379,ComboValue!$N$2:$O$70,2,FALSE) &amp; ",") &amp; IF(ISBLANK(AV379),"",VLOOKUP(AV379,ComboValue!$N$2:$O$70,2,FALSE) &amp; ",")</f>
        <v/>
      </c>
      <c r="BC379" s="122" t="str">
        <f t="shared" si="337"/>
        <v/>
      </c>
      <c r="BD379" s="110"/>
      <c r="BE379" s="120" t="str">
        <f t="shared" si="325"/>
        <v/>
      </c>
      <c r="BF379" s="121" t="str">
        <f t="shared" si="326"/>
        <v/>
      </c>
      <c r="BG379" s="121" t="str">
        <f t="shared" si="327"/>
        <v/>
      </c>
      <c r="BH379" s="121" t="str">
        <f t="shared" si="328"/>
        <v/>
      </c>
      <c r="BI379" s="121" t="str">
        <f t="shared" si="329"/>
        <v/>
      </c>
      <c r="BJ379" s="121" t="str">
        <f t="shared" si="330"/>
        <v/>
      </c>
      <c r="BK379" s="121" t="str">
        <f t="shared" si="331"/>
        <v/>
      </c>
      <c r="BL379" s="121" t="str">
        <f t="shared" si="332"/>
        <v/>
      </c>
      <c r="BM379" s="121" t="str">
        <f t="shared" si="333"/>
        <v/>
      </c>
      <c r="BN379" s="121" t="str">
        <f t="shared" si="334"/>
        <v/>
      </c>
      <c r="BO379" s="121">
        <f t="shared" si="338"/>
        <v>0</v>
      </c>
      <c r="BP379" s="121">
        <f t="shared" si="339"/>
        <v>0</v>
      </c>
      <c r="BQ379" s="121">
        <f t="shared" si="340"/>
        <v>0</v>
      </c>
      <c r="BR379" s="121">
        <f t="shared" si="341"/>
        <v>0</v>
      </c>
      <c r="BS379" s="121">
        <f t="shared" si="342"/>
        <v>0</v>
      </c>
      <c r="BT379" s="121">
        <f t="shared" si="343"/>
        <v>0</v>
      </c>
      <c r="BU379" s="121" t="str">
        <f t="shared" si="344"/>
        <v/>
      </c>
      <c r="BV379" s="121" t="str">
        <f t="shared" si="345"/>
        <v/>
      </c>
      <c r="BW379" s="121" t="str">
        <f t="shared" si="346"/>
        <v/>
      </c>
      <c r="BX379" s="121" t="str">
        <f t="shared" si="347"/>
        <v/>
      </c>
      <c r="BY379" s="121" t="str">
        <f t="shared" si="348"/>
        <v/>
      </c>
      <c r="BZ379" s="121" t="str">
        <f t="shared" si="349"/>
        <v/>
      </c>
      <c r="CA379" s="121" t="str">
        <f t="shared" si="350"/>
        <v/>
      </c>
      <c r="CB379" s="121" t="str">
        <f t="shared" si="351"/>
        <v/>
      </c>
      <c r="CC379" s="121" t="str">
        <f t="shared" si="352"/>
        <v/>
      </c>
      <c r="CD379" s="121" t="str">
        <f t="shared" si="353"/>
        <v/>
      </c>
      <c r="CE379" s="121" t="str">
        <f t="shared" si="354"/>
        <v/>
      </c>
      <c r="CF379" s="121" t="str">
        <f t="shared" si="355"/>
        <v/>
      </c>
      <c r="CG379" s="121" t="str">
        <f t="shared" si="356"/>
        <v/>
      </c>
      <c r="CH379" s="121" t="str">
        <f t="shared" si="357"/>
        <v/>
      </c>
      <c r="CI379" s="121" t="str">
        <f t="shared" si="358"/>
        <v/>
      </c>
      <c r="CJ379" s="129" t="str">
        <f t="shared" si="359"/>
        <v/>
      </c>
      <c r="CK379" s="121" t="str">
        <f t="shared" si="360"/>
        <v/>
      </c>
      <c r="CL379" s="121" t="str">
        <f t="shared" si="361"/>
        <v/>
      </c>
      <c r="CM379" s="122" t="str">
        <f t="shared" si="362"/>
        <v/>
      </c>
      <c r="CN379" s="122"/>
      <c r="CO379" s="122"/>
      <c r="CP379" s="122"/>
      <c r="CQ379" s="122"/>
      <c r="CR379" s="218" t="str">
        <f t="shared" si="335"/>
        <v>NO</v>
      </c>
      <c r="CS379" s="120" t="str">
        <f t="shared" si="363"/>
        <v/>
      </c>
      <c r="CT379" s="121" t="str">
        <f t="shared" si="364"/>
        <v/>
      </c>
      <c r="CU379" s="121" t="str">
        <f t="shared" si="365"/>
        <v/>
      </c>
      <c r="CV379" s="121" t="str">
        <f t="shared" si="366"/>
        <v/>
      </c>
      <c r="CW379" s="121" t="str">
        <f t="shared" si="367"/>
        <v/>
      </c>
      <c r="CX379" s="121" t="str">
        <f t="shared" si="368"/>
        <v/>
      </c>
      <c r="CY379" s="121" t="str">
        <f t="shared" si="369"/>
        <v/>
      </c>
      <c r="CZ379" s="121" t="str">
        <f t="shared" si="370"/>
        <v/>
      </c>
      <c r="DA379" s="121" t="str">
        <f t="shared" si="371"/>
        <v/>
      </c>
      <c r="DB379" s="122" t="str">
        <f t="shared" si="372"/>
        <v/>
      </c>
      <c r="DC379" s="120" t="str">
        <f t="shared" si="373"/>
        <v/>
      </c>
      <c r="DD379" s="121" t="str">
        <f t="shared" si="374"/>
        <v/>
      </c>
      <c r="DE379" s="121" t="str">
        <f t="shared" si="375"/>
        <v/>
      </c>
      <c r="DF379" s="122" t="str">
        <f t="shared" si="376"/>
        <v/>
      </c>
      <c r="DG379" s="110"/>
    </row>
    <row r="380" spans="2:111" ht="16.2" hidden="1" customHeight="1" outlineLevel="2" x14ac:dyDescent="0.4">
      <c r="B380" s="7">
        <v>375</v>
      </c>
      <c r="C380" s="12"/>
      <c r="D380" s="13"/>
      <c r="E380" s="14"/>
      <c r="F380" s="14"/>
      <c r="G380" s="14"/>
      <c r="H380" s="14"/>
      <c r="I380" s="14"/>
      <c r="J380" s="14"/>
      <c r="K380" s="14"/>
      <c r="L380" s="15"/>
      <c r="M380" s="12"/>
      <c r="N380" s="12"/>
      <c r="O380" s="12"/>
      <c r="P380" s="98" t="str">
        <f xml:space="preserve"> IF(ISBLANK(M380),"",VLOOKUP(M380,ComboValue!$E$2:$I$18,5,FALSE))</f>
        <v/>
      </c>
      <c r="Q380" s="12"/>
      <c r="R380" s="234" t="str" cm="1">
        <f t="array" ref="R380">IF(OR(ISNUMBER(SEARCH("GHS05",$D380:$L380)),ISNUMBER(SEARCH("GHS06",$D380:$L380)),ISNUMBER(SEARCH("GHS07",$D380:$L380)),ISNUMBER(SEARCH("GHS08",$D380:$L380)),ISNUMBER(SEARCH("geen pictogram",$D380:$L380)),ISNUMBER(SEARCH("GHS09",$D380:$L380)),ISNUMBER(SEARCH("GHS05",$D380:$L380))),"JA","NEE")</f>
        <v>NEE</v>
      </c>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X380" s="121" t="str">
        <f xml:space="preserve"> IF(ISBLANK(D380),"",VLOOKUP(D380,ComboValue!$B$2:$C$11,2,FALSE) &amp; ",") &amp; IF(ISBLANK(E380),"",VLOOKUP(E380,ComboValue!$B$2:$C$11,2,FALSE) &amp; ",") &amp; IF(ISBLANK(F380),"",VLOOKUP(F380,ComboValue!$B$2:$C$11,2,FALSE) &amp; ",") &amp; IF(ISBLANK(G380),"",VLOOKUP(G380,ComboValue!$B$2:$C$11,2,FALSE) &amp; ",") &amp; IF(ISBLANK(H380),"",VLOOKUP(H380,ComboValue!$B$2:$C$11,2,FALSE) &amp; ",") &amp; IF(ISBLANK(I380),"",VLOOKUP(I380,ComboValue!$B$2:$C$11,2,FALSE) &amp; ",") &amp; IF(ISBLANK(J380),"",VLOOKUP(J380,ComboValue!$B$2:$C$11,2,FALSE) &amp; ",") &amp; IF(ISBLANK(K380),"",VLOOKUP(K380,ComboValue!$B$2:$C$11,2,FALSE) &amp; ",") &amp; IF(ISBLANK(L380),"",VLOOKUP(L380,ComboValue!$B$2:$C$11,2,FALSE) &amp; ",")</f>
        <v/>
      </c>
      <c r="AY380" s="121" t="str">
        <f t="shared" si="336"/>
        <v>Tous_NL</v>
      </c>
      <c r="AZ380" s="121" t="str">
        <f>IF(ISBLANK(M380),"",VLOOKUP(M380,ComboValue!$E$2:$G$18,3,FALSE))</f>
        <v/>
      </c>
      <c r="BA380" s="121" t="str">
        <f>IF(ISBLANK(N380),"",VLOOKUP(N380,ComboValue!$K$2:$L$5,2,FALSE))</f>
        <v/>
      </c>
      <c r="BB380" s="128" t="str">
        <f>IF(ISBLANK(S380),"",VLOOKUP(S380,ComboValue!$N$2:$O$70,2,FALSE) &amp; ",") &amp; IF(ISBLANK(T380),"",VLOOKUP(T380,ComboValue!$N$2:$O$70,2,FALSE) &amp; ",") &amp; IF(ISBLANK(U380),"",VLOOKUP(U380,ComboValue!$N$2:$O$70,2,FALSE) &amp; ",") &amp; IF(ISBLANK(V380),"",VLOOKUP(V380,ComboValue!$N$2:$O$70,2,FALSE) &amp; ",") &amp; IF(ISBLANK(W380),"",VLOOKUP(W380,ComboValue!$N$2:$O$70,2,FALSE) &amp; ",") &amp; IF(ISBLANK(X380),"",VLOOKUP(X380,ComboValue!$N$2:$O$70,2,FALSE) &amp; ",") &amp; IF(ISBLANK(Y380),"",VLOOKUP(Y380,ComboValue!$N$2:$O$70,2,FALSE) &amp; ",") &amp; IF(ISBLANK(Z380),"",VLOOKUP(Z380,ComboValue!$N$2:$O$70,2,FALSE) &amp; ",") &amp; IF(ISBLANK(AA380),"",VLOOKUP(AA380,ComboValue!$N$2:$O$70,2,FALSE) &amp; ",") &amp; IF(ISBLANK(AB380),"",VLOOKUP(AB380,ComboValue!$N$2:$O$70,2,FALSE) &amp; ",") &amp; IF(ISBLANK(AC380),"",VLOOKUP(AC380,ComboValue!$N$2:$O$70,2,FALSE) &amp; ",") &amp; IF(ISBLANK(AD380),"",VLOOKUP(AD380,ComboValue!$N$2:$O$70,2,FALSE) &amp; ",") &amp; IF(ISBLANK(AE380),"",VLOOKUP(AE380,ComboValue!$N$2:$O$70,2,FALSE) &amp; ",") &amp; IF(ISBLANK(AF380),"",VLOOKUP(AF380,ComboValue!$N$2:$O$70,2,FALSE) &amp; ",") &amp; IF(ISBLANK(AG380),"",VLOOKUP(AG380,ComboValue!$N$2:$O$70,2,FALSE) &amp; ",") &amp; IF(ISBLANK(AH380),"",VLOOKUP(AH380,ComboValue!$N$2:$O$70,2,FALSE) &amp; ",") &amp; IF(ISBLANK(AI380),"",VLOOKUP(AI380,ComboValue!$N$2:$O$70,2,FALSE) &amp; ",") &amp; IF(ISBLANK(AJ380),"",VLOOKUP(AJ380,ComboValue!$N$2:$O$70,2,FALSE) &amp; ",") &amp; IF(ISBLANK(AK380),"",VLOOKUP(AK380,ComboValue!$N$2:$O$70,2,FALSE) &amp; ",") &amp; IF(ISBLANK(AL380),"",VLOOKUP(AL380,ComboValue!$N$2:$O$70,2,FALSE) &amp; ",") &amp; IF(ISBLANK(AM380),"",VLOOKUP(AM380,ComboValue!$N$2:$O$70,2,FALSE) &amp; ",") &amp; IF(ISBLANK(AN380),"",VLOOKUP(AN380,ComboValue!$N$2:$O$70,2,FALSE) &amp; ",") &amp; IF(ISBLANK(AO380),"",VLOOKUP(AO380,ComboValue!$N$2:$O$70,2,FALSE) &amp; ",") &amp; IF(ISBLANK(AP380),"",VLOOKUP(AP380,ComboValue!$N$2:$O$70,2,FALSE) &amp; ",") &amp; IF(ISBLANK(AQ380),"",VLOOKUP(AQ380,ComboValue!$N$2:$O$70,2,FALSE) &amp; ",") &amp; IF(ISBLANK(AR380),"",VLOOKUP(AR380,ComboValue!$N$2:$O$70,2,FALSE) &amp; ",") &amp; IF(ISBLANK(AS380),"",VLOOKUP(AS380,ComboValue!$N$2:$O$70,2,FALSE) &amp; ",") &amp; IF(ISBLANK(AT380),"",VLOOKUP(AT380,ComboValue!$N$2:$O$70,2,FALSE) &amp; ",") &amp; IF(ISBLANK(AU380),"",VLOOKUP(AU380,ComboValue!$N$2:$O$70,2,FALSE) &amp; ",") &amp; IF(ISBLANK(AV380),"",VLOOKUP(AV380,ComboValue!$N$2:$O$70,2,FALSE) &amp; ",")</f>
        <v/>
      </c>
      <c r="BC380" s="122" t="str">
        <f t="shared" si="337"/>
        <v/>
      </c>
      <c r="BD380" s="110"/>
      <c r="BE380" s="120" t="str">
        <f t="shared" si="325"/>
        <v/>
      </c>
      <c r="BF380" s="121" t="str">
        <f t="shared" si="326"/>
        <v/>
      </c>
      <c r="BG380" s="121" t="str">
        <f t="shared" si="327"/>
        <v/>
      </c>
      <c r="BH380" s="121" t="str">
        <f t="shared" si="328"/>
        <v/>
      </c>
      <c r="BI380" s="121" t="str">
        <f t="shared" si="329"/>
        <v/>
      </c>
      <c r="BJ380" s="121" t="str">
        <f t="shared" si="330"/>
        <v/>
      </c>
      <c r="BK380" s="121" t="str">
        <f t="shared" si="331"/>
        <v/>
      </c>
      <c r="BL380" s="121" t="str">
        <f t="shared" si="332"/>
        <v/>
      </c>
      <c r="BM380" s="121" t="str">
        <f t="shared" si="333"/>
        <v/>
      </c>
      <c r="BN380" s="121" t="str">
        <f t="shared" si="334"/>
        <v/>
      </c>
      <c r="BO380" s="121">
        <f t="shared" si="338"/>
        <v>0</v>
      </c>
      <c r="BP380" s="121">
        <f t="shared" si="339"/>
        <v>0</v>
      </c>
      <c r="BQ380" s="121">
        <f t="shared" si="340"/>
        <v>0</v>
      </c>
      <c r="BR380" s="121">
        <f t="shared" si="341"/>
        <v>0</v>
      </c>
      <c r="BS380" s="121">
        <f t="shared" si="342"/>
        <v>0</v>
      </c>
      <c r="BT380" s="121">
        <f t="shared" si="343"/>
        <v>0</v>
      </c>
      <c r="BU380" s="121" t="str">
        <f t="shared" si="344"/>
        <v/>
      </c>
      <c r="BV380" s="121" t="str">
        <f t="shared" si="345"/>
        <v/>
      </c>
      <c r="BW380" s="121" t="str">
        <f t="shared" si="346"/>
        <v/>
      </c>
      <c r="BX380" s="121" t="str">
        <f t="shared" si="347"/>
        <v/>
      </c>
      <c r="BY380" s="121" t="str">
        <f t="shared" si="348"/>
        <v/>
      </c>
      <c r="BZ380" s="121" t="str">
        <f t="shared" si="349"/>
        <v/>
      </c>
      <c r="CA380" s="121" t="str">
        <f t="shared" si="350"/>
        <v/>
      </c>
      <c r="CB380" s="121" t="str">
        <f t="shared" si="351"/>
        <v/>
      </c>
      <c r="CC380" s="121" t="str">
        <f t="shared" si="352"/>
        <v/>
      </c>
      <c r="CD380" s="121" t="str">
        <f t="shared" si="353"/>
        <v/>
      </c>
      <c r="CE380" s="121" t="str">
        <f t="shared" si="354"/>
        <v/>
      </c>
      <c r="CF380" s="121" t="str">
        <f t="shared" si="355"/>
        <v/>
      </c>
      <c r="CG380" s="121" t="str">
        <f t="shared" si="356"/>
        <v/>
      </c>
      <c r="CH380" s="121" t="str">
        <f t="shared" si="357"/>
        <v/>
      </c>
      <c r="CI380" s="121" t="str">
        <f t="shared" si="358"/>
        <v/>
      </c>
      <c r="CJ380" s="129" t="str">
        <f t="shared" si="359"/>
        <v/>
      </c>
      <c r="CK380" s="121" t="str">
        <f t="shared" si="360"/>
        <v/>
      </c>
      <c r="CL380" s="121" t="str">
        <f t="shared" si="361"/>
        <v/>
      </c>
      <c r="CM380" s="122" t="str">
        <f t="shared" si="362"/>
        <v/>
      </c>
      <c r="CN380" s="122"/>
      <c r="CO380" s="122"/>
      <c r="CP380" s="122"/>
      <c r="CQ380" s="122"/>
      <c r="CR380" s="218" t="str">
        <f t="shared" si="335"/>
        <v>NO</v>
      </c>
      <c r="CS380" s="120" t="str">
        <f t="shared" si="363"/>
        <v/>
      </c>
      <c r="CT380" s="121" t="str">
        <f t="shared" si="364"/>
        <v/>
      </c>
      <c r="CU380" s="121" t="str">
        <f t="shared" si="365"/>
        <v/>
      </c>
      <c r="CV380" s="121" t="str">
        <f t="shared" si="366"/>
        <v/>
      </c>
      <c r="CW380" s="121" t="str">
        <f t="shared" si="367"/>
        <v/>
      </c>
      <c r="CX380" s="121" t="str">
        <f t="shared" si="368"/>
        <v/>
      </c>
      <c r="CY380" s="121" t="str">
        <f t="shared" si="369"/>
        <v/>
      </c>
      <c r="CZ380" s="121" t="str">
        <f t="shared" si="370"/>
        <v/>
      </c>
      <c r="DA380" s="121" t="str">
        <f t="shared" si="371"/>
        <v/>
      </c>
      <c r="DB380" s="122" t="str">
        <f t="shared" si="372"/>
        <v/>
      </c>
      <c r="DC380" s="120" t="str">
        <f t="shared" si="373"/>
        <v/>
      </c>
      <c r="DD380" s="121" t="str">
        <f t="shared" si="374"/>
        <v/>
      </c>
      <c r="DE380" s="121" t="str">
        <f t="shared" si="375"/>
        <v/>
      </c>
      <c r="DF380" s="122" t="str">
        <f t="shared" si="376"/>
        <v/>
      </c>
      <c r="DG380" s="110"/>
    </row>
    <row r="381" spans="2:111" ht="16.2" hidden="1" customHeight="1" outlineLevel="2" x14ac:dyDescent="0.4">
      <c r="B381" s="7">
        <v>376</v>
      </c>
      <c r="C381" s="12"/>
      <c r="D381" s="13"/>
      <c r="E381" s="14"/>
      <c r="F381" s="14"/>
      <c r="G381" s="14"/>
      <c r="H381" s="14"/>
      <c r="I381" s="14"/>
      <c r="J381" s="14"/>
      <c r="K381" s="14"/>
      <c r="L381" s="15"/>
      <c r="M381" s="12"/>
      <c r="N381" s="12"/>
      <c r="O381" s="12"/>
      <c r="P381" s="98" t="str">
        <f xml:space="preserve"> IF(ISBLANK(M381),"",VLOOKUP(M381,ComboValue!$E$2:$I$18,5,FALSE))</f>
        <v/>
      </c>
      <c r="Q381" s="12"/>
      <c r="R381" s="234" t="str" cm="1">
        <f t="array" ref="R381">IF(OR(ISNUMBER(SEARCH("GHS05",$D381:$L381)),ISNUMBER(SEARCH("GHS06",$D381:$L381)),ISNUMBER(SEARCH("GHS07",$D381:$L381)),ISNUMBER(SEARCH("GHS08",$D381:$L381)),ISNUMBER(SEARCH("geen pictogram",$D381:$L381)),ISNUMBER(SEARCH("GHS09",$D381:$L381)),ISNUMBER(SEARCH("GHS05",$D381:$L381))),"JA","NEE")</f>
        <v>NEE</v>
      </c>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X381" s="121" t="str">
        <f xml:space="preserve"> IF(ISBLANK(D381),"",VLOOKUP(D381,ComboValue!$B$2:$C$11,2,FALSE) &amp; ",") &amp; IF(ISBLANK(E381),"",VLOOKUP(E381,ComboValue!$B$2:$C$11,2,FALSE) &amp; ",") &amp; IF(ISBLANK(F381),"",VLOOKUP(F381,ComboValue!$B$2:$C$11,2,FALSE) &amp; ",") &amp; IF(ISBLANK(G381),"",VLOOKUP(G381,ComboValue!$B$2:$C$11,2,FALSE) &amp; ",") &amp; IF(ISBLANK(H381),"",VLOOKUP(H381,ComboValue!$B$2:$C$11,2,FALSE) &amp; ",") &amp; IF(ISBLANK(I381),"",VLOOKUP(I381,ComboValue!$B$2:$C$11,2,FALSE) &amp; ",") &amp; IF(ISBLANK(J381),"",VLOOKUP(J381,ComboValue!$B$2:$C$11,2,FALSE) &amp; ",") &amp; IF(ISBLANK(K381),"",VLOOKUP(K381,ComboValue!$B$2:$C$11,2,FALSE) &amp; ",") &amp; IF(ISBLANK(L381),"",VLOOKUP(L381,ComboValue!$B$2:$C$11,2,FALSE) &amp; ",")</f>
        <v/>
      </c>
      <c r="AY381" s="121" t="str">
        <f t="shared" si="336"/>
        <v>Tous_NL</v>
      </c>
      <c r="AZ381" s="121" t="str">
        <f>IF(ISBLANK(M381),"",VLOOKUP(M381,ComboValue!$E$2:$G$18,3,FALSE))</f>
        <v/>
      </c>
      <c r="BA381" s="121" t="str">
        <f>IF(ISBLANK(N381),"",VLOOKUP(N381,ComboValue!$K$2:$L$5,2,FALSE))</f>
        <v/>
      </c>
      <c r="BB381" s="128" t="str">
        <f>IF(ISBLANK(S381),"",VLOOKUP(S381,ComboValue!$N$2:$O$70,2,FALSE) &amp; ",") &amp; IF(ISBLANK(T381),"",VLOOKUP(T381,ComboValue!$N$2:$O$70,2,FALSE) &amp; ",") &amp; IF(ISBLANK(U381),"",VLOOKUP(U381,ComboValue!$N$2:$O$70,2,FALSE) &amp; ",") &amp; IF(ISBLANK(V381),"",VLOOKUP(V381,ComboValue!$N$2:$O$70,2,FALSE) &amp; ",") &amp; IF(ISBLANK(W381),"",VLOOKUP(W381,ComboValue!$N$2:$O$70,2,FALSE) &amp; ",") &amp; IF(ISBLANK(X381),"",VLOOKUP(X381,ComboValue!$N$2:$O$70,2,FALSE) &amp; ",") &amp; IF(ISBLANK(Y381),"",VLOOKUP(Y381,ComboValue!$N$2:$O$70,2,FALSE) &amp; ",") &amp; IF(ISBLANK(Z381),"",VLOOKUP(Z381,ComboValue!$N$2:$O$70,2,FALSE) &amp; ",") &amp; IF(ISBLANK(AA381),"",VLOOKUP(AA381,ComboValue!$N$2:$O$70,2,FALSE) &amp; ",") &amp; IF(ISBLANK(AB381),"",VLOOKUP(AB381,ComboValue!$N$2:$O$70,2,FALSE) &amp; ",") &amp; IF(ISBLANK(AC381),"",VLOOKUP(AC381,ComboValue!$N$2:$O$70,2,FALSE) &amp; ",") &amp; IF(ISBLANK(AD381),"",VLOOKUP(AD381,ComboValue!$N$2:$O$70,2,FALSE) &amp; ",") &amp; IF(ISBLANK(AE381),"",VLOOKUP(AE381,ComboValue!$N$2:$O$70,2,FALSE) &amp; ",") &amp; IF(ISBLANK(AF381),"",VLOOKUP(AF381,ComboValue!$N$2:$O$70,2,FALSE) &amp; ",") &amp; IF(ISBLANK(AG381),"",VLOOKUP(AG381,ComboValue!$N$2:$O$70,2,FALSE) &amp; ",") &amp; IF(ISBLANK(AH381),"",VLOOKUP(AH381,ComboValue!$N$2:$O$70,2,FALSE) &amp; ",") &amp; IF(ISBLANK(AI381),"",VLOOKUP(AI381,ComboValue!$N$2:$O$70,2,FALSE) &amp; ",") &amp; IF(ISBLANK(AJ381),"",VLOOKUP(AJ381,ComboValue!$N$2:$O$70,2,FALSE) &amp; ",") &amp; IF(ISBLANK(AK381),"",VLOOKUP(AK381,ComboValue!$N$2:$O$70,2,FALSE) &amp; ",") &amp; IF(ISBLANK(AL381),"",VLOOKUP(AL381,ComboValue!$N$2:$O$70,2,FALSE) &amp; ",") &amp; IF(ISBLANK(AM381),"",VLOOKUP(AM381,ComboValue!$N$2:$O$70,2,FALSE) &amp; ",") &amp; IF(ISBLANK(AN381),"",VLOOKUP(AN381,ComboValue!$N$2:$O$70,2,FALSE) &amp; ",") &amp; IF(ISBLANK(AO381),"",VLOOKUP(AO381,ComboValue!$N$2:$O$70,2,FALSE) &amp; ",") &amp; IF(ISBLANK(AP381),"",VLOOKUP(AP381,ComboValue!$N$2:$O$70,2,FALSE) &amp; ",") &amp; IF(ISBLANK(AQ381),"",VLOOKUP(AQ381,ComboValue!$N$2:$O$70,2,FALSE) &amp; ",") &amp; IF(ISBLANK(AR381),"",VLOOKUP(AR381,ComboValue!$N$2:$O$70,2,FALSE) &amp; ",") &amp; IF(ISBLANK(AS381),"",VLOOKUP(AS381,ComboValue!$N$2:$O$70,2,FALSE) &amp; ",") &amp; IF(ISBLANK(AT381),"",VLOOKUP(AT381,ComboValue!$N$2:$O$70,2,FALSE) &amp; ",") &amp; IF(ISBLANK(AU381),"",VLOOKUP(AU381,ComboValue!$N$2:$O$70,2,FALSE) &amp; ",") &amp; IF(ISBLANK(AV381),"",VLOOKUP(AV381,ComboValue!$N$2:$O$70,2,FALSE) &amp; ",")</f>
        <v/>
      </c>
      <c r="BC381" s="122" t="str">
        <f t="shared" si="337"/>
        <v/>
      </c>
      <c r="BD381" s="110"/>
      <c r="BE381" s="120" t="str">
        <f t="shared" si="325"/>
        <v/>
      </c>
      <c r="BF381" s="121" t="str">
        <f t="shared" si="326"/>
        <v/>
      </c>
      <c r="BG381" s="121" t="str">
        <f t="shared" si="327"/>
        <v/>
      </c>
      <c r="BH381" s="121" t="str">
        <f t="shared" si="328"/>
        <v/>
      </c>
      <c r="BI381" s="121" t="str">
        <f t="shared" si="329"/>
        <v/>
      </c>
      <c r="BJ381" s="121" t="str">
        <f t="shared" si="330"/>
        <v/>
      </c>
      <c r="BK381" s="121" t="str">
        <f t="shared" si="331"/>
        <v/>
      </c>
      <c r="BL381" s="121" t="str">
        <f t="shared" si="332"/>
        <v/>
      </c>
      <c r="BM381" s="121" t="str">
        <f t="shared" si="333"/>
        <v/>
      </c>
      <c r="BN381" s="121" t="str">
        <f t="shared" si="334"/>
        <v/>
      </c>
      <c r="BO381" s="121">
        <f t="shared" si="338"/>
        <v>0</v>
      </c>
      <c r="BP381" s="121">
        <f t="shared" si="339"/>
        <v>0</v>
      </c>
      <c r="BQ381" s="121">
        <f t="shared" si="340"/>
        <v>0</v>
      </c>
      <c r="BR381" s="121">
        <f t="shared" si="341"/>
        <v>0</v>
      </c>
      <c r="BS381" s="121">
        <f t="shared" si="342"/>
        <v>0</v>
      </c>
      <c r="BT381" s="121">
        <f t="shared" si="343"/>
        <v>0</v>
      </c>
      <c r="BU381" s="121" t="str">
        <f t="shared" si="344"/>
        <v/>
      </c>
      <c r="BV381" s="121" t="str">
        <f t="shared" si="345"/>
        <v/>
      </c>
      <c r="BW381" s="121" t="str">
        <f t="shared" si="346"/>
        <v/>
      </c>
      <c r="BX381" s="121" t="str">
        <f t="shared" si="347"/>
        <v/>
      </c>
      <c r="BY381" s="121" t="str">
        <f t="shared" si="348"/>
        <v/>
      </c>
      <c r="BZ381" s="121" t="str">
        <f t="shared" si="349"/>
        <v/>
      </c>
      <c r="CA381" s="121" t="str">
        <f t="shared" si="350"/>
        <v/>
      </c>
      <c r="CB381" s="121" t="str">
        <f t="shared" si="351"/>
        <v/>
      </c>
      <c r="CC381" s="121" t="str">
        <f t="shared" si="352"/>
        <v/>
      </c>
      <c r="CD381" s="121" t="str">
        <f t="shared" si="353"/>
        <v/>
      </c>
      <c r="CE381" s="121" t="str">
        <f t="shared" si="354"/>
        <v/>
      </c>
      <c r="CF381" s="121" t="str">
        <f t="shared" si="355"/>
        <v/>
      </c>
      <c r="CG381" s="121" t="str">
        <f t="shared" si="356"/>
        <v/>
      </c>
      <c r="CH381" s="121" t="str">
        <f t="shared" si="357"/>
        <v/>
      </c>
      <c r="CI381" s="121" t="str">
        <f t="shared" si="358"/>
        <v/>
      </c>
      <c r="CJ381" s="129" t="str">
        <f t="shared" si="359"/>
        <v/>
      </c>
      <c r="CK381" s="121" t="str">
        <f t="shared" si="360"/>
        <v/>
      </c>
      <c r="CL381" s="121" t="str">
        <f t="shared" si="361"/>
        <v/>
      </c>
      <c r="CM381" s="122" t="str">
        <f t="shared" si="362"/>
        <v/>
      </c>
      <c r="CN381" s="122"/>
      <c r="CO381" s="122"/>
      <c r="CP381" s="122"/>
      <c r="CQ381" s="122"/>
      <c r="CR381" s="218" t="str">
        <f t="shared" si="335"/>
        <v>NO</v>
      </c>
      <c r="CS381" s="120" t="str">
        <f t="shared" si="363"/>
        <v/>
      </c>
      <c r="CT381" s="121" t="str">
        <f t="shared" si="364"/>
        <v/>
      </c>
      <c r="CU381" s="121" t="str">
        <f t="shared" si="365"/>
        <v/>
      </c>
      <c r="CV381" s="121" t="str">
        <f t="shared" si="366"/>
        <v/>
      </c>
      <c r="CW381" s="121" t="str">
        <f t="shared" si="367"/>
        <v/>
      </c>
      <c r="CX381" s="121" t="str">
        <f t="shared" si="368"/>
        <v/>
      </c>
      <c r="CY381" s="121" t="str">
        <f t="shared" si="369"/>
        <v/>
      </c>
      <c r="CZ381" s="121" t="str">
        <f t="shared" si="370"/>
        <v/>
      </c>
      <c r="DA381" s="121" t="str">
        <f t="shared" si="371"/>
        <v/>
      </c>
      <c r="DB381" s="122" t="str">
        <f t="shared" si="372"/>
        <v/>
      </c>
      <c r="DC381" s="120" t="str">
        <f t="shared" si="373"/>
        <v/>
      </c>
      <c r="DD381" s="121" t="str">
        <f t="shared" si="374"/>
        <v/>
      </c>
      <c r="DE381" s="121" t="str">
        <f t="shared" si="375"/>
        <v/>
      </c>
      <c r="DF381" s="122" t="str">
        <f t="shared" si="376"/>
        <v/>
      </c>
      <c r="DG381" s="110"/>
    </row>
    <row r="382" spans="2:111" ht="16.2" hidden="1" customHeight="1" outlineLevel="2" x14ac:dyDescent="0.4">
      <c r="B382" s="7">
        <v>377</v>
      </c>
      <c r="C382" s="12"/>
      <c r="D382" s="13"/>
      <c r="E382" s="14"/>
      <c r="F382" s="14"/>
      <c r="G382" s="14"/>
      <c r="H382" s="14"/>
      <c r="I382" s="14"/>
      <c r="J382" s="14"/>
      <c r="K382" s="14"/>
      <c r="L382" s="15"/>
      <c r="M382" s="12"/>
      <c r="N382" s="12"/>
      <c r="O382" s="12"/>
      <c r="P382" s="98" t="str">
        <f xml:space="preserve"> IF(ISBLANK(M382),"",VLOOKUP(M382,ComboValue!$E$2:$I$18,5,FALSE))</f>
        <v/>
      </c>
      <c r="Q382" s="12"/>
      <c r="R382" s="234" t="str" cm="1">
        <f t="array" ref="R382">IF(OR(ISNUMBER(SEARCH("GHS05",$D382:$L382)),ISNUMBER(SEARCH("GHS06",$D382:$L382)),ISNUMBER(SEARCH("GHS07",$D382:$L382)),ISNUMBER(SEARCH("GHS08",$D382:$L382)),ISNUMBER(SEARCH("geen pictogram",$D382:$L382)),ISNUMBER(SEARCH("GHS09",$D382:$L382)),ISNUMBER(SEARCH("GHS05",$D382:$L382))),"JA","NEE")</f>
        <v>NEE</v>
      </c>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X382" s="121" t="str">
        <f xml:space="preserve"> IF(ISBLANK(D382),"",VLOOKUP(D382,ComboValue!$B$2:$C$11,2,FALSE) &amp; ",") &amp; IF(ISBLANK(E382),"",VLOOKUP(E382,ComboValue!$B$2:$C$11,2,FALSE) &amp; ",") &amp; IF(ISBLANK(F382),"",VLOOKUP(F382,ComboValue!$B$2:$C$11,2,FALSE) &amp; ",") &amp; IF(ISBLANK(G382),"",VLOOKUP(G382,ComboValue!$B$2:$C$11,2,FALSE) &amp; ",") &amp; IF(ISBLANK(H382),"",VLOOKUP(H382,ComboValue!$B$2:$C$11,2,FALSE) &amp; ",") &amp; IF(ISBLANK(I382),"",VLOOKUP(I382,ComboValue!$B$2:$C$11,2,FALSE) &amp; ",") &amp; IF(ISBLANK(J382),"",VLOOKUP(J382,ComboValue!$B$2:$C$11,2,FALSE) &amp; ",") &amp; IF(ISBLANK(K382),"",VLOOKUP(K382,ComboValue!$B$2:$C$11,2,FALSE) &amp; ",") &amp; IF(ISBLANK(L382),"",VLOOKUP(L382,ComboValue!$B$2:$C$11,2,FALSE) &amp; ",")</f>
        <v/>
      </c>
      <c r="AY382" s="121" t="str">
        <f t="shared" si="336"/>
        <v>Tous_NL</v>
      </c>
      <c r="AZ382" s="121" t="str">
        <f>IF(ISBLANK(M382),"",VLOOKUP(M382,ComboValue!$E$2:$G$18,3,FALSE))</f>
        <v/>
      </c>
      <c r="BA382" s="121" t="str">
        <f>IF(ISBLANK(N382),"",VLOOKUP(N382,ComboValue!$K$2:$L$5,2,FALSE))</f>
        <v/>
      </c>
      <c r="BB382" s="128" t="str">
        <f>IF(ISBLANK(S382),"",VLOOKUP(S382,ComboValue!$N$2:$O$70,2,FALSE) &amp; ",") &amp; IF(ISBLANK(T382),"",VLOOKUP(T382,ComboValue!$N$2:$O$70,2,FALSE) &amp; ",") &amp; IF(ISBLANK(U382),"",VLOOKUP(U382,ComboValue!$N$2:$O$70,2,FALSE) &amp; ",") &amp; IF(ISBLANK(V382),"",VLOOKUP(V382,ComboValue!$N$2:$O$70,2,FALSE) &amp; ",") &amp; IF(ISBLANK(W382),"",VLOOKUP(W382,ComboValue!$N$2:$O$70,2,FALSE) &amp; ",") &amp; IF(ISBLANK(X382),"",VLOOKUP(X382,ComboValue!$N$2:$O$70,2,FALSE) &amp; ",") &amp; IF(ISBLANK(Y382),"",VLOOKUP(Y382,ComboValue!$N$2:$O$70,2,FALSE) &amp; ",") &amp; IF(ISBLANK(Z382),"",VLOOKUP(Z382,ComboValue!$N$2:$O$70,2,FALSE) &amp; ",") &amp; IF(ISBLANK(AA382),"",VLOOKUP(AA382,ComboValue!$N$2:$O$70,2,FALSE) &amp; ",") &amp; IF(ISBLANK(AB382),"",VLOOKUP(AB382,ComboValue!$N$2:$O$70,2,FALSE) &amp; ",") &amp; IF(ISBLANK(AC382),"",VLOOKUP(AC382,ComboValue!$N$2:$O$70,2,FALSE) &amp; ",") &amp; IF(ISBLANK(AD382),"",VLOOKUP(AD382,ComboValue!$N$2:$O$70,2,FALSE) &amp; ",") &amp; IF(ISBLANK(AE382),"",VLOOKUP(AE382,ComboValue!$N$2:$O$70,2,FALSE) &amp; ",") &amp; IF(ISBLANK(AF382),"",VLOOKUP(AF382,ComboValue!$N$2:$O$70,2,FALSE) &amp; ",") &amp; IF(ISBLANK(AG382),"",VLOOKUP(AG382,ComboValue!$N$2:$O$70,2,FALSE) &amp; ",") &amp; IF(ISBLANK(AH382),"",VLOOKUP(AH382,ComboValue!$N$2:$O$70,2,FALSE) &amp; ",") &amp; IF(ISBLANK(AI382),"",VLOOKUP(AI382,ComboValue!$N$2:$O$70,2,FALSE) &amp; ",") &amp; IF(ISBLANK(AJ382),"",VLOOKUP(AJ382,ComboValue!$N$2:$O$70,2,FALSE) &amp; ",") &amp; IF(ISBLANK(AK382),"",VLOOKUP(AK382,ComboValue!$N$2:$O$70,2,FALSE) &amp; ",") &amp; IF(ISBLANK(AL382),"",VLOOKUP(AL382,ComboValue!$N$2:$O$70,2,FALSE) &amp; ",") &amp; IF(ISBLANK(AM382),"",VLOOKUP(AM382,ComboValue!$N$2:$O$70,2,FALSE) &amp; ",") &amp; IF(ISBLANK(AN382),"",VLOOKUP(AN382,ComboValue!$N$2:$O$70,2,FALSE) &amp; ",") &amp; IF(ISBLANK(AO382),"",VLOOKUP(AO382,ComboValue!$N$2:$O$70,2,FALSE) &amp; ",") &amp; IF(ISBLANK(AP382),"",VLOOKUP(AP382,ComboValue!$N$2:$O$70,2,FALSE) &amp; ",") &amp; IF(ISBLANK(AQ382),"",VLOOKUP(AQ382,ComboValue!$N$2:$O$70,2,FALSE) &amp; ",") &amp; IF(ISBLANK(AR382),"",VLOOKUP(AR382,ComboValue!$N$2:$O$70,2,FALSE) &amp; ",") &amp; IF(ISBLANK(AS382),"",VLOOKUP(AS382,ComboValue!$N$2:$O$70,2,FALSE) &amp; ",") &amp; IF(ISBLANK(AT382),"",VLOOKUP(AT382,ComboValue!$N$2:$O$70,2,FALSE) &amp; ",") &amp; IF(ISBLANK(AU382),"",VLOOKUP(AU382,ComboValue!$N$2:$O$70,2,FALSE) &amp; ",") &amp; IF(ISBLANK(AV382),"",VLOOKUP(AV382,ComboValue!$N$2:$O$70,2,FALSE) &amp; ",")</f>
        <v/>
      </c>
      <c r="BC382" s="122" t="str">
        <f t="shared" si="337"/>
        <v/>
      </c>
      <c r="BD382" s="110"/>
      <c r="BE382" s="120" t="str">
        <f t="shared" si="325"/>
        <v/>
      </c>
      <c r="BF382" s="121" t="str">
        <f t="shared" si="326"/>
        <v/>
      </c>
      <c r="BG382" s="121" t="str">
        <f t="shared" si="327"/>
        <v/>
      </c>
      <c r="BH382" s="121" t="str">
        <f t="shared" si="328"/>
        <v/>
      </c>
      <c r="BI382" s="121" t="str">
        <f t="shared" si="329"/>
        <v/>
      </c>
      <c r="BJ382" s="121" t="str">
        <f t="shared" si="330"/>
        <v/>
      </c>
      <c r="BK382" s="121" t="str">
        <f t="shared" si="331"/>
        <v/>
      </c>
      <c r="BL382" s="121" t="str">
        <f t="shared" si="332"/>
        <v/>
      </c>
      <c r="BM382" s="121" t="str">
        <f t="shared" si="333"/>
        <v/>
      </c>
      <c r="BN382" s="121" t="str">
        <f t="shared" si="334"/>
        <v/>
      </c>
      <c r="BO382" s="121">
        <f t="shared" si="338"/>
        <v>0</v>
      </c>
      <c r="BP382" s="121">
        <f t="shared" si="339"/>
        <v>0</v>
      </c>
      <c r="BQ382" s="121">
        <f t="shared" si="340"/>
        <v>0</v>
      </c>
      <c r="BR382" s="121">
        <f t="shared" si="341"/>
        <v>0</v>
      </c>
      <c r="BS382" s="121">
        <f t="shared" si="342"/>
        <v>0</v>
      </c>
      <c r="BT382" s="121">
        <f t="shared" si="343"/>
        <v>0</v>
      </c>
      <c r="BU382" s="121" t="str">
        <f t="shared" si="344"/>
        <v/>
      </c>
      <c r="BV382" s="121" t="str">
        <f t="shared" si="345"/>
        <v/>
      </c>
      <c r="BW382" s="121" t="str">
        <f t="shared" si="346"/>
        <v/>
      </c>
      <c r="BX382" s="121" t="str">
        <f t="shared" si="347"/>
        <v/>
      </c>
      <c r="BY382" s="121" t="str">
        <f t="shared" si="348"/>
        <v/>
      </c>
      <c r="BZ382" s="121" t="str">
        <f t="shared" si="349"/>
        <v/>
      </c>
      <c r="CA382" s="121" t="str">
        <f t="shared" si="350"/>
        <v/>
      </c>
      <c r="CB382" s="121" t="str">
        <f t="shared" si="351"/>
        <v/>
      </c>
      <c r="CC382" s="121" t="str">
        <f t="shared" si="352"/>
        <v/>
      </c>
      <c r="CD382" s="121" t="str">
        <f t="shared" si="353"/>
        <v/>
      </c>
      <c r="CE382" s="121" t="str">
        <f t="shared" si="354"/>
        <v/>
      </c>
      <c r="CF382" s="121" t="str">
        <f t="shared" si="355"/>
        <v/>
      </c>
      <c r="CG382" s="121" t="str">
        <f t="shared" si="356"/>
        <v/>
      </c>
      <c r="CH382" s="121" t="str">
        <f t="shared" si="357"/>
        <v/>
      </c>
      <c r="CI382" s="121" t="str">
        <f t="shared" si="358"/>
        <v/>
      </c>
      <c r="CJ382" s="129" t="str">
        <f t="shared" si="359"/>
        <v/>
      </c>
      <c r="CK382" s="121" t="str">
        <f t="shared" si="360"/>
        <v/>
      </c>
      <c r="CL382" s="121" t="str">
        <f t="shared" si="361"/>
        <v/>
      </c>
      <c r="CM382" s="122" t="str">
        <f t="shared" si="362"/>
        <v/>
      </c>
      <c r="CN382" s="122"/>
      <c r="CO382" s="122"/>
      <c r="CP382" s="122"/>
      <c r="CQ382" s="122"/>
      <c r="CR382" s="218" t="str">
        <f t="shared" si="335"/>
        <v>NO</v>
      </c>
      <c r="CS382" s="120" t="str">
        <f t="shared" si="363"/>
        <v/>
      </c>
      <c r="CT382" s="121" t="str">
        <f t="shared" si="364"/>
        <v/>
      </c>
      <c r="CU382" s="121" t="str">
        <f t="shared" si="365"/>
        <v/>
      </c>
      <c r="CV382" s="121" t="str">
        <f t="shared" si="366"/>
        <v/>
      </c>
      <c r="CW382" s="121" t="str">
        <f t="shared" si="367"/>
        <v/>
      </c>
      <c r="CX382" s="121" t="str">
        <f t="shared" si="368"/>
        <v/>
      </c>
      <c r="CY382" s="121" t="str">
        <f t="shared" si="369"/>
        <v/>
      </c>
      <c r="CZ382" s="121" t="str">
        <f t="shared" si="370"/>
        <v/>
      </c>
      <c r="DA382" s="121" t="str">
        <f t="shared" si="371"/>
        <v/>
      </c>
      <c r="DB382" s="122" t="str">
        <f t="shared" si="372"/>
        <v/>
      </c>
      <c r="DC382" s="120" t="str">
        <f t="shared" si="373"/>
        <v/>
      </c>
      <c r="DD382" s="121" t="str">
        <f t="shared" si="374"/>
        <v/>
      </c>
      <c r="DE382" s="121" t="str">
        <f t="shared" si="375"/>
        <v/>
      </c>
      <c r="DF382" s="122" t="str">
        <f t="shared" si="376"/>
        <v/>
      </c>
      <c r="DG382" s="110"/>
    </row>
    <row r="383" spans="2:111" ht="16.2" hidden="1" customHeight="1" outlineLevel="2" x14ac:dyDescent="0.4">
      <c r="B383" s="7">
        <v>378</v>
      </c>
      <c r="C383" s="12"/>
      <c r="D383" s="13"/>
      <c r="E383" s="14"/>
      <c r="F383" s="14"/>
      <c r="G383" s="14"/>
      <c r="H383" s="14"/>
      <c r="I383" s="14"/>
      <c r="J383" s="14"/>
      <c r="K383" s="14"/>
      <c r="L383" s="15"/>
      <c r="M383" s="12"/>
      <c r="N383" s="12"/>
      <c r="O383" s="12"/>
      <c r="P383" s="98" t="str">
        <f xml:space="preserve"> IF(ISBLANK(M383),"",VLOOKUP(M383,ComboValue!$E$2:$I$18,5,FALSE))</f>
        <v/>
      </c>
      <c r="Q383" s="12"/>
      <c r="R383" s="234" t="str" cm="1">
        <f t="array" ref="R383">IF(OR(ISNUMBER(SEARCH("GHS05",$D383:$L383)),ISNUMBER(SEARCH("GHS06",$D383:$L383)),ISNUMBER(SEARCH("GHS07",$D383:$L383)),ISNUMBER(SEARCH("GHS08",$D383:$L383)),ISNUMBER(SEARCH("geen pictogram",$D383:$L383)),ISNUMBER(SEARCH("GHS09",$D383:$L383)),ISNUMBER(SEARCH("GHS05",$D383:$L383))),"JA","NEE")</f>
        <v>NEE</v>
      </c>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X383" s="121" t="str">
        <f xml:space="preserve"> IF(ISBLANK(D383),"",VLOOKUP(D383,ComboValue!$B$2:$C$11,2,FALSE) &amp; ",") &amp; IF(ISBLANK(E383),"",VLOOKUP(E383,ComboValue!$B$2:$C$11,2,FALSE) &amp; ",") &amp; IF(ISBLANK(F383),"",VLOOKUP(F383,ComboValue!$B$2:$C$11,2,FALSE) &amp; ",") &amp; IF(ISBLANK(G383),"",VLOOKUP(G383,ComboValue!$B$2:$C$11,2,FALSE) &amp; ",") &amp; IF(ISBLANK(H383),"",VLOOKUP(H383,ComboValue!$B$2:$C$11,2,FALSE) &amp; ",") &amp; IF(ISBLANK(I383),"",VLOOKUP(I383,ComboValue!$B$2:$C$11,2,FALSE) &amp; ",") &amp; IF(ISBLANK(J383),"",VLOOKUP(J383,ComboValue!$B$2:$C$11,2,FALSE) &amp; ",") &amp; IF(ISBLANK(K383),"",VLOOKUP(K383,ComboValue!$B$2:$C$11,2,FALSE) &amp; ",") &amp; IF(ISBLANK(L383),"",VLOOKUP(L383,ComboValue!$B$2:$C$11,2,FALSE) &amp; ",")</f>
        <v/>
      </c>
      <c r="AY383" s="121" t="str">
        <f t="shared" si="336"/>
        <v>Tous_NL</v>
      </c>
      <c r="AZ383" s="121" t="str">
        <f>IF(ISBLANK(M383),"",VLOOKUP(M383,ComboValue!$E$2:$G$18,3,FALSE))</f>
        <v/>
      </c>
      <c r="BA383" s="121" t="str">
        <f>IF(ISBLANK(N383),"",VLOOKUP(N383,ComboValue!$K$2:$L$5,2,FALSE))</f>
        <v/>
      </c>
      <c r="BB383" s="128" t="str">
        <f>IF(ISBLANK(S383),"",VLOOKUP(S383,ComboValue!$N$2:$O$70,2,FALSE) &amp; ",") &amp; IF(ISBLANK(T383),"",VLOOKUP(T383,ComboValue!$N$2:$O$70,2,FALSE) &amp; ",") &amp; IF(ISBLANK(U383),"",VLOOKUP(U383,ComboValue!$N$2:$O$70,2,FALSE) &amp; ",") &amp; IF(ISBLANK(V383),"",VLOOKUP(V383,ComboValue!$N$2:$O$70,2,FALSE) &amp; ",") &amp; IF(ISBLANK(W383),"",VLOOKUP(W383,ComboValue!$N$2:$O$70,2,FALSE) &amp; ",") &amp; IF(ISBLANK(X383),"",VLOOKUP(X383,ComboValue!$N$2:$O$70,2,FALSE) &amp; ",") &amp; IF(ISBLANK(Y383),"",VLOOKUP(Y383,ComboValue!$N$2:$O$70,2,FALSE) &amp; ",") &amp; IF(ISBLANK(Z383),"",VLOOKUP(Z383,ComboValue!$N$2:$O$70,2,FALSE) &amp; ",") &amp; IF(ISBLANK(AA383),"",VLOOKUP(AA383,ComboValue!$N$2:$O$70,2,FALSE) &amp; ",") &amp; IF(ISBLANK(AB383),"",VLOOKUP(AB383,ComboValue!$N$2:$O$70,2,FALSE) &amp; ",") &amp; IF(ISBLANK(AC383),"",VLOOKUP(AC383,ComboValue!$N$2:$O$70,2,FALSE) &amp; ",") &amp; IF(ISBLANK(AD383),"",VLOOKUP(AD383,ComboValue!$N$2:$O$70,2,FALSE) &amp; ",") &amp; IF(ISBLANK(AE383),"",VLOOKUP(AE383,ComboValue!$N$2:$O$70,2,FALSE) &amp; ",") &amp; IF(ISBLANK(AF383),"",VLOOKUP(AF383,ComboValue!$N$2:$O$70,2,FALSE) &amp; ",") &amp; IF(ISBLANK(AG383),"",VLOOKUP(AG383,ComboValue!$N$2:$O$70,2,FALSE) &amp; ",") &amp; IF(ISBLANK(AH383),"",VLOOKUP(AH383,ComboValue!$N$2:$O$70,2,FALSE) &amp; ",") &amp; IF(ISBLANK(AI383),"",VLOOKUP(AI383,ComboValue!$N$2:$O$70,2,FALSE) &amp; ",") &amp; IF(ISBLANK(AJ383),"",VLOOKUP(AJ383,ComboValue!$N$2:$O$70,2,FALSE) &amp; ",") &amp; IF(ISBLANK(AK383),"",VLOOKUP(AK383,ComboValue!$N$2:$O$70,2,FALSE) &amp; ",") &amp; IF(ISBLANK(AL383),"",VLOOKUP(AL383,ComboValue!$N$2:$O$70,2,FALSE) &amp; ",") &amp; IF(ISBLANK(AM383),"",VLOOKUP(AM383,ComboValue!$N$2:$O$70,2,FALSE) &amp; ",") &amp; IF(ISBLANK(AN383),"",VLOOKUP(AN383,ComboValue!$N$2:$O$70,2,FALSE) &amp; ",") &amp; IF(ISBLANK(AO383),"",VLOOKUP(AO383,ComboValue!$N$2:$O$70,2,FALSE) &amp; ",") &amp; IF(ISBLANK(AP383),"",VLOOKUP(AP383,ComboValue!$N$2:$O$70,2,FALSE) &amp; ",") &amp; IF(ISBLANK(AQ383),"",VLOOKUP(AQ383,ComboValue!$N$2:$O$70,2,FALSE) &amp; ",") &amp; IF(ISBLANK(AR383),"",VLOOKUP(AR383,ComboValue!$N$2:$O$70,2,FALSE) &amp; ",") &amp; IF(ISBLANK(AS383),"",VLOOKUP(AS383,ComboValue!$N$2:$O$70,2,FALSE) &amp; ",") &amp; IF(ISBLANK(AT383),"",VLOOKUP(AT383,ComboValue!$N$2:$O$70,2,FALSE) &amp; ",") &amp; IF(ISBLANK(AU383),"",VLOOKUP(AU383,ComboValue!$N$2:$O$70,2,FALSE) &amp; ",") &amp; IF(ISBLANK(AV383),"",VLOOKUP(AV383,ComboValue!$N$2:$O$70,2,FALSE) &amp; ",")</f>
        <v/>
      </c>
      <c r="BC383" s="122" t="str">
        <f t="shared" si="337"/>
        <v/>
      </c>
      <c r="BD383" s="110"/>
      <c r="BE383" s="120" t="str">
        <f t="shared" si="325"/>
        <v/>
      </c>
      <c r="BF383" s="121" t="str">
        <f t="shared" si="326"/>
        <v/>
      </c>
      <c r="BG383" s="121" t="str">
        <f t="shared" si="327"/>
        <v/>
      </c>
      <c r="BH383" s="121" t="str">
        <f t="shared" si="328"/>
        <v/>
      </c>
      <c r="BI383" s="121" t="str">
        <f t="shared" si="329"/>
        <v/>
      </c>
      <c r="BJ383" s="121" t="str">
        <f t="shared" si="330"/>
        <v/>
      </c>
      <c r="BK383" s="121" t="str">
        <f t="shared" si="331"/>
        <v/>
      </c>
      <c r="BL383" s="121" t="str">
        <f t="shared" si="332"/>
        <v/>
      </c>
      <c r="BM383" s="121" t="str">
        <f t="shared" si="333"/>
        <v/>
      </c>
      <c r="BN383" s="121" t="str">
        <f t="shared" si="334"/>
        <v/>
      </c>
      <c r="BO383" s="121">
        <f t="shared" si="338"/>
        <v>0</v>
      </c>
      <c r="BP383" s="121">
        <f t="shared" si="339"/>
        <v>0</v>
      </c>
      <c r="BQ383" s="121">
        <f t="shared" si="340"/>
        <v>0</v>
      </c>
      <c r="BR383" s="121">
        <f t="shared" si="341"/>
        <v>0</v>
      </c>
      <c r="BS383" s="121">
        <f t="shared" si="342"/>
        <v>0</v>
      </c>
      <c r="BT383" s="121">
        <f t="shared" si="343"/>
        <v>0</v>
      </c>
      <c r="BU383" s="121" t="str">
        <f t="shared" si="344"/>
        <v/>
      </c>
      <c r="BV383" s="121" t="str">
        <f t="shared" si="345"/>
        <v/>
      </c>
      <c r="BW383" s="121" t="str">
        <f t="shared" si="346"/>
        <v/>
      </c>
      <c r="BX383" s="121" t="str">
        <f t="shared" si="347"/>
        <v/>
      </c>
      <c r="BY383" s="121" t="str">
        <f t="shared" si="348"/>
        <v/>
      </c>
      <c r="BZ383" s="121" t="str">
        <f t="shared" si="349"/>
        <v/>
      </c>
      <c r="CA383" s="121" t="str">
        <f t="shared" si="350"/>
        <v/>
      </c>
      <c r="CB383" s="121" t="str">
        <f t="shared" si="351"/>
        <v/>
      </c>
      <c r="CC383" s="121" t="str">
        <f t="shared" si="352"/>
        <v/>
      </c>
      <c r="CD383" s="121" t="str">
        <f t="shared" si="353"/>
        <v/>
      </c>
      <c r="CE383" s="121" t="str">
        <f t="shared" si="354"/>
        <v/>
      </c>
      <c r="CF383" s="121" t="str">
        <f t="shared" si="355"/>
        <v/>
      </c>
      <c r="CG383" s="121" t="str">
        <f t="shared" si="356"/>
        <v/>
      </c>
      <c r="CH383" s="121" t="str">
        <f t="shared" si="357"/>
        <v/>
      </c>
      <c r="CI383" s="121" t="str">
        <f t="shared" si="358"/>
        <v/>
      </c>
      <c r="CJ383" s="129" t="str">
        <f t="shared" si="359"/>
        <v/>
      </c>
      <c r="CK383" s="121" t="str">
        <f t="shared" si="360"/>
        <v/>
      </c>
      <c r="CL383" s="121" t="str">
        <f t="shared" si="361"/>
        <v/>
      </c>
      <c r="CM383" s="122" t="str">
        <f t="shared" si="362"/>
        <v/>
      </c>
      <c r="CN383" s="122"/>
      <c r="CO383" s="122"/>
      <c r="CP383" s="122"/>
      <c r="CQ383" s="122"/>
      <c r="CR383" s="218" t="str">
        <f t="shared" si="335"/>
        <v>NO</v>
      </c>
      <c r="CS383" s="120" t="str">
        <f t="shared" si="363"/>
        <v/>
      </c>
      <c r="CT383" s="121" t="str">
        <f t="shared" si="364"/>
        <v/>
      </c>
      <c r="CU383" s="121" t="str">
        <f t="shared" si="365"/>
        <v/>
      </c>
      <c r="CV383" s="121" t="str">
        <f t="shared" si="366"/>
        <v/>
      </c>
      <c r="CW383" s="121" t="str">
        <f t="shared" si="367"/>
        <v/>
      </c>
      <c r="CX383" s="121" t="str">
        <f t="shared" si="368"/>
        <v/>
      </c>
      <c r="CY383" s="121" t="str">
        <f t="shared" si="369"/>
        <v/>
      </c>
      <c r="CZ383" s="121" t="str">
        <f t="shared" si="370"/>
        <v/>
      </c>
      <c r="DA383" s="121" t="str">
        <f t="shared" si="371"/>
        <v/>
      </c>
      <c r="DB383" s="122" t="str">
        <f t="shared" si="372"/>
        <v/>
      </c>
      <c r="DC383" s="120" t="str">
        <f t="shared" si="373"/>
        <v/>
      </c>
      <c r="DD383" s="121" t="str">
        <f t="shared" si="374"/>
        <v/>
      </c>
      <c r="DE383" s="121" t="str">
        <f t="shared" si="375"/>
        <v/>
      </c>
      <c r="DF383" s="122" t="str">
        <f t="shared" si="376"/>
        <v/>
      </c>
      <c r="DG383" s="110"/>
    </row>
    <row r="384" spans="2:111" ht="16.2" hidden="1" customHeight="1" outlineLevel="2" x14ac:dyDescent="0.4">
      <c r="B384" s="7">
        <v>379</v>
      </c>
      <c r="C384" s="12"/>
      <c r="D384" s="13"/>
      <c r="E384" s="14"/>
      <c r="F384" s="14"/>
      <c r="G384" s="14"/>
      <c r="H384" s="14"/>
      <c r="I384" s="14"/>
      <c r="J384" s="14"/>
      <c r="K384" s="14"/>
      <c r="L384" s="15"/>
      <c r="M384" s="12"/>
      <c r="N384" s="12"/>
      <c r="O384" s="12"/>
      <c r="P384" s="98" t="str">
        <f xml:space="preserve"> IF(ISBLANK(M384),"",VLOOKUP(M384,ComboValue!$E$2:$I$18,5,FALSE))</f>
        <v/>
      </c>
      <c r="Q384" s="12"/>
      <c r="R384" s="234" t="str" cm="1">
        <f t="array" ref="R384">IF(OR(ISNUMBER(SEARCH("GHS05",$D384:$L384)),ISNUMBER(SEARCH("GHS06",$D384:$L384)),ISNUMBER(SEARCH("GHS07",$D384:$L384)),ISNUMBER(SEARCH("GHS08",$D384:$L384)),ISNUMBER(SEARCH("geen pictogram",$D384:$L384)),ISNUMBER(SEARCH("GHS09",$D384:$L384)),ISNUMBER(SEARCH("GHS05",$D384:$L384))),"JA","NEE")</f>
        <v>NEE</v>
      </c>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X384" s="121" t="str">
        <f xml:space="preserve"> IF(ISBLANK(D384),"",VLOOKUP(D384,ComboValue!$B$2:$C$11,2,FALSE) &amp; ",") &amp; IF(ISBLANK(E384),"",VLOOKUP(E384,ComboValue!$B$2:$C$11,2,FALSE) &amp; ",") &amp; IF(ISBLANK(F384),"",VLOOKUP(F384,ComboValue!$B$2:$C$11,2,FALSE) &amp; ",") &amp; IF(ISBLANK(G384),"",VLOOKUP(G384,ComboValue!$B$2:$C$11,2,FALSE) &amp; ",") &amp; IF(ISBLANK(H384),"",VLOOKUP(H384,ComboValue!$B$2:$C$11,2,FALSE) &amp; ",") &amp; IF(ISBLANK(I384),"",VLOOKUP(I384,ComboValue!$B$2:$C$11,2,FALSE) &amp; ",") &amp; IF(ISBLANK(J384),"",VLOOKUP(J384,ComboValue!$B$2:$C$11,2,FALSE) &amp; ",") &amp; IF(ISBLANK(K384),"",VLOOKUP(K384,ComboValue!$B$2:$C$11,2,FALSE) &amp; ",") &amp; IF(ISBLANK(L384),"",VLOOKUP(L384,ComboValue!$B$2:$C$11,2,FALSE) &amp; ",")</f>
        <v/>
      </c>
      <c r="AY384" s="121" t="str">
        <f t="shared" si="336"/>
        <v>Tous_NL</v>
      </c>
      <c r="AZ384" s="121" t="str">
        <f>IF(ISBLANK(M384),"",VLOOKUP(M384,ComboValue!$E$2:$G$18,3,FALSE))</f>
        <v/>
      </c>
      <c r="BA384" s="121" t="str">
        <f>IF(ISBLANK(N384),"",VLOOKUP(N384,ComboValue!$K$2:$L$5,2,FALSE))</f>
        <v/>
      </c>
      <c r="BB384" s="128" t="str">
        <f>IF(ISBLANK(S384),"",VLOOKUP(S384,ComboValue!$N$2:$O$70,2,FALSE) &amp; ",") &amp; IF(ISBLANK(T384),"",VLOOKUP(T384,ComboValue!$N$2:$O$70,2,FALSE) &amp; ",") &amp; IF(ISBLANK(U384),"",VLOOKUP(U384,ComboValue!$N$2:$O$70,2,FALSE) &amp; ",") &amp; IF(ISBLANK(V384),"",VLOOKUP(V384,ComboValue!$N$2:$O$70,2,FALSE) &amp; ",") &amp; IF(ISBLANK(W384),"",VLOOKUP(W384,ComboValue!$N$2:$O$70,2,FALSE) &amp; ",") &amp; IF(ISBLANK(X384),"",VLOOKUP(X384,ComboValue!$N$2:$O$70,2,FALSE) &amp; ",") &amp; IF(ISBLANK(Y384),"",VLOOKUP(Y384,ComboValue!$N$2:$O$70,2,FALSE) &amp; ",") &amp; IF(ISBLANK(Z384),"",VLOOKUP(Z384,ComboValue!$N$2:$O$70,2,FALSE) &amp; ",") &amp; IF(ISBLANK(AA384),"",VLOOKUP(AA384,ComboValue!$N$2:$O$70,2,FALSE) &amp; ",") &amp; IF(ISBLANK(AB384),"",VLOOKUP(AB384,ComboValue!$N$2:$O$70,2,FALSE) &amp; ",") &amp; IF(ISBLANK(AC384),"",VLOOKUP(AC384,ComboValue!$N$2:$O$70,2,FALSE) &amp; ",") &amp; IF(ISBLANK(AD384),"",VLOOKUP(AD384,ComboValue!$N$2:$O$70,2,FALSE) &amp; ",") &amp; IF(ISBLANK(AE384),"",VLOOKUP(AE384,ComboValue!$N$2:$O$70,2,FALSE) &amp; ",") &amp; IF(ISBLANK(AF384),"",VLOOKUP(AF384,ComboValue!$N$2:$O$70,2,FALSE) &amp; ",") &amp; IF(ISBLANK(AG384),"",VLOOKUP(AG384,ComboValue!$N$2:$O$70,2,FALSE) &amp; ",") &amp; IF(ISBLANK(AH384),"",VLOOKUP(AH384,ComboValue!$N$2:$O$70,2,FALSE) &amp; ",") &amp; IF(ISBLANK(AI384),"",VLOOKUP(AI384,ComboValue!$N$2:$O$70,2,FALSE) &amp; ",") &amp; IF(ISBLANK(AJ384),"",VLOOKUP(AJ384,ComboValue!$N$2:$O$70,2,FALSE) &amp; ",") &amp; IF(ISBLANK(AK384),"",VLOOKUP(AK384,ComboValue!$N$2:$O$70,2,FALSE) &amp; ",") &amp; IF(ISBLANK(AL384),"",VLOOKUP(AL384,ComboValue!$N$2:$O$70,2,FALSE) &amp; ",") &amp; IF(ISBLANK(AM384),"",VLOOKUP(AM384,ComboValue!$N$2:$O$70,2,FALSE) &amp; ",") &amp; IF(ISBLANK(AN384),"",VLOOKUP(AN384,ComboValue!$N$2:$O$70,2,FALSE) &amp; ",") &amp; IF(ISBLANK(AO384),"",VLOOKUP(AO384,ComboValue!$N$2:$O$70,2,FALSE) &amp; ",") &amp; IF(ISBLANK(AP384),"",VLOOKUP(AP384,ComboValue!$N$2:$O$70,2,FALSE) &amp; ",") &amp; IF(ISBLANK(AQ384),"",VLOOKUP(AQ384,ComboValue!$N$2:$O$70,2,FALSE) &amp; ",") &amp; IF(ISBLANK(AR384),"",VLOOKUP(AR384,ComboValue!$N$2:$O$70,2,FALSE) &amp; ",") &amp; IF(ISBLANK(AS384),"",VLOOKUP(AS384,ComboValue!$N$2:$O$70,2,FALSE) &amp; ",") &amp; IF(ISBLANK(AT384),"",VLOOKUP(AT384,ComboValue!$N$2:$O$70,2,FALSE) &amp; ",") &amp; IF(ISBLANK(AU384),"",VLOOKUP(AU384,ComboValue!$N$2:$O$70,2,FALSE) &amp; ",") &amp; IF(ISBLANK(AV384),"",VLOOKUP(AV384,ComboValue!$N$2:$O$70,2,FALSE) &amp; ",")</f>
        <v/>
      </c>
      <c r="BC384" s="122" t="str">
        <f t="shared" si="337"/>
        <v/>
      </c>
      <c r="BD384" s="110"/>
      <c r="BE384" s="120" t="str">
        <f t="shared" si="325"/>
        <v/>
      </c>
      <c r="BF384" s="121" t="str">
        <f t="shared" si="326"/>
        <v/>
      </c>
      <c r="BG384" s="121" t="str">
        <f t="shared" si="327"/>
        <v/>
      </c>
      <c r="BH384" s="121" t="str">
        <f t="shared" si="328"/>
        <v/>
      </c>
      <c r="BI384" s="121" t="str">
        <f t="shared" si="329"/>
        <v/>
      </c>
      <c r="BJ384" s="121" t="str">
        <f t="shared" si="330"/>
        <v/>
      </c>
      <c r="BK384" s="121" t="str">
        <f t="shared" si="331"/>
        <v/>
      </c>
      <c r="BL384" s="121" t="str">
        <f t="shared" si="332"/>
        <v/>
      </c>
      <c r="BM384" s="121" t="str">
        <f t="shared" si="333"/>
        <v/>
      </c>
      <c r="BN384" s="121" t="str">
        <f t="shared" si="334"/>
        <v/>
      </c>
      <c r="BO384" s="121">
        <f t="shared" si="338"/>
        <v>0</v>
      </c>
      <c r="BP384" s="121">
        <f t="shared" si="339"/>
        <v>0</v>
      </c>
      <c r="BQ384" s="121">
        <f t="shared" si="340"/>
        <v>0</v>
      </c>
      <c r="BR384" s="121">
        <f t="shared" si="341"/>
        <v>0</v>
      </c>
      <c r="BS384" s="121">
        <f t="shared" si="342"/>
        <v>0</v>
      </c>
      <c r="BT384" s="121">
        <f t="shared" si="343"/>
        <v>0</v>
      </c>
      <c r="BU384" s="121" t="str">
        <f t="shared" si="344"/>
        <v/>
      </c>
      <c r="BV384" s="121" t="str">
        <f t="shared" si="345"/>
        <v/>
      </c>
      <c r="BW384" s="121" t="str">
        <f t="shared" si="346"/>
        <v/>
      </c>
      <c r="BX384" s="121" t="str">
        <f t="shared" si="347"/>
        <v/>
      </c>
      <c r="BY384" s="121" t="str">
        <f t="shared" si="348"/>
        <v/>
      </c>
      <c r="BZ384" s="121" t="str">
        <f t="shared" si="349"/>
        <v/>
      </c>
      <c r="CA384" s="121" t="str">
        <f t="shared" si="350"/>
        <v/>
      </c>
      <c r="CB384" s="121" t="str">
        <f t="shared" si="351"/>
        <v/>
      </c>
      <c r="CC384" s="121" t="str">
        <f t="shared" si="352"/>
        <v/>
      </c>
      <c r="CD384" s="121" t="str">
        <f t="shared" si="353"/>
        <v/>
      </c>
      <c r="CE384" s="121" t="str">
        <f t="shared" si="354"/>
        <v/>
      </c>
      <c r="CF384" s="121" t="str">
        <f t="shared" si="355"/>
        <v/>
      </c>
      <c r="CG384" s="121" t="str">
        <f t="shared" si="356"/>
        <v/>
      </c>
      <c r="CH384" s="121" t="str">
        <f t="shared" si="357"/>
        <v/>
      </c>
      <c r="CI384" s="121" t="str">
        <f t="shared" si="358"/>
        <v/>
      </c>
      <c r="CJ384" s="129" t="str">
        <f t="shared" si="359"/>
        <v/>
      </c>
      <c r="CK384" s="121" t="str">
        <f t="shared" si="360"/>
        <v/>
      </c>
      <c r="CL384" s="121" t="str">
        <f t="shared" si="361"/>
        <v/>
      </c>
      <c r="CM384" s="122" t="str">
        <f t="shared" si="362"/>
        <v/>
      </c>
      <c r="CN384" s="122"/>
      <c r="CO384" s="122"/>
      <c r="CP384" s="122"/>
      <c r="CQ384" s="122"/>
      <c r="CR384" s="218" t="str">
        <f t="shared" si="335"/>
        <v>NO</v>
      </c>
      <c r="CS384" s="120" t="str">
        <f t="shared" si="363"/>
        <v/>
      </c>
      <c r="CT384" s="121" t="str">
        <f t="shared" si="364"/>
        <v/>
      </c>
      <c r="CU384" s="121" t="str">
        <f t="shared" si="365"/>
        <v/>
      </c>
      <c r="CV384" s="121" t="str">
        <f t="shared" si="366"/>
        <v/>
      </c>
      <c r="CW384" s="121" t="str">
        <f t="shared" si="367"/>
        <v/>
      </c>
      <c r="CX384" s="121" t="str">
        <f t="shared" si="368"/>
        <v/>
      </c>
      <c r="CY384" s="121" t="str">
        <f t="shared" si="369"/>
        <v/>
      </c>
      <c r="CZ384" s="121" t="str">
        <f t="shared" si="370"/>
        <v/>
      </c>
      <c r="DA384" s="121" t="str">
        <f t="shared" si="371"/>
        <v/>
      </c>
      <c r="DB384" s="122" t="str">
        <f t="shared" si="372"/>
        <v/>
      </c>
      <c r="DC384" s="120" t="str">
        <f t="shared" si="373"/>
        <v/>
      </c>
      <c r="DD384" s="121" t="str">
        <f t="shared" si="374"/>
        <v/>
      </c>
      <c r="DE384" s="121" t="str">
        <f t="shared" si="375"/>
        <v/>
      </c>
      <c r="DF384" s="122" t="str">
        <f t="shared" si="376"/>
        <v/>
      </c>
      <c r="DG384" s="110"/>
    </row>
    <row r="385" spans="2:111" ht="16.2" hidden="1" customHeight="1" outlineLevel="2" x14ac:dyDescent="0.4">
      <c r="B385" s="7">
        <v>380</v>
      </c>
      <c r="C385" s="12"/>
      <c r="D385" s="13"/>
      <c r="E385" s="14"/>
      <c r="F385" s="14"/>
      <c r="G385" s="14"/>
      <c r="H385" s="14"/>
      <c r="I385" s="14"/>
      <c r="J385" s="14"/>
      <c r="K385" s="14"/>
      <c r="L385" s="15"/>
      <c r="M385" s="12"/>
      <c r="N385" s="12"/>
      <c r="O385" s="12"/>
      <c r="P385" s="98" t="str">
        <f xml:space="preserve"> IF(ISBLANK(M385),"",VLOOKUP(M385,ComboValue!$E$2:$I$18,5,FALSE))</f>
        <v/>
      </c>
      <c r="Q385" s="12"/>
      <c r="R385" s="234" t="str" cm="1">
        <f t="array" ref="R385">IF(OR(ISNUMBER(SEARCH("GHS05",$D385:$L385)),ISNUMBER(SEARCH("GHS06",$D385:$L385)),ISNUMBER(SEARCH("GHS07",$D385:$L385)),ISNUMBER(SEARCH("GHS08",$D385:$L385)),ISNUMBER(SEARCH("geen pictogram",$D385:$L385)),ISNUMBER(SEARCH("GHS09",$D385:$L385)),ISNUMBER(SEARCH("GHS05",$D385:$L385))),"JA","NEE")</f>
        <v>NEE</v>
      </c>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X385" s="121" t="str">
        <f xml:space="preserve"> IF(ISBLANK(D385),"",VLOOKUP(D385,ComboValue!$B$2:$C$11,2,FALSE) &amp; ",") &amp; IF(ISBLANK(E385),"",VLOOKUP(E385,ComboValue!$B$2:$C$11,2,FALSE) &amp; ",") &amp; IF(ISBLANK(F385),"",VLOOKUP(F385,ComboValue!$B$2:$C$11,2,FALSE) &amp; ",") &amp; IF(ISBLANK(G385),"",VLOOKUP(G385,ComboValue!$B$2:$C$11,2,FALSE) &amp; ",") &amp; IF(ISBLANK(H385),"",VLOOKUP(H385,ComboValue!$B$2:$C$11,2,FALSE) &amp; ",") &amp; IF(ISBLANK(I385),"",VLOOKUP(I385,ComboValue!$B$2:$C$11,2,FALSE) &amp; ",") &amp; IF(ISBLANK(J385),"",VLOOKUP(J385,ComboValue!$B$2:$C$11,2,FALSE) &amp; ",") &amp; IF(ISBLANK(K385),"",VLOOKUP(K385,ComboValue!$B$2:$C$11,2,FALSE) &amp; ",") &amp; IF(ISBLANK(L385),"",VLOOKUP(L385,ComboValue!$B$2:$C$11,2,FALSE) &amp; ",")</f>
        <v/>
      </c>
      <c r="AY385" s="121" t="str">
        <f t="shared" si="336"/>
        <v>Tous_NL</v>
      </c>
      <c r="AZ385" s="121" t="str">
        <f>IF(ISBLANK(M385),"",VLOOKUP(M385,ComboValue!$E$2:$G$18,3,FALSE))</f>
        <v/>
      </c>
      <c r="BA385" s="121" t="str">
        <f>IF(ISBLANK(N385),"",VLOOKUP(N385,ComboValue!$K$2:$L$5,2,FALSE))</f>
        <v/>
      </c>
      <c r="BB385" s="128" t="str">
        <f>IF(ISBLANK(S385),"",VLOOKUP(S385,ComboValue!$N$2:$O$70,2,FALSE) &amp; ",") &amp; IF(ISBLANK(T385),"",VLOOKUP(T385,ComboValue!$N$2:$O$70,2,FALSE) &amp; ",") &amp; IF(ISBLANK(U385),"",VLOOKUP(U385,ComboValue!$N$2:$O$70,2,FALSE) &amp; ",") &amp; IF(ISBLANK(V385),"",VLOOKUP(V385,ComboValue!$N$2:$O$70,2,FALSE) &amp; ",") &amp; IF(ISBLANK(W385),"",VLOOKUP(W385,ComboValue!$N$2:$O$70,2,FALSE) &amp; ",") &amp; IF(ISBLANK(X385),"",VLOOKUP(X385,ComboValue!$N$2:$O$70,2,FALSE) &amp; ",") &amp; IF(ISBLANK(Y385),"",VLOOKUP(Y385,ComboValue!$N$2:$O$70,2,FALSE) &amp; ",") &amp; IF(ISBLANK(Z385),"",VLOOKUP(Z385,ComboValue!$N$2:$O$70,2,FALSE) &amp; ",") &amp; IF(ISBLANK(AA385),"",VLOOKUP(AA385,ComboValue!$N$2:$O$70,2,FALSE) &amp; ",") &amp; IF(ISBLANK(AB385),"",VLOOKUP(AB385,ComboValue!$N$2:$O$70,2,FALSE) &amp; ",") &amp; IF(ISBLANK(AC385),"",VLOOKUP(AC385,ComboValue!$N$2:$O$70,2,FALSE) &amp; ",") &amp; IF(ISBLANK(AD385),"",VLOOKUP(AD385,ComboValue!$N$2:$O$70,2,FALSE) &amp; ",") &amp; IF(ISBLANK(AE385),"",VLOOKUP(AE385,ComboValue!$N$2:$O$70,2,FALSE) &amp; ",") &amp; IF(ISBLANK(AF385),"",VLOOKUP(AF385,ComboValue!$N$2:$O$70,2,FALSE) &amp; ",") &amp; IF(ISBLANK(AG385),"",VLOOKUP(AG385,ComboValue!$N$2:$O$70,2,FALSE) &amp; ",") &amp; IF(ISBLANK(AH385),"",VLOOKUP(AH385,ComboValue!$N$2:$O$70,2,FALSE) &amp; ",") &amp; IF(ISBLANK(AI385),"",VLOOKUP(AI385,ComboValue!$N$2:$O$70,2,FALSE) &amp; ",") &amp; IF(ISBLANK(AJ385),"",VLOOKUP(AJ385,ComboValue!$N$2:$O$70,2,FALSE) &amp; ",") &amp; IF(ISBLANK(AK385),"",VLOOKUP(AK385,ComboValue!$N$2:$O$70,2,FALSE) &amp; ",") &amp; IF(ISBLANK(AL385),"",VLOOKUP(AL385,ComboValue!$N$2:$O$70,2,FALSE) &amp; ",") &amp; IF(ISBLANK(AM385),"",VLOOKUP(AM385,ComboValue!$N$2:$O$70,2,FALSE) &amp; ",") &amp; IF(ISBLANK(AN385),"",VLOOKUP(AN385,ComboValue!$N$2:$O$70,2,FALSE) &amp; ",") &amp; IF(ISBLANK(AO385),"",VLOOKUP(AO385,ComboValue!$N$2:$O$70,2,FALSE) &amp; ",") &amp; IF(ISBLANK(AP385),"",VLOOKUP(AP385,ComboValue!$N$2:$O$70,2,FALSE) &amp; ",") &amp; IF(ISBLANK(AQ385),"",VLOOKUP(AQ385,ComboValue!$N$2:$O$70,2,FALSE) &amp; ",") &amp; IF(ISBLANK(AR385),"",VLOOKUP(AR385,ComboValue!$N$2:$O$70,2,FALSE) &amp; ",") &amp; IF(ISBLANK(AS385),"",VLOOKUP(AS385,ComboValue!$N$2:$O$70,2,FALSE) &amp; ",") &amp; IF(ISBLANK(AT385),"",VLOOKUP(AT385,ComboValue!$N$2:$O$70,2,FALSE) &amp; ",") &amp; IF(ISBLANK(AU385),"",VLOOKUP(AU385,ComboValue!$N$2:$O$70,2,FALSE) &amp; ",") &amp; IF(ISBLANK(AV385),"",VLOOKUP(AV385,ComboValue!$N$2:$O$70,2,FALSE) &amp; ",")</f>
        <v/>
      </c>
      <c r="BC385" s="122" t="str">
        <f t="shared" si="337"/>
        <v/>
      </c>
      <c r="BD385" s="110"/>
      <c r="BE385" s="120" t="str">
        <f t="shared" si="325"/>
        <v/>
      </c>
      <c r="BF385" s="121" t="str">
        <f t="shared" si="326"/>
        <v/>
      </c>
      <c r="BG385" s="121" t="str">
        <f t="shared" si="327"/>
        <v/>
      </c>
      <c r="BH385" s="121" t="str">
        <f t="shared" si="328"/>
        <v/>
      </c>
      <c r="BI385" s="121" t="str">
        <f t="shared" si="329"/>
        <v/>
      </c>
      <c r="BJ385" s="121" t="str">
        <f t="shared" si="330"/>
        <v/>
      </c>
      <c r="BK385" s="121" t="str">
        <f t="shared" si="331"/>
        <v/>
      </c>
      <c r="BL385" s="121" t="str">
        <f t="shared" si="332"/>
        <v/>
      </c>
      <c r="BM385" s="121" t="str">
        <f t="shared" si="333"/>
        <v/>
      </c>
      <c r="BN385" s="121" t="str">
        <f t="shared" si="334"/>
        <v/>
      </c>
      <c r="BO385" s="121">
        <f t="shared" si="338"/>
        <v>0</v>
      </c>
      <c r="BP385" s="121">
        <f t="shared" si="339"/>
        <v>0</v>
      </c>
      <c r="BQ385" s="121">
        <f t="shared" si="340"/>
        <v>0</v>
      </c>
      <c r="BR385" s="121">
        <f t="shared" si="341"/>
        <v>0</v>
      </c>
      <c r="BS385" s="121">
        <f t="shared" si="342"/>
        <v>0</v>
      </c>
      <c r="BT385" s="121">
        <f t="shared" si="343"/>
        <v>0</v>
      </c>
      <c r="BU385" s="121" t="str">
        <f t="shared" si="344"/>
        <v/>
      </c>
      <c r="BV385" s="121" t="str">
        <f t="shared" si="345"/>
        <v/>
      </c>
      <c r="BW385" s="121" t="str">
        <f t="shared" si="346"/>
        <v/>
      </c>
      <c r="BX385" s="121" t="str">
        <f t="shared" si="347"/>
        <v/>
      </c>
      <c r="BY385" s="121" t="str">
        <f t="shared" si="348"/>
        <v/>
      </c>
      <c r="BZ385" s="121" t="str">
        <f t="shared" si="349"/>
        <v/>
      </c>
      <c r="CA385" s="121" t="str">
        <f t="shared" si="350"/>
        <v/>
      </c>
      <c r="CB385" s="121" t="str">
        <f t="shared" si="351"/>
        <v/>
      </c>
      <c r="CC385" s="121" t="str">
        <f t="shared" si="352"/>
        <v/>
      </c>
      <c r="CD385" s="121" t="str">
        <f t="shared" si="353"/>
        <v/>
      </c>
      <c r="CE385" s="121" t="str">
        <f t="shared" si="354"/>
        <v/>
      </c>
      <c r="CF385" s="121" t="str">
        <f t="shared" si="355"/>
        <v/>
      </c>
      <c r="CG385" s="121" t="str">
        <f t="shared" si="356"/>
        <v/>
      </c>
      <c r="CH385" s="121" t="str">
        <f t="shared" si="357"/>
        <v/>
      </c>
      <c r="CI385" s="121" t="str">
        <f t="shared" si="358"/>
        <v/>
      </c>
      <c r="CJ385" s="129" t="str">
        <f t="shared" si="359"/>
        <v/>
      </c>
      <c r="CK385" s="121" t="str">
        <f t="shared" si="360"/>
        <v/>
      </c>
      <c r="CL385" s="121" t="str">
        <f t="shared" si="361"/>
        <v/>
      </c>
      <c r="CM385" s="122" t="str">
        <f t="shared" si="362"/>
        <v/>
      </c>
      <c r="CN385" s="122"/>
      <c r="CO385" s="122"/>
      <c r="CP385" s="122"/>
      <c r="CQ385" s="122"/>
      <c r="CR385" s="218" t="str">
        <f t="shared" si="335"/>
        <v>NO</v>
      </c>
      <c r="CS385" s="120" t="str">
        <f t="shared" si="363"/>
        <v/>
      </c>
      <c r="CT385" s="121" t="str">
        <f t="shared" si="364"/>
        <v/>
      </c>
      <c r="CU385" s="121" t="str">
        <f t="shared" si="365"/>
        <v/>
      </c>
      <c r="CV385" s="121" t="str">
        <f t="shared" si="366"/>
        <v/>
      </c>
      <c r="CW385" s="121" t="str">
        <f t="shared" si="367"/>
        <v/>
      </c>
      <c r="CX385" s="121" t="str">
        <f t="shared" si="368"/>
        <v/>
      </c>
      <c r="CY385" s="121" t="str">
        <f t="shared" si="369"/>
        <v/>
      </c>
      <c r="CZ385" s="121" t="str">
        <f t="shared" si="370"/>
        <v/>
      </c>
      <c r="DA385" s="121" t="str">
        <f t="shared" si="371"/>
        <v/>
      </c>
      <c r="DB385" s="122" t="str">
        <f t="shared" si="372"/>
        <v/>
      </c>
      <c r="DC385" s="120" t="str">
        <f t="shared" si="373"/>
        <v/>
      </c>
      <c r="DD385" s="121" t="str">
        <f t="shared" si="374"/>
        <v/>
      </c>
      <c r="DE385" s="121" t="str">
        <f t="shared" si="375"/>
        <v/>
      </c>
      <c r="DF385" s="122" t="str">
        <f t="shared" si="376"/>
        <v/>
      </c>
      <c r="DG385" s="110"/>
    </row>
    <row r="386" spans="2:111" ht="16.2" hidden="1" customHeight="1" outlineLevel="2" x14ac:dyDescent="0.4">
      <c r="B386" s="7">
        <v>381</v>
      </c>
      <c r="C386" s="12"/>
      <c r="D386" s="13"/>
      <c r="E386" s="14"/>
      <c r="F386" s="14"/>
      <c r="G386" s="14"/>
      <c r="H386" s="14"/>
      <c r="I386" s="14"/>
      <c r="J386" s="14"/>
      <c r="K386" s="14"/>
      <c r="L386" s="15"/>
      <c r="M386" s="12"/>
      <c r="N386" s="12"/>
      <c r="O386" s="12"/>
      <c r="P386" s="98" t="str">
        <f xml:space="preserve"> IF(ISBLANK(M386),"",VLOOKUP(M386,ComboValue!$E$2:$I$18,5,FALSE))</f>
        <v/>
      </c>
      <c r="Q386" s="12"/>
      <c r="R386" s="234" t="str" cm="1">
        <f t="array" ref="R386">IF(OR(ISNUMBER(SEARCH("GHS05",$D386:$L386)),ISNUMBER(SEARCH("GHS06",$D386:$L386)),ISNUMBER(SEARCH("GHS07",$D386:$L386)),ISNUMBER(SEARCH("GHS08",$D386:$L386)),ISNUMBER(SEARCH("geen pictogram",$D386:$L386)),ISNUMBER(SEARCH("GHS09",$D386:$L386)),ISNUMBER(SEARCH("GHS05",$D386:$L386))),"JA","NEE")</f>
        <v>NEE</v>
      </c>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X386" s="121" t="str">
        <f xml:space="preserve"> IF(ISBLANK(D386),"",VLOOKUP(D386,ComboValue!$B$2:$C$11,2,FALSE) &amp; ",") &amp; IF(ISBLANK(E386),"",VLOOKUP(E386,ComboValue!$B$2:$C$11,2,FALSE) &amp; ",") &amp; IF(ISBLANK(F386),"",VLOOKUP(F386,ComboValue!$B$2:$C$11,2,FALSE) &amp; ",") &amp; IF(ISBLANK(G386),"",VLOOKUP(G386,ComboValue!$B$2:$C$11,2,FALSE) &amp; ",") &amp; IF(ISBLANK(H386),"",VLOOKUP(H386,ComboValue!$B$2:$C$11,2,FALSE) &amp; ",") &amp; IF(ISBLANK(I386),"",VLOOKUP(I386,ComboValue!$B$2:$C$11,2,FALSE) &amp; ",") &amp; IF(ISBLANK(J386),"",VLOOKUP(J386,ComboValue!$B$2:$C$11,2,FALSE) &amp; ",") &amp; IF(ISBLANK(K386),"",VLOOKUP(K386,ComboValue!$B$2:$C$11,2,FALSE) &amp; ",") &amp; IF(ISBLANK(L386),"",VLOOKUP(L386,ComboValue!$B$2:$C$11,2,FALSE) &amp; ",")</f>
        <v/>
      </c>
      <c r="AY386" s="121" t="str">
        <f t="shared" si="336"/>
        <v>Tous_NL</v>
      </c>
      <c r="AZ386" s="121" t="str">
        <f>IF(ISBLANK(M386),"",VLOOKUP(M386,ComboValue!$E$2:$G$18,3,FALSE))</f>
        <v/>
      </c>
      <c r="BA386" s="121" t="str">
        <f>IF(ISBLANK(N386),"",VLOOKUP(N386,ComboValue!$K$2:$L$5,2,FALSE))</f>
        <v/>
      </c>
      <c r="BB386" s="128" t="str">
        <f>IF(ISBLANK(S386),"",VLOOKUP(S386,ComboValue!$N$2:$O$70,2,FALSE) &amp; ",") &amp; IF(ISBLANK(T386),"",VLOOKUP(T386,ComboValue!$N$2:$O$70,2,FALSE) &amp; ",") &amp; IF(ISBLANK(U386),"",VLOOKUP(U386,ComboValue!$N$2:$O$70,2,FALSE) &amp; ",") &amp; IF(ISBLANK(V386),"",VLOOKUP(V386,ComboValue!$N$2:$O$70,2,FALSE) &amp; ",") &amp; IF(ISBLANK(W386),"",VLOOKUP(W386,ComboValue!$N$2:$O$70,2,FALSE) &amp; ",") &amp; IF(ISBLANK(X386),"",VLOOKUP(X386,ComboValue!$N$2:$O$70,2,FALSE) &amp; ",") &amp; IF(ISBLANK(Y386),"",VLOOKUP(Y386,ComboValue!$N$2:$O$70,2,FALSE) &amp; ",") &amp; IF(ISBLANK(Z386),"",VLOOKUP(Z386,ComboValue!$N$2:$O$70,2,FALSE) &amp; ",") &amp; IF(ISBLANK(AA386),"",VLOOKUP(AA386,ComboValue!$N$2:$O$70,2,FALSE) &amp; ",") &amp; IF(ISBLANK(AB386),"",VLOOKUP(AB386,ComboValue!$N$2:$O$70,2,FALSE) &amp; ",") &amp; IF(ISBLANK(AC386),"",VLOOKUP(AC386,ComboValue!$N$2:$O$70,2,FALSE) &amp; ",") &amp; IF(ISBLANK(AD386),"",VLOOKUP(AD386,ComboValue!$N$2:$O$70,2,FALSE) &amp; ",") &amp; IF(ISBLANK(AE386),"",VLOOKUP(AE386,ComboValue!$N$2:$O$70,2,FALSE) &amp; ",") &amp; IF(ISBLANK(AF386),"",VLOOKUP(AF386,ComboValue!$N$2:$O$70,2,FALSE) &amp; ",") &amp; IF(ISBLANK(AG386),"",VLOOKUP(AG386,ComboValue!$N$2:$O$70,2,FALSE) &amp; ",") &amp; IF(ISBLANK(AH386),"",VLOOKUP(AH386,ComboValue!$N$2:$O$70,2,FALSE) &amp; ",") &amp; IF(ISBLANK(AI386),"",VLOOKUP(AI386,ComboValue!$N$2:$O$70,2,FALSE) &amp; ",") &amp; IF(ISBLANK(AJ386),"",VLOOKUP(AJ386,ComboValue!$N$2:$O$70,2,FALSE) &amp; ",") &amp; IF(ISBLANK(AK386),"",VLOOKUP(AK386,ComboValue!$N$2:$O$70,2,FALSE) &amp; ",") &amp; IF(ISBLANK(AL386),"",VLOOKUP(AL386,ComboValue!$N$2:$O$70,2,FALSE) &amp; ",") &amp; IF(ISBLANK(AM386),"",VLOOKUP(AM386,ComboValue!$N$2:$O$70,2,FALSE) &amp; ",") &amp; IF(ISBLANK(AN386),"",VLOOKUP(AN386,ComboValue!$N$2:$O$70,2,FALSE) &amp; ",") &amp; IF(ISBLANK(AO386),"",VLOOKUP(AO386,ComboValue!$N$2:$O$70,2,FALSE) &amp; ",") &amp; IF(ISBLANK(AP386),"",VLOOKUP(AP386,ComboValue!$N$2:$O$70,2,FALSE) &amp; ",") &amp; IF(ISBLANK(AQ386),"",VLOOKUP(AQ386,ComboValue!$N$2:$O$70,2,FALSE) &amp; ",") &amp; IF(ISBLANK(AR386),"",VLOOKUP(AR386,ComboValue!$N$2:$O$70,2,FALSE) &amp; ",") &amp; IF(ISBLANK(AS386),"",VLOOKUP(AS386,ComboValue!$N$2:$O$70,2,FALSE) &amp; ",") &amp; IF(ISBLANK(AT386),"",VLOOKUP(AT386,ComboValue!$N$2:$O$70,2,FALSE) &amp; ",") &amp; IF(ISBLANK(AU386),"",VLOOKUP(AU386,ComboValue!$N$2:$O$70,2,FALSE) &amp; ",") &amp; IF(ISBLANK(AV386),"",VLOOKUP(AV386,ComboValue!$N$2:$O$70,2,FALSE) &amp; ",")</f>
        <v/>
      </c>
      <c r="BC386" s="122" t="str">
        <f t="shared" si="337"/>
        <v/>
      </c>
      <c r="BD386" s="110"/>
      <c r="BE386" s="120" t="str">
        <f t="shared" si="325"/>
        <v/>
      </c>
      <c r="BF386" s="121" t="str">
        <f t="shared" si="326"/>
        <v/>
      </c>
      <c r="BG386" s="121" t="str">
        <f t="shared" si="327"/>
        <v/>
      </c>
      <c r="BH386" s="121" t="str">
        <f t="shared" si="328"/>
        <v/>
      </c>
      <c r="BI386" s="121" t="str">
        <f t="shared" si="329"/>
        <v/>
      </c>
      <c r="BJ386" s="121" t="str">
        <f t="shared" si="330"/>
        <v/>
      </c>
      <c r="BK386" s="121" t="str">
        <f t="shared" si="331"/>
        <v/>
      </c>
      <c r="BL386" s="121" t="str">
        <f t="shared" si="332"/>
        <v/>
      </c>
      <c r="BM386" s="121" t="str">
        <f t="shared" si="333"/>
        <v/>
      </c>
      <c r="BN386" s="121" t="str">
        <f t="shared" si="334"/>
        <v/>
      </c>
      <c r="BO386" s="121">
        <f t="shared" si="338"/>
        <v>0</v>
      </c>
      <c r="BP386" s="121">
        <f t="shared" si="339"/>
        <v>0</v>
      </c>
      <c r="BQ386" s="121">
        <f t="shared" si="340"/>
        <v>0</v>
      </c>
      <c r="BR386" s="121">
        <f t="shared" si="341"/>
        <v>0</v>
      </c>
      <c r="BS386" s="121">
        <f t="shared" si="342"/>
        <v>0</v>
      </c>
      <c r="BT386" s="121">
        <f t="shared" si="343"/>
        <v>0</v>
      </c>
      <c r="BU386" s="121" t="str">
        <f t="shared" si="344"/>
        <v/>
      </c>
      <c r="BV386" s="121" t="str">
        <f t="shared" si="345"/>
        <v/>
      </c>
      <c r="BW386" s="121" t="str">
        <f t="shared" si="346"/>
        <v/>
      </c>
      <c r="BX386" s="121" t="str">
        <f t="shared" si="347"/>
        <v/>
      </c>
      <c r="BY386" s="121" t="str">
        <f t="shared" si="348"/>
        <v/>
      </c>
      <c r="BZ386" s="121" t="str">
        <f t="shared" si="349"/>
        <v/>
      </c>
      <c r="CA386" s="121" t="str">
        <f t="shared" si="350"/>
        <v/>
      </c>
      <c r="CB386" s="121" t="str">
        <f t="shared" si="351"/>
        <v/>
      </c>
      <c r="CC386" s="121" t="str">
        <f t="shared" si="352"/>
        <v/>
      </c>
      <c r="CD386" s="121" t="str">
        <f t="shared" si="353"/>
        <v/>
      </c>
      <c r="CE386" s="121" t="str">
        <f t="shared" si="354"/>
        <v/>
      </c>
      <c r="CF386" s="121" t="str">
        <f t="shared" si="355"/>
        <v/>
      </c>
      <c r="CG386" s="121" t="str">
        <f t="shared" si="356"/>
        <v/>
      </c>
      <c r="CH386" s="121" t="str">
        <f t="shared" si="357"/>
        <v/>
      </c>
      <c r="CI386" s="121" t="str">
        <f t="shared" si="358"/>
        <v/>
      </c>
      <c r="CJ386" s="129" t="str">
        <f t="shared" si="359"/>
        <v/>
      </c>
      <c r="CK386" s="121" t="str">
        <f t="shared" si="360"/>
        <v/>
      </c>
      <c r="CL386" s="121" t="str">
        <f t="shared" si="361"/>
        <v/>
      </c>
      <c r="CM386" s="122" t="str">
        <f t="shared" si="362"/>
        <v/>
      </c>
      <c r="CN386" s="122"/>
      <c r="CO386" s="122"/>
      <c r="CP386" s="122"/>
      <c r="CQ386" s="122"/>
      <c r="CR386" s="218" t="str">
        <f t="shared" si="335"/>
        <v>NO</v>
      </c>
      <c r="CS386" s="120" t="str">
        <f t="shared" si="363"/>
        <v/>
      </c>
      <c r="CT386" s="121" t="str">
        <f t="shared" si="364"/>
        <v/>
      </c>
      <c r="CU386" s="121" t="str">
        <f t="shared" si="365"/>
        <v/>
      </c>
      <c r="CV386" s="121" t="str">
        <f t="shared" si="366"/>
        <v/>
      </c>
      <c r="CW386" s="121" t="str">
        <f t="shared" si="367"/>
        <v/>
      </c>
      <c r="CX386" s="121" t="str">
        <f t="shared" si="368"/>
        <v/>
      </c>
      <c r="CY386" s="121" t="str">
        <f t="shared" si="369"/>
        <v/>
      </c>
      <c r="CZ386" s="121" t="str">
        <f t="shared" si="370"/>
        <v/>
      </c>
      <c r="DA386" s="121" t="str">
        <f t="shared" si="371"/>
        <v/>
      </c>
      <c r="DB386" s="122" t="str">
        <f t="shared" si="372"/>
        <v/>
      </c>
      <c r="DC386" s="120" t="str">
        <f t="shared" si="373"/>
        <v/>
      </c>
      <c r="DD386" s="121" t="str">
        <f t="shared" si="374"/>
        <v/>
      </c>
      <c r="DE386" s="121" t="str">
        <f t="shared" si="375"/>
        <v/>
      </c>
      <c r="DF386" s="122" t="str">
        <f t="shared" si="376"/>
        <v/>
      </c>
      <c r="DG386" s="110"/>
    </row>
    <row r="387" spans="2:111" ht="16.2" hidden="1" customHeight="1" outlineLevel="2" x14ac:dyDescent="0.4">
      <c r="B387" s="7">
        <v>382</v>
      </c>
      <c r="C387" s="12"/>
      <c r="D387" s="13"/>
      <c r="E387" s="14"/>
      <c r="F387" s="14"/>
      <c r="G387" s="14"/>
      <c r="H387" s="14"/>
      <c r="I387" s="14"/>
      <c r="J387" s="14"/>
      <c r="K387" s="14"/>
      <c r="L387" s="15"/>
      <c r="M387" s="12"/>
      <c r="N387" s="12"/>
      <c r="O387" s="12"/>
      <c r="P387" s="98" t="str">
        <f xml:space="preserve"> IF(ISBLANK(M387),"",VLOOKUP(M387,ComboValue!$E$2:$I$18,5,FALSE))</f>
        <v/>
      </c>
      <c r="Q387" s="12"/>
      <c r="R387" s="234" t="str" cm="1">
        <f t="array" ref="R387">IF(OR(ISNUMBER(SEARCH("GHS05",$D387:$L387)),ISNUMBER(SEARCH("GHS06",$D387:$L387)),ISNUMBER(SEARCH("GHS07",$D387:$L387)),ISNUMBER(SEARCH("GHS08",$D387:$L387)),ISNUMBER(SEARCH("geen pictogram",$D387:$L387)),ISNUMBER(SEARCH("GHS09",$D387:$L387)),ISNUMBER(SEARCH("GHS05",$D387:$L387))),"JA","NEE")</f>
        <v>NEE</v>
      </c>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X387" s="121" t="str">
        <f xml:space="preserve"> IF(ISBLANK(D387),"",VLOOKUP(D387,ComboValue!$B$2:$C$11,2,FALSE) &amp; ",") &amp; IF(ISBLANK(E387),"",VLOOKUP(E387,ComboValue!$B$2:$C$11,2,FALSE) &amp; ",") &amp; IF(ISBLANK(F387),"",VLOOKUP(F387,ComboValue!$B$2:$C$11,2,FALSE) &amp; ",") &amp; IF(ISBLANK(G387),"",VLOOKUP(G387,ComboValue!$B$2:$C$11,2,FALSE) &amp; ",") &amp; IF(ISBLANK(H387),"",VLOOKUP(H387,ComboValue!$B$2:$C$11,2,FALSE) &amp; ",") &amp; IF(ISBLANK(I387),"",VLOOKUP(I387,ComboValue!$B$2:$C$11,2,FALSE) &amp; ",") &amp; IF(ISBLANK(J387),"",VLOOKUP(J387,ComboValue!$B$2:$C$11,2,FALSE) &amp; ",") &amp; IF(ISBLANK(K387),"",VLOOKUP(K387,ComboValue!$B$2:$C$11,2,FALSE) &amp; ",") &amp; IF(ISBLANK(L387),"",VLOOKUP(L387,ComboValue!$B$2:$C$11,2,FALSE) &amp; ",")</f>
        <v/>
      </c>
      <c r="AY387" s="121" t="str">
        <f t="shared" si="336"/>
        <v>Tous_NL</v>
      </c>
      <c r="AZ387" s="121" t="str">
        <f>IF(ISBLANK(M387),"",VLOOKUP(M387,ComboValue!$E$2:$G$18,3,FALSE))</f>
        <v/>
      </c>
      <c r="BA387" s="121" t="str">
        <f>IF(ISBLANK(N387),"",VLOOKUP(N387,ComboValue!$K$2:$L$5,2,FALSE))</f>
        <v/>
      </c>
      <c r="BB387" s="128" t="str">
        <f>IF(ISBLANK(S387),"",VLOOKUP(S387,ComboValue!$N$2:$O$70,2,FALSE) &amp; ",") &amp; IF(ISBLANK(T387),"",VLOOKUP(T387,ComboValue!$N$2:$O$70,2,FALSE) &amp; ",") &amp; IF(ISBLANK(U387),"",VLOOKUP(U387,ComboValue!$N$2:$O$70,2,FALSE) &amp; ",") &amp; IF(ISBLANK(V387),"",VLOOKUP(V387,ComboValue!$N$2:$O$70,2,FALSE) &amp; ",") &amp; IF(ISBLANK(W387),"",VLOOKUP(W387,ComboValue!$N$2:$O$70,2,FALSE) &amp; ",") &amp; IF(ISBLANK(X387),"",VLOOKUP(X387,ComboValue!$N$2:$O$70,2,FALSE) &amp; ",") &amp; IF(ISBLANK(Y387),"",VLOOKUP(Y387,ComboValue!$N$2:$O$70,2,FALSE) &amp; ",") &amp; IF(ISBLANK(Z387),"",VLOOKUP(Z387,ComboValue!$N$2:$O$70,2,FALSE) &amp; ",") &amp; IF(ISBLANK(AA387),"",VLOOKUP(AA387,ComboValue!$N$2:$O$70,2,FALSE) &amp; ",") &amp; IF(ISBLANK(AB387),"",VLOOKUP(AB387,ComboValue!$N$2:$O$70,2,FALSE) &amp; ",") &amp; IF(ISBLANK(AC387),"",VLOOKUP(AC387,ComboValue!$N$2:$O$70,2,FALSE) &amp; ",") &amp; IF(ISBLANK(AD387),"",VLOOKUP(AD387,ComboValue!$N$2:$O$70,2,FALSE) &amp; ",") &amp; IF(ISBLANK(AE387),"",VLOOKUP(AE387,ComboValue!$N$2:$O$70,2,FALSE) &amp; ",") &amp; IF(ISBLANK(AF387),"",VLOOKUP(AF387,ComboValue!$N$2:$O$70,2,FALSE) &amp; ",") &amp; IF(ISBLANK(AG387),"",VLOOKUP(AG387,ComboValue!$N$2:$O$70,2,FALSE) &amp; ",") &amp; IF(ISBLANK(AH387),"",VLOOKUP(AH387,ComboValue!$N$2:$O$70,2,FALSE) &amp; ",") &amp; IF(ISBLANK(AI387),"",VLOOKUP(AI387,ComboValue!$N$2:$O$70,2,FALSE) &amp; ",") &amp; IF(ISBLANK(AJ387),"",VLOOKUP(AJ387,ComboValue!$N$2:$O$70,2,FALSE) &amp; ",") &amp; IF(ISBLANK(AK387),"",VLOOKUP(AK387,ComboValue!$N$2:$O$70,2,FALSE) &amp; ",") &amp; IF(ISBLANK(AL387),"",VLOOKUP(AL387,ComboValue!$N$2:$O$70,2,FALSE) &amp; ",") &amp; IF(ISBLANK(AM387),"",VLOOKUP(AM387,ComboValue!$N$2:$O$70,2,FALSE) &amp; ",") &amp; IF(ISBLANK(AN387),"",VLOOKUP(AN387,ComboValue!$N$2:$O$70,2,FALSE) &amp; ",") &amp; IF(ISBLANK(AO387),"",VLOOKUP(AO387,ComboValue!$N$2:$O$70,2,FALSE) &amp; ",") &amp; IF(ISBLANK(AP387),"",VLOOKUP(AP387,ComboValue!$N$2:$O$70,2,FALSE) &amp; ",") &amp; IF(ISBLANK(AQ387),"",VLOOKUP(AQ387,ComboValue!$N$2:$O$70,2,FALSE) &amp; ",") &amp; IF(ISBLANK(AR387),"",VLOOKUP(AR387,ComboValue!$N$2:$O$70,2,FALSE) &amp; ",") &amp; IF(ISBLANK(AS387),"",VLOOKUP(AS387,ComboValue!$N$2:$O$70,2,FALSE) &amp; ",") &amp; IF(ISBLANK(AT387),"",VLOOKUP(AT387,ComboValue!$N$2:$O$70,2,FALSE) &amp; ",") &amp; IF(ISBLANK(AU387),"",VLOOKUP(AU387,ComboValue!$N$2:$O$70,2,FALSE) &amp; ",") &amp; IF(ISBLANK(AV387),"",VLOOKUP(AV387,ComboValue!$N$2:$O$70,2,FALSE) &amp; ",")</f>
        <v/>
      </c>
      <c r="BC387" s="122" t="str">
        <f t="shared" si="337"/>
        <v/>
      </c>
      <c r="BD387" s="110"/>
      <c r="BE387" s="120" t="str">
        <f t="shared" si="325"/>
        <v/>
      </c>
      <c r="BF387" s="121" t="str">
        <f t="shared" si="326"/>
        <v/>
      </c>
      <c r="BG387" s="121" t="str">
        <f t="shared" si="327"/>
        <v/>
      </c>
      <c r="BH387" s="121" t="str">
        <f t="shared" si="328"/>
        <v/>
      </c>
      <c r="BI387" s="121" t="str">
        <f t="shared" si="329"/>
        <v/>
      </c>
      <c r="BJ387" s="121" t="str">
        <f t="shared" si="330"/>
        <v/>
      </c>
      <c r="BK387" s="121" t="str">
        <f t="shared" si="331"/>
        <v/>
      </c>
      <c r="BL387" s="121" t="str">
        <f t="shared" si="332"/>
        <v/>
      </c>
      <c r="BM387" s="121" t="str">
        <f t="shared" si="333"/>
        <v/>
      </c>
      <c r="BN387" s="121" t="str">
        <f t="shared" si="334"/>
        <v/>
      </c>
      <c r="BO387" s="121">
        <f t="shared" si="338"/>
        <v>0</v>
      </c>
      <c r="BP387" s="121">
        <f t="shared" si="339"/>
        <v>0</v>
      </c>
      <c r="BQ387" s="121">
        <f t="shared" si="340"/>
        <v>0</v>
      </c>
      <c r="BR387" s="121">
        <f t="shared" si="341"/>
        <v>0</v>
      </c>
      <c r="BS387" s="121">
        <f t="shared" si="342"/>
        <v>0</v>
      </c>
      <c r="BT387" s="121">
        <f t="shared" si="343"/>
        <v>0</v>
      </c>
      <c r="BU387" s="121" t="str">
        <f t="shared" si="344"/>
        <v/>
      </c>
      <c r="BV387" s="121" t="str">
        <f t="shared" si="345"/>
        <v/>
      </c>
      <c r="BW387" s="121" t="str">
        <f t="shared" si="346"/>
        <v/>
      </c>
      <c r="BX387" s="121" t="str">
        <f t="shared" si="347"/>
        <v/>
      </c>
      <c r="BY387" s="121" t="str">
        <f t="shared" si="348"/>
        <v/>
      </c>
      <c r="BZ387" s="121" t="str">
        <f t="shared" si="349"/>
        <v/>
      </c>
      <c r="CA387" s="121" t="str">
        <f t="shared" si="350"/>
        <v/>
      </c>
      <c r="CB387" s="121" t="str">
        <f t="shared" si="351"/>
        <v/>
      </c>
      <c r="CC387" s="121" t="str">
        <f t="shared" si="352"/>
        <v/>
      </c>
      <c r="CD387" s="121" t="str">
        <f t="shared" si="353"/>
        <v/>
      </c>
      <c r="CE387" s="121" t="str">
        <f t="shared" si="354"/>
        <v/>
      </c>
      <c r="CF387" s="121" t="str">
        <f t="shared" si="355"/>
        <v/>
      </c>
      <c r="CG387" s="121" t="str">
        <f t="shared" si="356"/>
        <v/>
      </c>
      <c r="CH387" s="121" t="str">
        <f t="shared" si="357"/>
        <v/>
      </c>
      <c r="CI387" s="121" t="str">
        <f t="shared" si="358"/>
        <v/>
      </c>
      <c r="CJ387" s="129" t="str">
        <f t="shared" si="359"/>
        <v/>
      </c>
      <c r="CK387" s="121" t="str">
        <f t="shared" si="360"/>
        <v/>
      </c>
      <c r="CL387" s="121" t="str">
        <f t="shared" si="361"/>
        <v/>
      </c>
      <c r="CM387" s="122" t="str">
        <f t="shared" si="362"/>
        <v/>
      </c>
      <c r="CN387" s="122"/>
      <c r="CO387" s="122"/>
      <c r="CP387" s="122"/>
      <c r="CQ387" s="122"/>
      <c r="CR387" s="218" t="str">
        <f t="shared" si="335"/>
        <v>NO</v>
      </c>
      <c r="CS387" s="120" t="str">
        <f t="shared" si="363"/>
        <v/>
      </c>
      <c r="CT387" s="121" t="str">
        <f t="shared" si="364"/>
        <v/>
      </c>
      <c r="CU387" s="121" t="str">
        <f t="shared" si="365"/>
        <v/>
      </c>
      <c r="CV387" s="121" t="str">
        <f t="shared" si="366"/>
        <v/>
      </c>
      <c r="CW387" s="121" t="str">
        <f t="shared" si="367"/>
        <v/>
      </c>
      <c r="CX387" s="121" t="str">
        <f t="shared" si="368"/>
        <v/>
      </c>
      <c r="CY387" s="121" t="str">
        <f t="shared" si="369"/>
        <v/>
      </c>
      <c r="CZ387" s="121" t="str">
        <f t="shared" si="370"/>
        <v/>
      </c>
      <c r="DA387" s="121" t="str">
        <f t="shared" si="371"/>
        <v/>
      </c>
      <c r="DB387" s="122" t="str">
        <f t="shared" si="372"/>
        <v/>
      </c>
      <c r="DC387" s="120" t="str">
        <f t="shared" si="373"/>
        <v/>
      </c>
      <c r="DD387" s="121" t="str">
        <f t="shared" si="374"/>
        <v/>
      </c>
      <c r="DE387" s="121" t="str">
        <f t="shared" si="375"/>
        <v/>
      </c>
      <c r="DF387" s="122" t="str">
        <f t="shared" si="376"/>
        <v/>
      </c>
      <c r="DG387" s="110"/>
    </row>
    <row r="388" spans="2:111" ht="16.2" hidden="1" customHeight="1" outlineLevel="2" x14ac:dyDescent="0.4">
      <c r="B388" s="7">
        <v>383</v>
      </c>
      <c r="C388" s="12"/>
      <c r="D388" s="13"/>
      <c r="E388" s="14"/>
      <c r="F388" s="14"/>
      <c r="G388" s="14"/>
      <c r="H388" s="14"/>
      <c r="I388" s="14"/>
      <c r="J388" s="14"/>
      <c r="K388" s="14"/>
      <c r="L388" s="15"/>
      <c r="M388" s="12"/>
      <c r="N388" s="12"/>
      <c r="O388" s="12"/>
      <c r="P388" s="98" t="str">
        <f xml:space="preserve"> IF(ISBLANK(M388),"",VLOOKUP(M388,ComboValue!$E$2:$I$18,5,FALSE))</f>
        <v/>
      </c>
      <c r="Q388" s="12"/>
      <c r="R388" s="234" t="str" cm="1">
        <f t="array" ref="R388">IF(OR(ISNUMBER(SEARCH("GHS05",$D388:$L388)),ISNUMBER(SEARCH("GHS06",$D388:$L388)),ISNUMBER(SEARCH("GHS07",$D388:$L388)),ISNUMBER(SEARCH("GHS08",$D388:$L388)),ISNUMBER(SEARCH("geen pictogram",$D388:$L388)),ISNUMBER(SEARCH("GHS09",$D388:$L388)),ISNUMBER(SEARCH("GHS05",$D388:$L388))),"JA","NEE")</f>
        <v>NEE</v>
      </c>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X388" s="121" t="str">
        <f xml:space="preserve"> IF(ISBLANK(D388),"",VLOOKUP(D388,ComboValue!$B$2:$C$11,2,FALSE) &amp; ",") &amp; IF(ISBLANK(E388),"",VLOOKUP(E388,ComboValue!$B$2:$C$11,2,FALSE) &amp; ",") &amp; IF(ISBLANK(F388),"",VLOOKUP(F388,ComboValue!$B$2:$C$11,2,FALSE) &amp; ",") &amp; IF(ISBLANK(G388),"",VLOOKUP(G388,ComboValue!$B$2:$C$11,2,FALSE) &amp; ",") &amp; IF(ISBLANK(H388),"",VLOOKUP(H388,ComboValue!$B$2:$C$11,2,FALSE) &amp; ",") &amp; IF(ISBLANK(I388),"",VLOOKUP(I388,ComboValue!$B$2:$C$11,2,FALSE) &amp; ",") &amp; IF(ISBLANK(J388),"",VLOOKUP(J388,ComboValue!$B$2:$C$11,2,FALSE) &amp; ",") &amp; IF(ISBLANK(K388),"",VLOOKUP(K388,ComboValue!$B$2:$C$11,2,FALSE) &amp; ",") &amp; IF(ISBLANK(L388),"",VLOOKUP(L388,ComboValue!$B$2:$C$11,2,FALSE) &amp; ",")</f>
        <v/>
      </c>
      <c r="AY388" s="121" t="str">
        <f t="shared" si="336"/>
        <v>Tous_NL</v>
      </c>
      <c r="AZ388" s="121" t="str">
        <f>IF(ISBLANK(M388),"",VLOOKUP(M388,ComboValue!$E$2:$G$18,3,FALSE))</f>
        <v/>
      </c>
      <c r="BA388" s="121" t="str">
        <f>IF(ISBLANK(N388),"",VLOOKUP(N388,ComboValue!$K$2:$L$5,2,FALSE))</f>
        <v/>
      </c>
      <c r="BB388" s="128" t="str">
        <f>IF(ISBLANK(S388),"",VLOOKUP(S388,ComboValue!$N$2:$O$70,2,FALSE) &amp; ",") &amp; IF(ISBLANK(T388),"",VLOOKUP(T388,ComboValue!$N$2:$O$70,2,FALSE) &amp; ",") &amp; IF(ISBLANK(U388),"",VLOOKUP(U388,ComboValue!$N$2:$O$70,2,FALSE) &amp; ",") &amp; IF(ISBLANK(V388),"",VLOOKUP(V388,ComboValue!$N$2:$O$70,2,FALSE) &amp; ",") &amp; IF(ISBLANK(W388),"",VLOOKUP(W388,ComboValue!$N$2:$O$70,2,FALSE) &amp; ",") &amp; IF(ISBLANK(X388),"",VLOOKUP(X388,ComboValue!$N$2:$O$70,2,FALSE) &amp; ",") &amp; IF(ISBLANK(Y388),"",VLOOKUP(Y388,ComboValue!$N$2:$O$70,2,FALSE) &amp; ",") &amp; IF(ISBLANK(Z388),"",VLOOKUP(Z388,ComboValue!$N$2:$O$70,2,FALSE) &amp; ",") &amp; IF(ISBLANK(AA388),"",VLOOKUP(AA388,ComboValue!$N$2:$O$70,2,FALSE) &amp; ",") &amp; IF(ISBLANK(AB388),"",VLOOKUP(AB388,ComboValue!$N$2:$O$70,2,FALSE) &amp; ",") &amp; IF(ISBLANK(AC388),"",VLOOKUP(AC388,ComboValue!$N$2:$O$70,2,FALSE) &amp; ",") &amp; IF(ISBLANK(AD388),"",VLOOKUP(AD388,ComboValue!$N$2:$O$70,2,FALSE) &amp; ",") &amp; IF(ISBLANK(AE388),"",VLOOKUP(AE388,ComboValue!$N$2:$O$70,2,FALSE) &amp; ",") &amp; IF(ISBLANK(AF388),"",VLOOKUP(AF388,ComboValue!$N$2:$O$70,2,FALSE) &amp; ",") &amp; IF(ISBLANK(AG388),"",VLOOKUP(AG388,ComboValue!$N$2:$O$70,2,FALSE) &amp; ",") &amp; IF(ISBLANK(AH388),"",VLOOKUP(AH388,ComboValue!$N$2:$O$70,2,FALSE) &amp; ",") &amp; IF(ISBLANK(AI388),"",VLOOKUP(AI388,ComboValue!$N$2:$O$70,2,FALSE) &amp; ",") &amp; IF(ISBLANK(AJ388),"",VLOOKUP(AJ388,ComboValue!$N$2:$O$70,2,FALSE) &amp; ",") &amp; IF(ISBLANK(AK388),"",VLOOKUP(AK388,ComboValue!$N$2:$O$70,2,FALSE) &amp; ",") &amp; IF(ISBLANK(AL388),"",VLOOKUP(AL388,ComboValue!$N$2:$O$70,2,FALSE) &amp; ",") &amp; IF(ISBLANK(AM388),"",VLOOKUP(AM388,ComboValue!$N$2:$O$70,2,FALSE) &amp; ",") &amp; IF(ISBLANK(AN388),"",VLOOKUP(AN388,ComboValue!$N$2:$O$70,2,FALSE) &amp; ",") &amp; IF(ISBLANK(AO388),"",VLOOKUP(AO388,ComboValue!$N$2:$O$70,2,FALSE) &amp; ",") &amp; IF(ISBLANK(AP388),"",VLOOKUP(AP388,ComboValue!$N$2:$O$70,2,FALSE) &amp; ",") &amp; IF(ISBLANK(AQ388),"",VLOOKUP(AQ388,ComboValue!$N$2:$O$70,2,FALSE) &amp; ",") &amp; IF(ISBLANK(AR388),"",VLOOKUP(AR388,ComboValue!$N$2:$O$70,2,FALSE) &amp; ",") &amp; IF(ISBLANK(AS388),"",VLOOKUP(AS388,ComboValue!$N$2:$O$70,2,FALSE) &amp; ",") &amp; IF(ISBLANK(AT388),"",VLOOKUP(AT388,ComboValue!$N$2:$O$70,2,FALSE) &amp; ",") &amp; IF(ISBLANK(AU388),"",VLOOKUP(AU388,ComboValue!$N$2:$O$70,2,FALSE) &amp; ",") &amp; IF(ISBLANK(AV388),"",VLOOKUP(AV388,ComboValue!$N$2:$O$70,2,FALSE) &amp; ",")</f>
        <v/>
      </c>
      <c r="BC388" s="122" t="str">
        <f t="shared" si="337"/>
        <v/>
      </c>
      <c r="BD388" s="110"/>
      <c r="BE388" s="120" t="str">
        <f t="shared" si="325"/>
        <v/>
      </c>
      <c r="BF388" s="121" t="str">
        <f t="shared" si="326"/>
        <v/>
      </c>
      <c r="BG388" s="121" t="str">
        <f t="shared" si="327"/>
        <v/>
      </c>
      <c r="BH388" s="121" t="str">
        <f t="shared" si="328"/>
        <v/>
      </c>
      <c r="BI388" s="121" t="str">
        <f t="shared" si="329"/>
        <v/>
      </c>
      <c r="BJ388" s="121" t="str">
        <f t="shared" si="330"/>
        <v/>
      </c>
      <c r="BK388" s="121" t="str">
        <f t="shared" si="331"/>
        <v/>
      </c>
      <c r="BL388" s="121" t="str">
        <f t="shared" si="332"/>
        <v/>
      </c>
      <c r="BM388" s="121" t="str">
        <f t="shared" si="333"/>
        <v/>
      </c>
      <c r="BN388" s="121" t="str">
        <f t="shared" si="334"/>
        <v/>
      </c>
      <c r="BO388" s="121">
        <f t="shared" si="338"/>
        <v>0</v>
      </c>
      <c r="BP388" s="121">
        <f t="shared" si="339"/>
        <v>0</v>
      </c>
      <c r="BQ388" s="121">
        <f t="shared" si="340"/>
        <v>0</v>
      </c>
      <c r="BR388" s="121">
        <f t="shared" si="341"/>
        <v>0</v>
      </c>
      <c r="BS388" s="121">
        <f t="shared" si="342"/>
        <v>0</v>
      </c>
      <c r="BT388" s="121">
        <f t="shared" si="343"/>
        <v>0</v>
      </c>
      <c r="BU388" s="121" t="str">
        <f t="shared" si="344"/>
        <v/>
      </c>
      <c r="BV388" s="121" t="str">
        <f t="shared" si="345"/>
        <v/>
      </c>
      <c r="BW388" s="121" t="str">
        <f t="shared" si="346"/>
        <v/>
      </c>
      <c r="BX388" s="121" t="str">
        <f t="shared" si="347"/>
        <v/>
      </c>
      <c r="BY388" s="121" t="str">
        <f t="shared" si="348"/>
        <v/>
      </c>
      <c r="BZ388" s="121" t="str">
        <f t="shared" si="349"/>
        <v/>
      </c>
      <c r="CA388" s="121" t="str">
        <f t="shared" si="350"/>
        <v/>
      </c>
      <c r="CB388" s="121" t="str">
        <f t="shared" si="351"/>
        <v/>
      </c>
      <c r="CC388" s="121" t="str">
        <f t="shared" si="352"/>
        <v/>
      </c>
      <c r="CD388" s="121" t="str">
        <f t="shared" si="353"/>
        <v/>
      </c>
      <c r="CE388" s="121" t="str">
        <f t="shared" si="354"/>
        <v/>
      </c>
      <c r="CF388" s="121" t="str">
        <f t="shared" si="355"/>
        <v/>
      </c>
      <c r="CG388" s="121" t="str">
        <f t="shared" si="356"/>
        <v/>
      </c>
      <c r="CH388" s="121" t="str">
        <f t="shared" si="357"/>
        <v/>
      </c>
      <c r="CI388" s="121" t="str">
        <f t="shared" si="358"/>
        <v/>
      </c>
      <c r="CJ388" s="129" t="str">
        <f t="shared" si="359"/>
        <v/>
      </c>
      <c r="CK388" s="121" t="str">
        <f t="shared" si="360"/>
        <v/>
      </c>
      <c r="CL388" s="121" t="str">
        <f t="shared" si="361"/>
        <v/>
      </c>
      <c r="CM388" s="122" t="str">
        <f t="shared" si="362"/>
        <v/>
      </c>
      <c r="CN388" s="122"/>
      <c r="CO388" s="122"/>
      <c r="CP388" s="122"/>
      <c r="CQ388" s="122"/>
      <c r="CR388" s="218" t="str">
        <f t="shared" si="335"/>
        <v>NO</v>
      </c>
      <c r="CS388" s="120" t="str">
        <f t="shared" si="363"/>
        <v/>
      </c>
      <c r="CT388" s="121" t="str">
        <f t="shared" si="364"/>
        <v/>
      </c>
      <c r="CU388" s="121" t="str">
        <f t="shared" si="365"/>
        <v/>
      </c>
      <c r="CV388" s="121" t="str">
        <f t="shared" si="366"/>
        <v/>
      </c>
      <c r="CW388" s="121" t="str">
        <f t="shared" si="367"/>
        <v/>
      </c>
      <c r="CX388" s="121" t="str">
        <f t="shared" si="368"/>
        <v/>
      </c>
      <c r="CY388" s="121" t="str">
        <f t="shared" si="369"/>
        <v/>
      </c>
      <c r="CZ388" s="121" t="str">
        <f t="shared" si="370"/>
        <v/>
      </c>
      <c r="DA388" s="121" t="str">
        <f t="shared" si="371"/>
        <v/>
      </c>
      <c r="DB388" s="122" t="str">
        <f t="shared" si="372"/>
        <v/>
      </c>
      <c r="DC388" s="120" t="str">
        <f t="shared" si="373"/>
        <v/>
      </c>
      <c r="DD388" s="121" t="str">
        <f t="shared" si="374"/>
        <v/>
      </c>
      <c r="DE388" s="121" t="str">
        <f t="shared" si="375"/>
        <v/>
      </c>
      <c r="DF388" s="122" t="str">
        <f t="shared" si="376"/>
        <v/>
      </c>
      <c r="DG388" s="110"/>
    </row>
    <row r="389" spans="2:111" ht="16.2" hidden="1" customHeight="1" outlineLevel="2" x14ac:dyDescent="0.4">
      <c r="B389" s="7">
        <v>384</v>
      </c>
      <c r="C389" s="12"/>
      <c r="D389" s="13"/>
      <c r="E389" s="14"/>
      <c r="F389" s="14"/>
      <c r="G389" s="14"/>
      <c r="H389" s="14"/>
      <c r="I389" s="14"/>
      <c r="J389" s="14"/>
      <c r="K389" s="14"/>
      <c r="L389" s="15"/>
      <c r="M389" s="12"/>
      <c r="N389" s="12"/>
      <c r="O389" s="12"/>
      <c r="P389" s="98" t="str">
        <f xml:space="preserve"> IF(ISBLANK(M389),"",VLOOKUP(M389,ComboValue!$E$2:$I$18,5,FALSE))</f>
        <v/>
      </c>
      <c r="Q389" s="12"/>
      <c r="R389" s="234" t="str" cm="1">
        <f t="array" ref="R389">IF(OR(ISNUMBER(SEARCH("GHS05",$D389:$L389)),ISNUMBER(SEARCH("GHS06",$D389:$L389)),ISNUMBER(SEARCH("GHS07",$D389:$L389)),ISNUMBER(SEARCH("GHS08",$D389:$L389)),ISNUMBER(SEARCH("geen pictogram",$D389:$L389)),ISNUMBER(SEARCH("GHS09",$D389:$L389)),ISNUMBER(SEARCH("GHS05",$D389:$L389))),"JA","NEE")</f>
        <v>NEE</v>
      </c>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X389" s="121" t="str">
        <f xml:space="preserve"> IF(ISBLANK(D389),"",VLOOKUP(D389,ComboValue!$B$2:$C$11,2,FALSE) &amp; ",") &amp; IF(ISBLANK(E389),"",VLOOKUP(E389,ComboValue!$B$2:$C$11,2,FALSE) &amp; ",") &amp; IF(ISBLANK(F389),"",VLOOKUP(F389,ComboValue!$B$2:$C$11,2,FALSE) &amp; ",") &amp; IF(ISBLANK(G389),"",VLOOKUP(G389,ComboValue!$B$2:$C$11,2,FALSE) &amp; ",") &amp; IF(ISBLANK(H389),"",VLOOKUP(H389,ComboValue!$B$2:$C$11,2,FALSE) &amp; ",") &amp; IF(ISBLANK(I389),"",VLOOKUP(I389,ComboValue!$B$2:$C$11,2,FALSE) &amp; ",") &amp; IF(ISBLANK(J389),"",VLOOKUP(J389,ComboValue!$B$2:$C$11,2,FALSE) &amp; ",") &amp; IF(ISBLANK(K389),"",VLOOKUP(K389,ComboValue!$B$2:$C$11,2,FALSE) &amp; ",") &amp; IF(ISBLANK(L389),"",VLOOKUP(L389,ComboValue!$B$2:$C$11,2,FALSE) &amp; ",")</f>
        <v/>
      </c>
      <c r="AY389" s="121" t="str">
        <f t="shared" si="336"/>
        <v>Tous_NL</v>
      </c>
      <c r="AZ389" s="121" t="str">
        <f>IF(ISBLANK(M389),"",VLOOKUP(M389,ComboValue!$E$2:$G$18,3,FALSE))</f>
        <v/>
      </c>
      <c r="BA389" s="121" t="str">
        <f>IF(ISBLANK(N389),"",VLOOKUP(N389,ComboValue!$K$2:$L$5,2,FALSE))</f>
        <v/>
      </c>
      <c r="BB389" s="128" t="str">
        <f>IF(ISBLANK(S389),"",VLOOKUP(S389,ComboValue!$N$2:$O$70,2,FALSE) &amp; ",") &amp; IF(ISBLANK(T389),"",VLOOKUP(T389,ComboValue!$N$2:$O$70,2,FALSE) &amp; ",") &amp; IF(ISBLANK(U389),"",VLOOKUP(U389,ComboValue!$N$2:$O$70,2,FALSE) &amp; ",") &amp; IF(ISBLANK(V389),"",VLOOKUP(V389,ComboValue!$N$2:$O$70,2,FALSE) &amp; ",") &amp; IF(ISBLANK(W389),"",VLOOKUP(W389,ComboValue!$N$2:$O$70,2,FALSE) &amp; ",") &amp; IF(ISBLANK(X389),"",VLOOKUP(X389,ComboValue!$N$2:$O$70,2,FALSE) &amp; ",") &amp; IF(ISBLANK(Y389),"",VLOOKUP(Y389,ComboValue!$N$2:$O$70,2,FALSE) &amp; ",") &amp; IF(ISBLANK(Z389),"",VLOOKUP(Z389,ComboValue!$N$2:$O$70,2,FALSE) &amp; ",") &amp; IF(ISBLANK(AA389),"",VLOOKUP(AA389,ComboValue!$N$2:$O$70,2,FALSE) &amp; ",") &amp; IF(ISBLANK(AB389),"",VLOOKUP(AB389,ComboValue!$N$2:$O$70,2,FALSE) &amp; ",") &amp; IF(ISBLANK(AC389),"",VLOOKUP(AC389,ComboValue!$N$2:$O$70,2,FALSE) &amp; ",") &amp; IF(ISBLANK(AD389),"",VLOOKUP(AD389,ComboValue!$N$2:$O$70,2,FALSE) &amp; ",") &amp; IF(ISBLANK(AE389),"",VLOOKUP(AE389,ComboValue!$N$2:$O$70,2,FALSE) &amp; ",") &amp; IF(ISBLANK(AF389),"",VLOOKUP(AF389,ComboValue!$N$2:$O$70,2,FALSE) &amp; ",") &amp; IF(ISBLANK(AG389),"",VLOOKUP(AG389,ComboValue!$N$2:$O$70,2,FALSE) &amp; ",") &amp; IF(ISBLANK(AH389),"",VLOOKUP(AH389,ComboValue!$N$2:$O$70,2,FALSE) &amp; ",") &amp; IF(ISBLANK(AI389),"",VLOOKUP(AI389,ComboValue!$N$2:$O$70,2,FALSE) &amp; ",") &amp; IF(ISBLANK(AJ389),"",VLOOKUP(AJ389,ComboValue!$N$2:$O$70,2,FALSE) &amp; ",") &amp; IF(ISBLANK(AK389),"",VLOOKUP(AK389,ComboValue!$N$2:$O$70,2,FALSE) &amp; ",") &amp; IF(ISBLANK(AL389),"",VLOOKUP(AL389,ComboValue!$N$2:$O$70,2,FALSE) &amp; ",") &amp; IF(ISBLANK(AM389),"",VLOOKUP(AM389,ComboValue!$N$2:$O$70,2,FALSE) &amp; ",") &amp; IF(ISBLANK(AN389),"",VLOOKUP(AN389,ComboValue!$N$2:$O$70,2,FALSE) &amp; ",") &amp; IF(ISBLANK(AO389),"",VLOOKUP(AO389,ComboValue!$N$2:$O$70,2,FALSE) &amp; ",") &amp; IF(ISBLANK(AP389),"",VLOOKUP(AP389,ComboValue!$N$2:$O$70,2,FALSE) &amp; ",") &amp; IF(ISBLANK(AQ389),"",VLOOKUP(AQ389,ComboValue!$N$2:$O$70,2,FALSE) &amp; ",") &amp; IF(ISBLANK(AR389),"",VLOOKUP(AR389,ComboValue!$N$2:$O$70,2,FALSE) &amp; ",") &amp; IF(ISBLANK(AS389),"",VLOOKUP(AS389,ComboValue!$N$2:$O$70,2,FALSE) &amp; ",") &amp; IF(ISBLANK(AT389),"",VLOOKUP(AT389,ComboValue!$N$2:$O$70,2,FALSE) &amp; ",") &amp; IF(ISBLANK(AU389),"",VLOOKUP(AU389,ComboValue!$N$2:$O$70,2,FALSE) &amp; ",") &amp; IF(ISBLANK(AV389),"",VLOOKUP(AV389,ComboValue!$N$2:$O$70,2,FALSE) &amp; ",")</f>
        <v/>
      </c>
      <c r="BC389" s="122" t="str">
        <f t="shared" si="337"/>
        <v/>
      </c>
      <c r="BD389" s="110"/>
      <c r="BE389" s="120" t="str">
        <f t="shared" si="325"/>
        <v/>
      </c>
      <c r="BF389" s="121" t="str">
        <f t="shared" si="326"/>
        <v/>
      </c>
      <c r="BG389" s="121" t="str">
        <f t="shared" si="327"/>
        <v/>
      </c>
      <c r="BH389" s="121" t="str">
        <f t="shared" si="328"/>
        <v/>
      </c>
      <c r="BI389" s="121" t="str">
        <f t="shared" si="329"/>
        <v/>
      </c>
      <c r="BJ389" s="121" t="str">
        <f t="shared" si="330"/>
        <v/>
      </c>
      <c r="BK389" s="121" t="str">
        <f t="shared" si="331"/>
        <v/>
      </c>
      <c r="BL389" s="121" t="str">
        <f t="shared" si="332"/>
        <v/>
      </c>
      <c r="BM389" s="121" t="str">
        <f t="shared" si="333"/>
        <v/>
      </c>
      <c r="BN389" s="121" t="str">
        <f t="shared" si="334"/>
        <v/>
      </c>
      <c r="BO389" s="121">
        <f t="shared" si="338"/>
        <v>0</v>
      </c>
      <c r="BP389" s="121">
        <f t="shared" si="339"/>
        <v>0</v>
      </c>
      <c r="BQ389" s="121">
        <f t="shared" si="340"/>
        <v>0</v>
      </c>
      <c r="BR389" s="121">
        <f t="shared" si="341"/>
        <v>0</v>
      </c>
      <c r="BS389" s="121">
        <f t="shared" si="342"/>
        <v>0</v>
      </c>
      <c r="BT389" s="121">
        <f t="shared" si="343"/>
        <v>0</v>
      </c>
      <c r="BU389" s="121" t="str">
        <f t="shared" si="344"/>
        <v/>
      </c>
      <c r="BV389" s="121" t="str">
        <f t="shared" si="345"/>
        <v/>
      </c>
      <c r="BW389" s="121" t="str">
        <f t="shared" si="346"/>
        <v/>
      </c>
      <c r="BX389" s="121" t="str">
        <f t="shared" si="347"/>
        <v/>
      </c>
      <c r="BY389" s="121" t="str">
        <f t="shared" si="348"/>
        <v/>
      </c>
      <c r="BZ389" s="121" t="str">
        <f t="shared" si="349"/>
        <v/>
      </c>
      <c r="CA389" s="121" t="str">
        <f t="shared" si="350"/>
        <v/>
      </c>
      <c r="CB389" s="121" t="str">
        <f t="shared" si="351"/>
        <v/>
      </c>
      <c r="CC389" s="121" t="str">
        <f t="shared" si="352"/>
        <v/>
      </c>
      <c r="CD389" s="121" t="str">
        <f t="shared" si="353"/>
        <v/>
      </c>
      <c r="CE389" s="121" t="str">
        <f t="shared" si="354"/>
        <v/>
      </c>
      <c r="CF389" s="121" t="str">
        <f t="shared" si="355"/>
        <v/>
      </c>
      <c r="CG389" s="121" t="str">
        <f t="shared" si="356"/>
        <v/>
      </c>
      <c r="CH389" s="121" t="str">
        <f t="shared" si="357"/>
        <v/>
      </c>
      <c r="CI389" s="121" t="str">
        <f t="shared" si="358"/>
        <v/>
      </c>
      <c r="CJ389" s="129" t="str">
        <f t="shared" si="359"/>
        <v/>
      </c>
      <c r="CK389" s="121" t="str">
        <f t="shared" si="360"/>
        <v/>
      </c>
      <c r="CL389" s="121" t="str">
        <f t="shared" si="361"/>
        <v/>
      </c>
      <c r="CM389" s="122" t="str">
        <f t="shared" si="362"/>
        <v/>
      </c>
      <c r="CN389" s="122"/>
      <c r="CO389" s="122"/>
      <c r="CP389" s="122"/>
      <c r="CQ389" s="122"/>
      <c r="CR389" s="218" t="str">
        <f t="shared" si="335"/>
        <v>NO</v>
      </c>
      <c r="CS389" s="120" t="str">
        <f t="shared" si="363"/>
        <v/>
      </c>
      <c r="CT389" s="121" t="str">
        <f t="shared" si="364"/>
        <v/>
      </c>
      <c r="CU389" s="121" t="str">
        <f t="shared" si="365"/>
        <v/>
      </c>
      <c r="CV389" s="121" t="str">
        <f t="shared" si="366"/>
        <v/>
      </c>
      <c r="CW389" s="121" t="str">
        <f t="shared" si="367"/>
        <v/>
      </c>
      <c r="CX389" s="121" t="str">
        <f t="shared" si="368"/>
        <v/>
      </c>
      <c r="CY389" s="121" t="str">
        <f t="shared" si="369"/>
        <v/>
      </c>
      <c r="CZ389" s="121" t="str">
        <f t="shared" si="370"/>
        <v/>
      </c>
      <c r="DA389" s="121" t="str">
        <f t="shared" si="371"/>
        <v/>
      </c>
      <c r="DB389" s="122" t="str">
        <f t="shared" si="372"/>
        <v/>
      </c>
      <c r="DC389" s="120" t="str">
        <f t="shared" si="373"/>
        <v/>
      </c>
      <c r="DD389" s="121" t="str">
        <f t="shared" si="374"/>
        <v/>
      </c>
      <c r="DE389" s="121" t="str">
        <f t="shared" si="375"/>
        <v/>
      </c>
      <c r="DF389" s="122" t="str">
        <f t="shared" si="376"/>
        <v/>
      </c>
      <c r="DG389" s="110"/>
    </row>
    <row r="390" spans="2:111" ht="16.2" hidden="1" customHeight="1" outlineLevel="2" x14ac:dyDescent="0.4">
      <c r="B390" s="7">
        <v>385</v>
      </c>
      <c r="C390" s="12"/>
      <c r="D390" s="13"/>
      <c r="E390" s="14"/>
      <c r="F390" s="14"/>
      <c r="G390" s="14"/>
      <c r="H390" s="14"/>
      <c r="I390" s="14"/>
      <c r="J390" s="14"/>
      <c r="K390" s="14"/>
      <c r="L390" s="15"/>
      <c r="M390" s="12"/>
      <c r="N390" s="12"/>
      <c r="O390" s="12"/>
      <c r="P390" s="98" t="str">
        <f xml:space="preserve"> IF(ISBLANK(M390),"",VLOOKUP(M390,ComboValue!$E$2:$I$18,5,FALSE))</f>
        <v/>
      </c>
      <c r="Q390" s="12"/>
      <c r="R390" s="234" t="str" cm="1">
        <f t="array" ref="R390">IF(OR(ISNUMBER(SEARCH("GHS05",$D390:$L390)),ISNUMBER(SEARCH("GHS06",$D390:$L390)),ISNUMBER(SEARCH("GHS07",$D390:$L390)),ISNUMBER(SEARCH("GHS08",$D390:$L390)),ISNUMBER(SEARCH("geen pictogram",$D390:$L390)),ISNUMBER(SEARCH("GHS09",$D390:$L390)),ISNUMBER(SEARCH("GHS05",$D390:$L390))),"JA","NEE")</f>
        <v>NEE</v>
      </c>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X390" s="121" t="str">
        <f xml:space="preserve"> IF(ISBLANK(D390),"",VLOOKUP(D390,ComboValue!$B$2:$C$11,2,FALSE) &amp; ",") &amp; IF(ISBLANK(E390),"",VLOOKUP(E390,ComboValue!$B$2:$C$11,2,FALSE) &amp; ",") &amp; IF(ISBLANK(F390),"",VLOOKUP(F390,ComboValue!$B$2:$C$11,2,FALSE) &amp; ",") &amp; IF(ISBLANK(G390),"",VLOOKUP(G390,ComboValue!$B$2:$C$11,2,FALSE) &amp; ",") &amp; IF(ISBLANK(H390),"",VLOOKUP(H390,ComboValue!$B$2:$C$11,2,FALSE) &amp; ",") &amp; IF(ISBLANK(I390),"",VLOOKUP(I390,ComboValue!$B$2:$C$11,2,FALSE) &amp; ",") &amp; IF(ISBLANK(J390),"",VLOOKUP(J390,ComboValue!$B$2:$C$11,2,FALSE) &amp; ",") &amp; IF(ISBLANK(K390),"",VLOOKUP(K390,ComboValue!$B$2:$C$11,2,FALSE) &amp; ",") &amp; IF(ISBLANK(L390),"",VLOOKUP(L390,ComboValue!$B$2:$C$11,2,FALSE) &amp; ",")</f>
        <v/>
      </c>
      <c r="AY390" s="121" t="str">
        <f t="shared" si="336"/>
        <v>Tous_NL</v>
      </c>
      <c r="AZ390" s="121" t="str">
        <f>IF(ISBLANK(M390),"",VLOOKUP(M390,ComboValue!$E$2:$G$18,3,FALSE))</f>
        <v/>
      </c>
      <c r="BA390" s="121" t="str">
        <f>IF(ISBLANK(N390),"",VLOOKUP(N390,ComboValue!$K$2:$L$5,2,FALSE))</f>
        <v/>
      </c>
      <c r="BB390" s="128" t="str">
        <f>IF(ISBLANK(S390),"",VLOOKUP(S390,ComboValue!$N$2:$O$70,2,FALSE) &amp; ",") &amp; IF(ISBLANK(T390),"",VLOOKUP(T390,ComboValue!$N$2:$O$70,2,FALSE) &amp; ",") &amp; IF(ISBLANK(U390),"",VLOOKUP(U390,ComboValue!$N$2:$O$70,2,FALSE) &amp; ",") &amp; IF(ISBLANK(V390),"",VLOOKUP(V390,ComboValue!$N$2:$O$70,2,FALSE) &amp; ",") &amp; IF(ISBLANK(W390),"",VLOOKUP(W390,ComboValue!$N$2:$O$70,2,FALSE) &amp; ",") &amp; IF(ISBLANK(X390),"",VLOOKUP(X390,ComboValue!$N$2:$O$70,2,FALSE) &amp; ",") &amp; IF(ISBLANK(Y390),"",VLOOKUP(Y390,ComboValue!$N$2:$O$70,2,FALSE) &amp; ",") &amp; IF(ISBLANK(Z390),"",VLOOKUP(Z390,ComboValue!$N$2:$O$70,2,FALSE) &amp; ",") &amp; IF(ISBLANK(AA390),"",VLOOKUP(AA390,ComboValue!$N$2:$O$70,2,FALSE) &amp; ",") &amp; IF(ISBLANK(AB390),"",VLOOKUP(AB390,ComboValue!$N$2:$O$70,2,FALSE) &amp; ",") &amp; IF(ISBLANK(AC390),"",VLOOKUP(AC390,ComboValue!$N$2:$O$70,2,FALSE) &amp; ",") &amp; IF(ISBLANK(AD390),"",VLOOKUP(AD390,ComboValue!$N$2:$O$70,2,FALSE) &amp; ",") &amp; IF(ISBLANK(AE390),"",VLOOKUP(AE390,ComboValue!$N$2:$O$70,2,FALSE) &amp; ",") &amp; IF(ISBLANK(AF390),"",VLOOKUP(AF390,ComboValue!$N$2:$O$70,2,FALSE) &amp; ",") &amp; IF(ISBLANK(AG390),"",VLOOKUP(AG390,ComboValue!$N$2:$O$70,2,FALSE) &amp; ",") &amp; IF(ISBLANK(AH390),"",VLOOKUP(AH390,ComboValue!$N$2:$O$70,2,FALSE) &amp; ",") &amp; IF(ISBLANK(AI390),"",VLOOKUP(AI390,ComboValue!$N$2:$O$70,2,FALSE) &amp; ",") &amp; IF(ISBLANK(AJ390),"",VLOOKUP(AJ390,ComboValue!$N$2:$O$70,2,FALSE) &amp; ",") &amp; IF(ISBLANK(AK390),"",VLOOKUP(AK390,ComboValue!$N$2:$O$70,2,FALSE) &amp; ",") &amp; IF(ISBLANK(AL390),"",VLOOKUP(AL390,ComboValue!$N$2:$O$70,2,FALSE) &amp; ",") &amp; IF(ISBLANK(AM390),"",VLOOKUP(AM390,ComboValue!$N$2:$O$70,2,FALSE) &amp; ",") &amp; IF(ISBLANK(AN390),"",VLOOKUP(AN390,ComboValue!$N$2:$O$70,2,FALSE) &amp; ",") &amp; IF(ISBLANK(AO390),"",VLOOKUP(AO390,ComboValue!$N$2:$O$70,2,FALSE) &amp; ",") &amp; IF(ISBLANK(AP390),"",VLOOKUP(AP390,ComboValue!$N$2:$O$70,2,FALSE) &amp; ",") &amp; IF(ISBLANK(AQ390),"",VLOOKUP(AQ390,ComboValue!$N$2:$O$70,2,FALSE) &amp; ",") &amp; IF(ISBLANK(AR390),"",VLOOKUP(AR390,ComboValue!$N$2:$O$70,2,FALSE) &amp; ",") &amp; IF(ISBLANK(AS390),"",VLOOKUP(AS390,ComboValue!$N$2:$O$70,2,FALSE) &amp; ",") &amp; IF(ISBLANK(AT390),"",VLOOKUP(AT390,ComboValue!$N$2:$O$70,2,FALSE) &amp; ",") &amp; IF(ISBLANK(AU390),"",VLOOKUP(AU390,ComboValue!$N$2:$O$70,2,FALSE) &amp; ",") &amp; IF(ISBLANK(AV390),"",VLOOKUP(AV390,ComboValue!$N$2:$O$70,2,FALSE) &amp; ",")</f>
        <v/>
      </c>
      <c r="BC390" s="122" t="str">
        <f t="shared" si="337"/>
        <v/>
      </c>
      <c r="BD390" s="110"/>
      <c r="BE390" s="120" t="str">
        <f t="shared" si="325"/>
        <v/>
      </c>
      <c r="BF390" s="121" t="str">
        <f t="shared" si="326"/>
        <v/>
      </c>
      <c r="BG390" s="121" t="str">
        <f t="shared" si="327"/>
        <v/>
      </c>
      <c r="BH390" s="121" t="str">
        <f t="shared" si="328"/>
        <v/>
      </c>
      <c r="BI390" s="121" t="str">
        <f t="shared" si="329"/>
        <v/>
      </c>
      <c r="BJ390" s="121" t="str">
        <f t="shared" si="330"/>
        <v/>
      </c>
      <c r="BK390" s="121" t="str">
        <f t="shared" si="331"/>
        <v/>
      </c>
      <c r="BL390" s="121" t="str">
        <f t="shared" si="332"/>
        <v/>
      </c>
      <c r="BM390" s="121" t="str">
        <f t="shared" si="333"/>
        <v/>
      </c>
      <c r="BN390" s="121" t="str">
        <f t="shared" si="334"/>
        <v/>
      </c>
      <c r="BO390" s="121">
        <f t="shared" si="338"/>
        <v>0</v>
      </c>
      <c r="BP390" s="121">
        <f t="shared" si="339"/>
        <v>0</v>
      </c>
      <c r="BQ390" s="121">
        <f t="shared" si="340"/>
        <v>0</v>
      </c>
      <c r="BR390" s="121">
        <f t="shared" si="341"/>
        <v>0</v>
      </c>
      <c r="BS390" s="121">
        <f t="shared" si="342"/>
        <v>0</v>
      </c>
      <c r="BT390" s="121">
        <f t="shared" si="343"/>
        <v>0</v>
      </c>
      <c r="BU390" s="121" t="str">
        <f t="shared" si="344"/>
        <v/>
      </c>
      <c r="BV390" s="121" t="str">
        <f t="shared" si="345"/>
        <v/>
      </c>
      <c r="BW390" s="121" t="str">
        <f t="shared" si="346"/>
        <v/>
      </c>
      <c r="BX390" s="121" t="str">
        <f t="shared" si="347"/>
        <v/>
      </c>
      <c r="BY390" s="121" t="str">
        <f t="shared" si="348"/>
        <v/>
      </c>
      <c r="BZ390" s="121" t="str">
        <f t="shared" si="349"/>
        <v/>
      </c>
      <c r="CA390" s="121" t="str">
        <f t="shared" si="350"/>
        <v/>
      </c>
      <c r="CB390" s="121" t="str">
        <f t="shared" si="351"/>
        <v/>
      </c>
      <c r="CC390" s="121" t="str">
        <f t="shared" si="352"/>
        <v/>
      </c>
      <c r="CD390" s="121" t="str">
        <f t="shared" si="353"/>
        <v/>
      </c>
      <c r="CE390" s="121" t="str">
        <f t="shared" si="354"/>
        <v/>
      </c>
      <c r="CF390" s="121" t="str">
        <f t="shared" si="355"/>
        <v/>
      </c>
      <c r="CG390" s="121" t="str">
        <f t="shared" si="356"/>
        <v/>
      </c>
      <c r="CH390" s="121" t="str">
        <f t="shared" si="357"/>
        <v/>
      </c>
      <c r="CI390" s="121" t="str">
        <f t="shared" si="358"/>
        <v/>
      </c>
      <c r="CJ390" s="129" t="str">
        <f t="shared" si="359"/>
        <v/>
      </c>
      <c r="CK390" s="121" t="str">
        <f t="shared" si="360"/>
        <v/>
      </c>
      <c r="CL390" s="121" t="str">
        <f t="shared" si="361"/>
        <v/>
      </c>
      <c r="CM390" s="122" t="str">
        <f t="shared" si="362"/>
        <v/>
      </c>
      <c r="CN390" s="122"/>
      <c r="CO390" s="122"/>
      <c r="CP390" s="122"/>
      <c r="CQ390" s="122"/>
      <c r="CR390" s="218" t="str">
        <f t="shared" si="335"/>
        <v>NO</v>
      </c>
      <c r="CS390" s="120" t="str">
        <f t="shared" si="363"/>
        <v/>
      </c>
      <c r="CT390" s="121" t="str">
        <f t="shared" si="364"/>
        <v/>
      </c>
      <c r="CU390" s="121" t="str">
        <f t="shared" si="365"/>
        <v/>
      </c>
      <c r="CV390" s="121" t="str">
        <f t="shared" si="366"/>
        <v/>
      </c>
      <c r="CW390" s="121" t="str">
        <f t="shared" si="367"/>
        <v/>
      </c>
      <c r="CX390" s="121" t="str">
        <f t="shared" si="368"/>
        <v/>
      </c>
      <c r="CY390" s="121" t="str">
        <f t="shared" si="369"/>
        <v/>
      </c>
      <c r="CZ390" s="121" t="str">
        <f t="shared" si="370"/>
        <v/>
      </c>
      <c r="DA390" s="121" t="str">
        <f t="shared" si="371"/>
        <v/>
      </c>
      <c r="DB390" s="122" t="str">
        <f t="shared" si="372"/>
        <v/>
      </c>
      <c r="DC390" s="120" t="str">
        <f t="shared" si="373"/>
        <v/>
      </c>
      <c r="DD390" s="121" t="str">
        <f t="shared" si="374"/>
        <v/>
      </c>
      <c r="DE390" s="121" t="str">
        <f t="shared" si="375"/>
        <v/>
      </c>
      <c r="DF390" s="122" t="str">
        <f t="shared" si="376"/>
        <v/>
      </c>
      <c r="DG390" s="110"/>
    </row>
    <row r="391" spans="2:111" ht="16.2" hidden="1" customHeight="1" outlineLevel="2" x14ac:dyDescent="0.4">
      <c r="B391" s="7">
        <v>386</v>
      </c>
      <c r="C391" s="12"/>
      <c r="D391" s="13"/>
      <c r="E391" s="14"/>
      <c r="F391" s="14"/>
      <c r="G391" s="14"/>
      <c r="H391" s="14"/>
      <c r="I391" s="14"/>
      <c r="J391" s="14"/>
      <c r="K391" s="14"/>
      <c r="L391" s="15"/>
      <c r="M391" s="12"/>
      <c r="N391" s="12"/>
      <c r="O391" s="12"/>
      <c r="P391" s="98" t="str">
        <f xml:space="preserve"> IF(ISBLANK(M391),"",VLOOKUP(M391,ComboValue!$E$2:$I$18,5,FALSE))</f>
        <v/>
      </c>
      <c r="Q391" s="12"/>
      <c r="R391" s="234" t="str" cm="1">
        <f t="array" ref="R391">IF(OR(ISNUMBER(SEARCH("GHS05",$D391:$L391)),ISNUMBER(SEARCH("GHS06",$D391:$L391)),ISNUMBER(SEARCH("GHS07",$D391:$L391)),ISNUMBER(SEARCH("GHS08",$D391:$L391)),ISNUMBER(SEARCH("geen pictogram",$D391:$L391)),ISNUMBER(SEARCH("GHS09",$D391:$L391)),ISNUMBER(SEARCH("GHS05",$D391:$L391))),"JA","NEE")</f>
        <v>NEE</v>
      </c>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X391" s="121" t="str">
        <f xml:space="preserve"> IF(ISBLANK(D391),"",VLOOKUP(D391,ComboValue!$B$2:$C$11,2,FALSE) &amp; ",") &amp; IF(ISBLANK(E391),"",VLOOKUP(E391,ComboValue!$B$2:$C$11,2,FALSE) &amp; ",") &amp; IF(ISBLANK(F391),"",VLOOKUP(F391,ComboValue!$B$2:$C$11,2,FALSE) &amp; ",") &amp; IF(ISBLANK(G391),"",VLOOKUP(G391,ComboValue!$B$2:$C$11,2,FALSE) &amp; ",") &amp; IF(ISBLANK(H391),"",VLOOKUP(H391,ComboValue!$B$2:$C$11,2,FALSE) &amp; ",") &amp; IF(ISBLANK(I391),"",VLOOKUP(I391,ComboValue!$B$2:$C$11,2,FALSE) &amp; ",") &amp; IF(ISBLANK(J391),"",VLOOKUP(J391,ComboValue!$B$2:$C$11,2,FALSE) &amp; ",") &amp; IF(ISBLANK(K391),"",VLOOKUP(K391,ComboValue!$B$2:$C$11,2,FALSE) &amp; ",") &amp; IF(ISBLANK(L391),"",VLOOKUP(L391,ComboValue!$B$2:$C$11,2,FALSE) &amp; ",")</f>
        <v/>
      </c>
      <c r="AY391" s="121" t="str">
        <f t="shared" si="336"/>
        <v>Tous_NL</v>
      </c>
      <c r="AZ391" s="121" t="str">
        <f>IF(ISBLANK(M391),"",VLOOKUP(M391,ComboValue!$E$2:$G$18,3,FALSE))</f>
        <v/>
      </c>
      <c r="BA391" s="121" t="str">
        <f>IF(ISBLANK(N391),"",VLOOKUP(N391,ComboValue!$K$2:$L$5,2,FALSE))</f>
        <v/>
      </c>
      <c r="BB391" s="128" t="str">
        <f>IF(ISBLANK(S391),"",VLOOKUP(S391,ComboValue!$N$2:$O$70,2,FALSE) &amp; ",") &amp; IF(ISBLANK(T391),"",VLOOKUP(T391,ComboValue!$N$2:$O$70,2,FALSE) &amp; ",") &amp; IF(ISBLANK(U391),"",VLOOKUP(U391,ComboValue!$N$2:$O$70,2,FALSE) &amp; ",") &amp; IF(ISBLANK(V391),"",VLOOKUP(V391,ComboValue!$N$2:$O$70,2,FALSE) &amp; ",") &amp; IF(ISBLANK(W391),"",VLOOKUP(W391,ComboValue!$N$2:$O$70,2,FALSE) &amp; ",") &amp; IF(ISBLANK(X391),"",VLOOKUP(X391,ComboValue!$N$2:$O$70,2,FALSE) &amp; ",") &amp; IF(ISBLANK(Y391),"",VLOOKUP(Y391,ComboValue!$N$2:$O$70,2,FALSE) &amp; ",") &amp; IF(ISBLANK(Z391),"",VLOOKUP(Z391,ComboValue!$N$2:$O$70,2,FALSE) &amp; ",") &amp; IF(ISBLANK(AA391),"",VLOOKUP(AA391,ComboValue!$N$2:$O$70,2,FALSE) &amp; ",") &amp; IF(ISBLANK(AB391),"",VLOOKUP(AB391,ComboValue!$N$2:$O$70,2,FALSE) &amp; ",") &amp; IF(ISBLANK(AC391),"",VLOOKUP(AC391,ComboValue!$N$2:$O$70,2,FALSE) &amp; ",") &amp; IF(ISBLANK(AD391),"",VLOOKUP(AD391,ComboValue!$N$2:$O$70,2,FALSE) &amp; ",") &amp; IF(ISBLANK(AE391),"",VLOOKUP(AE391,ComboValue!$N$2:$O$70,2,FALSE) &amp; ",") &amp; IF(ISBLANK(AF391),"",VLOOKUP(AF391,ComboValue!$N$2:$O$70,2,FALSE) &amp; ",") &amp; IF(ISBLANK(AG391),"",VLOOKUP(AG391,ComboValue!$N$2:$O$70,2,FALSE) &amp; ",") &amp; IF(ISBLANK(AH391),"",VLOOKUP(AH391,ComboValue!$N$2:$O$70,2,FALSE) &amp; ",") &amp; IF(ISBLANK(AI391),"",VLOOKUP(AI391,ComboValue!$N$2:$O$70,2,FALSE) &amp; ",") &amp; IF(ISBLANK(AJ391),"",VLOOKUP(AJ391,ComboValue!$N$2:$O$70,2,FALSE) &amp; ",") &amp; IF(ISBLANK(AK391),"",VLOOKUP(AK391,ComboValue!$N$2:$O$70,2,FALSE) &amp; ",") &amp; IF(ISBLANK(AL391),"",VLOOKUP(AL391,ComboValue!$N$2:$O$70,2,FALSE) &amp; ",") &amp; IF(ISBLANK(AM391),"",VLOOKUP(AM391,ComboValue!$N$2:$O$70,2,FALSE) &amp; ",") &amp; IF(ISBLANK(AN391),"",VLOOKUP(AN391,ComboValue!$N$2:$O$70,2,FALSE) &amp; ",") &amp; IF(ISBLANK(AO391),"",VLOOKUP(AO391,ComboValue!$N$2:$O$70,2,FALSE) &amp; ",") &amp; IF(ISBLANK(AP391),"",VLOOKUP(AP391,ComboValue!$N$2:$O$70,2,FALSE) &amp; ",") &amp; IF(ISBLANK(AQ391),"",VLOOKUP(AQ391,ComboValue!$N$2:$O$70,2,FALSE) &amp; ",") &amp; IF(ISBLANK(AR391),"",VLOOKUP(AR391,ComboValue!$N$2:$O$70,2,FALSE) &amp; ",") &amp; IF(ISBLANK(AS391),"",VLOOKUP(AS391,ComboValue!$N$2:$O$70,2,FALSE) &amp; ",") &amp; IF(ISBLANK(AT391),"",VLOOKUP(AT391,ComboValue!$N$2:$O$70,2,FALSE) &amp; ",") &amp; IF(ISBLANK(AU391),"",VLOOKUP(AU391,ComboValue!$N$2:$O$70,2,FALSE) &amp; ",") &amp; IF(ISBLANK(AV391),"",VLOOKUP(AV391,ComboValue!$N$2:$O$70,2,FALSE) &amp; ",")</f>
        <v/>
      </c>
      <c r="BC391" s="122" t="str">
        <f t="shared" si="337"/>
        <v/>
      </c>
      <c r="BD391" s="110"/>
      <c r="BE391" s="120" t="str">
        <f t="shared" ref="BE391:BE454" si="377">IF(ISNUMBER(SEARCH("01",AX391)),O391,"")</f>
        <v/>
      </c>
      <c r="BF391" s="121" t="str">
        <f t="shared" ref="BF391:BF454" si="378">IF(ISNUMBER(SEARCH("02",AX391)),O391,"")</f>
        <v/>
      </c>
      <c r="BG391" s="121" t="str">
        <f t="shared" ref="BG391:BG454" si="379">IF(ISNUMBER(SEARCH("03",AX391)),O391,"")</f>
        <v/>
      </c>
      <c r="BH391" s="121" t="str">
        <f t="shared" ref="BH391:BH454" si="380">IF(ISNUMBER(SEARCH("04",AX391)),O391,"")</f>
        <v/>
      </c>
      <c r="BI391" s="121" t="str">
        <f t="shared" ref="BI391:BI454" si="381">IF(ISNUMBER(SEARCH("05",AX391)),O391,"")</f>
        <v/>
      </c>
      <c r="BJ391" s="121" t="str">
        <f t="shared" ref="BJ391:BJ454" si="382">IF(ISNUMBER(SEARCH("06",AX391)),O391,"")</f>
        <v/>
      </c>
      <c r="BK391" s="121" t="str">
        <f t="shared" ref="BK391:BK454" si="383">IF(ISNUMBER(SEARCH("07",AX391)),O391,"")</f>
        <v/>
      </c>
      <c r="BL391" s="121" t="str">
        <f t="shared" ref="BL391:BL454" si="384">IF(ISNUMBER(SEARCH("08",AX391)),O391,"")</f>
        <v/>
      </c>
      <c r="BM391" s="121" t="str">
        <f t="shared" ref="BM391:BM454" si="385">IF(ISNUMBER(SEARCH("09",AX391)),O391,"")</f>
        <v/>
      </c>
      <c r="BN391" s="121" t="str">
        <f t="shared" ref="BN391:BN454" si="386">IF(ISNUMBER(SEARCH("10",AX391)),O391,"")</f>
        <v/>
      </c>
      <c r="BO391" s="121">
        <f t="shared" si="338"/>
        <v>0</v>
      </c>
      <c r="BP391" s="121">
        <f t="shared" si="339"/>
        <v>0</v>
      </c>
      <c r="BQ391" s="121">
        <f t="shared" si="340"/>
        <v>0</v>
      </c>
      <c r="BR391" s="121">
        <f t="shared" si="341"/>
        <v>0</v>
      </c>
      <c r="BS391" s="121">
        <f t="shared" si="342"/>
        <v>0</v>
      </c>
      <c r="BT391" s="121">
        <f t="shared" si="343"/>
        <v>0</v>
      </c>
      <c r="BU391" s="121" t="str">
        <f t="shared" si="344"/>
        <v/>
      </c>
      <c r="BV391" s="121" t="str">
        <f t="shared" si="345"/>
        <v/>
      </c>
      <c r="BW391" s="121" t="str">
        <f t="shared" si="346"/>
        <v/>
      </c>
      <c r="BX391" s="121" t="str">
        <f t="shared" si="347"/>
        <v/>
      </c>
      <c r="BY391" s="121" t="str">
        <f t="shared" si="348"/>
        <v/>
      </c>
      <c r="BZ391" s="121" t="str">
        <f t="shared" si="349"/>
        <v/>
      </c>
      <c r="CA391" s="121" t="str">
        <f t="shared" si="350"/>
        <v/>
      </c>
      <c r="CB391" s="121" t="str">
        <f t="shared" si="351"/>
        <v/>
      </c>
      <c r="CC391" s="121" t="str">
        <f t="shared" si="352"/>
        <v/>
      </c>
      <c r="CD391" s="121" t="str">
        <f t="shared" si="353"/>
        <v/>
      </c>
      <c r="CE391" s="121" t="str">
        <f t="shared" si="354"/>
        <v/>
      </c>
      <c r="CF391" s="121" t="str">
        <f t="shared" si="355"/>
        <v/>
      </c>
      <c r="CG391" s="121" t="str">
        <f t="shared" si="356"/>
        <v/>
      </c>
      <c r="CH391" s="121" t="str">
        <f t="shared" si="357"/>
        <v/>
      </c>
      <c r="CI391" s="121" t="str">
        <f t="shared" si="358"/>
        <v/>
      </c>
      <c r="CJ391" s="129" t="str">
        <f t="shared" si="359"/>
        <v/>
      </c>
      <c r="CK391" s="121" t="str">
        <f t="shared" si="360"/>
        <v/>
      </c>
      <c r="CL391" s="121" t="str">
        <f t="shared" si="361"/>
        <v/>
      </c>
      <c r="CM391" s="122" t="str">
        <f t="shared" si="362"/>
        <v/>
      </c>
      <c r="CN391" s="122"/>
      <c r="CO391" s="122"/>
      <c r="CP391" s="122"/>
      <c r="CQ391" s="122"/>
      <c r="CR391" s="218" t="str">
        <f t="shared" ref="CR391:CR454" si="387">IF(OR(AZ391="D_15", CM391&lt;&gt;"",CN391&lt;&gt;"",CO391&lt;&gt;"",CP391&lt;&gt;""), "YES", "NO")</f>
        <v>NO</v>
      </c>
      <c r="CS391" s="120" t="str">
        <f t="shared" si="363"/>
        <v/>
      </c>
      <c r="CT391" s="121" t="str">
        <f t="shared" si="364"/>
        <v/>
      </c>
      <c r="CU391" s="121" t="str">
        <f t="shared" si="365"/>
        <v/>
      </c>
      <c r="CV391" s="121" t="str">
        <f t="shared" si="366"/>
        <v/>
      </c>
      <c r="CW391" s="121" t="str">
        <f t="shared" si="367"/>
        <v/>
      </c>
      <c r="CX391" s="121" t="str">
        <f t="shared" si="368"/>
        <v/>
      </c>
      <c r="CY391" s="121" t="str">
        <f t="shared" si="369"/>
        <v/>
      </c>
      <c r="CZ391" s="121" t="str">
        <f t="shared" si="370"/>
        <v/>
      </c>
      <c r="DA391" s="121" t="str">
        <f t="shared" si="371"/>
        <v/>
      </c>
      <c r="DB391" s="122" t="str">
        <f t="shared" si="372"/>
        <v/>
      </c>
      <c r="DC391" s="120" t="str">
        <f t="shared" si="373"/>
        <v/>
      </c>
      <c r="DD391" s="121" t="str">
        <f t="shared" si="374"/>
        <v/>
      </c>
      <c r="DE391" s="121" t="str">
        <f t="shared" si="375"/>
        <v/>
      </c>
      <c r="DF391" s="122" t="str">
        <f t="shared" si="376"/>
        <v/>
      </c>
      <c r="DG391" s="110"/>
    </row>
    <row r="392" spans="2:111" ht="16.2" hidden="1" customHeight="1" outlineLevel="2" x14ac:dyDescent="0.4">
      <c r="B392" s="7">
        <v>387</v>
      </c>
      <c r="C392" s="12"/>
      <c r="D392" s="13"/>
      <c r="E392" s="14"/>
      <c r="F392" s="14"/>
      <c r="G392" s="14"/>
      <c r="H392" s="14"/>
      <c r="I392" s="14"/>
      <c r="J392" s="14"/>
      <c r="K392" s="14"/>
      <c r="L392" s="15"/>
      <c r="M392" s="12"/>
      <c r="N392" s="12"/>
      <c r="O392" s="12"/>
      <c r="P392" s="98" t="str">
        <f xml:space="preserve"> IF(ISBLANK(M392),"",VLOOKUP(M392,ComboValue!$E$2:$I$18,5,FALSE))</f>
        <v/>
      </c>
      <c r="Q392" s="12"/>
      <c r="R392" s="234" t="str" cm="1">
        <f t="array" ref="R392">IF(OR(ISNUMBER(SEARCH("GHS05",$D392:$L392)),ISNUMBER(SEARCH("GHS06",$D392:$L392)),ISNUMBER(SEARCH("GHS07",$D392:$L392)),ISNUMBER(SEARCH("GHS08",$D392:$L392)),ISNUMBER(SEARCH("geen pictogram",$D392:$L392)),ISNUMBER(SEARCH("GHS09",$D392:$L392)),ISNUMBER(SEARCH("GHS05",$D392:$L392))),"JA","NEE")</f>
        <v>NEE</v>
      </c>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X392" s="121" t="str">
        <f xml:space="preserve"> IF(ISBLANK(D392),"",VLOOKUP(D392,ComboValue!$B$2:$C$11,2,FALSE) &amp; ",") &amp; IF(ISBLANK(E392),"",VLOOKUP(E392,ComboValue!$B$2:$C$11,2,FALSE) &amp; ",") &amp; IF(ISBLANK(F392),"",VLOOKUP(F392,ComboValue!$B$2:$C$11,2,FALSE) &amp; ",") &amp; IF(ISBLANK(G392),"",VLOOKUP(G392,ComboValue!$B$2:$C$11,2,FALSE) &amp; ",") &amp; IF(ISBLANK(H392),"",VLOOKUP(H392,ComboValue!$B$2:$C$11,2,FALSE) &amp; ",") &amp; IF(ISBLANK(I392),"",VLOOKUP(I392,ComboValue!$B$2:$C$11,2,FALSE) &amp; ",") &amp; IF(ISBLANK(J392),"",VLOOKUP(J392,ComboValue!$B$2:$C$11,2,FALSE) &amp; ",") &amp; IF(ISBLANK(K392),"",VLOOKUP(K392,ComboValue!$B$2:$C$11,2,FALSE) &amp; ",") &amp; IF(ISBLANK(L392),"",VLOOKUP(L392,ComboValue!$B$2:$C$11,2,FALSE) &amp; ",")</f>
        <v/>
      </c>
      <c r="AY392" s="121" t="str">
        <f t="shared" si="336"/>
        <v>Tous_NL</v>
      </c>
      <c r="AZ392" s="121" t="str">
        <f>IF(ISBLANK(M392),"",VLOOKUP(M392,ComboValue!$E$2:$G$18,3,FALSE))</f>
        <v/>
      </c>
      <c r="BA392" s="121" t="str">
        <f>IF(ISBLANK(N392),"",VLOOKUP(N392,ComboValue!$K$2:$L$5,2,FALSE))</f>
        <v/>
      </c>
      <c r="BB392" s="128" t="str">
        <f>IF(ISBLANK(S392),"",VLOOKUP(S392,ComboValue!$N$2:$O$70,2,FALSE) &amp; ",") &amp; IF(ISBLANK(T392),"",VLOOKUP(T392,ComboValue!$N$2:$O$70,2,FALSE) &amp; ",") &amp; IF(ISBLANK(U392),"",VLOOKUP(U392,ComboValue!$N$2:$O$70,2,FALSE) &amp; ",") &amp; IF(ISBLANK(V392),"",VLOOKUP(V392,ComboValue!$N$2:$O$70,2,FALSE) &amp; ",") &amp; IF(ISBLANK(W392),"",VLOOKUP(W392,ComboValue!$N$2:$O$70,2,FALSE) &amp; ",") &amp; IF(ISBLANK(X392),"",VLOOKUP(X392,ComboValue!$N$2:$O$70,2,FALSE) &amp; ",") &amp; IF(ISBLANK(Y392),"",VLOOKUP(Y392,ComboValue!$N$2:$O$70,2,FALSE) &amp; ",") &amp; IF(ISBLANK(Z392),"",VLOOKUP(Z392,ComboValue!$N$2:$O$70,2,FALSE) &amp; ",") &amp; IF(ISBLANK(AA392),"",VLOOKUP(AA392,ComboValue!$N$2:$O$70,2,FALSE) &amp; ",") &amp; IF(ISBLANK(AB392),"",VLOOKUP(AB392,ComboValue!$N$2:$O$70,2,FALSE) &amp; ",") &amp; IF(ISBLANK(AC392),"",VLOOKUP(AC392,ComboValue!$N$2:$O$70,2,FALSE) &amp; ",") &amp; IF(ISBLANK(AD392),"",VLOOKUP(AD392,ComboValue!$N$2:$O$70,2,FALSE) &amp; ",") &amp; IF(ISBLANK(AE392),"",VLOOKUP(AE392,ComboValue!$N$2:$O$70,2,FALSE) &amp; ",") &amp; IF(ISBLANK(AF392),"",VLOOKUP(AF392,ComboValue!$N$2:$O$70,2,FALSE) &amp; ",") &amp; IF(ISBLANK(AG392),"",VLOOKUP(AG392,ComboValue!$N$2:$O$70,2,FALSE) &amp; ",") &amp; IF(ISBLANK(AH392),"",VLOOKUP(AH392,ComboValue!$N$2:$O$70,2,FALSE) &amp; ",") &amp; IF(ISBLANK(AI392),"",VLOOKUP(AI392,ComboValue!$N$2:$O$70,2,FALSE) &amp; ",") &amp; IF(ISBLANK(AJ392),"",VLOOKUP(AJ392,ComboValue!$N$2:$O$70,2,FALSE) &amp; ",") &amp; IF(ISBLANK(AK392),"",VLOOKUP(AK392,ComboValue!$N$2:$O$70,2,FALSE) &amp; ",") &amp; IF(ISBLANK(AL392),"",VLOOKUP(AL392,ComboValue!$N$2:$O$70,2,FALSE) &amp; ",") &amp; IF(ISBLANK(AM392),"",VLOOKUP(AM392,ComboValue!$N$2:$O$70,2,FALSE) &amp; ",") &amp; IF(ISBLANK(AN392),"",VLOOKUP(AN392,ComboValue!$N$2:$O$70,2,FALSE) &amp; ",") &amp; IF(ISBLANK(AO392),"",VLOOKUP(AO392,ComboValue!$N$2:$O$70,2,FALSE) &amp; ",") &amp; IF(ISBLANK(AP392),"",VLOOKUP(AP392,ComboValue!$N$2:$O$70,2,FALSE) &amp; ",") &amp; IF(ISBLANK(AQ392),"",VLOOKUP(AQ392,ComboValue!$N$2:$O$70,2,FALSE) &amp; ",") &amp; IF(ISBLANK(AR392),"",VLOOKUP(AR392,ComboValue!$N$2:$O$70,2,FALSE) &amp; ",") &amp; IF(ISBLANK(AS392),"",VLOOKUP(AS392,ComboValue!$N$2:$O$70,2,FALSE) &amp; ",") &amp; IF(ISBLANK(AT392),"",VLOOKUP(AT392,ComboValue!$N$2:$O$70,2,FALSE) &amp; ",") &amp; IF(ISBLANK(AU392),"",VLOOKUP(AU392,ComboValue!$N$2:$O$70,2,FALSE) &amp; ",") &amp; IF(ISBLANK(AV392),"",VLOOKUP(AV392,ComboValue!$N$2:$O$70,2,FALSE) &amp; ",")</f>
        <v/>
      </c>
      <c r="BC392" s="122" t="str">
        <f t="shared" si="337"/>
        <v/>
      </c>
      <c r="BD392" s="110"/>
      <c r="BE392" s="120" t="str">
        <f t="shared" si="377"/>
        <v/>
      </c>
      <c r="BF392" s="121" t="str">
        <f t="shared" si="378"/>
        <v/>
      </c>
      <c r="BG392" s="121" t="str">
        <f t="shared" si="379"/>
        <v/>
      </c>
      <c r="BH392" s="121" t="str">
        <f t="shared" si="380"/>
        <v/>
      </c>
      <c r="BI392" s="121" t="str">
        <f t="shared" si="381"/>
        <v/>
      </c>
      <c r="BJ392" s="121" t="str">
        <f t="shared" si="382"/>
        <v/>
      </c>
      <c r="BK392" s="121" t="str">
        <f t="shared" si="383"/>
        <v/>
      </c>
      <c r="BL392" s="121" t="str">
        <f t="shared" si="384"/>
        <v/>
      </c>
      <c r="BM392" s="121" t="str">
        <f t="shared" si="385"/>
        <v/>
      </c>
      <c r="BN392" s="121" t="str">
        <f t="shared" si="386"/>
        <v/>
      </c>
      <c r="BO392" s="121">
        <f t="shared" si="338"/>
        <v>0</v>
      </c>
      <c r="BP392" s="121">
        <f t="shared" si="339"/>
        <v>0</v>
      </c>
      <c r="BQ392" s="121">
        <f t="shared" si="340"/>
        <v>0</v>
      </c>
      <c r="BR392" s="121">
        <f t="shared" si="341"/>
        <v>0</v>
      </c>
      <c r="BS392" s="121">
        <f t="shared" si="342"/>
        <v>0</v>
      </c>
      <c r="BT392" s="121">
        <f t="shared" si="343"/>
        <v>0</v>
      </c>
      <c r="BU392" s="121" t="str">
        <f t="shared" si="344"/>
        <v/>
      </c>
      <c r="BV392" s="121" t="str">
        <f t="shared" si="345"/>
        <v/>
      </c>
      <c r="BW392" s="121" t="str">
        <f t="shared" si="346"/>
        <v/>
      </c>
      <c r="BX392" s="121" t="str">
        <f t="shared" si="347"/>
        <v/>
      </c>
      <c r="BY392" s="121" t="str">
        <f t="shared" si="348"/>
        <v/>
      </c>
      <c r="BZ392" s="121" t="str">
        <f t="shared" si="349"/>
        <v/>
      </c>
      <c r="CA392" s="121" t="str">
        <f t="shared" si="350"/>
        <v/>
      </c>
      <c r="CB392" s="121" t="str">
        <f t="shared" si="351"/>
        <v/>
      </c>
      <c r="CC392" s="121" t="str">
        <f t="shared" si="352"/>
        <v/>
      </c>
      <c r="CD392" s="121" t="str">
        <f t="shared" si="353"/>
        <v/>
      </c>
      <c r="CE392" s="121" t="str">
        <f t="shared" si="354"/>
        <v/>
      </c>
      <c r="CF392" s="121" t="str">
        <f t="shared" si="355"/>
        <v/>
      </c>
      <c r="CG392" s="121" t="str">
        <f t="shared" si="356"/>
        <v/>
      </c>
      <c r="CH392" s="121" t="str">
        <f t="shared" si="357"/>
        <v/>
      </c>
      <c r="CI392" s="121" t="str">
        <f t="shared" si="358"/>
        <v/>
      </c>
      <c r="CJ392" s="129" t="str">
        <f t="shared" si="359"/>
        <v/>
      </c>
      <c r="CK392" s="121" t="str">
        <f t="shared" si="360"/>
        <v/>
      </c>
      <c r="CL392" s="121" t="str">
        <f t="shared" si="361"/>
        <v/>
      </c>
      <c r="CM392" s="122" t="str">
        <f t="shared" si="362"/>
        <v/>
      </c>
      <c r="CN392" s="122"/>
      <c r="CO392" s="122"/>
      <c r="CP392" s="122"/>
      <c r="CQ392" s="122"/>
      <c r="CR392" s="218" t="str">
        <f t="shared" si="387"/>
        <v>NO</v>
      </c>
      <c r="CS392" s="120" t="str">
        <f t="shared" si="363"/>
        <v/>
      </c>
      <c r="CT392" s="121" t="str">
        <f t="shared" si="364"/>
        <v/>
      </c>
      <c r="CU392" s="121" t="str">
        <f t="shared" si="365"/>
        <v/>
      </c>
      <c r="CV392" s="121" t="str">
        <f t="shared" si="366"/>
        <v/>
      </c>
      <c r="CW392" s="121" t="str">
        <f t="shared" si="367"/>
        <v/>
      </c>
      <c r="CX392" s="121" t="str">
        <f t="shared" si="368"/>
        <v/>
      </c>
      <c r="CY392" s="121" t="str">
        <f t="shared" si="369"/>
        <v/>
      </c>
      <c r="CZ392" s="121" t="str">
        <f t="shared" si="370"/>
        <v/>
      </c>
      <c r="DA392" s="121" t="str">
        <f t="shared" si="371"/>
        <v/>
      </c>
      <c r="DB392" s="122" t="str">
        <f t="shared" si="372"/>
        <v/>
      </c>
      <c r="DC392" s="120" t="str">
        <f t="shared" si="373"/>
        <v/>
      </c>
      <c r="DD392" s="121" t="str">
        <f t="shared" si="374"/>
        <v/>
      </c>
      <c r="DE392" s="121" t="str">
        <f t="shared" si="375"/>
        <v/>
      </c>
      <c r="DF392" s="122" t="str">
        <f t="shared" si="376"/>
        <v/>
      </c>
      <c r="DG392" s="110"/>
    </row>
    <row r="393" spans="2:111" ht="16.2" hidden="1" customHeight="1" outlineLevel="2" x14ac:dyDescent="0.4">
      <c r="B393" s="7">
        <v>388</v>
      </c>
      <c r="C393" s="12"/>
      <c r="D393" s="13"/>
      <c r="E393" s="14"/>
      <c r="F393" s="14"/>
      <c r="G393" s="14"/>
      <c r="H393" s="14"/>
      <c r="I393" s="14"/>
      <c r="J393" s="14"/>
      <c r="K393" s="14"/>
      <c r="L393" s="15"/>
      <c r="M393" s="12"/>
      <c r="N393" s="12"/>
      <c r="O393" s="12"/>
      <c r="P393" s="98" t="str">
        <f xml:space="preserve"> IF(ISBLANK(M393),"",VLOOKUP(M393,ComboValue!$E$2:$I$18,5,FALSE))</f>
        <v/>
      </c>
      <c r="Q393" s="12"/>
      <c r="R393" s="234" t="str" cm="1">
        <f t="array" ref="R393">IF(OR(ISNUMBER(SEARCH("GHS05",$D393:$L393)),ISNUMBER(SEARCH("GHS06",$D393:$L393)),ISNUMBER(SEARCH("GHS07",$D393:$L393)),ISNUMBER(SEARCH("GHS08",$D393:$L393)),ISNUMBER(SEARCH("geen pictogram",$D393:$L393)),ISNUMBER(SEARCH("GHS09",$D393:$L393)),ISNUMBER(SEARCH("GHS05",$D393:$L393))),"JA","NEE")</f>
        <v>NEE</v>
      </c>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X393" s="121" t="str">
        <f xml:space="preserve"> IF(ISBLANK(D393),"",VLOOKUP(D393,ComboValue!$B$2:$C$11,2,FALSE) &amp; ",") &amp; IF(ISBLANK(E393),"",VLOOKUP(E393,ComboValue!$B$2:$C$11,2,FALSE) &amp; ",") &amp; IF(ISBLANK(F393),"",VLOOKUP(F393,ComboValue!$B$2:$C$11,2,FALSE) &amp; ",") &amp; IF(ISBLANK(G393),"",VLOOKUP(G393,ComboValue!$B$2:$C$11,2,FALSE) &amp; ",") &amp; IF(ISBLANK(H393),"",VLOOKUP(H393,ComboValue!$B$2:$C$11,2,FALSE) &amp; ",") &amp; IF(ISBLANK(I393),"",VLOOKUP(I393,ComboValue!$B$2:$C$11,2,FALSE) &amp; ",") &amp; IF(ISBLANK(J393),"",VLOOKUP(J393,ComboValue!$B$2:$C$11,2,FALSE) &amp; ",") &amp; IF(ISBLANK(K393),"",VLOOKUP(K393,ComboValue!$B$2:$C$11,2,FALSE) &amp; ",") &amp; IF(ISBLANK(L393),"",VLOOKUP(L393,ComboValue!$B$2:$C$11,2,FALSE) &amp; ",")</f>
        <v/>
      </c>
      <c r="AY393" s="121" t="str">
        <f t="shared" si="336"/>
        <v>Tous_NL</v>
      </c>
      <c r="AZ393" s="121" t="str">
        <f>IF(ISBLANK(M393),"",VLOOKUP(M393,ComboValue!$E$2:$G$18,3,FALSE))</f>
        <v/>
      </c>
      <c r="BA393" s="121" t="str">
        <f>IF(ISBLANK(N393),"",VLOOKUP(N393,ComboValue!$K$2:$L$5,2,FALSE))</f>
        <v/>
      </c>
      <c r="BB393" s="128" t="str">
        <f>IF(ISBLANK(S393),"",VLOOKUP(S393,ComboValue!$N$2:$O$70,2,FALSE) &amp; ",") &amp; IF(ISBLANK(T393),"",VLOOKUP(T393,ComboValue!$N$2:$O$70,2,FALSE) &amp; ",") &amp; IF(ISBLANK(U393),"",VLOOKUP(U393,ComboValue!$N$2:$O$70,2,FALSE) &amp; ",") &amp; IF(ISBLANK(V393),"",VLOOKUP(V393,ComboValue!$N$2:$O$70,2,FALSE) &amp; ",") &amp; IF(ISBLANK(W393),"",VLOOKUP(W393,ComboValue!$N$2:$O$70,2,FALSE) &amp; ",") &amp; IF(ISBLANK(X393),"",VLOOKUP(X393,ComboValue!$N$2:$O$70,2,FALSE) &amp; ",") &amp; IF(ISBLANK(Y393),"",VLOOKUP(Y393,ComboValue!$N$2:$O$70,2,FALSE) &amp; ",") &amp; IF(ISBLANK(Z393),"",VLOOKUP(Z393,ComboValue!$N$2:$O$70,2,FALSE) &amp; ",") &amp; IF(ISBLANK(AA393),"",VLOOKUP(AA393,ComboValue!$N$2:$O$70,2,FALSE) &amp; ",") &amp; IF(ISBLANK(AB393),"",VLOOKUP(AB393,ComboValue!$N$2:$O$70,2,FALSE) &amp; ",") &amp; IF(ISBLANK(AC393),"",VLOOKUP(AC393,ComboValue!$N$2:$O$70,2,FALSE) &amp; ",") &amp; IF(ISBLANK(AD393),"",VLOOKUP(AD393,ComboValue!$N$2:$O$70,2,FALSE) &amp; ",") &amp; IF(ISBLANK(AE393),"",VLOOKUP(AE393,ComboValue!$N$2:$O$70,2,FALSE) &amp; ",") &amp; IF(ISBLANK(AF393),"",VLOOKUP(AF393,ComboValue!$N$2:$O$70,2,FALSE) &amp; ",") &amp; IF(ISBLANK(AG393),"",VLOOKUP(AG393,ComboValue!$N$2:$O$70,2,FALSE) &amp; ",") &amp; IF(ISBLANK(AH393),"",VLOOKUP(AH393,ComboValue!$N$2:$O$70,2,FALSE) &amp; ",") &amp; IF(ISBLANK(AI393),"",VLOOKUP(AI393,ComboValue!$N$2:$O$70,2,FALSE) &amp; ",") &amp; IF(ISBLANK(AJ393),"",VLOOKUP(AJ393,ComboValue!$N$2:$O$70,2,FALSE) &amp; ",") &amp; IF(ISBLANK(AK393),"",VLOOKUP(AK393,ComboValue!$N$2:$O$70,2,FALSE) &amp; ",") &amp; IF(ISBLANK(AL393),"",VLOOKUP(AL393,ComboValue!$N$2:$O$70,2,FALSE) &amp; ",") &amp; IF(ISBLANK(AM393),"",VLOOKUP(AM393,ComboValue!$N$2:$O$70,2,FALSE) &amp; ",") &amp; IF(ISBLANK(AN393),"",VLOOKUP(AN393,ComboValue!$N$2:$O$70,2,FALSE) &amp; ",") &amp; IF(ISBLANK(AO393),"",VLOOKUP(AO393,ComboValue!$N$2:$O$70,2,FALSE) &amp; ",") &amp; IF(ISBLANK(AP393),"",VLOOKUP(AP393,ComboValue!$N$2:$O$70,2,FALSE) &amp; ",") &amp; IF(ISBLANK(AQ393),"",VLOOKUP(AQ393,ComboValue!$N$2:$O$70,2,FALSE) &amp; ",") &amp; IF(ISBLANK(AR393),"",VLOOKUP(AR393,ComboValue!$N$2:$O$70,2,FALSE) &amp; ",") &amp; IF(ISBLANK(AS393),"",VLOOKUP(AS393,ComboValue!$N$2:$O$70,2,FALSE) &amp; ",") &amp; IF(ISBLANK(AT393),"",VLOOKUP(AT393,ComboValue!$N$2:$O$70,2,FALSE) &amp; ",") &amp; IF(ISBLANK(AU393),"",VLOOKUP(AU393,ComboValue!$N$2:$O$70,2,FALSE) &amp; ",") &amp; IF(ISBLANK(AV393),"",VLOOKUP(AV393,ComboValue!$N$2:$O$70,2,FALSE) &amp; ",")</f>
        <v/>
      </c>
      <c r="BC393" s="122" t="str">
        <f t="shared" si="337"/>
        <v/>
      </c>
      <c r="BD393" s="110"/>
      <c r="BE393" s="120" t="str">
        <f t="shared" si="377"/>
        <v/>
      </c>
      <c r="BF393" s="121" t="str">
        <f t="shared" si="378"/>
        <v/>
      </c>
      <c r="BG393" s="121" t="str">
        <f t="shared" si="379"/>
        <v/>
      </c>
      <c r="BH393" s="121" t="str">
        <f t="shared" si="380"/>
        <v/>
      </c>
      <c r="BI393" s="121" t="str">
        <f t="shared" si="381"/>
        <v/>
      </c>
      <c r="BJ393" s="121" t="str">
        <f t="shared" si="382"/>
        <v/>
      </c>
      <c r="BK393" s="121" t="str">
        <f t="shared" si="383"/>
        <v/>
      </c>
      <c r="BL393" s="121" t="str">
        <f t="shared" si="384"/>
        <v/>
      </c>
      <c r="BM393" s="121" t="str">
        <f t="shared" si="385"/>
        <v/>
      </c>
      <c r="BN393" s="121" t="str">
        <f t="shared" si="386"/>
        <v/>
      </c>
      <c r="BO393" s="121">
        <f t="shared" si="338"/>
        <v>0</v>
      </c>
      <c r="BP393" s="121">
        <f t="shared" si="339"/>
        <v>0</v>
      </c>
      <c r="BQ393" s="121">
        <f t="shared" si="340"/>
        <v>0</v>
      </c>
      <c r="BR393" s="121">
        <f t="shared" si="341"/>
        <v>0</v>
      </c>
      <c r="BS393" s="121">
        <f t="shared" si="342"/>
        <v>0</v>
      </c>
      <c r="BT393" s="121">
        <f t="shared" si="343"/>
        <v>0</v>
      </c>
      <c r="BU393" s="121" t="str">
        <f t="shared" si="344"/>
        <v/>
      </c>
      <c r="BV393" s="121" t="str">
        <f t="shared" si="345"/>
        <v/>
      </c>
      <c r="BW393" s="121" t="str">
        <f t="shared" si="346"/>
        <v/>
      </c>
      <c r="BX393" s="121" t="str">
        <f t="shared" si="347"/>
        <v/>
      </c>
      <c r="BY393" s="121" t="str">
        <f t="shared" si="348"/>
        <v/>
      </c>
      <c r="BZ393" s="121" t="str">
        <f t="shared" si="349"/>
        <v/>
      </c>
      <c r="CA393" s="121" t="str">
        <f t="shared" si="350"/>
        <v/>
      </c>
      <c r="CB393" s="121" t="str">
        <f t="shared" si="351"/>
        <v/>
      </c>
      <c r="CC393" s="121" t="str">
        <f t="shared" si="352"/>
        <v/>
      </c>
      <c r="CD393" s="121" t="str">
        <f t="shared" si="353"/>
        <v/>
      </c>
      <c r="CE393" s="121" t="str">
        <f t="shared" si="354"/>
        <v/>
      </c>
      <c r="CF393" s="121" t="str">
        <f t="shared" si="355"/>
        <v/>
      </c>
      <c r="CG393" s="121" t="str">
        <f t="shared" si="356"/>
        <v/>
      </c>
      <c r="CH393" s="121" t="str">
        <f t="shared" si="357"/>
        <v/>
      </c>
      <c r="CI393" s="121" t="str">
        <f t="shared" si="358"/>
        <v/>
      </c>
      <c r="CJ393" s="129" t="str">
        <f t="shared" si="359"/>
        <v/>
      </c>
      <c r="CK393" s="121" t="str">
        <f t="shared" si="360"/>
        <v/>
      </c>
      <c r="CL393" s="121" t="str">
        <f t="shared" si="361"/>
        <v/>
      </c>
      <c r="CM393" s="122" t="str">
        <f t="shared" si="362"/>
        <v/>
      </c>
      <c r="CN393" s="122"/>
      <c r="CO393" s="122"/>
      <c r="CP393" s="122"/>
      <c r="CQ393" s="122"/>
      <c r="CR393" s="218" t="str">
        <f t="shared" si="387"/>
        <v>NO</v>
      </c>
      <c r="CS393" s="120" t="str">
        <f t="shared" si="363"/>
        <v/>
      </c>
      <c r="CT393" s="121" t="str">
        <f t="shared" si="364"/>
        <v/>
      </c>
      <c r="CU393" s="121" t="str">
        <f t="shared" si="365"/>
        <v/>
      </c>
      <c r="CV393" s="121" t="str">
        <f t="shared" si="366"/>
        <v/>
      </c>
      <c r="CW393" s="121" t="str">
        <f t="shared" si="367"/>
        <v/>
      </c>
      <c r="CX393" s="121" t="str">
        <f t="shared" si="368"/>
        <v/>
      </c>
      <c r="CY393" s="121" t="str">
        <f t="shared" si="369"/>
        <v/>
      </c>
      <c r="CZ393" s="121" t="str">
        <f t="shared" si="370"/>
        <v/>
      </c>
      <c r="DA393" s="121" t="str">
        <f t="shared" si="371"/>
        <v/>
      </c>
      <c r="DB393" s="122" t="str">
        <f t="shared" si="372"/>
        <v/>
      </c>
      <c r="DC393" s="120" t="str">
        <f t="shared" si="373"/>
        <v/>
      </c>
      <c r="DD393" s="121" t="str">
        <f t="shared" si="374"/>
        <v/>
      </c>
      <c r="DE393" s="121" t="str">
        <f t="shared" si="375"/>
        <v/>
      </c>
      <c r="DF393" s="122" t="str">
        <f t="shared" si="376"/>
        <v/>
      </c>
      <c r="DG393" s="110"/>
    </row>
    <row r="394" spans="2:111" ht="16.2" hidden="1" customHeight="1" outlineLevel="2" x14ac:dyDescent="0.4">
      <c r="B394" s="7">
        <v>389</v>
      </c>
      <c r="C394" s="12"/>
      <c r="D394" s="13"/>
      <c r="E394" s="14"/>
      <c r="F394" s="14"/>
      <c r="G394" s="14"/>
      <c r="H394" s="14"/>
      <c r="I394" s="14"/>
      <c r="J394" s="14"/>
      <c r="K394" s="14"/>
      <c r="L394" s="15"/>
      <c r="M394" s="12"/>
      <c r="N394" s="12"/>
      <c r="O394" s="12"/>
      <c r="P394" s="98" t="str">
        <f xml:space="preserve"> IF(ISBLANK(M394),"",VLOOKUP(M394,ComboValue!$E$2:$I$18,5,FALSE))</f>
        <v/>
      </c>
      <c r="Q394" s="12"/>
      <c r="R394" s="234" t="str" cm="1">
        <f t="array" ref="R394">IF(OR(ISNUMBER(SEARCH("GHS05",$D394:$L394)),ISNUMBER(SEARCH("GHS06",$D394:$L394)),ISNUMBER(SEARCH("GHS07",$D394:$L394)),ISNUMBER(SEARCH("GHS08",$D394:$L394)),ISNUMBER(SEARCH("geen pictogram",$D394:$L394)),ISNUMBER(SEARCH("GHS09",$D394:$L394)),ISNUMBER(SEARCH("GHS05",$D394:$L394))),"JA","NEE")</f>
        <v>NEE</v>
      </c>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X394" s="121" t="str">
        <f xml:space="preserve"> IF(ISBLANK(D394),"",VLOOKUP(D394,ComboValue!$B$2:$C$11,2,FALSE) &amp; ",") &amp; IF(ISBLANK(E394),"",VLOOKUP(E394,ComboValue!$B$2:$C$11,2,FALSE) &amp; ",") &amp; IF(ISBLANK(F394),"",VLOOKUP(F394,ComboValue!$B$2:$C$11,2,FALSE) &amp; ",") &amp; IF(ISBLANK(G394),"",VLOOKUP(G394,ComboValue!$B$2:$C$11,2,FALSE) &amp; ",") &amp; IF(ISBLANK(H394),"",VLOOKUP(H394,ComboValue!$B$2:$C$11,2,FALSE) &amp; ",") &amp; IF(ISBLANK(I394),"",VLOOKUP(I394,ComboValue!$B$2:$C$11,2,FALSE) &amp; ",") &amp; IF(ISBLANK(J394),"",VLOOKUP(J394,ComboValue!$B$2:$C$11,2,FALSE) &amp; ",") &amp; IF(ISBLANK(K394),"",VLOOKUP(K394,ComboValue!$B$2:$C$11,2,FALSE) &amp; ",") &amp; IF(ISBLANK(L394),"",VLOOKUP(L394,ComboValue!$B$2:$C$11,2,FALSE) &amp; ",")</f>
        <v/>
      </c>
      <c r="AY394" s="121" t="str">
        <f t="shared" si="336"/>
        <v>Tous_NL</v>
      </c>
      <c r="AZ394" s="121" t="str">
        <f>IF(ISBLANK(M394),"",VLOOKUP(M394,ComboValue!$E$2:$G$18,3,FALSE))</f>
        <v/>
      </c>
      <c r="BA394" s="121" t="str">
        <f>IF(ISBLANK(N394),"",VLOOKUP(N394,ComboValue!$K$2:$L$5,2,FALSE))</f>
        <v/>
      </c>
      <c r="BB394" s="128" t="str">
        <f>IF(ISBLANK(S394),"",VLOOKUP(S394,ComboValue!$N$2:$O$70,2,FALSE) &amp; ",") &amp; IF(ISBLANK(T394),"",VLOOKUP(T394,ComboValue!$N$2:$O$70,2,FALSE) &amp; ",") &amp; IF(ISBLANK(U394),"",VLOOKUP(U394,ComboValue!$N$2:$O$70,2,FALSE) &amp; ",") &amp; IF(ISBLANK(V394),"",VLOOKUP(V394,ComboValue!$N$2:$O$70,2,FALSE) &amp; ",") &amp; IF(ISBLANK(W394),"",VLOOKUP(W394,ComboValue!$N$2:$O$70,2,FALSE) &amp; ",") &amp; IF(ISBLANK(X394),"",VLOOKUP(X394,ComboValue!$N$2:$O$70,2,FALSE) &amp; ",") &amp; IF(ISBLANK(Y394),"",VLOOKUP(Y394,ComboValue!$N$2:$O$70,2,FALSE) &amp; ",") &amp; IF(ISBLANK(Z394),"",VLOOKUP(Z394,ComboValue!$N$2:$O$70,2,FALSE) &amp; ",") &amp; IF(ISBLANK(AA394),"",VLOOKUP(AA394,ComboValue!$N$2:$O$70,2,FALSE) &amp; ",") &amp; IF(ISBLANK(AB394),"",VLOOKUP(AB394,ComboValue!$N$2:$O$70,2,FALSE) &amp; ",") &amp; IF(ISBLANK(AC394),"",VLOOKUP(AC394,ComboValue!$N$2:$O$70,2,FALSE) &amp; ",") &amp; IF(ISBLANK(AD394),"",VLOOKUP(AD394,ComboValue!$N$2:$O$70,2,FALSE) &amp; ",") &amp; IF(ISBLANK(AE394),"",VLOOKUP(AE394,ComboValue!$N$2:$O$70,2,FALSE) &amp; ",") &amp; IF(ISBLANK(AF394),"",VLOOKUP(AF394,ComboValue!$N$2:$O$70,2,FALSE) &amp; ",") &amp; IF(ISBLANK(AG394),"",VLOOKUP(AG394,ComboValue!$N$2:$O$70,2,FALSE) &amp; ",") &amp; IF(ISBLANK(AH394),"",VLOOKUP(AH394,ComboValue!$N$2:$O$70,2,FALSE) &amp; ",") &amp; IF(ISBLANK(AI394),"",VLOOKUP(AI394,ComboValue!$N$2:$O$70,2,FALSE) &amp; ",") &amp; IF(ISBLANK(AJ394),"",VLOOKUP(AJ394,ComboValue!$N$2:$O$70,2,FALSE) &amp; ",") &amp; IF(ISBLANK(AK394),"",VLOOKUP(AK394,ComboValue!$N$2:$O$70,2,FALSE) &amp; ",") &amp; IF(ISBLANK(AL394),"",VLOOKUP(AL394,ComboValue!$N$2:$O$70,2,FALSE) &amp; ",") &amp; IF(ISBLANK(AM394),"",VLOOKUP(AM394,ComboValue!$N$2:$O$70,2,FALSE) &amp; ",") &amp; IF(ISBLANK(AN394),"",VLOOKUP(AN394,ComboValue!$N$2:$O$70,2,FALSE) &amp; ",") &amp; IF(ISBLANK(AO394),"",VLOOKUP(AO394,ComboValue!$N$2:$O$70,2,FALSE) &amp; ",") &amp; IF(ISBLANK(AP394),"",VLOOKUP(AP394,ComboValue!$N$2:$O$70,2,FALSE) &amp; ",") &amp; IF(ISBLANK(AQ394),"",VLOOKUP(AQ394,ComboValue!$N$2:$O$70,2,FALSE) &amp; ",") &amp; IF(ISBLANK(AR394),"",VLOOKUP(AR394,ComboValue!$N$2:$O$70,2,FALSE) &amp; ",") &amp; IF(ISBLANK(AS394),"",VLOOKUP(AS394,ComboValue!$N$2:$O$70,2,FALSE) &amp; ",") &amp; IF(ISBLANK(AT394),"",VLOOKUP(AT394,ComboValue!$N$2:$O$70,2,FALSE) &amp; ",") &amp; IF(ISBLANK(AU394),"",VLOOKUP(AU394,ComboValue!$N$2:$O$70,2,FALSE) &amp; ",") &amp; IF(ISBLANK(AV394),"",VLOOKUP(AV394,ComboValue!$N$2:$O$70,2,FALSE) &amp; ",")</f>
        <v/>
      </c>
      <c r="BC394" s="122" t="str">
        <f t="shared" si="337"/>
        <v/>
      </c>
      <c r="BD394" s="110"/>
      <c r="BE394" s="120" t="str">
        <f t="shared" si="377"/>
        <v/>
      </c>
      <c r="BF394" s="121" t="str">
        <f t="shared" si="378"/>
        <v/>
      </c>
      <c r="BG394" s="121" t="str">
        <f t="shared" si="379"/>
        <v/>
      </c>
      <c r="BH394" s="121" t="str">
        <f t="shared" si="380"/>
        <v/>
      </c>
      <c r="BI394" s="121" t="str">
        <f t="shared" si="381"/>
        <v/>
      </c>
      <c r="BJ394" s="121" t="str">
        <f t="shared" si="382"/>
        <v/>
      </c>
      <c r="BK394" s="121" t="str">
        <f t="shared" si="383"/>
        <v/>
      </c>
      <c r="BL394" s="121" t="str">
        <f t="shared" si="384"/>
        <v/>
      </c>
      <c r="BM394" s="121" t="str">
        <f t="shared" si="385"/>
        <v/>
      </c>
      <c r="BN394" s="121" t="str">
        <f t="shared" si="386"/>
        <v/>
      </c>
      <c r="BO394" s="121">
        <f t="shared" si="338"/>
        <v>0</v>
      </c>
      <c r="BP394" s="121">
        <f t="shared" si="339"/>
        <v>0</v>
      </c>
      <c r="BQ394" s="121">
        <f t="shared" si="340"/>
        <v>0</v>
      </c>
      <c r="BR394" s="121">
        <f t="shared" si="341"/>
        <v>0</v>
      </c>
      <c r="BS394" s="121">
        <f t="shared" si="342"/>
        <v>0</v>
      </c>
      <c r="BT394" s="121">
        <f t="shared" si="343"/>
        <v>0</v>
      </c>
      <c r="BU394" s="121" t="str">
        <f t="shared" si="344"/>
        <v/>
      </c>
      <c r="BV394" s="121" t="str">
        <f t="shared" si="345"/>
        <v/>
      </c>
      <c r="BW394" s="121" t="str">
        <f t="shared" si="346"/>
        <v/>
      </c>
      <c r="BX394" s="121" t="str">
        <f t="shared" si="347"/>
        <v/>
      </c>
      <c r="BY394" s="121" t="str">
        <f t="shared" si="348"/>
        <v/>
      </c>
      <c r="BZ394" s="121" t="str">
        <f t="shared" si="349"/>
        <v/>
      </c>
      <c r="CA394" s="121" t="str">
        <f t="shared" si="350"/>
        <v/>
      </c>
      <c r="CB394" s="121" t="str">
        <f t="shared" si="351"/>
        <v/>
      </c>
      <c r="CC394" s="121" t="str">
        <f t="shared" si="352"/>
        <v/>
      </c>
      <c r="CD394" s="121" t="str">
        <f t="shared" si="353"/>
        <v/>
      </c>
      <c r="CE394" s="121" t="str">
        <f t="shared" si="354"/>
        <v/>
      </c>
      <c r="CF394" s="121" t="str">
        <f t="shared" si="355"/>
        <v/>
      </c>
      <c r="CG394" s="121" t="str">
        <f t="shared" si="356"/>
        <v/>
      </c>
      <c r="CH394" s="121" t="str">
        <f t="shared" si="357"/>
        <v/>
      </c>
      <c r="CI394" s="121" t="str">
        <f t="shared" si="358"/>
        <v/>
      </c>
      <c r="CJ394" s="129" t="str">
        <f t="shared" si="359"/>
        <v/>
      </c>
      <c r="CK394" s="121" t="str">
        <f t="shared" si="360"/>
        <v/>
      </c>
      <c r="CL394" s="121" t="str">
        <f t="shared" si="361"/>
        <v/>
      </c>
      <c r="CM394" s="122" t="str">
        <f t="shared" si="362"/>
        <v/>
      </c>
      <c r="CN394" s="122"/>
      <c r="CO394" s="122"/>
      <c r="CP394" s="122"/>
      <c r="CQ394" s="122"/>
      <c r="CR394" s="218" t="str">
        <f t="shared" si="387"/>
        <v>NO</v>
      </c>
      <c r="CS394" s="120" t="str">
        <f t="shared" si="363"/>
        <v/>
      </c>
      <c r="CT394" s="121" t="str">
        <f t="shared" si="364"/>
        <v/>
      </c>
      <c r="CU394" s="121" t="str">
        <f t="shared" si="365"/>
        <v/>
      </c>
      <c r="CV394" s="121" t="str">
        <f t="shared" si="366"/>
        <v/>
      </c>
      <c r="CW394" s="121" t="str">
        <f t="shared" si="367"/>
        <v/>
      </c>
      <c r="CX394" s="121" t="str">
        <f t="shared" si="368"/>
        <v/>
      </c>
      <c r="CY394" s="121" t="str">
        <f t="shared" si="369"/>
        <v/>
      </c>
      <c r="CZ394" s="121" t="str">
        <f t="shared" si="370"/>
        <v/>
      </c>
      <c r="DA394" s="121" t="str">
        <f t="shared" si="371"/>
        <v/>
      </c>
      <c r="DB394" s="122" t="str">
        <f t="shared" si="372"/>
        <v/>
      </c>
      <c r="DC394" s="120" t="str">
        <f t="shared" si="373"/>
        <v/>
      </c>
      <c r="DD394" s="121" t="str">
        <f t="shared" si="374"/>
        <v/>
      </c>
      <c r="DE394" s="121" t="str">
        <f t="shared" si="375"/>
        <v/>
      </c>
      <c r="DF394" s="122" t="str">
        <f t="shared" si="376"/>
        <v/>
      </c>
      <c r="DG394" s="110"/>
    </row>
    <row r="395" spans="2:111" ht="16.2" hidden="1" customHeight="1" outlineLevel="2" x14ac:dyDescent="0.4">
      <c r="B395" s="7">
        <v>390</v>
      </c>
      <c r="C395" s="12"/>
      <c r="D395" s="13"/>
      <c r="E395" s="14"/>
      <c r="F395" s="14"/>
      <c r="G395" s="14"/>
      <c r="H395" s="14"/>
      <c r="I395" s="14"/>
      <c r="J395" s="14"/>
      <c r="K395" s="14"/>
      <c r="L395" s="15"/>
      <c r="M395" s="12"/>
      <c r="N395" s="12"/>
      <c r="O395" s="12"/>
      <c r="P395" s="98" t="str">
        <f xml:space="preserve"> IF(ISBLANK(M395),"",VLOOKUP(M395,ComboValue!$E$2:$I$18,5,FALSE))</f>
        <v/>
      </c>
      <c r="Q395" s="12"/>
      <c r="R395" s="234" t="str" cm="1">
        <f t="array" ref="R395">IF(OR(ISNUMBER(SEARCH("GHS05",$D395:$L395)),ISNUMBER(SEARCH("GHS06",$D395:$L395)),ISNUMBER(SEARCH("GHS07",$D395:$L395)),ISNUMBER(SEARCH("GHS08",$D395:$L395)),ISNUMBER(SEARCH("geen pictogram",$D395:$L395)),ISNUMBER(SEARCH("GHS09",$D395:$L395)),ISNUMBER(SEARCH("GHS05",$D395:$L395))),"JA","NEE")</f>
        <v>NEE</v>
      </c>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X395" s="121" t="str">
        <f xml:space="preserve"> IF(ISBLANK(D395),"",VLOOKUP(D395,ComboValue!$B$2:$C$11,2,FALSE) &amp; ",") &amp; IF(ISBLANK(E395),"",VLOOKUP(E395,ComboValue!$B$2:$C$11,2,FALSE) &amp; ",") &amp; IF(ISBLANK(F395),"",VLOOKUP(F395,ComboValue!$B$2:$C$11,2,FALSE) &amp; ",") &amp; IF(ISBLANK(G395),"",VLOOKUP(G395,ComboValue!$B$2:$C$11,2,FALSE) &amp; ",") &amp; IF(ISBLANK(H395),"",VLOOKUP(H395,ComboValue!$B$2:$C$11,2,FALSE) &amp; ",") &amp; IF(ISBLANK(I395),"",VLOOKUP(I395,ComboValue!$B$2:$C$11,2,FALSE) &amp; ",") &amp; IF(ISBLANK(J395),"",VLOOKUP(J395,ComboValue!$B$2:$C$11,2,FALSE) &amp; ",") &amp; IF(ISBLANK(K395),"",VLOOKUP(K395,ComboValue!$B$2:$C$11,2,FALSE) &amp; ",") &amp; IF(ISBLANK(L395),"",VLOOKUP(L395,ComboValue!$B$2:$C$11,2,FALSE) &amp; ",")</f>
        <v/>
      </c>
      <c r="AY395" s="121" t="str">
        <f t="shared" si="336"/>
        <v>Tous_NL</v>
      </c>
      <c r="AZ395" s="121" t="str">
        <f>IF(ISBLANK(M395),"",VLOOKUP(M395,ComboValue!$E$2:$G$18,3,FALSE))</f>
        <v/>
      </c>
      <c r="BA395" s="121" t="str">
        <f>IF(ISBLANK(N395),"",VLOOKUP(N395,ComboValue!$K$2:$L$5,2,FALSE))</f>
        <v/>
      </c>
      <c r="BB395" s="128" t="str">
        <f>IF(ISBLANK(S395),"",VLOOKUP(S395,ComboValue!$N$2:$O$70,2,FALSE) &amp; ",") &amp; IF(ISBLANK(T395),"",VLOOKUP(T395,ComboValue!$N$2:$O$70,2,FALSE) &amp; ",") &amp; IF(ISBLANK(U395),"",VLOOKUP(U395,ComboValue!$N$2:$O$70,2,FALSE) &amp; ",") &amp; IF(ISBLANK(V395),"",VLOOKUP(V395,ComboValue!$N$2:$O$70,2,FALSE) &amp; ",") &amp; IF(ISBLANK(W395),"",VLOOKUP(W395,ComboValue!$N$2:$O$70,2,FALSE) &amp; ",") &amp; IF(ISBLANK(X395),"",VLOOKUP(X395,ComboValue!$N$2:$O$70,2,FALSE) &amp; ",") &amp; IF(ISBLANK(Y395),"",VLOOKUP(Y395,ComboValue!$N$2:$O$70,2,FALSE) &amp; ",") &amp; IF(ISBLANK(Z395),"",VLOOKUP(Z395,ComboValue!$N$2:$O$70,2,FALSE) &amp; ",") &amp; IF(ISBLANK(AA395),"",VLOOKUP(AA395,ComboValue!$N$2:$O$70,2,FALSE) &amp; ",") &amp; IF(ISBLANK(AB395),"",VLOOKUP(AB395,ComboValue!$N$2:$O$70,2,FALSE) &amp; ",") &amp; IF(ISBLANK(AC395),"",VLOOKUP(AC395,ComboValue!$N$2:$O$70,2,FALSE) &amp; ",") &amp; IF(ISBLANK(AD395),"",VLOOKUP(AD395,ComboValue!$N$2:$O$70,2,FALSE) &amp; ",") &amp; IF(ISBLANK(AE395),"",VLOOKUP(AE395,ComboValue!$N$2:$O$70,2,FALSE) &amp; ",") &amp; IF(ISBLANK(AF395),"",VLOOKUP(AF395,ComboValue!$N$2:$O$70,2,FALSE) &amp; ",") &amp; IF(ISBLANK(AG395),"",VLOOKUP(AG395,ComboValue!$N$2:$O$70,2,FALSE) &amp; ",") &amp; IF(ISBLANK(AH395),"",VLOOKUP(AH395,ComboValue!$N$2:$O$70,2,FALSE) &amp; ",") &amp; IF(ISBLANK(AI395),"",VLOOKUP(AI395,ComboValue!$N$2:$O$70,2,FALSE) &amp; ",") &amp; IF(ISBLANK(AJ395),"",VLOOKUP(AJ395,ComboValue!$N$2:$O$70,2,FALSE) &amp; ",") &amp; IF(ISBLANK(AK395),"",VLOOKUP(AK395,ComboValue!$N$2:$O$70,2,FALSE) &amp; ",") &amp; IF(ISBLANK(AL395),"",VLOOKUP(AL395,ComboValue!$N$2:$O$70,2,FALSE) &amp; ",") &amp; IF(ISBLANK(AM395),"",VLOOKUP(AM395,ComboValue!$N$2:$O$70,2,FALSE) &amp; ",") &amp; IF(ISBLANK(AN395),"",VLOOKUP(AN395,ComboValue!$N$2:$O$70,2,FALSE) &amp; ",") &amp; IF(ISBLANK(AO395),"",VLOOKUP(AO395,ComboValue!$N$2:$O$70,2,FALSE) &amp; ",") &amp; IF(ISBLANK(AP395),"",VLOOKUP(AP395,ComboValue!$N$2:$O$70,2,FALSE) &amp; ",") &amp; IF(ISBLANK(AQ395),"",VLOOKUP(AQ395,ComboValue!$N$2:$O$70,2,FALSE) &amp; ",") &amp; IF(ISBLANK(AR395),"",VLOOKUP(AR395,ComboValue!$N$2:$O$70,2,FALSE) &amp; ",") &amp; IF(ISBLANK(AS395),"",VLOOKUP(AS395,ComboValue!$N$2:$O$70,2,FALSE) &amp; ",") &amp; IF(ISBLANK(AT395),"",VLOOKUP(AT395,ComboValue!$N$2:$O$70,2,FALSE) &amp; ",") &amp; IF(ISBLANK(AU395),"",VLOOKUP(AU395,ComboValue!$N$2:$O$70,2,FALSE) &amp; ",") &amp; IF(ISBLANK(AV395),"",VLOOKUP(AV395,ComboValue!$N$2:$O$70,2,FALSE) &amp; ",")</f>
        <v/>
      </c>
      <c r="BC395" s="122" t="str">
        <f t="shared" si="337"/>
        <v/>
      </c>
      <c r="BD395" s="110"/>
      <c r="BE395" s="120" t="str">
        <f t="shared" si="377"/>
        <v/>
      </c>
      <c r="BF395" s="121" t="str">
        <f t="shared" si="378"/>
        <v/>
      </c>
      <c r="BG395" s="121" t="str">
        <f t="shared" si="379"/>
        <v/>
      </c>
      <c r="BH395" s="121" t="str">
        <f t="shared" si="380"/>
        <v/>
      </c>
      <c r="BI395" s="121" t="str">
        <f t="shared" si="381"/>
        <v/>
      </c>
      <c r="BJ395" s="121" t="str">
        <f t="shared" si="382"/>
        <v/>
      </c>
      <c r="BK395" s="121" t="str">
        <f t="shared" si="383"/>
        <v/>
      </c>
      <c r="BL395" s="121" t="str">
        <f t="shared" si="384"/>
        <v/>
      </c>
      <c r="BM395" s="121" t="str">
        <f t="shared" si="385"/>
        <v/>
      </c>
      <c r="BN395" s="121" t="str">
        <f t="shared" si="386"/>
        <v/>
      </c>
      <c r="BO395" s="121">
        <f t="shared" si="338"/>
        <v>0</v>
      </c>
      <c r="BP395" s="121">
        <f t="shared" si="339"/>
        <v>0</v>
      </c>
      <c r="BQ395" s="121">
        <f t="shared" si="340"/>
        <v>0</v>
      </c>
      <c r="BR395" s="121">
        <f t="shared" si="341"/>
        <v>0</v>
      </c>
      <c r="BS395" s="121">
        <f t="shared" si="342"/>
        <v>0</v>
      </c>
      <c r="BT395" s="121">
        <f t="shared" si="343"/>
        <v>0</v>
      </c>
      <c r="BU395" s="121" t="str">
        <f t="shared" si="344"/>
        <v/>
      </c>
      <c r="BV395" s="121" t="str">
        <f t="shared" si="345"/>
        <v/>
      </c>
      <c r="BW395" s="121" t="str">
        <f t="shared" si="346"/>
        <v/>
      </c>
      <c r="BX395" s="121" t="str">
        <f t="shared" si="347"/>
        <v/>
      </c>
      <c r="BY395" s="121" t="str">
        <f t="shared" si="348"/>
        <v/>
      </c>
      <c r="BZ395" s="121" t="str">
        <f t="shared" si="349"/>
        <v/>
      </c>
      <c r="CA395" s="121" t="str">
        <f t="shared" si="350"/>
        <v/>
      </c>
      <c r="CB395" s="121" t="str">
        <f t="shared" si="351"/>
        <v/>
      </c>
      <c r="CC395" s="121" t="str">
        <f t="shared" si="352"/>
        <v/>
      </c>
      <c r="CD395" s="121" t="str">
        <f t="shared" si="353"/>
        <v/>
      </c>
      <c r="CE395" s="121" t="str">
        <f t="shared" si="354"/>
        <v/>
      </c>
      <c r="CF395" s="121" t="str">
        <f t="shared" si="355"/>
        <v/>
      </c>
      <c r="CG395" s="121" t="str">
        <f t="shared" si="356"/>
        <v/>
      </c>
      <c r="CH395" s="121" t="str">
        <f t="shared" si="357"/>
        <v/>
      </c>
      <c r="CI395" s="121" t="str">
        <f t="shared" si="358"/>
        <v/>
      </c>
      <c r="CJ395" s="129" t="str">
        <f t="shared" si="359"/>
        <v/>
      </c>
      <c r="CK395" s="121" t="str">
        <f t="shared" si="360"/>
        <v/>
      </c>
      <c r="CL395" s="121" t="str">
        <f t="shared" si="361"/>
        <v/>
      </c>
      <c r="CM395" s="122" t="str">
        <f t="shared" si="362"/>
        <v/>
      </c>
      <c r="CN395" s="122"/>
      <c r="CO395" s="122"/>
      <c r="CP395" s="122"/>
      <c r="CQ395" s="122"/>
      <c r="CR395" s="218" t="str">
        <f t="shared" si="387"/>
        <v>NO</v>
      </c>
      <c r="CS395" s="120" t="str">
        <f t="shared" si="363"/>
        <v/>
      </c>
      <c r="CT395" s="121" t="str">
        <f t="shared" si="364"/>
        <v/>
      </c>
      <c r="CU395" s="121" t="str">
        <f t="shared" si="365"/>
        <v/>
      </c>
      <c r="CV395" s="121" t="str">
        <f t="shared" si="366"/>
        <v/>
      </c>
      <c r="CW395" s="121" t="str">
        <f t="shared" si="367"/>
        <v/>
      </c>
      <c r="CX395" s="121" t="str">
        <f t="shared" si="368"/>
        <v/>
      </c>
      <c r="CY395" s="121" t="str">
        <f t="shared" si="369"/>
        <v/>
      </c>
      <c r="CZ395" s="121" t="str">
        <f t="shared" si="370"/>
        <v/>
      </c>
      <c r="DA395" s="121" t="str">
        <f t="shared" si="371"/>
        <v/>
      </c>
      <c r="DB395" s="122" t="str">
        <f t="shared" si="372"/>
        <v/>
      </c>
      <c r="DC395" s="120" t="str">
        <f t="shared" si="373"/>
        <v/>
      </c>
      <c r="DD395" s="121" t="str">
        <f t="shared" si="374"/>
        <v/>
      </c>
      <c r="DE395" s="121" t="str">
        <f t="shared" si="375"/>
        <v/>
      </c>
      <c r="DF395" s="122" t="str">
        <f t="shared" si="376"/>
        <v/>
      </c>
      <c r="DG395" s="110"/>
    </row>
    <row r="396" spans="2:111" ht="16.2" hidden="1" customHeight="1" outlineLevel="2" x14ac:dyDescent="0.4">
      <c r="B396" s="7">
        <v>391</v>
      </c>
      <c r="C396" s="12"/>
      <c r="D396" s="13"/>
      <c r="E396" s="14"/>
      <c r="F396" s="14"/>
      <c r="G396" s="14"/>
      <c r="H396" s="14"/>
      <c r="I396" s="14"/>
      <c r="J396" s="14"/>
      <c r="K396" s="14"/>
      <c r="L396" s="15"/>
      <c r="M396" s="12"/>
      <c r="N396" s="12"/>
      <c r="O396" s="12"/>
      <c r="P396" s="98" t="str">
        <f xml:space="preserve"> IF(ISBLANK(M396),"",VLOOKUP(M396,ComboValue!$E$2:$I$18,5,FALSE))</f>
        <v/>
      </c>
      <c r="Q396" s="12"/>
      <c r="R396" s="234" t="str" cm="1">
        <f t="array" ref="R396">IF(OR(ISNUMBER(SEARCH("GHS05",$D396:$L396)),ISNUMBER(SEARCH("GHS06",$D396:$L396)),ISNUMBER(SEARCH("GHS07",$D396:$L396)),ISNUMBER(SEARCH("GHS08",$D396:$L396)),ISNUMBER(SEARCH("geen pictogram",$D396:$L396)),ISNUMBER(SEARCH("GHS09",$D396:$L396)),ISNUMBER(SEARCH("GHS05",$D396:$L396))),"JA","NEE")</f>
        <v>NEE</v>
      </c>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X396" s="121" t="str">
        <f xml:space="preserve"> IF(ISBLANK(D396),"",VLOOKUP(D396,ComboValue!$B$2:$C$11,2,FALSE) &amp; ",") &amp; IF(ISBLANK(E396),"",VLOOKUP(E396,ComboValue!$B$2:$C$11,2,FALSE) &amp; ",") &amp; IF(ISBLANK(F396),"",VLOOKUP(F396,ComboValue!$B$2:$C$11,2,FALSE) &amp; ",") &amp; IF(ISBLANK(G396),"",VLOOKUP(G396,ComboValue!$B$2:$C$11,2,FALSE) &amp; ",") &amp; IF(ISBLANK(H396),"",VLOOKUP(H396,ComboValue!$B$2:$C$11,2,FALSE) &amp; ",") &amp; IF(ISBLANK(I396),"",VLOOKUP(I396,ComboValue!$B$2:$C$11,2,FALSE) &amp; ",") &amp; IF(ISBLANK(J396),"",VLOOKUP(J396,ComboValue!$B$2:$C$11,2,FALSE) &amp; ",") &amp; IF(ISBLANK(K396),"",VLOOKUP(K396,ComboValue!$B$2:$C$11,2,FALSE) &amp; ",") &amp; IF(ISBLANK(L396),"",VLOOKUP(L396,ComboValue!$B$2:$C$11,2,FALSE) &amp; ",")</f>
        <v/>
      </c>
      <c r="AY396" s="121" t="str">
        <f t="shared" si="336"/>
        <v>Tous_NL</v>
      </c>
      <c r="AZ396" s="121" t="str">
        <f>IF(ISBLANK(M396),"",VLOOKUP(M396,ComboValue!$E$2:$G$18,3,FALSE))</f>
        <v/>
      </c>
      <c r="BA396" s="121" t="str">
        <f>IF(ISBLANK(N396),"",VLOOKUP(N396,ComboValue!$K$2:$L$5,2,FALSE))</f>
        <v/>
      </c>
      <c r="BB396" s="128" t="str">
        <f>IF(ISBLANK(S396),"",VLOOKUP(S396,ComboValue!$N$2:$O$70,2,FALSE) &amp; ",") &amp; IF(ISBLANK(T396),"",VLOOKUP(T396,ComboValue!$N$2:$O$70,2,FALSE) &amp; ",") &amp; IF(ISBLANK(U396),"",VLOOKUP(U396,ComboValue!$N$2:$O$70,2,FALSE) &amp; ",") &amp; IF(ISBLANK(V396),"",VLOOKUP(V396,ComboValue!$N$2:$O$70,2,FALSE) &amp; ",") &amp; IF(ISBLANK(W396),"",VLOOKUP(W396,ComboValue!$N$2:$O$70,2,FALSE) &amp; ",") &amp; IF(ISBLANK(X396),"",VLOOKUP(X396,ComboValue!$N$2:$O$70,2,FALSE) &amp; ",") &amp; IF(ISBLANK(Y396),"",VLOOKUP(Y396,ComboValue!$N$2:$O$70,2,FALSE) &amp; ",") &amp; IF(ISBLANK(Z396),"",VLOOKUP(Z396,ComboValue!$N$2:$O$70,2,FALSE) &amp; ",") &amp; IF(ISBLANK(AA396),"",VLOOKUP(AA396,ComboValue!$N$2:$O$70,2,FALSE) &amp; ",") &amp; IF(ISBLANK(AB396),"",VLOOKUP(AB396,ComboValue!$N$2:$O$70,2,FALSE) &amp; ",") &amp; IF(ISBLANK(AC396),"",VLOOKUP(AC396,ComboValue!$N$2:$O$70,2,FALSE) &amp; ",") &amp; IF(ISBLANK(AD396),"",VLOOKUP(AD396,ComboValue!$N$2:$O$70,2,FALSE) &amp; ",") &amp; IF(ISBLANK(AE396),"",VLOOKUP(AE396,ComboValue!$N$2:$O$70,2,FALSE) &amp; ",") &amp; IF(ISBLANK(AF396),"",VLOOKUP(AF396,ComboValue!$N$2:$O$70,2,FALSE) &amp; ",") &amp; IF(ISBLANK(AG396),"",VLOOKUP(AG396,ComboValue!$N$2:$O$70,2,FALSE) &amp; ",") &amp; IF(ISBLANK(AH396),"",VLOOKUP(AH396,ComboValue!$N$2:$O$70,2,FALSE) &amp; ",") &amp; IF(ISBLANK(AI396),"",VLOOKUP(AI396,ComboValue!$N$2:$O$70,2,FALSE) &amp; ",") &amp; IF(ISBLANK(AJ396),"",VLOOKUP(AJ396,ComboValue!$N$2:$O$70,2,FALSE) &amp; ",") &amp; IF(ISBLANK(AK396),"",VLOOKUP(AK396,ComboValue!$N$2:$O$70,2,FALSE) &amp; ",") &amp; IF(ISBLANK(AL396),"",VLOOKUP(AL396,ComboValue!$N$2:$O$70,2,FALSE) &amp; ",") &amp; IF(ISBLANK(AM396),"",VLOOKUP(AM396,ComboValue!$N$2:$O$70,2,FALSE) &amp; ",") &amp; IF(ISBLANK(AN396),"",VLOOKUP(AN396,ComboValue!$N$2:$O$70,2,FALSE) &amp; ",") &amp; IF(ISBLANK(AO396),"",VLOOKUP(AO396,ComboValue!$N$2:$O$70,2,FALSE) &amp; ",") &amp; IF(ISBLANK(AP396),"",VLOOKUP(AP396,ComboValue!$N$2:$O$70,2,FALSE) &amp; ",") &amp; IF(ISBLANK(AQ396),"",VLOOKUP(AQ396,ComboValue!$N$2:$O$70,2,FALSE) &amp; ",") &amp; IF(ISBLANK(AR396),"",VLOOKUP(AR396,ComboValue!$N$2:$O$70,2,FALSE) &amp; ",") &amp; IF(ISBLANK(AS396),"",VLOOKUP(AS396,ComboValue!$N$2:$O$70,2,FALSE) &amp; ",") &amp; IF(ISBLANK(AT396),"",VLOOKUP(AT396,ComboValue!$N$2:$O$70,2,FALSE) &amp; ",") &amp; IF(ISBLANK(AU396),"",VLOOKUP(AU396,ComboValue!$N$2:$O$70,2,FALSE) &amp; ",") &amp; IF(ISBLANK(AV396),"",VLOOKUP(AV396,ComboValue!$N$2:$O$70,2,FALSE) &amp; ",")</f>
        <v/>
      </c>
      <c r="BC396" s="122" t="str">
        <f t="shared" si="337"/>
        <v/>
      </c>
      <c r="BD396" s="110"/>
      <c r="BE396" s="120" t="str">
        <f t="shared" si="377"/>
        <v/>
      </c>
      <c r="BF396" s="121" t="str">
        <f t="shared" si="378"/>
        <v/>
      </c>
      <c r="BG396" s="121" t="str">
        <f t="shared" si="379"/>
        <v/>
      </c>
      <c r="BH396" s="121" t="str">
        <f t="shared" si="380"/>
        <v/>
      </c>
      <c r="BI396" s="121" t="str">
        <f t="shared" si="381"/>
        <v/>
      </c>
      <c r="BJ396" s="121" t="str">
        <f t="shared" si="382"/>
        <v/>
      </c>
      <c r="BK396" s="121" t="str">
        <f t="shared" si="383"/>
        <v/>
      </c>
      <c r="BL396" s="121" t="str">
        <f t="shared" si="384"/>
        <v/>
      </c>
      <c r="BM396" s="121" t="str">
        <f t="shared" si="385"/>
        <v/>
      </c>
      <c r="BN396" s="121" t="str">
        <f t="shared" si="386"/>
        <v/>
      </c>
      <c r="BO396" s="121">
        <f t="shared" si="338"/>
        <v>0</v>
      </c>
      <c r="BP396" s="121">
        <f t="shared" si="339"/>
        <v>0</v>
      </c>
      <c r="BQ396" s="121">
        <f t="shared" si="340"/>
        <v>0</v>
      </c>
      <c r="BR396" s="121">
        <f t="shared" si="341"/>
        <v>0</v>
      </c>
      <c r="BS396" s="121">
        <f t="shared" si="342"/>
        <v>0</v>
      </c>
      <c r="BT396" s="121">
        <f t="shared" si="343"/>
        <v>0</v>
      </c>
      <c r="BU396" s="121" t="str">
        <f t="shared" si="344"/>
        <v/>
      </c>
      <c r="BV396" s="121" t="str">
        <f t="shared" si="345"/>
        <v/>
      </c>
      <c r="BW396" s="121" t="str">
        <f t="shared" si="346"/>
        <v/>
      </c>
      <c r="BX396" s="121" t="str">
        <f t="shared" si="347"/>
        <v/>
      </c>
      <c r="BY396" s="121" t="str">
        <f t="shared" si="348"/>
        <v/>
      </c>
      <c r="BZ396" s="121" t="str">
        <f t="shared" si="349"/>
        <v/>
      </c>
      <c r="CA396" s="121" t="str">
        <f t="shared" si="350"/>
        <v/>
      </c>
      <c r="CB396" s="121" t="str">
        <f t="shared" si="351"/>
        <v/>
      </c>
      <c r="CC396" s="121" t="str">
        <f t="shared" si="352"/>
        <v/>
      </c>
      <c r="CD396" s="121" t="str">
        <f t="shared" si="353"/>
        <v/>
      </c>
      <c r="CE396" s="121" t="str">
        <f t="shared" si="354"/>
        <v/>
      </c>
      <c r="CF396" s="121" t="str">
        <f t="shared" si="355"/>
        <v/>
      </c>
      <c r="CG396" s="121" t="str">
        <f t="shared" si="356"/>
        <v/>
      </c>
      <c r="CH396" s="121" t="str">
        <f t="shared" si="357"/>
        <v/>
      </c>
      <c r="CI396" s="121" t="str">
        <f t="shared" si="358"/>
        <v/>
      </c>
      <c r="CJ396" s="129" t="str">
        <f t="shared" si="359"/>
        <v/>
      </c>
      <c r="CK396" s="121" t="str">
        <f t="shared" si="360"/>
        <v/>
      </c>
      <c r="CL396" s="121" t="str">
        <f t="shared" si="361"/>
        <v/>
      </c>
      <c r="CM396" s="122" t="str">
        <f t="shared" si="362"/>
        <v/>
      </c>
      <c r="CN396" s="122"/>
      <c r="CO396" s="122"/>
      <c r="CP396" s="122"/>
      <c r="CQ396" s="122"/>
      <c r="CR396" s="218" t="str">
        <f t="shared" si="387"/>
        <v>NO</v>
      </c>
      <c r="CS396" s="120" t="str">
        <f t="shared" si="363"/>
        <v/>
      </c>
      <c r="CT396" s="121" t="str">
        <f t="shared" si="364"/>
        <v/>
      </c>
      <c r="CU396" s="121" t="str">
        <f t="shared" si="365"/>
        <v/>
      </c>
      <c r="CV396" s="121" t="str">
        <f t="shared" si="366"/>
        <v/>
      </c>
      <c r="CW396" s="121" t="str">
        <f t="shared" si="367"/>
        <v/>
      </c>
      <c r="CX396" s="121" t="str">
        <f t="shared" si="368"/>
        <v/>
      </c>
      <c r="CY396" s="121" t="str">
        <f t="shared" si="369"/>
        <v/>
      </c>
      <c r="CZ396" s="121" t="str">
        <f t="shared" si="370"/>
        <v/>
      </c>
      <c r="DA396" s="121" t="str">
        <f t="shared" si="371"/>
        <v/>
      </c>
      <c r="DB396" s="122" t="str">
        <f t="shared" si="372"/>
        <v/>
      </c>
      <c r="DC396" s="120" t="str">
        <f t="shared" si="373"/>
        <v/>
      </c>
      <c r="DD396" s="121" t="str">
        <f t="shared" si="374"/>
        <v/>
      </c>
      <c r="DE396" s="121" t="str">
        <f t="shared" si="375"/>
        <v/>
      </c>
      <c r="DF396" s="122" t="str">
        <f t="shared" si="376"/>
        <v/>
      </c>
      <c r="DG396" s="110"/>
    </row>
    <row r="397" spans="2:111" ht="16.2" hidden="1" customHeight="1" outlineLevel="2" x14ac:dyDescent="0.4">
      <c r="B397" s="7">
        <v>392</v>
      </c>
      <c r="C397" s="12"/>
      <c r="D397" s="13"/>
      <c r="E397" s="14"/>
      <c r="F397" s="14"/>
      <c r="G397" s="14"/>
      <c r="H397" s="14"/>
      <c r="I397" s="14"/>
      <c r="J397" s="14"/>
      <c r="K397" s="14"/>
      <c r="L397" s="15"/>
      <c r="M397" s="12"/>
      <c r="N397" s="12"/>
      <c r="O397" s="12"/>
      <c r="P397" s="98" t="str">
        <f xml:space="preserve"> IF(ISBLANK(M397),"",VLOOKUP(M397,ComboValue!$E$2:$I$18,5,FALSE))</f>
        <v/>
      </c>
      <c r="Q397" s="12"/>
      <c r="R397" s="234" t="str" cm="1">
        <f t="array" ref="R397">IF(OR(ISNUMBER(SEARCH("GHS05",$D397:$L397)),ISNUMBER(SEARCH("GHS06",$D397:$L397)),ISNUMBER(SEARCH("GHS07",$D397:$L397)),ISNUMBER(SEARCH("GHS08",$D397:$L397)),ISNUMBER(SEARCH("geen pictogram",$D397:$L397)),ISNUMBER(SEARCH("GHS09",$D397:$L397)),ISNUMBER(SEARCH("GHS05",$D397:$L397))),"JA","NEE")</f>
        <v>NEE</v>
      </c>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X397" s="121" t="str">
        <f xml:space="preserve"> IF(ISBLANK(D397),"",VLOOKUP(D397,ComboValue!$B$2:$C$11,2,FALSE) &amp; ",") &amp; IF(ISBLANK(E397),"",VLOOKUP(E397,ComboValue!$B$2:$C$11,2,FALSE) &amp; ",") &amp; IF(ISBLANK(F397),"",VLOOKUP(F397,ComboValue!$B$2:$C$11,2,FALSE) &amp; ",") &amp; IF(ISBLANK(G397),"",VLOOKUP(G397,ComboValue!$B$2:$C$11,2,FALSE) &amp; ",") &amp; IF(ISBLANK(H397),"",VLOOKUP(H397,ComboValue!$B$2:$C$11,2,FALSE) &amp; ",") &amp; IF(ISBLANK(I397),"",VLOOKUP(I397,ComboValue!$B$2:$C$11,2,FALSE) &amp; ",") &amp; IF(ISBLANK(J397),"",VLOOKUP(J397,ComboValue!$B$2:$C$11,2,FALSE) &amp; ",") &amp; IF(ISBLANK(K397),"",VLOOKUP(K397,ComboValue!$B$2:$C$11,2,FALSE) &amp; ",") &amp; IF(ISBLANK(L397),"",VLOOKUP(L397,ComboValue!$B$2:$C$11,2,FALSE) &amp; ",")</f>
        <v/>
      </c>
      <c r="AY397" s="121" t="str">
        <f t="shared" si="336"/>
        <v>Tous_NL</v>
      </c>
      <c r="AZ397" s="121" t="str">
        <f>IF(ISBLANK(M397),"",VLOOKUP(M397,ComboValue!$E$2:$G$18,3,FALSE))</f>
        <v/>
      </c>
      <c r="BA397" s="121" t="str">
        <f>IF(ISBLANK(N397),"",VLOOKUP(N397,ComboValue!$K$2:$L$5,2,FALSE))</f>
        <v/>
      </c>
      <c r="BB397" s="128" t="str">
        <f>IF(ISBLANK(S397),"",VLOOKUP(S397,ComboValue!$N$2:$O$70,2,FALSE) &amp; ",") &amp; IF(ISBLANK(T397),"",VLOOKUP(T397,ComboValue!$N$2:$O$70,2,FALSE) &amp; ",") &amp; IF(ISBLANK(U397),"",VLOOKUP(U397,ComboValue!$N$2:$O$70,2,FALSE) &amp; ",") &amp; IF(ISBLANK(V397),"",VLOOKUP(V397,ComboValue!$N$2:$O$70,2,FALSE) &amp; ",") &amp; IF(ISBLANK(W397),"",VLOOKUP(W397,ComboValue!$N$2:$O$70,2,FALSE) &amp; ",") &amp; IF(ISBLANK(X397),"",VLOOKUP(X397,ComboValue!$N$2:$O$70,2,FALSE) &amp; ",") &amp; IF(ISBLANK(Y397),"",VLOOKUP(Y397,ComboValue!$N$2:$O$70,2,FALSE) &amp; ",") &amp; IF(ISBLANK(Z397),"",VLOOKUP(Z397,ComboValue!$N$2:$O$70,2,FALSE) &amp; ",") &amp; IF(ISBLANK(AA397),"",VLOOKUP(AA397,ComboValue!$N$2:$O$70,2,FALSE) &amp; ",") &amp; IF(ISBLANK(AB397),"",VLOOKUP(AB397,ComboValue!$N$2:$O$70,2,FALSE) &amp; ",") &amp; IF(ISBLANK(AC397),"",VLOOKUP(AC397,ComboValue!$N$2:$O$70,2,FALSE) &amp; ",") &amp; IF(ISBLANK(AD397),"",VLOOKUP(AD397,ComboValue!$N$2:$O$70,2,FALSE) &amp; ",") &amp; IF(ISBLANK(AE397),"",VLOOKUP(AE397,ComboValue!$N$2:$O$70,2,FALSE) &amp; ",") &amp; IF(ISBLANK(AF397),"",VLOOKUP(AF397,ComboValue!$N$2:$O$70,2,FALSE) &amp; ",") &amp; IF(ISBLANK(AG397),"",VLOOKUP(AG397,ComboValue!$N$2:$O$70,2,FALSE) &amp; ",") &amp; IF(ISBLANK(AH397),"",VLOOKUP(AH397,ComboValue!$N$2:$O$70,2,FALSE) &amp; ",") &amp; IF(ISBLANK(AI397),"",VLOOKUP(AI397,ComboValue!$N$2:$O$70,2,FALSE) &amp; ",") &amp; IF(ISBLANK(AJ397),"",VLOOKUP(AJ397,ComboValue!$N$2:$O$70,2,FALSE) &amp; ",") &amp; IF(ISBLANK(AK397),"",VLOOKUP(AK397,ComboValue!$N$2:$O$70,2,FALSE) &amp; ",") &amp; IF(ISBLANK(AL397),"",VLOOKUP(AL397,ComboValue!$N$2:$O$70,2,FALSE) &amp; ",") &amp; IF(ISBLANK(AM397),"",VLOOKUP(AM397,ComboValue!$N$2:$O$70,2,FALSE) &amp; ",") &amp; IF(ISBLANK(AN397),"",VLOOKUP(AN397,ComboValue!$N$2:$O$70,2,FALSE) &amp; ",") &amp; IF(ISBLANK(AO397),"",VLOOKUP(AO397,ComboValue!$N$2:$O$70,2,FALSE) &amp; ",") &amp; IF(ISBLANK(AP397),"",VLOOKUP(AP397,ComboValue!$N$2:$O$70,2,FALSE) &amp; ",") &amp; IF(ISBLANK(AQ397),"",VLOOKUP(AQ397,ComboValue!$N$2:$O$70,2,FALSE) &amp; ",") &amp; IF(ISBLANK(AR397),"",VLOOKUP(AR397,ComboValue!$N$2:$O$70,2,FALSE) &amp; ",") &amp; IF(ISBLANK(AS397),"",VLOOKUP(AS397,ComboValue!$N$2:$O$70,2,FALSE) &amp; ",") &amp; IF(ISBLANK(AT397),"",VLOOKUP(AT397,ComboValue!$N$2:$O$70,2,FALSE) &amp; ",") &amp; IF(ISBLANK(AU397),"",VLOOKUP(AU397,ComboValue!$N$2:$O$70,2,FALSE) &amp; ",") &amp; IF(ISBLANK(AV397),"",VLOOKUP(AV397,ComboValue!$N$2:$O$70,2,FALSE) &amp; ",")</f>
        <v/>
      </c>
      <c r="BC397" s="122" t="str">
        <f t="shared" si="337"/>
        <v/>
      </c>
      <c r="BD397" s="110"/>
      <c r="BE397" s="120" t="str">
        <f t="shared" si="377"/>
        <v/>
      </c>
      <c r="BF397" s="121" t="str">
        <f t="shared" si="378"/>
        <v/>
      </c>
      <c r="BG397" s="121" t="str">
        <f t="shared" si="379"/>
        <v/>
      </c>
      <c r="BH397" s="121" t="str">
        <f t="shared" si="380"/>
        <v/>
      </c>
      <c r="BI397" s="121" t="str">
        <f t="shared" si="381"/>
        <v/>
      </c>
      <c r="BJ397" s="121" t="str">
        <f t="shared" si="382"/>
        <v/>
      </c>
      <c r="BK397" s="121" t="str">
        <f t="shared" si="383"/>
        <v/>
      </c>
      <c r="BL397" s="121" t="str">
        <f t="shared" si="384"/>
        <v/>
      </c>
      <c r="BM397" s="121" t="str">
        <f t="shared" si="385"/>
        <v/>
      </c>
      <c r="BN397" s="121" t="str">
        <f t="shared" si="386"/>
        <v/>
      </c>
      <c r="BO397" s="121">
        <f t="shared" si="338"/>
        <v>0</v>
      </c>
      <c r="BP397" s="121">
        <f t="shared" si="339"/>
        <v>0</v>
      </c>
      <c r="BQ397" s="121">
        <f t="shared" si="340"/>
        <v>0</v>
      </c>
      <c r="BR397" s="121">
        <f t="shared" si="341"/>
        <v>0</v>
      </c>
      <c r="BS397" s="121">
        <f t="shared" si="342"/>
        <v>0</v>
      </c>
      <c r="BT397" s="121">
        <f t="shared" si="343"/>
        <v>0</v>
      </c>
      <c r="BU397" s="121" t="str">
        <f t="shared" si="344"/>
        <v/>
      </c>
      <c r="BV397" s="121" t="str">
        <f t="shared" si="345"/>
        <v/>
      </c>
      <c r="BW397" s="121" t="str">
        <f t="shared" si="346"/>
        <v/>
      </c>
      <c r="BX397" s="121" t="str">
        <f t="shared" si="347"/>
        <v/>
      </c>
      <c r="BY397" s="121" t="str">
        <f t="shared" si="348"/>
        <v/>
      </c>
      <c r="BZ397" s="121" t="str">
        <f t="shared" si="349"/>
        <v/>
      </c>
      <c r="CA397" s="121" t="str">
        <f t="shared" si="350"/>
        <v/>
      </c>
      <c r="CB397" s="121" t="str">
        <f t="shared" si="351"/>
        <v/>
      </c>
      <c r="CC397" s="121" t="str">
        <f t="shared" si="352"/>
        <v/>
      </c>
      <c r="CD397" s="121" t="str">
        <f t="shared" si="353"/>
        <v/>
      </c>
      <c r="CE397" s="121" t="str">
        <f t="shared" si="354"/>
        <v/>
      </c>
      <c r="CF397" s="121" t="str">
        <f t="shared" si="355"/>
        <v/>
      </c>
      <c r="CG397" s="121" t="str">
        <f t="shared" si="356"/>
        <v/>
      </c>
      <c r="CH397" s="121" t="str">
        <f t="shared" si="357"/>
        <v/>
      </c>
      <c r="CI397" s="121" t="str">
        <f t="shared" si="358"/>
        <v/>
      </c>
      <c r="CJ397" s="129" t="str">
        <f t="shared" si="359"/>
        <v/>
      </c>
      <c r="CK397" s="121" t="str">
        <f t="shared" si="360"/>
        <v/>
      </c>
      <c r="CL397" s="121" t="str">
        <f t="shared" si="361"/>
        <v/>
      </c>
      <c r="CM397" s="122" t="str">
        <f t="shared" si="362"/>
        <v/>
      </c>
      <c r="CN397" s="122"/>
      <c r="CO397" s="122"/>
      <c r="CP397" s="122"/>
      <c r="CQ397" s="122"/>
      <c r="CR397" s="218" t="str">
        <f t="shared" si="387"/>
        <v>NO</v>
      </c>
      <c r="CS397" s="120" t="str">
        <f t="shared" si="363"/>
        <v/>
      </c>
      <c r="CT397" s="121" t="str">
        <f t="shared" si="364"/>
        <v/>
      </c>
      <c r="CU397" s="121" t="str">
        <f t="shared" si="365"/>
        <v/>
      </c>
      <c r="CV397" s="121" t="str">
        <f t="shared" si="366"/>
        <v/>
      </c>
      <c r="CW397" s="121" t="str">
        <f t="shared" si="367"/>
        <v/>
      </c>
      <c r="CX397" s="121" t="str">
        <f t="shared" si="368"/>
        <v/>
      </c>
      <c r="CY397" s="121" t="str">
        <f t="shared" si="369"/>
        <v/>
      </c>
      <c r="CZ397" s="121" t="str">
        <f t="shared" si="370"/>
        <v/>
      </c>
      <c r="DA397" s="121" t="str">
        <f t="shared" si="371"/>
        <v/>
      </c>
      <c r="DB397" s="122" t="str">
        <f t="shared" si="372"/>
        <v/>
      </c>
      <c r="DC397" s="120" t="str">
        <f t="shared" si="373"/>
        <v/>
      </c>
      <c r="DD397" s="121" t="str">
        <f t="shared" si="374"/>
        <v/>
      </c>
      <c r="DE397" s="121" t="str">
        <f t="shared" si="375"/>
        <v/>
      </c>
      <c r="DF397" s="122" t="str">
        <f t="shared" si="376"/>
        <v/>
      </c>
      <c r="DG397" s="110"/>
    </row>
    <row r="398" spans="2:111" ht="16.2" hidden="1" customHeight="1" outlineLevel="2" x14ac:dyDescent="0.4">
      <c r="B398" s="7">
        <v>393</v>
      </c>
      <c r="C398" s="12"/>
      <c r="D398" s="13"/>
      <c r="E398" s="14"/>
      <c r="F398" s="14"/>
      <c r="G398" s="14"/>
      <c r="H398" s="14"/>
      <c r="I398" s="14"/>
      <c r="J398" s="14"/>
      <c r="K398" s="14"/>
      <c r="L398" s="15"/>
      <c r="M398" s="12"/>
      <c r="N398" s="12"/>
      <c r="O398" s="12"/>
      <c r="P398" s="98" t="str">
        <f xml:space="preserve"> IF(ISBLANK(M398),"",VLOOKUP(M398,ComboValue!$E$2:$I$18,5,FALSE))</f>
        <v/>
      </c>
      <c r="Q398" s="12"/>
      <c r="R398" s="234" t="str" cm="1">
        <f t="array" ref="R398">IF(OR(ISNUMBER(SEARCH("GHS05",$D398:$L398)),ISNUMBER(SEARCH("GHS06",$D398:$L398)),ISNUMBER(SEARCH("GHS07",$D398:$L398)),ISNUMBER(SEARCH("GHS08",$D398:$L398)),ISNUMBER(SEARCH("geen pictogram",$D398:$L398)),ISNUMBER(SEARCH("GHS09",$D398:$L398)),ISNUMBER(SEARCH("GHS05",$D398:$L398))),"JA","NEE")</f>
        <v>NEE</v>
      </c>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X398" s="121" t="str">
        <f xml:space="preserve"> IF(ISBLANK(D398),"",VLOOKUP(D398,ComboValue!$B$2:$C$11,2,FALSE) &amp; ",") &amp; IF(ISBLANK(E398),"",VLOOKUP(E398,ComboValue!$B$2:$C$11,2,FALSE) &amp; ",") &amp; IF(ISBLANK(F398),"",VLOOKUP(F398,ComboValue!$B$2:$C$11,2,FALSE) &amp; ",") &amp; IF(ISBLANK(G398),"",VLOOKUP(G398,ComboValue!$B$2:$C$11,2,FALSE) &amp; ",") &amp; IF(ISBLANK(H398),"",VLOOKUP(H398,ComboValue!$B$2:$C$11,2,FALSE) &amp; ",") &amp; IF(ISBLANK(I398),"",VLOOKUP(I398,ComboValue!$B$2:$C$11,2,FALSE) &amp; ",") &amp; IF(ISBLANK(J398),"",VLOOKUP(J398,ComboValue!$B$2:$C$11,2,FALSE) &amp; ",") &amp; IF(ISBLANK(K398),"",VLOOKUP(K398,ComboValue!$B$2:$C$11,2,FALSE) &amp; ",") &amp; IF(ISBLANK(L398),"",VLOOKUP(L398,ComboValue!$B$2:$C$11,2,FALSE) &amp; ",")</f>
        <v/>
      </c>
      <c r="AY398" s="121" t="str">
        <f t="shared" si="336"/>
        <v>Tous_NL</v>
      </c>
      <c r="AZ398" s="121" t="str">
        <f>IF(ISBLANK(M398),"",VLOOKUP(M398,ComboValue!$E$2:$G$18,3,FALSE))</f>
        <v/>
      </c>
      <c r="BA398" s="121" t="str">
        <f>IF(ISBLANK(N398),"",VLOOKUP(N398,ComboValue!$K$2:$L$5,2,FALSE))</f>
        <v/>
      </c>
      <c r="BB398" s="128" t="str">
        <f>IF(ISBLANK(S398),"",VLOOKUP(S398,ComboValue!$N$2:$O$70,2,FALSE) &amp; ",") &amp; IF(ISBLANK(T398),"",VLOOKUP(T398,ComboValue!$N$2:$O$70,2,FALSE) &amp; ",") &amp; IF(ISBLANK(U398),"",VLOOKUP(U398,ComboValue!$N$2:$O$70,2,FALSE) &amp; ",") &amp; IF(ISBLANK(V398),"",VLOOKUP(V398,ComboValue!$N$2:$O$70,2,FALSE) &amp; ",") &amp; IF(ISBLANK(W398),"",VLOOKUP(W398,ComboValue!$N$2:$O$70,2,FALSE) &amp; ",") &amp; IF(ISBLANK(X398),"",VLOOKUP(X398,ComboValue!$N$2:$O$70,2,FALSE) &amp; ",") &amp; IF(ISBLANK(Y398),"",VLOOKUP(Y398,ComboValue!$N$2:$O$70,2,FALSE) &amp; ",") &amp; IF(ISBLANK(Z398),"",VLOOKUP(Z398,ComboValue!$N$2:$O$70,2,FALSE) &amp; ",") &amp; IF(ISBLANK(AA398),"",VLOOKUP(AA398,ComboValue!$N$2:$O$70,2,FALSE) &amp; ",") &amp; IF(ISBLANK(AB398),"",VLOOKUP(AB398,ComboValue!$N$2:$O$70,2,FALSE) &amp; ",") &amp; IF(ISBLANK(AC398),"",VLOOKUP(AC398,ComboValue!$N$2:$O$70,2,FALSE) &amp; ",") &amp; IF(ISBLANK(AD398),"",VLOOKUP(AD398,ComboValue!$N$2:$O$70,2,FALSE) &amp; ",") &amp; IF(ISBLANK(AE398),"",VLOOKUP(AE398,ComboValue!$N$2:$O$70,2,FALSE) &amp; ",") &amp; IF(ISBLANK(AF398),"",VLOOKUP(AF398,ComboValue!$N$2:$O$70,2,FALSE) &amp; ",") &amp; IF(ISBLANK(AG398),"",VLOOKUP(AG398,ComboValue!$N$2:$O$70,2,FALSE) &amp; ",") &amp; IF(ISBLANK(AH398),"",VLOOKUP(AH398,ComboValue!$N$2:$O$70,2,FALSE) &amp; ",") &amp; IF(ISBLANK(AI398),"",VLOOKUP(AI398,ComboValue!$N$2:$O$70,2,FALSE) &amp; ",") &amp; IF(ISBLANK(AJ398),"",VLOOKUP(AJ398,ComboValue!$N$2:$O$70,2,FALSE) &amp; ",") &amp; IF(ISBLANK(AK398),"",VLOOKUP(AK398,ComboValue!$N$2:$O$70,2,FALSE) &amp; ",") &amp; IF(ISBLANK(AL398),"",VLOOKUP(AL398,ComboValue!$N$2:$O$70,2,FALSE) &amp; ",") &amp; IF(ISBLANK(AM398),"",VLOOKUP(AM398,ComboValue!$N$2:$O$70,2,FALSE) &amp; ",") &amp; IF(ISBLANK(AN398),"",VLOOKUP(AN398,ComboValue!$N$2:$O$70,2,FALSE) &amp; ",") &amp; IF(ISBLANK(AO398),"",VLOOKUP(AO398,ComboValue!$N$2:$O$70,2,FALSE) &amp; ",") &amp; IF(ISBLANK(AP398),"",VLOOKUP(AP398,ComboValue!$N$2:$O$70,2,FALSE) &amp; ",") &amp; IF(ISBLANK(AQ398),"",VLOOKUP(AQ398,ComboValue!$N$2:$O$70,2,FALSE) &amp; ",") &amp; IF(ISBLANK(AR398),"",VLOOKUP(AR398,ComboValue!$N$2:$O$70,2,FALSE) &amp; ",") &amp; IF(ISBLANK(AS398),"",VLOOKUP(AS398,ComboValue!$N$2:$O$70,2,FALSE) &amp; ",") &amp; IF(ISBLANK(AT398),"",VLOOKUP(AT398,ComboValue!$N$2:$O$70,2,FALSE) &amp; ",") &amp; IF(ISBLANK(AU398),"",VLOOKUP(AU398,ComboValue!$N$2:$O$70,2,FALSE) &amp; ",") &amp; IF(ISBLANK(AV398),"",VLOOKUP(AV398,ComboValue!$N$2:$O$70,2,FALSE) &amp; ",")</f>
        <v/>
      </c>
      <c r="BC398" s="122" t="str">
        <f t="shared" si="337"/>
        <v/>
      </c>
      <c r="BD398" s="110"/>
      <c r="BE398" s="120" t="str">
        <f t="shared" si="377"/>
        <v/>
      </c>
      <c r="BF398" s="121" t="str">
        <f t="shared" si="378"/>
        <v/>
      </c>
      <c r="BG398" s="121" t="str">
        <f t="shared" si="379"/>
        <v/>
      </c>
      <c r="BH398" s="121" t="str">
        <f t="shared" si="380"/>
        <v/>
      </c>
      <c r="BI398" s="121" t="str">
        <f t="shared" si="381"/>
        <v/>
      </c>
      <c r="BJ398" s="121" t="str">
        <f t="shared" si="382"/>
        <v/>
      </c>
      <c r="BK398" s="121" t="str">
        <f t="shared" si="383"/>
        <v/>
      </c>
      <c r="BL398" s="121" t="str">
        <f t="shared" si="384"/>
        <v/>
      </c>
      <c r="BM398" s="121" t="str">
        <f t="shared" si="385"/>
        <v/>
      </c>
      <c r="BN398" s="121" t="str">
        <f t="shared" si="386"/>
        <v/>
      </c>
      <c r="BO398" s="121">
        <f t="shared" si="338"/>
        <v>0</v>
      </c>
      <c r="BP398" s="121">
        <f t="shared" si="339"/>
        <v>0</v>
      </c>
      <c r="BQ398" s="121">
        <f t="shared" si="340"/>
        <v>0</v>
      </c>
      <c r="BR398" s="121">
        <f t="shared" si="341"/>
        <v>0</v>
      </c>
      <c r="BS398" s="121">
        <f t="shared" si="342"/>
        <v>0</v>
      </c>
      <c r="BT398" s="121">
        <f t="shared" si="343"/>
        <v>0</v>
      </c>
      <c r="BU398" s="121" t="str">
        <f t="shared" si="344"/>
        <v/>
      </c>
      <c r="BV398" s="121" t="str">
        <f t="shared" si="345"/>
        <v/>
      </c>
      <c r="BW398" s="121" t="str">
        <f t="shared" si="346"/>
        <v/>
      </c>
      <c r="BX398" s="121" t="str">
        <f t="shared" si="347"/>
        <v/>
      </c>
      <c r="BY398" s="121" t="str">
        <f t="shared" si="348"/>
        <v/>
      </c>
      <c r="BZ398" s="121" t="str">
        <f t="shared" si="349"/>
        <v/>
      </c>
      <c r="CA398" s="121" t="str">
        <f t="shared" si="350"/>
        <v/>
      </c>
      <c r="CB398" s="121" t="str">
        <f t="shared" si="351"/>
        <v/>
      </c>
      <c r="CC398" s="121" t="str">
        <f t="shared" si="352"/>
        <v/>
      </c>
      <c r="CD398" s="121" t="str">
        <f t="shared" si="353"/>
        <v/>
      </c>
      <c r="CE398" s="121" t="str">
        <f t="shared" si="354"/>
        <v/>
      </c>
      <c r="CF398" s="121" t="str">
        <f t="shared" si="355"/>
        <v/>
      </c>
      <c r="CG398" s="121" t="str">
        <f t="shared" si="356"/>
        <v/>
      </c>
      <c r="CH398" s="121" t="str">
        <f t="shared" si="357"/>
        <v/>
      </c>
      <c r="CI398" s="121" t="str">
        <f t="shared" si="358"/>
        <v/>
      </c>
      <c r="CJ398" s="129" t="str">
        <f t="shared" si="359"/>
        <v/>
      </c>
      <c r="CK398" s="121" t="str">
        <f t="shared" si="360"/>
        <v/>
      </c>
      <c r="CL398" s="121" t="str">
        <f t="shared" si="361"/>
        <v/>
      </c>
      <c r="CM398" s="122" t="str">
        <f t="shared" si="362"/>
        <v/>
      </c>
      <c r="CN398" s="122"/>
      <c r="CO398" s="122"/>
      <c r="CP398" s="122"/>
      <c r="CQ398" s="122"/>
      <c r="CR398" s="218" t="str">
        <f t="shared" si="387"/>
        <v>NO</v>
      </c>
      <c r="CS398" s="120" t="str">
        <f t="shared" si="363"/>
        <v/>
      </c>
      <c r="CT398" s="121" t="str">
        <f t="shared" si="364"/>
        <v/>
      </c>
      <c r="CU398" s="121" t="str">
        <f t="shared" si="365"/>
        <v/>
      </c>
      <c r="CV398" s="121" t="str">
        <f t="shared" si="366"/>
        <v/>
      </c>
      <c r="CW398" s="121" t="str">
        <f t="shared" si="367"/>
        <v/>
      </c>
      <c r="CX398" s="121" t="str">
        <f t="shared" si="368"/>
        <v/>
      </c>
      <c r="CY398" s="121" t="str">
        <f t="shared" si="369"/>
        <v/>
      </c>
      <c r="CZ398" s="121" t="str">
        <f t="shared" si="370"/>
        <v/>
      </c>
      <c r="DA398" s="121" t="str">
        <f t="shared" si="371"/>
        <v/>
      </c>
      <c r="DB398" s="122" t="str">
        <f t="shared" si="372"/>
        <v/>
      </c>
      <c r="DC398" s="120" t="str">
        <f t="shared" si="373"/>
        <v/>
      </c>
      <c r="DD398" s="121" t="str">
        <f t="shared" si="374"/>
        <v/>
      </c>
      <c r="DE398" s="121" t="str">
        <f t="shared" si="375"/>
        <v/>
      </c>
      <c r="DF398" s="122" t="str">
        <f t="shared" si="376"/>
        <v/>
      </c>
      <c r="DG398" s="110"/>
    </row>
    <row r="399" spans="2:111" ht="16.2" hidden="1" customHeight="1" outlineLevel="2" x14ac:dyDescent="0.4">
      <c r="B399" s="7">
        <v>394</v>
      </c>
      <c r="C399" s="12"/>
      <c r="D399" s="13"/>
      <c r="E399" s="14"/>
      <c r="F399" s="14"/>
      <c r="G399" s="14"/>
      <c r="H399" s="14"/>
      <c r="I399" s="14"/>
      <c r="J399" s="14"/>
      <c r="K399" s="14"/>
      <c r="L399" s="15"/>
      <c r="M399" s="12"/>
      <c r="N399" s="12"/>
      <c r="O399" s="12"/>
      <c r="P399" s="98" t="str">
        <f xml:space="preserve"> IF(ISBLANK(M399),"",VLOOKUP(M399,ComboValue!$E$2:$I$18,5,FALSE))</f>
        <v/>
      </c>
      <c r="Q399" s="12"/>
      <c r="R399" s="234" t="str" cm="1">
        <f t="array" ref="R399">IF(OR(ISNUMBER(SEARCH("GHS05",$D399:$L399)),ISNUMBER(SEARCH("GHS06",$D399:$L399)),ISNUMBER(SEARCH("GHS07",$D399:$L399)),ISNUMBER(SEARCH("GHS08",$D399:$L399)),ISNUMBER(SEARCH("geen pictogram",$D399:$L399)),ISNUMBER(SEARCH("GHS09",$D399:$L399)),ISNUMBER(SEARCH("GHS05",$D399:$L399))),"JA","NEE")</f>
        <v>NEE</v>
      </c>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X399" s="121" t="str">
        <f xml:space="preserve"> IF(ISBLANK(D399),"",VLOOKUP(D399,ComboValue!$B$2:$C$11,2,FALSE) &amp; ",") &amp; IF(ISBLANK(E399),"",VLOOKUP(E399,ComboValue!$B$2:$C$11,2,FALSE) &amp; ",") &amp; IF(ISBLANK(F399),"",VLOOKUP(F399,ComboValue!$B$2:$C$11,2,FALSE) &amp; ",") &amp; IF(ISBLANK(G399),"",VLOOKUP(G399,ComboValue!$B$2:$C$11,2,FALSE) &amp; ",") &amp; IF(ISBLANK(H399),"",VLOOKUP(H399,ComboValue!$B$2:$C$11,2,FALSE) &amp; ",") &amp; IF(ISBLANK(I399),"",VLOOKUP(I399,ComboValue!$B$2:$C$11,2,FALSE) &amp; ",") &amp; IF(ISBLANK(J399),"",VLOOKUP(J399,ComboValue!$B$2:$C$11,2,FALSE) &amp; ",") &amp; IF(ISBLANK(K399),"",VLOOKUP(K399,ComboValue!$B$2:$C$11,2,FALSE) &amp; ",") &amp; IF(ISBLANK(L399),"",VLOOKUP(L399,ComboValue!$B$2:$C$11,2,FALSE) &amp; ",")</f>
        <v/>
      </c>
      <c r="AY399" s="121" t="str">
        <f t="shared" si="336"/>
        <v>Tous_NL</v>
      </c>
      <c r="AZ399" s="121" t="str">
        <f>IF(ISBLANK(M399),"",VLOOKUP(M399,ComboValue!$E$2:$G$18,3,FALSE))</f>
        <v/>
      </c>
      <c r="BA399" s="121" t="str">
        <f>IF(ISBLANK(N399),"",VLOOKUP(N399,ComboValue!$K$2:$L$5,2,FALSE))</f>
        <v/>
      </c>
      <c r="BB399" s="128" t="str">
        <f>IF(ISBLANK(S399),"",VLOOKUP(S399,ComboValue!$N$2:$O$70,2,FALSE) &amp; ",") &amp; IF(ISBLANK(T399),"",VLOOKUP(T399,ComboValue!$N$2:$O$70,2,FALSE) &amp; ",") &amp; IF(ISBLANK(U399),"",VLOOKUP(U399,ComboValue!$N$2:$O$70,2,FALSE) &amp; ",") &amp; IF(ISBLANK(V399),"",VLOOKUP(V399,ComboValue!$N$2:$O$70,2,FALSE) &amp; ",") &amp; IF(ISBLANK(W399),"",VLOOKUP(W399,ComboValue!$N$2:$O$70,2,FALSE) &amp; ",") &amp; IF(ISBLANK(X399),"",VLOOKUP(X399,ComboValue!$N$2:$O$70,2,FALSE) &amp; ",") &amp; IF(ISBLANK(Y399),"",VLOOKUP(Y399,ComboValue!$N$2:$O$70,2,FALSE) &amp; ",") &amp; IF(ISBLANK(Z399),"",VLOOKUP(Z399,ComboValue!$N$2:$O$70,2,FALSE) &amp; ",") &amp; IF(ISBLANK(AA399),"",VLOOKUP(AA399,ComboValue!$N$2:$O$70,2,FALSE) &amp; ",") &amp; IF(ISBLANK(AB399),"",VLOOKUP(AB399,ComboValue!$N$2:$O$70,2,FALSE) &amp; ",") &amp; IF(ISBLANK(AC399),"",VLOOKUP(AC399,ComboValue!$N$2:$O$70,2,FALSE) &amp; ",") &amp; IF(ISBLANK(AD399),"",VLOOKUP(AD399,ComboValue!$N$2:$O$70,2,FALSE) &amp; ",") &amp; IF(ISBLANK(AE399),"",VLOOKUP(AE399,ComboValue!$N$2:$O$70,2,FALSE) &amp; ",") &amp; IF(ISBLANK(AF399),"",VLOOKUP(AF399,ComboValue!$N$2:$O$70,2,FALSE) &amp; ",") &amp; IF(ISBLANK(AG399),"",VLOOKUP(AG399,ComboValue!$N$2:$O$70,2,FALSE) &amp; ",") &amp; IF(ISBLANK(AH399),"",VLOOKUP(AH399,ComboValue!$N$2:$O$70,2,FALSE) &amp; ",") &amp; IF(ISBLANK(AI399),"",VLOOKUP(AI399,ComboValue!$N$2:$O$70,2,FALSE) &amp; ",") &amp; IF(ISBLANK(AJ399),"",VLOOKUP(AJ399,ComboValue!$N$2:$O$70,2,FALSE) &amp; ",") &amp; IF(ISBLANK(AK399),"",VLOOKUP(AK399,ComboValue!$N$2:$O$70,2,FALSE) &amp; ",") &amp; IF(ISBLANK(AL399),"",VLOOKUP(AL399,ComboValue!$N$2:$O$70,2,FALSE) &amp; ",") &amp; IF(ISBLANK(AM399),"",VLOOKUP(AM399,ComboValue!$N$2:$O$70,2,FALSE) &amp; ",") &amp; IF(ISBLANK(AN399),"",VLOOKUP(AN399,ComboValue!$N$2:$O$70,2,FALSE) &amp; ",") &amp; IF(ISBLANK(AO399),"",VLOOKUP(AO399,ComboValue!$N$2:$O$70,2,FALSE) &amp; ",") &amp; IF(ISBLANK(AP399),"",VLOOKUP(AP399,ComboValue!$N$2:$O$70,2,FALSE) &amp; ",") &amp; IF(ISBLANK(AQ399),"",VLOOKUP(AQ399,ComboValue!$N$2:$O$70,2,FALSE) &amp; ",") &amp; IF(ISBLANK(AR399),"",VLOOKUP(AR399,ComboValue!$N$2:$O$70,2,FALSE) &amp; ",") &amp; IF(ISBLANK(AS399),"",VLOOKUP(AS399,ComboValue!$N$2:$O$70,2,FALSE) &amp; ",") &amp; IF(ISBLANK(AT399),"",VLOOKUP(AT399,ComboValue!$N$2:$O$70,2,FALSE) &amp; ",") &amp; IF(ISBLANK(AU399),"",VLOOKUP(AU399,ComboValue!$N$2:$O$70,2,FALSE) &amp; ",") &amp; IF(ISBLANK(AV399),"",VLOOKUP(AV399,ComboValue!$N$2:$O$70,2,FALSE) &amp; ",")</f>
        <v/>
      </c>
      <c r="BC399" s="122" t="str">
        <f t="shared" si="337"/>
        <v/>
      </c>
      <c r="BD399" s="110"/>
      <c r="BE399" s="120" t="str">
        <f t="shared" si="377"/>
        <v/>
      </c>
      <c r="BF399" s="121" t="str">
        <f t="shared" si="378"/>
        <v/>
      </c>
      <c r="BG399" s="121" t="str">
        <f t="shared" si="379"/>
        <v/>
      </c>
      <c r="BH399" s="121" t="str">
        <f t="shared" si="380"/>
        <v/>
      </c>
      <c r="BI399" s="121" t="str">
        <f t="shared" si="381"/>
        <v/>
      </c>
      <c r="BJ399" s="121" t="str">
        <f t="shared" si="382"/>
        <v/>
      </c>
      <c r="BK399" s="121" t="str">
        <f t="shared" si="383"/>
        <v/>
      </c>
      <c r="BL399" s="121" t="str">
        <f t="shared" si="384"/>
        <v/>
      </c>
      <c r="BM399" s="121" t="str">
        <f t="shared" si="385"/>
        <v/>
      </c>
      <c r="BN399" s="121" t="str">
        <f t="shared" si="386"/>
        <v/>
      </c>
      <c r="BO399" s="121">
        <f t="shared" si="338"/>
        <v>0</v>
      </c>
      <c r="BP399" s="121">
        <f t="shared" si="339"/>
        <v>0</v>
      </c>
      <c r="BQ399" s="121">
        <f t="shared" si="340"/>
        <v>0</v>
      </c>
      <c r="BR399" s="121">
        <f t="shared" si="341"/>
        <v>0</v>
      </c>
      <c r="BS399" s="121">
        <f t="shared" si="342"/>
        <v>0</v>
      </c>
      <c r="BT399" s="121">
        <f t="shared" si="343"/>
        <v>0</v>
      </c>
      <c r="BU399" s="121" t="str">
        <f t="shared" si="344"/>
        <v/>
      </c>
      <c r="BV399" s="121" t="str">
        <f t="shared" si="345"/>
        <v/>
      </c>
      <c r="BW399" s="121" t="str">
        <f t="shared" si="346"/>
        <v/>
      </c>
      <c r="BX399" s="121" t="str">
        <f t="shared" si="347"/>
        <v/>
      </c>
      <c r="BY399" s="121" t="str">
        <f t="shared" si="348"/>
        <v/>
      </c>
      <c r="BZ399" s="121" t="str">
        <f t="shared" si="349"/>
        <v/>
      </c>
      <c r="CA399" s="121" t="str">
        <f t="shared" si="350"/>
        <v/>
      </c>
      <c r="CB399" s="121" t="str">
        <f t="shared" si="351"/>
        <v/>
      </c>
      <c r="CC399" s="121" t="str">
        <f t="shared" si="352"/>
        <v/>
      </c>
      <c r="CD399" s="121" t="str">
        <f t="shared" si="353"/>
        <v/>
      </c>
      <c r="CE399" s="121" t="str">
        <f t="shared" si="354"/>
        <v/>
      </c>
      <c r="CF399" s="121" t="str">
        <f t="shared" si="355"/>
        <v/>
      </c>
      <c r="CG399" s="121" t="str">
        <f t="shared" si="356"/>
        <v/>
      </c>
      <c r="CH399" s="121" t="str">
        <f t="shared" si="357"/>
        <v/>
      </c>
      <c r="CI399" s="121" t="str">
        <f t="shared" si="358"/>
        <v/>
      </c>
      <c r="CJ399" s="129" t="str">
        <f t="shared" si="359"/>
        <v/>
      </c>
      <c r="CK399" s="121" t="str">
        <f t="shared" si="360"/>
        <v/>
      </c>
      <c r="CL399" s="121" t="str">
        <f t="shared" si="361"/>
        <v/>
      </c>
      <c r="CM399" s="122" t="str">
        <f t="shared" si="362"/>
        <v/>
      </c>
      <c r="CN399" s="122"/>
      <c r="CO399" s="122"/>
      <c r="CP399" s="122"/>
      <c r="CQ399" s="122"/>
      <c r="CR399" s="218" t="str">
        <f t="shared" si="387"/>
        <v>NO</v>
      </c>
      <c r="CS399" s="120" t="str">
        <f t="shared" si="363"/>
        <v/>
      </c>
      <c r="CT399" s="121" t="str">
        <f t="shared" si="364"/>
        <v/>
      </c>
      <c r="CU399" s="121" t="str">
        <f t="shared" si="365"/>
        <v/>
      </c>
      <c r="CV399" s="121" t="str">
        <f t="shared" si="366"/>
        <v/>
      </c>
      <c r="CW399" s="121" t="str">
        <f t="shared" si="367"/>
        <v/>
      </c>
      <c r="CX399" s="121" t="str">
        <f t="shared" si="368"/>
        <v/>
      </c>
      <c r="CY399" s="121" t="str">
        <f t="shared" si="369"/>
        <v/>
      </c>
      <c r="CZ399" s="121" t="str">
        <f t="shared" si="370"/>
        <v/>
      </c>
      <c r="DA399" s="121" t="str">
        <f t="shared" si="371"/>
        <v/>
      </c>
      <c r="DB399" s="122" t="str">
        <f t="shared" si="372"/>
        <v/>
      </c>
      <c r="DC399" s="120" t="str">
        <f t="shared" si="373"/>
        <v/>
      </c>
      <c r="DD399" s="121" t="str">
        <f t="shared" si="374"/>
        <v/>
      </c>
      <c r="DE399" s="121" t="str">
        <f t="shared" si="375"/>
        <v/>
      </c>
      <c r="DF399" s="122" t="str">
        <f t="shared" si="376"/>
        <v/>
      </c>
      <c r="DG399" s="110"/>
    </row>
    <row r="400" spans="2:111" ht="16.2" hidden="1" customHeight="1" outlineLevel="2" x14ac:dyDescent="0.4">
      <c r="B400" s="7">
        <v>395</v>
      </c>
      <c r="C400" s="12"/>
      <c r="D400" s="13"/>
      <c r="E400" s="14"/>
      <c r="F400" s="14"/>
      <c r="G400" s="14"/>
      <c r="H400" s="14"/>
      <c r="I400" s="14"/>
      <c r="J400" s="14"/>
      <c r="K400" s="14"/>
      <c r="L400" s="15"/>
      <c r="M400" s="12"/>
      <c r="N400" s="12"/>
      <c r="O400" s="12"/>
      <c r="P400" s="98" t="str">
        <f xml:space="preserve"> IF(ISBLANK(M400),"",VLOOKUP(M400,ComboValue!$E$2:$I$18,5,FALSE))</f>
        <v/>
      </c>
      <c r="Q400" s="12"/>
      <c r="R400" s="234" t="str" cm="1">
        <f t="array" ref="R400">IF(OR(ISNUMBER(SEARCH("GHS05",$D400:$L400)),ISNUMBER(SEARCH("GHS06",$D400:$L400)),ISNUMBER(SEARCH("GHS07",$D400:$L400)),ISNUMBER(SEARCH("GHS08",$D400:$L400)),ISNUMBER(SEARCH("geen pictogram",$D400:$L400)),ISNUMBER(SEARCH("GHS09",$D400:$L400)),ISNUMBER(SEARCH("GHS05",$D400:$L400))),"JA","NEE")</f>
        <v>NEE</v>
      </c>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X400" s="121" t="str">
        <f xml:space="preserve"> IF(ISBLANK(D400),"",VLOOKUP(D400,ComboValue!$B$2:$C$11,2,FALSE) &amp; ",") &amp; IF(ISBLANK(E400),"",VLOOKUP(E400,ComboValue!$B$2:$C$11,2,FALSE) &amp; ",") &amp; IF(ISBLANK(F400),"",VLOOKUP(F400,ComboValue!$B$2:$C$11,2,FALSE) &amp; ",") &amp; IF(ISBLANK(G400),"",VLOOKUP(G400,ComboValue!$B$2:$C$11,2,FALSE) &amp; ",") &amp; IF(ISBLANK(H400),"",VLOOKUP(H400,ComboValue!$B$2:$C$11,2,FALSE) &amp; ",") &amp; IF(ISBLANK(I400),"",VLOOKUP(I400,ComboValue!$B$2:$C$11,2,FALSE) &amp; ",") &amp; IF(ISBLANK(J400),"",VLOOKUP(J400,ComboValue!$B$2:$C$11,2,FALSE) &amp; ",") &amp; IF(ISBLANK(K400),"",VLOOKUP(K400,ComboValue!$B$2:$C$11,2,FALSE) &amp; ",") &amp; IF(ISBLANK(L400),"",VLOOKUP(L400,ComboValue!$B$2:$C$11,2,FALSE) &amp; ",")</f>
        <v/>
      </c>
      <c r="AY400" s="121" t="str">
        <f t="shared" si="336"/>
        <v>Tous_NL</v>
      </c>
      <c r="AZ400" s="121" t="str">
        <f>IF(ISBLANK(M400),"",VLOOKUP(M400,ComboValue!$E$2:$G$18,3,FALSE))</f>
        <v/>
      </c>
      <c r="BA400" s="121" t="str">
        <f>IF(ISBLANK(N400),"",VLOOKUP(N400,ComboValue!$K$2:$L$5,2,FALSE))</f>
        <v/>
      </c>
      <c r="BB400" s="128" t="str">
        <f>IF(ISBLANK(S400),"",VLOOKUP(S400,ComboValue!$N$2:$O$70,2,FALSE) &amp; ",") &amp; IF(ISBLANK(T400),"",VLOOKUP(T400,ComboValue!$N$2:$O$70,2,FALSE) &amp; ",") &amp; IF(ISBLANK(U400),"",VLOOKUP(U400,ComboValue!$N$2:$O$70,2,FALSE) &amp; ",") &amp; IF(ISBLANK(V400),"",VLOOKUP(V400,ComboValue!$N$2:$O$70,2,FALSE) &amp; ",") &amp; IF(ISBLANK(W400),"",VLOOKUP(W400,ComboValue!$N$2:$O$70,2,FALSE) &amp; ",") &amp; IF(ISBLANK(X400),"",VLOOKUP(X400,ComboValue!$N$2:$O$70,2,FALSE) &amp; ",") &amp; IF(ISBLANK(Y400),"",VLOOKUP(Y400,ComboValue!$N$2:$O$70,2,FALSE) &amp; ",") &amp; IF(ISBLANK(Z400),"",VLOOKUP(Z400,ComboValue!$N$2:$O$70,2,FALSE) &amp; ",") &amp; IF(ISBLANK(AA400),"",VLOOKUP(AA400,ComboValue!$N$2:$O$70,2,FALSE) &amp; ",") &amp; IF(ISBLANK(AB400),"",VLOOKUP(AB400,ComboValue!$N$2:$O$70,2,FALSE) &amp; ",") &amp; IF(ISBLANK(AC400),"",VLOOKUP(AC400,ComboValue!$N$2:$O$70,2,FALSE) &amp; ",") &amp; IF(ISBLANK(AD400),"",VLOOKUP(AD400,ComboValue!$N$2:$O$70,2,FALSE) &amp; ",") &amp; IF(ISBLANK(AE400),"",VLOOKUP(AE400,ComboValue!$N$2:$O$70,2,FALSE) &amp; ",") &amp; IF(ISBLANK(AF400),"",VLOOKUP(AF400,ComboValue!$N$2:$O$70,2,FALSE) &amp; ",") &amp; IF(ISBLANK(AG400),"",VLOOKUP(AG400,ComboValue!$N$2:$O$70,2,FALSE) &amp; ",") &amp; IF(ISBLANK(AH400),"",VLOOKUP(AH400,ComboValue!$N$2:$O$70,2,FALSE) &amp; ",") &amp; IF(ISBLANK(AI400),"",VLOOKUP(AI400,ComboValue!$N$2:$O$70,2,FALSE) &amp; ",") &amp; IF(ISBLANK(AJ400),"",VLOOKUP(AJ400,ComboValue!$N$2:$O$70,2,FALSE) &amp; ",") &amp; IF(ISBLANK(AK400),"",VLOOKUP(AK400,ComboValue!$N$2:$O$70,2,FALSE) &amp; ",") &amp; IF(ISBLANK(AL400),"",VLOOKUP(AL400,ComboValue!$N$2:$O$70,2,FALSE) &amp; ",") &amp; IF(ISBLANK(AM400),"",VLOOKUP(AM400,ComboValue!$N$2:$O$70,2,FALSE) &amp; ",") &amp; IF(ISBLANK(AN400),"",VLOOKUP(AN400,ComboValue!$N$2:$O$70,2,FALSE) &amp; ",") &amp; IF(ISBLANK(AO400),"",VLOOKUP(AO400,ComboValue!$N$2:$O$70,2,FALSE) &amp; ",") &amp; IF(ISBLANK(AP400),"",VLOOKUP(AP400,ComboValue!$N$2:$O$70,2,FALSE) &amp; ",") &amp; IF(ISBLANK(AQ400),"",VLOOKUP(AQ400,ComboValue!$N$2:$O$70,2,FALSE) &amp; ",") &amp; IF(ISBLANK(AR400),"",VLOOKUP(AR400,ComboValue!$N$2:$O$70,2,FALSE) &amp; ",") &amp; IF(ISBLANK(AS400),"",VLOOKUP(AS400,ComboValue!$N$2:$O$70,2,FALSE) &amp; ",") &amp; IF(ISBLANK(AT400),"",VLOOKUP(AT400,ComboValue!$N$2:$O$70,2,FALSE) &amp; ",") &amp; IF(ISBLANK(AU400),"",VLOOKUP(AU400,ComboValue!$N$2:$O$70,2,FALSE) &amp; ",") &amp; IF(ISBLANK(AV400),"",VLOOKUP(AV400,ComboValue!$N$2:$O$70,2,FALSE) &amp; ",")</f>
        <v/>
      </c>
      <c r="BC400" s="122" t="str">
        <f t="shared" si="337"/>
        <v/>
      </c>
      <c r="BD400" s="110"/>
      <c r="BE400" s="120" t="str">
        <f t="shared" si="377"/>
        <v/>
      </c>
      <c r="BF400" s="121" t="str">
        <f t="shared" si="378"/>
        <v/>
      </c>
      <c r="BG400" s="121" t="str">
        <f t="shared" si="379"/>
        <v/>
      </c>
      <c r="BH400" s="121" t="str">
        <f t="shared" si="380"/>
        <v/>
      </c>
      <c r="BI400" s="121" t="str">
        <f t="shared" si="381"/>
        <v/>
      </c>
      <c r="BJ400" s="121" t="str">
        <f t="shared" si="382"/>
        <v/>
      </c>
      <c r="BK400" s="121" t="str">
        <f t="shared" si="383"/>
        <v/>
      </c>
      <c r="BL400" s="121" t="str">
        <f t="shared" si="384"/>
        <v/>
      </c>
      <c r="BM400" s="121" t="str">
        <f t="shared" si="385"/>
        <v/>
      </c>
      <c r="BN400" s="121" t="str">
        <f t="shared" si="386"/>
        <v/>
      </c>
      <c r="BO400" s="121">
        <f t="shared" si="338"/>
        <v>0</v>
      </c>
      <c r="BP400" s="121">
        <f t="shared" si="339"/>
        <v>0</v>
      </c>
      <c r="BQ400" s="121">
        <f t="shared" si="340"/>
        <v>0</v>
      </c>
      <c r="BR400" s="121">
        <f t="shared" si="341"/>
        <v>0</v>
      </c>
      <c r="BS400" s="121">
        <f t="shared" si="342"/>
        <v>0</v>
      </c>
      <c r="BT400" s="121">
        <f t="shared" si="343"/>
        <v>0</v>
      </c>
      <c r="BU400" s="121" t="str">
        <f t="shared" si="344"/>
        <v/>
      </c>
      <c r="BV400" s="121" t="str">
        <f t="shared" si="345"/>
        <v/>
      </c>
      <c r="BW400" s="121" t="str">
        <f t="shared" si="346"/>
        <v/>
      </c>
      <c r="BX400" s="121" t="str">
        <f t="shared" si="347"/>
        <v/>
      </c>
      <c r="BY400" s="121" t="str">
        <f t="shared" si="348"/>
        <v/>
      </c>
      <c r="BZ400" s="121" t="str">
        <f t="shared" si="349"/>
        <v/>
      </c>
      <c r="CA400" s="121" t="str">
        <f t="shared" si="350"/>
        <v/>
      </c>
      <c r="CB400" s="121" t="str">
        <f t="shared" si="351"/>
        <v/>
      </c>
      <c r="CC400" s="121" t="str">
        <f t="shared" si="352"/>
        <v/>
      </c>
      <c r="CD400" s="121" t="str">
        <f t="shared" si="353"/>
        <v/>
      </c>
      <c r="CE400" s="121" t="str">
        <f t="shared" si="354"/>
        <v/>
      </c>
      <c r="CF400" s="121" t="str">
        <f t="shared" si="355"/>
        <v/>
      </c>
      <c r="CG400" s="121" t="str">
        <f t="shared" si="356"/>
        <v/>
      </c>
      <c r="CH400" s="121" t="str">
        <f t="shared" si="357"/>
        <v/>
      </c>
      <c r="CI400" s="121" t="str">
        <f t="shared" si="358"/>
        <v/>
      </c>
      <c r="CJ400" s="129" t="str">
        <f t="shared" si="359"/>
        <v/>
      </c>
      <c r="CK400" s="121" t="str">
        <f t="shared" si="360"/>
        <v/>
      </c>
      <c r="CL400" s="121" t="str">
        <f t="shared" si="361"/>
        <v/>
      </c>
      <c r="CM400" s="122" t="str">
        <f t="shared" si="362"/>
        <v/>
      </c>
      <c r="CN400" s="122"/>
      <c r="CO400" s="122"/>
      <c r="CP400" s="122"/>
      <c r="CQ400" s="122"/>
      <c r="CR400" s="218" t="str">
        <f t="shared" si="387"/>
        <v>NO</v>
      </c>
      <c r="CS400" s="120" t="str">
        <f t="shared" si="363"/>
        <v/>
      </c>
      <c r="CT400" s="121" t="str">
        <f t="shared" si="364"/>
        <v/>
      </c>
      <c r="CU400" s="121" t="str">
        <f t="shared" si="365"/>
        <v/>
      </c>
      <c r="CV400" s="121" t="str">
        <f t="shared" si="366"/>
        <v/>
      </c>
      <c r="CW400" s="121" t="str">
        <f t="shared" si="367"/>
        <v/>
      </c>
      <c r="CX400" s="121" t="str">
        <f t="shared" si="368"/>
        <v/>
      </c>
      <c r="CY400" s="121" t="str">
        <f t="shared" si="369"/>
        <v/>
      </c>
      <c r="CZ400" s="121" t="str">
        <f t="shared" si="370"/>
        <v/>
      </c>
      <c r="DA400" s="121" t="str">
        <f t="shared" si="371"/>
        <v/>
      </c>
      <c r="DB400" s="122" t="str">
        <f t="shared" si="372"/>
        <v/>
      </c>
      <c r="DC400" s="120" t="str">
        <f t="shared" si="373"/>
        <v/>
      </c>
      <c r="DD400" s="121" t="str">
        <f t="shared" si="374"/>
        <v/>
      </c>
      <c r="DE400" s="121" t="str">
        <f t="shared" si="375"/>
        <v/>
      </c>
      <c r="DF400" s="122" t="str">
        <f t="shared" si="376"/>
        <v/>
      </c>
      <c r="DG400" s="110"/>
    </row>
    <row r="401" spans="2:111" ht="16.2" hidden="1" customHeight="1" outlineLevel="2" x14ac:dyDescent="0.4">
      <c r="B401" s="7">
        <v>396</v>
      </c>
      <c r="C401" s="12"/>
      <c r="D401" s="13"/>
      <c r="E401" s="14"/>
      <c r="F401" s="14"/>
      <c r="G401" s="14"/>
      <c r="H401" s="14"/>
      <c r="I401" s="14"/>
      <c r="J401" s="14"/>
      <c r="K401" s="14"/>
      <c r="L401" s="15"/>
      <c r="M401" s="12"/>
      <c r="N401" s="12"/>
      <c r="O401" s="12"/>
      <c r="P401" s="98" t="str">
        <f xml:space="preserve"> IF(ISBLANK(M401),"",VLOOKUP(M401,ComboValue!$E$2:$I$18,5,FALSE))</f>
        <v/>
      </c>
      <c r="Q401" s="12"/>
      <c r="R401" s="234" t="str" cm="1">
        <f t="array" ref="R401">IF(OR(ISNUMBER(SEARCH("GHS05",$D401:$L401)),ISNUMBER(SEARCH("GHS06",$D401:$L401)),ISNUMBER(SEARCH("GHS07",$D401:$L401)),ISNUMBER(SEARCH("GHS08",$D401:$L401)),ISNUMBER(SEARCH("geen pictogram",$D401:$L401)),ISNUMBER(SEARCH("GHS09",$D401:$L401)),ISNUMBER(SEARCH("GHS05",$D401:$L401))),"JA","NEE")</f>
        <v>NEE</v>
      </c>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X401" s="121" t="str">
        <f xml:space="preserve"> IF(ISBLANK(D401),"",VLOOKUP(D401,ComboValue!$B$2:$C$11,2,FALSE) &amp; ",") &amp; IF(ISBLANK(E401),"",VLOOKUP(E401,ComboValue!$B$2:$C$11,2,FALSE) &amp; ",") &amp; IF(ISBLANK(F401),"",VLOOKUP(F401,ComboValue!$B$2:$C$11,2,FALSE) &amp; ",") &amp; IF(ISBLANK(G401),"",VLOOKUP(G401,ComboValue!$B$2:$C$11,2,FALSE) &amp; ",") &amp; IF(ISBLANK(H401),"",VLOOKUP(H401,ComboValue!$B$2:$C$11,2,FALSE) &amp; ",") &amp; IF(ISBLANK(I401),"",VLOOKUP(I401,ComboValue!$B$2:$C$11,2,FALSE) &amp; ",") &amp; IF(ISBLANK(J401),"",VLOOKUP(J401,ComboValue!$B$2:$C$11,2,FALSE) &amp; ",") &amp; IF(ISBLANK(K401),"",VLOOKUP(K401,ComboValue!$B$2:$C$11,2,FALSE) &amp; ",") &amp; IF(ISBLANK(L401),"",VLOOKUP(L401,ComboValue!$B$2:$C$11,2,FALSE) &amp; ",")</f>
        <v/>
      </c>
      <c r="AY401" s="121" t="str">
        <f t="shared" si="336"/>
        <v>Tous_NL</v>
      </c>
      <c r="AZ401" s="121" t="str">
        <f>IF(ISBLANK(M401),"",VLOOKUP(M401,ComboValue!$E$2:$G$18,3,FALSE))</f>
        <v/>
      </c>
      <c r="BA401" s="121" t="str">
        <f>IF(ISBLANK(N401),"",VLOOKUP(N401,ComboValue!$K$2:$L$5,2,FALSE))</f>
        <v/>
      </c>
      <c r="BB401" s="128" t="str">
        <f>IF(ISBLANK(S401),"",VLOOKUP(S401,ComboValue!$N$2:$O$70,2,FALSE) &amp; ",") &amp; IF(ISBLANK(T401),"",VLOOKUP(T401,ComboValue!$N$2:$O$70,2,FALSE) &amp; ",") &amp; IF(ISBLANK(U401),"",VLOOKUP(U401,ComboValue!$N$2:$O$70,2,FALSE) &amp; ",") &amp; IF(ISBLANK(V401),"",VLOOKUP(V401,ComboValue!$N$2:$O$70,2,FALSE) &amp; ",") &amp; IF(ISBLANK(W401),"",VLOOKUP(W401,ComboValue!$N$2:$O$70,2,FALSE) &amp; ",") &amp; IF(ISBLANK(X401),"",VLOOKUP(X401,ComboValue!$N$2:$O$70,2,FALSE) &amp; ",") &amp; IF(ISBLANK(Y401),"",VLOOKUP(Y401,ComboValue!$N$2:$O$70,2,FALSE) &amp; ",") &amp; IF(ISBLANK(Z401),"",VLOOKUP(Z401,ComboValue!$N$2:$O$70,2,FALSE) &amp; ",") &amp; IF(ISBLANK(AA401),"",VLOOKUP(AA401,ComboValue!$N$2:$O$70,2,FALSE) &amp; ",") &amp; IF(ISBLANK(AB401),"",VLOOKUP(AB401,ComboValue!$N$2:$O$70,2,FALSE) &amp; ",") &amp; IF(ISBLANK(AC401),"",VLOOKUP(AC401,ComboValue!$N$2:$O$70,2,FALSE) &amp; ",") &amp; IF(ISBLANK(AD401),"",VLOOKUP(AD401,ComboValue!$N$2:$O$70,2,FALSE) &amp; ",") &amp; IF(ISBLANK(AE401),"",VLOOKUP(AE401,ComboValue!$N$2:$O$70,2,FALSE) &amp; ",") &amp; IF(ISBLANK(AF401),"",VLOOKUP(AF401,ComboValue!$N$2:$O$70,2,FALSE) &amp; ",") &amp; IF(ISBLANK(AG401),"",VLOOKUP(AG401,ComboValue!$N$2:$O$70,2,FALSE) &amp; ",") &amp; IF(ISBLANK(AH401),"",VLOOKUP(AH401,ComboValue!$N$2:$O$70,2,FALSE) &amp; ",") &amp; IF(ISBLANK(AI401),"",VLOOKUP(AI401,ComboValue!$N$2:$O$70,2,FALSE) &amp; ",") &amp; IF(ISBLANK(AJ401),"",VLOOKUP(AJ401,ComboValue!$N$2:$O$70,2,FALSE) &amp; ",") &amp; IF(ISBLANK(AK401),"",VLOOKUP(AK401,ComboValue!$N$2:$O$70,2,FALSE) &amp; ",") &amp; IF(ISBLANK(AL401),"",VLOOKUP(AL401,ComboValue!$N$2:$O$70,2,FALSE) &amp; ",") &amp; IF(ISBLANK(AM401),"",VLOOKUP(AM401,ComboValue!$N$2:$O$70,2,FALSE) &amp; ",") &amp; IF(ISBLANK(AN401),"",VLOOKUP(AN401,ComboValue!$N$2:$O$70,2,FALSE) &amp; ",") &amp; IF(ISBLANK(AO401),"",VLOOKUP(AO401,ComboValue!$N$2:$O$70,2,FALSE) &amp; ",") &amp; IF(ISBLANK(AP401),"",VLOOKUP(AP401,ComboValue!$N$2:$O$70,2,FALSE) &amp; ",") &amp; IF(ISBLANK(AQ401),"",VLOOKUP(AQ401,ComboValue!$N$2:$O$70,2,FALSE) &amp; ",") &amp; IF(ISBLANK(AR401),"",VLOOKUP(AR401,ComboValue!$N$2:$O$70,2,FALSE) &amp; ",") &amp; IF(ISBLANK(AS401),"",VLOOKUP(AS401,ComboValue!$N$2:$O$70,2,FALSE) &amp; ",") &amp; IF(ISBLANK(AT401),"",VLOOKUP(AT401,ComboValue!$N$2:$O$70,2,FALSE) &amp; ",") &amp; IF(ISBLANK(AU401),"",VLOOKUP(AU401,ComboValue!$N$2:$O$70,2,FALSE) &amp; ",") &amp; IF(ISBLANK(AV401),"",VLOOKUP(AV401,ComboValue!$N$2:$O$70,2,FALSE) &amp; ",")</f>
        <v/>
      </c>
      <c r="BC401" s="122" t="str">
        <f t="shared" si="337"/>
        <v/>
      </c>
      <c r="BD401" s="110"/>
      <c r="BE401" s="120" t="str">
        <f t="shared" si="377"/>
        <v/>
      </c>
      <c r="BF401" s="121" t="str">
        <f t="shared" si="378"/>
        <v/>
      </c>
      <c r="BG401" s="121" t="str">
        <f t="shared" si="379"/>
        <v/>
      </c>
      <c r="BH401" s="121" t="str">
        <f t="shared" si="380"/>
        <v/>
      </c>
      <c r="BI401" s="121" t="str">
        <f t="shared" si="381"/>
        <v/>
      </c>
      <c r="BJ401" s="121" t="str">
        <f t="shared" si="382"/>
        <v/>
      </c>
      <c r="BK401" s="121" t="str">
        <f t="shared" si="383"/>
        <v/>
      </c>
      <c r="BL401" s="121" t="str">
        <f t="shared" si="384"/>
        <v/>
      </c>
      <c r="BM401" s="121" t="str">
        <f t="shared" si="385"/>
        <v/>
      </c>
      <c r="BN401" s="121" t="str">
        <f t="shared" si="386"/>
        <v/>
      </c>
      <c r="BO401" s="121">
        <f t="shared" si="338"/>
        <v>0</v>
      </c>
      <c r="BP401" s="121">
        <f t="shared" si="339"/>
        <v>0</v>
      </c>
      <c r="BQ401" s="121">
        <f t="shared" si="340"/>
        <v>0</v>
      </c>
      <c r="BR401" s="121">
        <f t="shared" si="341"/>
        <v>0</v>
      </c>
      <c r="BS401" s="121">
        <f t="shared" si="342"/>
        <v>0</v>
      </c>
      <c r="BT401" s="121">
        <f t="shared" si="343"/>
        <v>0</v>
      </c>
      <c r="BU401" s="121" t="str">
        <f t="shared" si="344"/>
        <v/>
      </c>
      <c r="BV401" s="121" t="str">
        <f t="shared" si="345"/>
        <v/>
      </c>
      <c r="BW401" s="121" t="str">
        <f t="shared" si="346"/>
        <v/>
      </c>
      <c r="BX401" s="121" t="str">
        <f t="shared" si="347"/>
        <v/>
      </c>
      <c r="BY401" s="121" t="str">
        <f t="shared" si="348"/>
        <v/>
      </c>
      <c r="BZ401" s="121" t="str">
        <f t="shared" si="349"/>
        <v/>
      </c>
      <c r="CA401" s="121" t="str">
        <f t="shared" si="350"/>
        <v/>
      </c>
      <c r="CB401" s="121" t="str">
        <f t="shared" si="351"/>
        <v/>
      </c>
      <c r="CC401" s="121" t="str">
        <f t="shared" si="352"/>
        <v/>
      </c>
      <c r="CD401" s="121" t="str">
        <f t="shared" si="353"/>
        <v/>
      </c>
      <c r="CE401" s="121" t="str">
        <f t="shared" si="354"/>
        <v/>
      </c>
      <c r="CF401" s="121" t="str">
        <f t="shared" si="355"/>
        <v/>
      </c>
      <c r="CG401" s="121" t="str">
        <f t="shared" si="356"/>
        <v/>
      </c>
      <c r="CH401" s="121" t="str">
        <f t="shared" si="357"/>
        <v/>
      </c>
      <c r="CI401" s="121" t="str">
        <f t="shared" si="358"/>
        <v/>
      </c>
      <c r="CJ401" s="129" t="str">
        <f t="shared" si="359"/>
        <v/>
      </c>
      <c r="CK401" s="121" t="str">
        <f t="shared" si="360"/>
        <v/>
      </c>
      <c r="CL401" s="121" t="str">
        <f t="shared" si="361"/>
        <v/>
      </c>
      <c r="CM401" s="122" t="str">
        <f t="shared" si="362"/>
        <v/>
      </c>
      <c r="CN401" s="122"/>
      <c r="CO401" s="122"/>
      <c r="CP401" s="122"/>
      <c r="CQ401" s="122"/>
      <c r="CR401" s="218" t="str">
        <f t="shared" si="387"/>
        <v>NO</v>
      </c>
      <c r="CS401" s="120" t="str">
        <f t="shared" si="363"/>
        <v/>
      </c>
      <c r="CT401" s="121" t="str">
        <f t="shared" si="364"/>
        <v/>
      </c>
      <c r="CU401" s="121" t="str">
        <f t="shared" si="365"/>
        <v/>
      </c>
      <c r="CV401" s="121" t="str">
        <f t="shared" si="366"/>
        <v/>
      </c>
      <c r="CW401" s="121" t="str">
        <f t="shared" si="367"/>
        <v/>
      </c>
      <c r="CX401" s="121" t="str">
        <f t="shared" si="368"/>
        <v/>
      </c>
      <c r="CY401" s="121" t="str">
        <f t="shared" si="369"/>
        <v/>
      </c>
      <c r="CZ401" s="121" t="str">
        <f t="shared" si="370"/>
        <v/>
      </c>
      <c r="DA401" s="121" t="str">
        <f t="shared" si="371"/>
        <v/>
      </c>
      <c r="DB401" s="122" t="str">
        <f t="shared" si="372"/>
        <v/>
      </c>
      <c r="DC401" s="120" t="str">
        <f t="shared" si="373"/>
        <v/>
      </c>
      <c r="DD401" s="121" t="str">
        <f t="shared" si="374"/>
        <v/>
      </c>
      <c r="DE401" s="121" t="str">
        <f t="shared" si="375"/>
        <v/>
      </c>
      <c r="DF401" s="122" t="str">
        <f t="shared" si="376"/>
        <v/>
      </c>
      <c r="DG401" s="110"/>
    </row>
    <row r="402" spans="2:111" ht="16.2" hidden="1" customHeight="1" outlineLevel="2" x14ac:dyDescent="0.4">
      <c r="B402" s="7">
        <v>397</v>
      </c>
      <c r="C402" s="12"/>
      <c r="D402" s="13"/>
      <c r="E402" s="14"/>
      <c r="F402" s="14"/>
      <c r="G402" s="14"/>
      <c r="H402" s="14"/>
      <c r="I402" s="14"/>
      <c r="J402" s="14"/>
      <c r="K402" s="14"/>
      <c r="L402" s="15"/>
      <c r="M402" s="12"/>
      <c r="N402" s="12"/>
      <c r="O402" s="12"/>
      <c r="P402" s="98" t="str">
        <f xml:space="preserve"> IF(ISBLANK(M402),"",VLOOKUP(M402,ComboValue!$E$2:$I$18,5,FALSE))</f>
        <v/>
      </c>
      <c r="Q402" s="12"/>
      <c r="R402" s="234" t="str" cm="1">
        <f t="array" ref="R402">IF(OR(ISNUMBER(SEARCH("GHS05",$D402:$L402)),ISNUMBER(SEARCH("GHS06",$D402:$L402)),ISNUMBER(SEARCH("GHS07",$D402:$L402)),ISNUMBER(SEARCH("GHS08",$D402:$L402)),ISNUMBER(SEARCH("geen pictogram",$D402:$L402)),ISNUMBER(SEARCH("GHS09",$D402:$L402)),ISNUMBER(SEARCH("GHS05",$D402:$L402))),"JA","NEE")</f>
        <v>NEE</v>
      </c>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X402" s="121" t="str">
        <f xml:space="preserve"> IF(ISBLANK(D402),"",VLOOKUP(D402,ComboValue!$B$2:$C$11,2,FALSE) &amp; ",") &amp; IF(ISBLANK(E402),"",VLOOKUP(E402,ComboValue!$B$2:$C$11,2,FALSE) &amp; ",") &amp; IF(ISBLANK(F402),"",VLOOKUP(F402,ComboValue!$B$2:$C$11,2,FALSE) &amp; ",") &amp; IF(ISBLANK(G402),"",VLOOKUP(G402,ComboValue!$B$2:$C$11,2,FALSE) &amp; ",") &amp; IF(ISBLANK(H402),"",VLOOKUP(H402,ComboValue!$B$2:$C$11,2,FALSE) &amp; ",") &amp; IF(ISBLANK(I402),"",VLOOKUP(I402,ComboValue!$B$2:$C$11,2,FALSE) &amp; ",") &amp; IF(ISBLANK(J402),"",VLOOKUP(J402,ComboValue!$B$2:$C$11,2,FALSE) &amp; ",") &amp; IF(ISBLANK(K402),"",VLOOKUP(K402,ComboValue!$B$2:$C$11,2,FALSE) &amp; ",") &amp; IF(ISBLANK(L402),"",VLOOKUP(L402,ComboValue!$B$2:$C$11,2,FALSE) &amp; ",")</f>
        <v/>
      </c>
      <c r="AY402" s="121" t="str">
        <f t="shared" si="336"/>
        <v>Tous_NL</v>
      </c>
      <c r="AZ402" s="121" t="str">
        <f>IF(ISBLANK(M402),"",VLOOKUP(M402,ComboValue!$E$2:$G$18,3,FALSE))</f>
        <v/>
      </c>
      <c r="BA402" s="121" t="str">
        <f>IF(ISBLANK(N402),"",VLOOKUP(N402,ComboValue!$K$2:$L$5,2,FALSE))</f>
        <v/>
      </c>
      <c r="BB402" s="128" t="str">
        <f>IF(ISBLANK(S402),"",VLOOKUP(S402,ComboValue!$N$2:$O$70,2,FALSE) &amp; ",") &amp; IF(ISBLANK(T402),"",VLOOKUP(T402,ComboValue!$N$2:$O$70,2,FALSE) &amp; ",") &amp; IF(ISBLANK(U402),"",VLOOKUP(U402,ComboValue!$N$2:$O$70,2,FALSE) &amp; ",") &amp; IF(ISBLANK(V402),"",VLOOKUP(V402,ComboValue!$N$2:$O$70,2,FALSE) &amp; ",") &amp; IF(ISBLANK(W402),"",VLOOKUP(W402,ComboValue!$N$2:$O$70,2,FALSE) &amp; ",") &amp; IF(ISBLANK(X402),"",VLOOKUP(X402,ComboValue!$N$2:$O$70,2,FALSE) &amp; ",") &amp; IF(ISBLANK(Y402),"",VLOOKUP(Y402,ComboValue!$N$2:$O$70,2,FALSE) &amp; ",") &amp; IF(ISBLANK(Z402),"",VLOOKUP(Z402,ComboValue!$N$2:$O$70,2,FALSE) &amp; ",") &amp; IF(ISBLANK(AA402),"",VLOOKUP(AA402,ComboValue!$N$2:$O$70,2,FALSE) &amp; ",") &amp; IF(ISBLANK(AB402),"",VLOOKUP(AB402,ComboValue!$N$2:$O$70,2,FALSE) &amp; ",") &amp; IF(ISBLANK(AC402),"",VLOOKUP(AC402,ComboValue!$N$2:$O$70,2,FALSE) &amp; ",") &amp; IF(ISBLANK(AD402),"",VLOOKUP(AD402,ComboValue!$N$2:$O$70,2,FALSE) &amp; ",") &amp; IF(ISBLANK(AE402),"",VLOOKUP(AE402,ComboValue!$N$2:$O$70,2,FALSE) &amp; ",") &amp; IF(ISBLANK(AF402),"",VLOOKUP(AF402,ComboValue!$N$2:$O$70,2,FALSE) &amp; ",") &amp; IF(ISBLANK(AG402),"",VLOOKUP(AG402,ComboValue!$N$2:$O$70,2,FALSE) &amp; ",") &amp; IF(ISBLANK(AH402),"",VLOOKUP(AH402,ComboValue!$N$2:$O$70,2,FALSE) &amp; ",") &amp; IF(ISBLANK(AI402),"",VLOOKUP(AI402,ComboValue!$N$2:$O$70,2,FALSE) &amp; ",") &amp; IF(ISBLANK(AJ402),"",VLOOKUP(AJ402,ComboValue!$N$2:$O$70,2,FALSE) &amp; ",") &amp; IF(ISBLANK(AK402),"",VLOOKUP(AK402,ComboValue!$N$2:$O$70,2,FALSE) &amp; ",") &amp; IF(ISBLANK(AL402),"",VLOOKUP(AL402,ComboValue!$N$2:$O$70,2,FALSE) &amp; ",") &amp; IF(ISBLANK(AM402),"",VLOOKUP(AM402,ComboValue!$N$2:$O$70,2,FALSE) &amp; ",") &amp; IF(ISBLANK(AN402),"",VLOOKUP(AN402,ComboValue!$N$2:$O$70,2,FALSE) &amp; ",") &amp; IF(ISBLANK(AO402),"",VLOOKUP(AO402,ComboValue!$N$2:$O$70,2,FALSE) &amp; ",") &amp; IF(ISBLANK(AP402),"",VLOOKUP(AP402,ComboValue!$N$2:$O$70,2,FALSE) &amp; ",") &amp; IF(ISBLANK(AQ402),"",VLOOKUP(AQ402,ComboValue!$N$2:$O$70,2,FALSE) &amp; ",") &amp; IF(ISBLANK(AR402),"",VLOOKUP(AR402,ComboValue!$N$2:$O$70,2,FALSE) &amp; ",") &amp; IF(ISBLANK(AS402),"",VLOOKUP(AS402,ComboValue!$N$2:$O$70,2,FALSE) &amp; ",") &amp; IF(ISBLANK(AT402),"",VLOOKUP(AT402,ComboValue!$N$2:$O$70,2,FALSE) &amp; ",") &amp; IF(ISBLANK(AU402),"",VLOOKUP(AU402,ComboValue!$N$2:$O$70,2,FALSE) &amp; ",") &amp; IF(ISBLANK(AV402),"",VLOOKUP(AV402,ComboValue!$N$2:$O$70,2,FALSE) &amp; ",")</f>
        <v/>
      </c>
      <c r="BC402" s="122" t="str">
        <f t="shared" si="337"/>
        <v/>
      </c>
      <c r="BD402" s="110"/>
      <c r="BE402" s="120" t="str">
        <f t="shared" si="377"/>
        <v/>
      </c>
      <c r="BF402" s="121" t="str">
        <f t="shared" si="378"/>
        <v/>
      </c>
      <c r="BG402" s="121" t="str">
        <f t="shared" si="379"/>
        <v/>
      </c>
      <c r="BH402" s="121" t="str">
        <f t="shared" si="380"/>
        <v/>
      </c>
      <c r="BI402" s="121" t="str">
        <f t="shared" si="381"/>
        <v/>
      </c>
      <c r="BJ402" s="121" t="str">
        <f t="shared" si="382"/>
        <v/>
      </c>
      <c r="BK402" s="121" t="str">
        <f t="shared" si="383"/>
        <v/>
      </c>
      <c r="BL402" s="121" t="str">
        <f t="shared" si="384"/>
        <v/>
      </c>
      <c r="BM402" s="121" t="str">
        <f t="shared" si="385"/>
        <v/>
      </c>
      <c r="BN402" s="121" t="str">
        <f t="shared" si="386"/>
        <v/>
      </c>
      <c r="BO402" s="121">
        <f t="shared" si="338"/>
        <v>0</v>
      </c>
      <c r="BP402" s="121">
        <f t="shared" si="339"/>
        <v>0</v>
      </c>
      <c r="BQ402" s="121">
        <f t="shared" si="340"/>
        <v>0</v>
      </c>
      <c r="BR402" s="121">
        <f t="shared" si="341"/>
        <v>0</v>
      </c>
      <c r="BS402" s="121">
        <f t="shared" si="342"/>
        <v>0</v>
      </c>
      <c r="BT402" s="121">
        <f t="shared" si="343"/>
        <v>0</v>
      </c>
      <c r="BU402" s="121" t="str">
        <f t="shared" si="344"/>
        <v/>
      </c>
      <c r="BV402" s="121" t="str">
        <f t="shared" si="345"/>
        <v/>
      </c>
      <c r="BW402" s="121" t="str">
        <f t="shared" si="346"/>
        <v/>
      </c>
      <c r="BX402" s="121" t="str">
        <f t="shared" si="347"/>
        <v/>
      </c>
      <c r="BY402" s="121" t="str">
        <f t="shared" si="348"/>
        <v/>
      </c>
      <c r="BZ402" s="121" t="str">
        <f t="shared" si="349"/>
        <v/>
      </c>
      <c r="CA402" s="121" t="str">
        <f t="shared" si="350"/>
        <v/>
      </c>
      <c r="CB402" s="121" t="str">
        <f t="shared" si="351"/>
        <v/>
      </c>
      <c r="CC402" s="121" t="str">
        <f t="shared" si="352"/>
        <v/>
      </c>
      <c r="CD402" s="121" t="str">
        <f t="shared" si="353"/>
        <v/>
      </c>
      <c r="CE402" s="121" t="str">
        <f t="shared" si="354"/>
        <v/>
      </c>
      <c r="CF402" s="121" t="str">
        <f t="shared" si="355"/>
        <v/>
      </c>
      <c r="CG402" s="121" t="str">
        <f t="shared" si="356"/>
        <v/>
      </c>
      <c r="CH402" s="121" t="str">
        <f t="shared" si="357"/>
        <v/>
      </c>
      <c r="CI402" s="121" t="str">
        <f t="shared" si="358"/>
        <v/>
      </c>
      <c r="CJ402" s="129" t="str">
        <f t="shared" si="359"/>
        <v/>
      </c>
      <c r="CK402" s="121" t="str">
        <f t="shared" si="360"/>
        <v/>
      </c>
      <c r="CL402" s="121" t="str">
        <f t="shared" si="361"/>
        <v/>
      </c>
      <c r="CM402" s="122" t="str">
        <f t="shared" si="362"/>
        <v/>
      </c>
      <c r="CN402" s="122"/>
      <c r="CO402" s="122"/>
      <c r="CP402" s="122"/>
      <c r="CQ402" s="122"/>
      <c r="CR402" s="218" t="str">
        <f t="shared" si="387"/>
        <v>NO</v>
      </c>
      <c r="CS402" s="120" t="str">
        <f t="shared" si="363"/>
        <v/>
      </c>
      <c r="CT402" s="121" t="str">
        <f t="shared" si="364"/>
        <v/>
      </c>
      <c r="CU402" s="121" t="str">
        <f t="shared" si="365"/>
        <v/>
      </c>
      <c r="CV402" s="121" t="str">
        <f t="shared" si="366"/>
        <v/>
      </c>
      <c r="CW402" s="121" t="str">
        <f t="shared" si="367"/>
        <v/>
      </c>
      <c r="CX402" s="121" t="str">
        <f t="shared" si="368"/>
        <v/>
      </c>
      <c r="CY402" s="121" t="str">
        <f t="shared" si="369"/>
        <v/>
      </c>
      <c r="CZ402" s="121" t="str">
        <f t="shared" si="370"/>
        <v/>
      </c>
      <c r="DA402" s="121" t="str">
        <f t="shared" si="371"/>
        <v/>
      </c>
      <c r="DB402" s="122" t="str">
        <f t="shared" si="372"/>
        <v/>
      </c>
      <c r="DC402" s="120" t="str">
        <f t="shared" si="373"/>
        <v/>
      </c>
      <c r="DD402" s="121" t="str">
        <f t="shared" si="374"/>
        <v/>
      </c>
      <c r="DE402" s="121" t="str">
        <f t="shared" si="375"/>
        <v/>
      </c>
      <c r="DF402" s="122" t="str">
        <f t="shared" si="376"/>
        <v/>
      </c>
      <c r="DG402" s="110"/>
    </row>
    <row r="403" spans="2:111" ht="16.2" hidden="1" customHeight="1" outlineLevel="2" x14ac:dyDescent="0.4">
      <c r="B403" s="7">
        <v>398</v>
      </c>
      <c r="C403" s="12"/>
      <c r="D403" s="13"/>
      <c r="E403" s="14"/>
      <c r="F403" s="14"/>
      <c r="G403" s="14"/>
      <c r="H403" s="14"/>
      <c r="I403" s="14"/>
      <c r="J403" s="14"/>
      <c r="K403" s="14"/>
      <c r="L403" s="15"/>
      <c r="M403" s="12"/>
      <c r="N403" s="12"/>
      <c r="O403" s="12"/>
      <c r="P403" s="98" t="str">
        <f xml:space="preserve"> IF(ISBLANK(M403),"",VLOOKUP(M403,ComboValue!$E$2:$I$18,5,FALSE))</f>
        <v/>
      </c>
      <c r="Q403" s="12"/>
      <c r="R403" s="234" t="str" cm="1">
        <f t="array" ref="R403">IF(OR(ISNUMBER(SEARCH("GHS05",$D403:$L403)),ISNUMBER(SEARCH("GHS06",$D403:$L403)),ISNUMBER(SEARCH("GHS07",$D403:$L403)),ISNUMBER(SEARCH("GHS08",$D403:$L403)),ISNUMBER(SEARCH("geen pictogram",$D403:$L403)),ISNUMBER(SEARCH("GHS09",$D403:$L403)),ISNUMBER(SEARCH("GHS05",$D403:$L403))),"JA","NEE")</f>
        <v>NEE</v>
      </c>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X403" s="121" t="str">
        <f xml:space="preserve"> IF(ISBLANK(D403),"",VLOOKUP(D403,ComboValue!$B$2:$C$11,2,FALSE) &amp; ",") &amp; IF(ISBLANK(E403),"",VLOOKUP(E403,ComboValue!$B$2:$C$11,2,FALSE) &amp; ",") &amp; IF(ISBLANK(F403),"",VLOOKUP(F403,ComboValue!$B$2:$C$11,2,FALSE) &amp; ",") &amp; IF(ISBLANK(G403),"",VLOOKUP(G403,ComboValue!$B$2:$C$11,2,FALSE) &amp; ",") &amp; IF(ISBLANK(H403),"",VLOOKUP(H403,ComboValue!$B$2:$C$11,2,FALSE) &amp; ",") &amp; IF(ISBLANK(I403),"",VLOOKUP(I403,ComboValue!$B$2:$C$11,2,FALSE) &amp; ",") &amp; IF(ISBLANK(J403),"",VLOOKUP(J403,ComboValue!$B$2:$C$11,2,FALSE) &amp; ",") &amp; IF(ISBLANK(K403),"",VLOOKUP(K403,ComboValue!$B$2:$C$11,2,FALSE) &amp; ",") &amp; IF(ISBLANK(L403),"",VLOOKUP(L403,ComboValue!$B$2:$C$11,2,FALSE) &amp; ",")</f>
        <v/>
      </c>
      <c r="AY403" s="121" t="str">
        <f t="shared" si="336"/>
        <v>Tous_NL</v>
      </c>
      <c r="AZ403" s="121" t="str">
        <f>IF(ISBLANK(M403),"",VLOOKUP(M403,ComboValue!$E$2:$G$18,3,FALSE))</f>
        <v/>
      </c>
      <c r="BA403" s="121" t="str">
        <f>IF(ISBLANK(N403),"",VLOOKUP(N403,ComboValue!$K$2:$L$5,2,FALSE))</f>
        <v/>
      </c>
      <c r="BB403" s="128" t="str">
        <f>IF(ISBLANK(S403),"",VLOOKUP(S403,ComboValue!$N$2:$O$70,2,FALSE) &amp; ",") &amp; IF(ISBLANK(T403),"",VLOOKUP(T403,ComboValue!$N$2:$O$70,2,FALSE) &amp; ",") &amp; IF(ISBLANK(U403),"",VLOOKUP(U403,ComboValue!$N$2:$O$70,2,FALSE) &amp; ",") &amp; IF(ISBLANK(V403),"",VLOOKUP(V403,ComboValue!$N$2:$O$70,2,FALSE) &amp; ",") &amp; IF(ISBLANK(W403),"",VLOOKUP(W403,ComboValue!$N$2:$O$70,2,FALSE) &amp; ",") &amp; IF(ISBLANK(X403),"",VLOOKUP(X403,ComboValue!$N$2:$O$70,2,FALSE) &amp; ",") &amp; IF(ISBLANK(Y403),"",VLOOKUP(Y403,ComboValue!$N$2:$O$70,2,FALSE) &amp; ",") &amp; IF(ISBLANK(Z403),"",VLOOKUP(Z403,ComboValue!$N$2:$O$70,2,FALSE) &amp; ",") &amp; IF(ISBLANK(AA403),"",VLOOKUP(AA403,ComboValue!$N$2:$O$70,2,FALSE) &amp; ",") &amp; IF(ISBLANK(AB403),"",VLOOKUP(AB403,ComboValue!$N$2:$O$70,2,FALSE) &amp; ",") &amp; IF(ISBLANK(AC403),"",VLOOKUP(AC403,ComboValue!$N$2:$O$70,2,FALSE) &amp; ",") &amp; IF(ISBLANK(AD403),"",VLOOKUP(AD403,ComboValue!$N$2:$O$70,2,FALSE) &amp; ",") &amp; IF(ISBLANK(AE403),"",VLOOKUP(AE403,ComboValue!$N$2:$O$70,2,FALSE) &amp; ",") &amp; IF(ISBLANK(AF403),"",VLOOKUP(AF403,ComboValue!$N$2:$O$70,2,FALSE) &amp; ",") &amp; IF(ISBLANK(AG403),"",VLOOKUP(AG403,ComboValue!$N$2:$O$70,2,FALSE) &amp; ",") &amp; IF(ISBLANK(AH403),"",VLOOKUP(AH403,ComboValue!$N$2:$O$70,2,FALSE) &amp; ",") &amp; IF(ISBLANK(AI403),"",VLOOKUP(AI403,ComboValue!$N$2:$O$70,2,FALSE) &amp; ",") &amp; IF(ISBLANK(AJ403),"",VLOOKUP(AJ403,ComboValue!$N$2:$O$70,2,FALSE) &amp; ",") &amp; IF(ISBLANK(AK403),"",VLOOKUP(AK403,ComboValue!$N$2:$O$70,2,FALSE) &amp; ",") &amp; IF(ISBLANK(AL403),"",VLOOKUP(AL403,ComboValue!$N$2:$O$70,2,FALSE) &amp; ",") &amp; IF(ISBLANK(AM403),"",VLOOKUP(AM403,ComboValue!$N$2:$O$70,2,FALSE) &amp; ",") &amp; IF(ISBLANK(AN403),"",VLOOKUP(AN403,ComboValue!$N$2:$O$70,2,FALSE) &amp; ",") &amp; IF(ISBLANK(AO403),"",VLOOKUP(AO403,ComboValue!$N$2:$O$70,2,FALSE) &amp; ",") &amp; IF(ISBLANK(AP403),"",VLOOKUP(AP403,ComboValue!$N$2:$O$70,2,FALSE) &amp; ",") &amp; IF(ISBLANK(AQ403),"",VLOOKUP(AQ403,ComboValue!$N$2:$O$70,2,FALSE) &amp; ",") &amp; IF(ISBLANK(AR403),"",VLOOKUP(AR403,ComboValue!$N$2:$O$70,2,FALSE) &amp; ",") &amp; IF(ISBLANK(AS403),"",VLOOKUP(AS403,ComboValue!$N$2:$O$70,2,FALSE) &amp; ",") &amp; IF(ISBLANK(AT403),"",VLOOKUP(AT403,ComboValue!$N$2:$O$70,2,FALSE) &amp; ",") &amp; IF(ISBLANK(AU403),"",VLOOKUP(AU403,ComboValue!$N$2:$O$70,2,FALSE) &amp; ",") &amp; IF(ISBLANK(AV403),"",VLOOKUP(AV403,ComboValue!$N$2:$O$70,2,FALSE) &amp; ",")</f>
        <v/>
      </c>
      <c r="BC403" s="122" t="str">
        <f t="shared" si="337"/>
        <v/>
      </c>
      <c r="BD403" s="110"/>
      <c r="BE403" s="120" t="str">
        <f t="shared" si="377"/>
        <v/>
      </c>
      <c r="BF403" s="121" t="str">
        <f t="shared" si="378"/>
        <v/>
      </c>
      <c r="BG403" s="121" t="str">
        <f t="shared" si="379"/>
        <v/>
      </c>
      <c r="BH403" s="121" t="str">
        <f t="shared" si="380"/>
        <v/>
      </c>
      <c r="BI403" s="121" t="str">
        <f t="shared" si="381"/>
        <v/>
      </c>
      <c r="BJ403" s="121" t="str">
        <f t="shared" si="382"/>
        <v/>
      </c>
      <c r="BK403" s="121" t="str">
        <f t="shared" si="383"/>
        <v/>
      </c>
      <c r="BL403" s="121" t="str">
        <f t="shared" si="384"/>
        <v/>
      </c>
      <c r="BM403" s="121" t="str">
        <f t="shared" si="385"/>
        <v/>
      </c>
      <c r="BN403" s="121" t="str">
        <f t="shared" si="386"/>
        <v/>
      </c>
      <c r="BO403" s="121">
        <f t="shared" si="338"/>
        <v>0</v>
      </c>
      <c r="BP403" s="121">
        <f t="shared" si="339"/>
        <v>0</v>
      </c>
      <c r="BQ403" s="121">
        <f t="shared" si="340"/>
        <v>0</v>
      </c>
      <c r="BR403" s="121">
        <f t="shared" si="341"/>
        <v>0</v>
      </c>
      <c r="BS403" s="121">
        <f t="shared" si="342"/>
        <v>0</v>
      </c>
      <c r="BT403" s="121">
        <f t="shared" si="343"/>
        <v>0</v>
      </c>
      <c r="BU403" s="121" t="str">
        <f t="shared" si="344"/>
        <v/>
      </c>
      <c r="BV403" s="121" t="str">
        <f t="shared" si="345"/>
        <v/>
      </c>
      <c r="BW403" s="121" t="str">
        <f t="shared" si="346"/>
        <v/>
      </c>
      <c r="BX403" s="121" t="str">
        <f t="shared" si="347"/>
        <v/>
      </c>
      <c r="BY403" s="121" t="str">
        <f t="shared" si="348"/>
        <v/>
      </c>
      <c r="BZ403" s="121" t="str">
        <f t="shared" si="349"/>
        <v/>
      </c>
      <c r="CA403" s="121" t="str">
        <f t="shared" si="350"/>
        <v/>
      </c>
      <c r="CB403" s="121" t="str">
        <f t="shared" si="351"/>
        <v/>
      </c>
      <c r="CC403" s="121" t="str">
        <f t="shared" si="352"/>
        <v/>
      </c>
      <c r="CD403" s="121" t="str">
        <f t="shared" si="353"/>
        <v/>
      </c>
      <c r="CE403" s="121" t="str">
        <f t="shared" si="354"/>
        <v/>
      </c>
      <c r="CF403" s="121" t="str">
        <f t="shared" si="355"/>
        <v/>
      </c>
      <c r="CG403" s="121" t="str">
        <f t="shared" si="356"/>
        <v/>
      </c>
      <c r="CH403" s="121" t="str">
        <f t="shared" si="357"/>
        <v/>
      </c>
      <c r="CI403" s="121" t="str">
        <f t="shared" si="358"/>
        <v/>
      </c>
      <c r="CJ403" s="129" t="str">
        <f t="shared" si="359"/>
        <v/>
      </c>
      <c r="CK403" s="121" t="str">
        <f t="shared" si="360"/>
        <v/>
      </c>
      <c r="CL403" s="121" t="str">
        <f t="shared" si="361"/>
        <v/>
      </c>
      <c r="CM403" s="122" t="str">
        <f t="shared" si="362"/>
        <v/>
      </c>
      <c r="CN403" s="122"/>
      <c r="CO403" s="122"/>
      <c r="CP403" s="122"/>
      <c r="CQ403" s="122"/>
      <c r="CR403" s="218" t="str">
        <f t="shared" si="387"/>
        <v>NO</v>
      </c>
      <c r="CS403" s="120" t="str">
        <f t="shared" si="363"/>
        <v/>
      </c>
      <c r="CT403" s="121" t="str">
        <f t="shared" si="364"/>
        <v/>
      </c>
      <c r="CU403" s="121" t="str">
        <f t="shared" si="365"/>
        <v/>
      </c>
      <c r="CV403" s="121" t="str">
        <f t="shared" si="366"/>
        <v/>
      </c>
      <c r="CW403" s="121" t="str">
        <f t="shared" si="367"/>
        <v/>
      </c>
      <c r="CX403" s="121" t="str">
        <f t="shared" si="368"/>
        <v/>
      </c>
      <c r="CY403" s="121" t="str">
        <f t="shared" si="369"/>
        <v/>
      </c>
      <c r="CZ403" s="121" t="str">
        <f t="shared" si="370"/>
        <v/>
      </c>
      <c r="DA403" s="121" t="str">
        <f t="shared" si="371"/>
        <v/>
      </c>
      <c r="DB403" s="122" t="str">
        <f t="shared" si="372"/>
        <v/>
      </c>
      <c r="DC403" s="120" t="str">
        <f t="shared" si="373"/>
        <v/>
      </c>
      <c r="DD403" s="121" t="str">
        <f t="shared" si="374"/>
        <v/>
      </c>
      <c r="DE403" s="121" t="str">
        <f t="shared" si="375"/>
        <v/>
      </c>
      <c r="DF403" s="122" t="str">
        <f t="shared" si="376"/>
        <v/>
      </c>
      <c r="DG403" s="110"/>
    </row>
    <row r="404" spans="2:111" ht="16.2" hidden="1" customHeight="1" outlineLevel="2" x14ac:dyDescent="0.4">
      <c r="B404" s="7">
        <v>399</v>
      </c>
      <c r="C404" s="12"/>
      <c r="D404" s="13"/>
      <c r="E404" s="14"/>
      <c r="F404" s="14"/>
      <c r="G404" s="14"/>
      <c r="H404" s="14"/>
      <c r="I404" s="14"/>
      <c r="J404" s="14"/>
      <c r="K404" s="14"/>
      <c r="L404" s="15"/>
      <c r="M404" s="12"/>
      <c r="N404" s="12"/>
      <c r="O404" s="12"/>
      <c r="P404" s="98" t="str">
        <f xml:space="preserve"> IF(ISBLANK(M404),"",VLOOKUP(M404,ComboValue!$E$2:$I$18,5,FALSE))</f>
        <v/>
      </c>
      <c r="Q404" s="12"/>
      <c r="R404" s="234" t="str" cm="1">
        <f t="array" ref="R404">IF(OR(ISNUMBER(SEARCH("GHS05",$D404:$L404)),ISNUMBER(SEARCH("GHS06",$D404:$L404)),ISNUMBER(SEARCH("GHS07",$D404:$L404)),ISNUMBER(SEARCH("GHS08",$D404:$L404)),ISNUMBER(SEARCH("geen pictogram",$D404:$L404)),ISNUMBER(SEARCH("GHS09",$D404:$L404)),ISNUMBER(SEARCH("GHS05",$D404:$L404))),"JA","NEE")</f>
        <v>NEE</v>
      </c>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X404" s="121" t="str">
        <f xml:space="preserve"> IF(ISBLANK(D404),"",VLOOKUP(D404,ComboValue!$B$2:$C$11,2,FALSE) &amp; ",") &amp; IF(ISBLANK(E404),"",VLOOKUP(E404,ComboValue!$B$2:$C$11,2,FALSE) &amp; ",") &amp; IF(ISBLANK(F404),"",VLOOKUP(F404,ComboValue!$B$2:$C$11,2,FALSE) &amp; ",") &amp; IF(ISBLANK(G404),"",VLOOKUP(G404,ComboValue!$B$2:$C$11,2,FALSE) &amp; ",") &amp; IF(ISBLANK(H404),"",VLOOKUP(H404,ComboValue!$B$2:$C$11,2,FALSE) &amp; ",") &amp; IF(ISBLANK(I404),"",VLOOKUP(I404,ComboValue!$B$2:$C$11,2,FALSE) &amp; ",") &amp; IF(ISBLANK(J404),"",VLOOKUP(J404,ComboValue!$B$2:$C$11,2,FALSE) &amp; ",") &amp; IF(ISBLANK(K404),"",VLOOKUP(K404,ComboValue!$B$2:$C$11,2,FALSE) &amp; ",") &amp; IF(ISBLANK(L404),"",VLOOKUP(L404,ComboValue!$B$2:$C$11,2,FALSE) &amp; ",")</f>
        <v/>
      </c>
      <c r="AY404" s="121" t="str">
        <f t="shared" si="336"/>
        <v>Tous_NL</v>
      </c>
      <c r="AZ404" s="121" t="str">
        <f>IF(ISBLANK(M404),"",VLOOKUP(M404,ComboValue!$E$2:$G$18,3,FALSE))</f>
        <v/>
      </c>
      <c r="BA404" s="121" t="str">
        <f>IF(ISBLANK(N404),"",VLOOKUP(N404,ComboValue!$K$2:$L$5,2,FALSE))</f>
        <v/>
      </c>
      <c r="BB404" s="128" t="str">
        <f>IF(ISBLANK(S404),"",VLOOKUP(S404,ComboValue!$N$2:$O$70,2,FALSE) &amp; ",") &amp; IF(ISBLANK(T404),"",VLOOKUP(T404,ComboValue!$N$2:$O$70,2,FALSE) &amp; ",") &amp; IF(ISBLANK(U404),"",VLOOKUP(U404,ComboValue!$N$2:$O$70,2,FALSE) &amp; ",") &amp; IF(ISBLANK(V404),"",VLOOKUP(V404,ComboValue!$N$2:$O$70,2,FALSE) &amp; ",") &amp; IF(ISBLANK(W404),"",VLOOKUP(W404,ComboValue!$N$2:$O$70,2,FALSE) &amp; ",") &amp; IF(ISBLANK(X404),"",VLOOKUP(X404,ComboValue!$N$2:$O$70,2,FALSE) &amp; ",") &amp; IF(ISBLANK(Y404),"",VLOOKUP(Y404,ComboValue!$N$2:$O$70,2,FALSE) &amp; ",") &amp; IF(ISBLANK(Z404),"",VLOOKUP(Z404,ComboValue!$N$2:$O$70,2,FALSE) &amp; ",") &amp; IF(ISBLANK(AA404),"",VLOOKUP(AA404,ComboValue!$N$2:$O$70,2,FALSE) &amp; ",") &amp; IF(ISBLANK(AB404),"",VLOOKUP(AB404,ComboValue!$N$2:$O$70,2,FALSE) &amp; ",") &amp; IF(ISBLANK(AC404),"",VLOOKUP(AC404,ComboValue!$N$2:$O$70,2,FALSE) &amp; ",") &amp; IF(ISBLANK(AD404),"",VLOOKUP(AD404,ComboValue!$N$2:$O$70,2,FALSE) &amp; ",") &amp; IF(ISBLANK(AE404),"",VLOOKUP(AE404,ComboValue!$N$2:$O$70,2,FALSE) &amp; ",") &amp; IF(ISBLANK(AF404),"",VLOOKUP(AF404,ComboValue!$N$2:$O$70,2,FALSE) &amp; ",") &amp; IF(ISBLANK(AG404),"",VLOOKUP(AG404,ComboValue!$N$2:$O$70,2,FALSE) &amp; ",") &amp; IF(ISBLANK(AH404),"",VLOOKUP(AH404,ComboValue!$N$2:$O$70,2,FALSE) &amp; ",") &amp; IF(ISBLANK(AI404),"",VLOOKUP(AI404,ComboValue!$N$2:$O$70,2,FALSE) &amp; ",") &amp; IF(ISBLANK(AJ404),"",VLOOKUP(AJ404,ComboValue!$N$2:$O$70,2,FALSE) &amp; ",") &amp; IF(ISBLANK(AK404),"",VLOOKUP(AK404,ComboValue!$N$2:$O$70,2,FALSE) &amp; ",") &amp; IF(ISBLANK(AL404),"",VLOOKUP(AL404,ComboValue!$N$2:$O$70,2,FALSE) &amp; ",") &amp; IF(ISBLANK(AM404),"",VLOOKUP(AM404,ComboValue!$N$2:$O$70,2,FALSE) &amp; ",") &amp; IF(ISBLANK(AN404),"",VLOOKUP(AN404,ComboValue!$N$2:$O$70,2,FALSE) &amp; ",") &amp; IF(ISBLANK(AO404),"",VLOOKUP(AO404,ComboValue!$N$2:$O$70,2,FALSE) &amp; ",") &amp; IF(ISBLANK(AP404),"",VLOOKUP(AP404,ComboValue!$N$2:$O$70,2,FALSE) &amp; ",") &amp; IF(ISBLANK(AQ404),"",VLOOKUP(AQ404,ComboValue!$N$2:$O$70,2,FALSE) &amp; ",") &amp; IF(ISBLANK(AR404),"",VLOOKUP(AR404,ComboValue!$N$2:$O$70,2,FALSE) &amp; ",") &amp; IF(ISBLANK(AS404),"",VLOOKUP(AS404,ComboValue!$N$2:$O$70,2,FALSE) &amp; ",") &amp; IF(ISBLANK(AT404),"",VLOOKUP(AT404,ComboValue!$N$2:$O$70,2,FALSE) &amp; ",") &amp; IF(ISBLANK(AU404),"",VLOOKUP(AU404,ComboValue!$N$2:$O$70,2,FALSE) &amp; ",") &amp; IF(ISBLANK(AV404),"",VLOOKUP(AV404,ComboValue!$N$2:$O$70,2,FALSE) &amp; ",")</f>
        <v/>
      </c>
      <c r="BC404" s="122" t="str">
        <f t="shared" si="337"/>
        <v/>
      </c>
      <c r="BD404" s="110"/>
      <c r="BE404" s="120" t="str">
        <f t="shared" si="377"/>
        <v/>
      </c>
      <c r="BF404" s="121" t="str">
        <f t="shared" si="378"/>
        <v/>
      </c>
      <c r="BG404" s="121" t="str">
        <f t="shared" si="379"/>
        <v/>
      </c>
      <c r="BH404" s="121" t="str">
        <f t="shared" si="380"/>
        <v/>
      </c>
      <c r="BI404" s="121" t="str">
        <f t="shared" si="381"/>
        <v/>
      </c>
      <c r="BJ404" s="121" t="str">
        <f t="shared" si="382"/>
        <v/>
      </c>
      <c r="BK404" s="121" t="str">
        <f t="shared" si="383"/>
        <v/>
      </c>
      <c r="BL404" s="121" t="str">
        <f t="shared" si="384"/>
        <v/>
      </c>
      <c r="BM404" s="121" t="str">
        <f t="shared" si="385"/>
        <v/>
      </c>
      <c r="BN404" s="121" t="str">
        <f t="shared" si="386"/>
        <v/>
      </c>
      <c r="BO404" s="121">
        <f t="shared" si="338"/>
        <v>0</v>
      </c>
      <c r="BP404" s="121">
        <f t="shared" si="339"/>
        <v>0</v>
      </c>
      <c r="BQ404" s="121">
        <f t="shared" si="340"/>
        <v>0</v>
      </c>
      <c r="BR404" s="121">
        <f t="shared" si="341"/>
        <v>0</v>
      </c>
      <c r="BS404" s="121">
        <f t="shared" si="342"/>
        <v>0</v>
      </c>
      <c r="BT404" s="121">
        <f t="shared" si="343"/>
        <v>0</v>
      </c>
      <c r="BU404" s="121" t="str">
        <f t="shared" si="344"/>
        <v/>
      </c>
      <c r="BV404" s="121" t="str">
        <f t="shared" si="345"/>
        <v/>
      </c>
      <c r="BW404" s="121" t="str">
        <f t="shared" si="346"/>
        <v/>
      </c>
      <c r="BX404" s="121" t="str">
        <f t="shared" si="347"/>
        <v/>
      </c>
      <c r="BY404" s="121" t="str">
        <f t="shared" si="348"/>
        <v/>
      </c>
      <c r="BZ404" s="121" t="str">
        <f t="shared" si="349"/>
        <v/>
      </c>
      <c r="CA404" s="121" t="str">
        <f t="shared" si="350"/>
        <v/>
      </c>
      <c r="CB404" s="121" t="str">
        <f t="shared" si="351"/>
        <v/>
      </c>
      <c r="CC404" s="121" t="str">
        <f t="shared" si="352"/>
        <v/>
      </c>
      <c r="CD404" s="121" t="str">
        <f t="shared" si="353"/>
        <v/>
      </c>
      <c r="CE404" s="121" t="str">
        <f t="shared" si="354"/>
        <v/>
      </c>
      <c r="CF404" s="121" t="str">
        <f t="shared" si="355"/>
        <v/>
      </c>
      <c r="CG404" s="121" t="str">
        <f t="shared" si="356"/>
        <v/>
      </c>
      <c r="CH404" s="121" t="str">
        <f t="shared" si="357"/>
        <v/>
      </c>
      <c r="CI404" s="121" t="str">
        <f t="shared" si="358"/>
        <v/>
      </c>
      <c r="CJ404" s="129" t="str">
        <f t="shared" si="359"/>
        <v/>
      </c>
      <c r="CK404" s="121" t="str">
        <f t="shared" si="360"/>
        <v/>
      </c>
      <c r="CL404" s="121" t="str">
        <f t="shared" si="361"/>
        <v/>
      </c>
      <c r="CM404" s="122" t="str">
        <f t="shared" si="362"/>
        <v/>
      </c>
      <c r="CN404" s="122"/>
      <c r="CO404" s="122"/>
      <c r="CP404" s="122"/>
      <c r="CQ404" s="122"/>
      <c r="CR404" s="218" t="str">
        <f t="shared" si="387"/>
        <v>NO</v>
      </c>
      <c r="CS404" s="120" t="str">
        <f t="shared" si="363"/>
        <v/>
      </c>
      <c r="CT404" s="121" t="str">
        <f t="shared" si="364"/>
        <v/>
      </c>
      <c r="CU404" s="121" t="str">
        <f t="shared" si="365"/>
        <v/>
      </c>
      <c r="CV404" s="121" t="str">
        <f t="shared" si="366"/>
        <v/>
      </c>
      <c r="CW404" s="121" t="str">
        <f t="shared" si="367"/>
        <v/>
      </c>
      <c r="CX404" s="121" t="str">
        <f t="shared" si="368"/>
        <v/>
      </c>
      <c r="CY404" s="121" t="str">
        <f t="shared" si="369"/>
        <v/>
      </c>
      <c r="CZ404" s="121" t="str">
        <f t="shared" si="370"/>
        <v/>
      </c>
      <c r="DA404" s="121" t="str">
        <f t="shared" si="371"/>
        <v/>
      </c>
      <c r="DB404" s="122" t="str">
        <f t="shared" si="372"/>
        <v/>
      </c>
      <c r="DC404" s="120" t="str">
        <f t="shared" si="373"/>
        <v/>
      </c>
      <c r="DD404" s="121" t="str">
        <f t="shared" si="374"/>
        <v/>
      </c>
      <c r="DE404" s="121" t="str">
        <f t="shared" si="375"/>
        <v/>
      </c>
      <c r="DF404" s="122" t="str">
        <f t="shared" si="376"/>
        <v/>
      </c>
      <c r="DG404" s="110"/>
    </row>
    <row r="405" spans="2:111" ht="16.2" hidden="1" customHeight="1" outlineLevel="2" x14ac:dyDescent="0.4">
      <c r="B405" s="7">
        <v>400</v>
      </c>
      <c r="C405" s="12"/>
      <c r="D405" s="13"/>
      <c r="E405" s="14"/>
      <c r="F405" s="14"/>
      <c r="G405" s="14"/>
      <c r="H405" s="14"/>
      <c r="I405" s="14"/>
      <c r="J405" s="14"/>
      <c r="K405" s="14"/>
      <c r="L405" s="15"/>
      <c r="M405" s="12"/>
      <c r="N405" s="12"/>
      <c r="O405" s="12"/>
      <c r="P405" s="98" t="str">
        <f xml:space="preserve"> IF(ISBLANK(M405),"",VLOOKUP(M405,ComboValue!$E$2:$I$18,5,FALSE))</f>
        <v/>
      </c>
      <c r="Q405" s="12"/>
      <c r="R405" s="234" t="str" cm="1">
        <f t="array" ref="R405">IF(OR(ISNUMBER(SEARCH("GHS05",$D405:$L405)),ISNUMBER(SEARCH("GHS06",$D405:$L405)),ISNUMBER(SEARCH("GHS07",$D405:$L405)),ISNUMBER(SEARCH("GHS08",$D405:$L405)),ISNUMBER(SEARCH("geen pictogram",$D405:$L405)),ISNUMBER(SEARCH("GHS09",$D405:$L405)),ISNUMBER(SEARCH("GHS05",$D405:$L405))),"JA","NEE")</f>
        <v>NEE</v>
      </c>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X405" s="121" t="str">
        <f xml:space="preserve"> IF(ISBLANK(D405),"",VLOOKUP(D405,ComboValue!$B$2:$C$11,2,FALSE) &amp; ",") &amp; IF(ISBLANK(E405),"",VLOOKUP(E405,ComboValue!$B$2:$C$11,2,FALSE) &amp; ",") &amp; IF(ISBLANK(F405),"",VLOOKUP(F405,ComboValue!$B$2:$C$11,2,FALSE) &amp; ",") &amp; IF(ISBLANK(G405),"",VLOOKUP(G405,ComboValue!$B$2:$C$11,2,FALSE) &amp; ",") &amp; IF(ISBLANK(H405),"",VLOOKUP(H405,ComboValue!$B$2:$C$11,2,FALSE) &amp; ",") &amp; IF(ISBLANK(I405),"",VLOOKUP(I405,ComboValue!$B$2:$C$11,2,FALSE) &amp; ",") &amp; IF(ISBLANK(J405),"",VLOOKUP(J405,ComboValue!$B$2:$C$11,2,FALSE) &amp; ",") &amp; IF(ISBLANK(K405),"",VLOOKUP(K405,ComboValue!$B$2:$C$11,2,FALSE) &amp; ",") &amp; IF(ISBLANK(L405),"",VLOOKUP(L405,ComboValue!$B$2:$C$11,2,FALSE) &amp; ",")</f>
        <v/>
      </c>
      <c r="AY405" s="121" t="str">
        <f t="shared" si="336"/>
        <v>Tous_NL</v>
      </c>
      <c r="AZ405" s="121" t="str">
        <f>IF(ISBLANK(M405),"",VLOOKUP(M405,ComboValue!$E$2:$G$18,3,FALSE))</f>
        <v/>
      </c>
      <c r="BA405" s="121" t="str">
        <f>IF(ISBLANK(N405),"",VLOOKUP(N405,ComboValue!$K$2:$L$5,2,FALSE))</f>
        <v/>
      </c>
      <c r="BB405" s="128" t="str">
        <f>IF(ISBLANK(S405),"",VLOOKUP(S405,ComboValue!$N$2:$O$70,2,FALSE) &amp; ",") &amp; IF(ISBLANK(T405),"",VLOOKUP(T405,ComboValue!$N$2:$O$70,2,FALSE) &amp; ",") &amp; IF(ISBLANK(U405),"",VLOOKUP(U405,ComboValue!$N$2:$O$70,2,FALSE) &amp; ",") &amp; IF(ISBLANK(V405),"",VLOOKUP(V405,ComboValue!$N$2:$O$70,2,FALSE) &amp; ",") &amp; IF(ISBLANK(W405),"",VLOOKUP(W405,ComboValue!$N$2:$O$70,2,FALSE) &amp; ",") &amp; IF(ISBLANK(X405),"",VLOOKUP(X405,ComboValue!$N$2:$O$70,2,FALSE) &amp; ",") &amp; IF(ISBLANK(Y405),"",VLOOKUP(Y405,ComboValue!$N$2:$O$70,2,FALSE) &amp; ",") &amp; IF(ISBLANK(Z405),"",VLOOKUP(Z405,ComboValue!$N$2:$O$70,2,FALSE) &amp; ",") &amp; IF(ISBLANK(AA405),"",VLOOKUP(AA405,ComboValue!$N$2:$O$70,2,FALSE) &amp; ",") &amp; IF(ISBLANK(AB405),"",VLOOKUP(AB405,ComboValue!$N$2:$O$70,2,FALSE) &amp; ",") &amp; IF(ISBLANK(AC405),"",VLOOKUP(AC405,ComboValue!$N$2:$O$70,2,FALSE) &amp; ",") &amp; IF(ISBLANK(AD405),"",VLOOKUP(AD405,ComboValue!$N$2:$O$70,2,FALSE) &amp; ",") &amp; IF(ISBLANK(AE405),"",VLOOKUP(AE405,ComboValue!$N$2:$O$70,2,FALSE) &amp; ",") &amp; IF(ISBLANK(AF405),"",VLOOKUP(AF405,ComboValue!$N$2:$O$70,2,FALSE) &amp; ",") &amp; IF(ISBLANK(AG405),"",VLOOKUP(AG405,ComboValue!$N$2:$O$70,2,FALSE) &amp; ",") &amp; IF(ISBLANK(AH405),"",VLOOKUP(AH405,ComboValue!$N$2:$O$70,2,FALSE) &amp; ",") &amp; IF(ISBLANK(AI405),"",VLOOKUP(AI405,ComboValue!$N$2:$O$70,2,FALSE) &amp; ",") &amp; IF(ISBLANK(AJ405),"",VLOOKUP(AJ405,ComboValue!$N$2:$O$70,2,FALSE) &amp; ",") &amp; IF(ISBLANK(AK405),"",VLOOKUP(AK405,ComboValue!$N$2:$O$70,2,FALSE) &amp; ",") &amp; IF(ISBLANK(AL405),"",VLOOKUP(AL405,ComboValue!$N$2:$O$70,2,FALSE) &amp; ",") &amp; IF(ISBLANK(AM405),"",VLOOKUP(AM405,ComboValue!$N$2:$O$70,2,FALSE) &amp; ",") &amp; IF(ISBLANK(AN405),"",VLOOKUP(AN405,ComboValue!$N$2:$O$70,2,FALSE) &amp; ",") &amp; IF(ISBLANK(AO405),"",VLOOKUP(AO405,ComboValue!$N$2:$O$70,2,FALSE) &amp; ",") &amp; IF(ISBLANK(AP405),"",VLOOKUP(AP405,ComboValue!$N$2:$O$70,2,FALSE) &amp; ",") &amp; IF(ISBLANK(AQ405),"",VLOOKUP(AQ405,ComboValue!$N$2:$O$70,2,FALSE) &amp; ",") &amp; IF(ISBLANK(AR405),"",VLOOKUP(AR405,ComboValue!$N$2:$O$70,2,FALSE) &amp; ",") &amp; IF(ISBLANK(AS405),"",VLOOKUP(AS405,ComboValue!$N$2:$O$70,2,FALSE) &amp; ",") &amp; IF(ISBLANK(AT405),"",VLOOKUP(AT405,ComboValue!$N$2:$O$70,2,FALSE) &amp; ",") &amp; IF(ISBLANK(AU405),"",VLOOKUP(AU405,ComboValue!$N$2:$O$70,2,FALSE) &amp; ",") &amp; IF(ISBLANK(AV405),"",VLOOKUP(AV405,ComboValue!$N$2:$O$70,2,FALSE) &amp; ",")</f>
        <v/>
      </c>
      <c r="BC405" s="122" t="str">
        <f t="shared" si="337"/>
        <v/>
      </c>
      <c r="BD405" s="110"/>
      <c r="BE405" s="120" t="str">
        <f t="shared" si="377"/>
        <v/>
      </c>
      <c r="BF405" s="121" t="str">
        <f t="shared" si="378"/>
        <v/>
      </c>
      <c r="BG405" s="121" t="str">
        <f t="shared" si="379"/>
        <v/>
      </c>
      <c r="BH405" s="121" t="str">
        <f t="shared" si="380"/>
        <v/>
      </c>
      <c r="BI405" s="121" t="str">
        <f t="shared" si="381"/>
        <v/>
      </c>
      <c r="BJ405" s="121" t="str">
        <f t="shared" si="382"/>
        <v/>
      </c>
      <c r="BK405" s="121" t="str">
        <f t="shared" si="383"/>
        <v/>
      </c>
      <c r="BL405" s="121" t="str">
        <f t="shared" si="384"/>
        <v/>
      </c>
      <c r="BM405" s="121" t="str">
        <f t="shared" si="385"/>
        <v/>
      </c>
      <c r="BN405" s="121" t="str">
        <f t="shared" si="386"/>
        <v/>
      </c>
      <c r="BO405" s="121">
        <f t="shared" si="338"/>
        <v>0</v>
      </c>
      <c r="BP405" s="121">
        <f t="shared" si="339"/>
        <v>0</v>
      </c>
      <c r="BQ405" s="121">
        <f t="shared" si="340"/>
        <v>0</v>
      </c>
      <c r="BR405" s="121">
        <f t="shared" si="341"/>
        <v>0</v>
      </c>
      <c r="BS405" s="121">
        <f t="shared" si="342"/>
        <v>0</v>
      </c>
      <c r="BT405" s="121">
        <f t="shared" si="343"/>
        <v>0</v>
      </c>
      <c r="BU405" s="121" t="str">
        <f t="shared" si="344"/>
        <v/>
      </c>
      <c r="BV405" s="121" t="str">
        <f t="shared" si="345"/>
        <v/>
      </c>
      <c r="BW405" s="121" t="str">
        <f t="shared" si="346"/>
        <v/>
      </c>
      <c r="BX405" s="121" t="str">
        <f t="shared" si="347"/>
        <v/>
      </c>
      <c r="BY405" s="121" t="str">
        <f t="shared" si="348"/>
        <v/>
      </c>
      <c r="BZ405" s="121" t="str">
        <f t="shared" si="349"/>
        <v/>
      </c>
      <c r="CA405" s="121" t="str">
        <f t="shared" si="350"/>
        <v/>
      </c>
      <c r="CB405" s="121" t="str">
        <f t="shared" si="351"/>
        <v/>
      </c>
      <c r="CC405" s="121" t="str">
        <f t="shared" si="352"/>
        <v/>
      </c>
      <c r="CD405" s="121" t="str">
        <f t="shared" si="353"/>
        <v/>
      </c>
      <c r="CE405" s="121" t="str">
        <f t="shared" si="354"/>
        <v/>
      </c>
      <c r="CF405" s="121" t="str">
        <f t="shared" si="355"/>
        <v/>
      </c>
      <c r="CG405" s="121" t="str">
        <f t="shared" si="356"/>
        <v/>
      </c>
      <c r="CH405" s="121" t="str">
        <f t="shared" si="357"/>
        <v/>
      </c>
      <c r="CI405" s="121" t="str">
        <f t="shared" si="358"/>
        <v/>
      </c>
      <c r="CJ405" s="129" t="str">
        <f t="shared" si="359"/>
        <v/>
      </c>
      <c r="CK405" s="121" t="str">
        <f t="shared" si="360"/>
        <v/>
      </c>
      <c r="CL405" s="121" t="str">
        <f t="shared" si="361"/>
        <v/>
      </c>
      <c r="CM405" s="122" t="str">
        <f t="shared" si="362"/>
        <v/>
      </c>
      <c r="CN405" s="122"/>
      <c r="CO405" s="122"/>
      <c r="CP405" s="122"/>
      <c r="CQ405" s="122"/>
      <c r="CR405" s="218" t="str">
        <f t="shared" si="387"/>
        <v>NO</v>
      </c>
      <c r="CS405" s="120" t="str">
        <f t="shared" si="363"/>
        <v/>
      </c>
      <c r="CT405" s="121" t="str">
        <f t="shared" si="364"/>
        <v/>
      </c>
      <c r="CU405" s="121" t="str">
        <f t="shared" si="365"/>
        <v/>
      </c>
      <c r="CV405" s="121" t="str">
        <f t="shared" si="366"/>
        <v/>
      </c>
      <c r="CW405" s="121" t="str">
        <f t="shared" si="367"/>
        <v/>
      </c>
      <c r="CX405" s="121" t="str">
        <f t="shared" si="368"/>
        <v/>
      </c>
      <c r="CY405" s="121" t="str">
        <f t="shared" si="369"/>
        <v/>
      </c>
      <c r="CZ405" s="121" t="str">
        <f t="shared" si="370"/>
        <v/>
      </c>
      <c r="DA405" s="121" t="str">
        <f t="shared" si="371"/>
        <v/>
      </c>
      <c r="DB405" s="122" t="str">
        <f t="shared" si="372"/>
        <v/>
      </c>
      <c r="DC405" s="120" t="str">
        <f t="shared" si="373"/>
        <v/>
      </c>
      <c r="DD405" s="121" t="str">
        <f t="shared" si="374"/>
        <v/>
      </c>
      <c r="DE405" s="121" t="str">
        <f t="shared" si="375"/>
        <v/>
      </c>
      <c r="DF405" s="122" t="str">
        <f t="shared" si="376"/>
        <v/>
      </c>
      <c r="DG405" s="110"/>
    </row>
    <row r="406" spans="2:111" ht="16.2" hidden="1" customHeight="1" outlineLevel="2" x14ac:dyDescent="0.4">
      <c r="B406" s="7">
        <v>401</v>
      </c>
      <c r="C406" s="12"/>
      <c r="D406" s="13"/>
      <c r="E406" s="14"/>
      <c r="F406" s="14"/>
      <c r="G406" s="14"/>
      <c r="H406" s="14"/>
      <c r="I406" s="14"/>
      <c r="J406" s="14"/>
      <c r="K406" s="14"/>
      <c r="L406" s="15"/>
      <c r="M406" s="12"/>
      <c r="N406" s="12"/>
      <c r="O406" s="12"/>
      <c r="P406" s="98" t="str">
        <f xml:space="preserve"> IF(ISBLANK(M406),"",VLOOKUP(M406,ComboValue!$E$2:$I$18,5,FALSE))</f>
        <v/>
      </c>
      <c r="Q406" s="12"/>
      <c r="R406" s="234" t="str" cm="1">
        <f t="array" ref="R406">IF(OR(ISNUMBER(SEARCH("GHS05",$D406:$L406)),ISNUMBER(SEARCH("GHS06",$D406:$L406)),ISNUMBER(SEARCH("GHS07",$D406:$L406)),ISNUMBER(SEARCH("GHS08",$D406:$L406)),ISNUMBER(SEARCH("geen pictogram",$D406:$L406)),ISNUMBER(SEARCH("GHS09",$D406:$L406)),ISNUMBER(SEARCH("GHS05",$D406:$L406))),"JA","NEE")</f>
        <v>NEE</v>
      </c>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X406" s="121" t="str">
        <f xml:space="preserve"> IF(ISBLANK(D406),"",VLOOKUP(D406,ComboValue!$B$2:$C$11,2,FALSE) &amp; ",") &amp; IF(ISBLANK(E406),"",VLOOKUP(E406,ComboValue!$B$2:$C$11,2,FALSE) &amp; ",") &amp; IF(ISBLANK(F406),"",VLOOKUP(F406,ComboValue!$B$2:$C$11,2,FALSE) &amp; ",") &amp; IF(ISBLANK(G406),"",VLOOKUP(G406,ComboValue!$B$2:$C$11,2,FALSE) &amp; ",") &amp; IF(ISBLANK(H406),"",VLOOKUP(H406,ComboValue!$B$2:$C$11,2,FALSE) &amp; ",") &amp; IF(ISBLANK(I406),"",VLOOKUP(I406,ComboValue!$B$2:$C$11,2,FALSE) &amp; ",") &amp; IF(ISBLANK(J406),"",VLOOKUP(J406,ComboValue!$B$2:$C$11,2,FALSE) &amp; ",") &amp; IF(ISBLANK(K406),"",VLOOKUP(K406,ComboValue!$B$2:$C$11,2,FALSE) &amp; ",") &amp; IF(ISBLANK(L406),"",VLOOKUP(L406,ComboValue!$B$2:$C$11,2,FALSE) &amp; ",")</f>
        <v/>
      </c>
      <c r="AY406" s="121" t="str">
        <f t="shared" si="336"/>
        <v>Tous_NL</v>
      </c>
      <c r="AZ406" s="121" t="str">
        <f>IF(ISBLANK(M406),"",VLOOKUP(M406,ComboValue!$E$2:$G$18,3,FALSE))</f>
        <v/>
      </c>
      <c r="BA406" s="121" t="str">
        <f>IF(ISBLANK(N406),"",VLOOKUP(N406,ComboValue!$K$2:$L$5,2,FALSE))</f>
        <v/>
      </c>
      <c r="BB406" s="128" t="str">
        <f>IF(ISBLANK(S406),"",VLOOKUP(S406,ComboValue!$N$2:$O$70,2,FALSE) &amp; ",") &amp; IF(ISBLANK(T406),"",VLOOKUP(T406,ComboValue!$N$2:$O$70,2,FALSE) &amp; ",") &amp; IF(ISBLANK(U406),"",VLOOKUP(U406,ComboValue!$N$2:$O$70,2,FALSE) &amp; ",") &amp; IF(ISBLANK(V406),"",VLOOKUP(V406,ComboValue!$N$2:$O$70,2,FALSE) &amp; ",") &amp; IF(ISBLANK(W406),"",VLOOKUP(W406,ComboValue!$N$2:$O$70,2,FALSE) &amp; ",") &amp; IF(ISBLANK(X406),"",VLOOKUP(X406,ComboValue!$N$2:$O$70,2,FALSE) &amp; ",") &amp; IF(ISBLANK(Y406),"",VLOOKUP(Y406,ComboValue!$N$2:$O$70,2,FALSE) &amp; ",") &amp; IF(ISBLANK(Z406),"",VLOOKUP(Z406,ComboValue!$N$2:$O$70,2,FALSE) &amp; ",") &amp; IF(ISBLANK(AA406),"",VLOOKUP(AA406,ComboValue!$N$2:$O$70,2,FALSE) &amp; ",") &amp; IF(ISBLANK(AB406),"",VLOOKUP(AB406,ComboValue!$N$2:$O$70,2,FALSE) &amp; ",") &amp; IF(ISBLANK(AC406),"",VLOOKUP(AC406,ComboValue!$N$2:$O$70,2,FALSE) &amp; ",") &amp; IF(ISBLANK(AD406),"",VLOOKUP(AD406,ComboValue!$N$2:$O$70,2,FALSE) &amp; ",") &amp; IF(ISBLANK(AE406),"",VLOOKUP(AE406,ComboValue!$N$2:$O$70,2,FALSE) &amp; ",") &amp; IF(ISBLANK(AF406),"",VLOOKUP(AF406,ComboValue!$N$2:$O$70,2,FALSE) &amp; ",") &amp; IF(ISBLANK(AG406),"",VLOOKUP(AG406,ComboValue!$N$2:$O$70,2,FALSE) &amp; ",") &amp; IF(ISBLANK(AH406),"",VLOOKUP(AH406,ComboValue!$N$2:$O$70,2,FALSE) &amp; ",") &amp; IF(ISBLANK(AI406),"",VLOOKUP(AI406,ComboValue!$N$2:$O$70,2,FALSE) &amp; ",") &amp; IF(ISBLANK(AJ406),"",VLOOKUP(AJ406,ComboValue!$N$2:$O$70,2,FALSE) &amp; ",") &amp; IF(ISBLANK(AK406),"",VLOOKUP(AK406,ComboValue!$N$2:$O$70,2,FALSE) &amp; ",") &amp; IF(ISBLANK(AL406),"",VLOOKUP(AL406,ComboValue!$N$2:$O$70,2,FALSE) &amp; ",") &amp; IF(ISBLANK(AM406),"",VLOOKUP(AM406,ComboValue!$N$2:$O$70,2,FALSE) &amp; ",") &amp; IF(ISBLANK(AN406),"",VLOOKUP(AN406,ComboValue!$N$2:$O$70,2,FALSE) &amp; ",") &amp; IF(ISBLANK(AO406),"",VLOOKUP(AO406,ComboValue!$N$2:$O$70,2,FALSE) &amp; ",") &amp; IF(ISBLANK(AP406),"",VLOOKUP(AP406,ComboValue!$N$2:$O$70,2,FALSE) &amp; ",") &amp; IF(ISBLANK(AQ406),"",VLOOKUP(AQ406,ComboValue!$N$2:$O$70,2,FALSE) &amp; ",") &amp; IF(ISBLANK(AR406),"",VLOOKUP(AR406,ComboValue!$N$2:$O$70,2,FALSE) &amp; ",") &amp; IF(ISBLANK(AS406),"",VLOOKUP(AS406,ComboValue!$N$2:$O$70,2,FALSE) &amp; ",") &amp; IF(ISBLANK(AT406),"",VLOOKUP(AT406,ComboValue!$N$2:$O$70,2,FALSE) &amp; ",") &amp; IF(ISBLANK(AU406),"",VLOOKUP(AU406,ComboValue!$N$2:$O$70,2,FALSE) &amp; ",") &amp; IF(ISBLANK(AV406),"",VLOOKUP(AV406,ComboValue!$N$2:$O$70,2,FALSE) &amp; ",")</f>
        <v/>
      </c>
      <c r="BC406" s="122" t="str">
        <f t="shared" si="337"/>
        <v/>
      </c>
      <c r="BD406" s="110"/>
      <c r="BE406" s="120" t="str">
        <f t="shared" si="377"/>
        <v/>
      </c>
      <c r="BF406" s="121" t="str">
        <f t="shared" si="378"/>
        <v/>
      </c>
      <c r="BG406" s="121" t="str">
        <f t="shared" si="379"/>
        <v/>
      </c>
      <c r="BH406" s="121" t="str">
        <f t="shared" si="380"/>
        <v/>
      </c>
      <c r="BI406" s="121" t="str">
        <f t="shared" si="381"/>
        <v/>
      </c>
      <c r="BJ406" s="121" t="str">
        <f t="shared" si="382"/>
        <v/>
      </c>
      <c r="BK406" s="121" t="str">
        <f t="shared" si="383"/>
        <v/>
      </c>
      <c r="BL406" s="121" t="str">
        <f t="shared" si="384"/>
        <v/>
      </c>
      <c r="BM406" s="121" t="str">
        <f t="shared" si="385"/>
        <v/>
      </c>
      <c r="BN406" s="121" t="str">
        <f t="shared" si="386"/>
        <v/>
      </c>
      <c r="BO406" s="121">
        <f t="shared" si="338"/>
        <v>0</v>
      </c>
      <c r="BP406" s="121">
        <f t="shared" si="339"/>
        <v>0</v>
      </c>
      <c r="BQ406" s="121">
        <f t="shared" si="340"/>
        <v>0</v>
      </c>
      <c r="BR406" s="121">
        <f t="shared" si="341"/>
        <v>0</v>
      </c>
      <c r="BS406" s="121">
        <f t="shared" si="342"/>
        <v>0</v>
      </c>
      <c r="BT406" s="121">
        <f t="shared" si="343"/>
        <v>0</v>
      </c>
      <c r="BU406" s="121" t="str">
        <f t="shared" si="344"/>
        <v/>
      </c>
      <c r="BV406" s="121" t="str">
        <f t="shared" si="345"/>
        <v/>
      </c>
      <c r="BW406" s="121" t="str">
        <f t="shared" si="346"/>
        <v/>
      </c>
      <c r="BX406" s="121" t="str">
        <f t="shared" si="347"/>
        <v/>
      </c>
      <c r="BY406" s="121" t="str">
        <f t="shared" si="348"/>
        <v/>
      </c>
      <c r="BZ406" s="121" t="str">
        <f t="shared" si="349"/>
        <v/>
      </c>
      <c r="CA406" s="121" t="str">
        <f t="shared" si="350"/>
        <v/>
      </c>
      <c r="CB406" s="121" t="str">
        <f t="shared" si="351"/>
        <v/>
      </c>
      <c r="CC406" s="121" t="str">
        <f t="shared" si="352"/>
        <v/>
      </c>
      <c r="CD406" s="121" t="str">
        <f t="shared" si="353"/>
        <v/>
      </c>
      <c r="CE406" s="121" t="str">
        <f t="shared" si="354"/>
        <v/>
      </c>
      <c r="CF406" s="121" t="str">
        <f t="shared" si="355"/>
        <v/>
      </c>
      <c r="CG406" s="121" t="str">
        <f t="shared" si="356"/>
        <v/>
      </c>
      <c r="CH406" s="121" t="str">
        <f t="shared" si="357"/>
        <v/>
      </c>
      <c r="CI406" s="121" t="str">
        <f t="shared" si="358"/>
        <v/>
      </c>
      <c r="CJ406" s="129" t="str">
        <f t="shared" si="359"/>
        <v/>
      </c>
      <c r="CK406" s="121" t="str">
        <f t="shared" si="360"/>
        <v/>
      </c>
      <c r="CL406" s="121" t="str">
        <f t="shared" si="361"/>
        <v/>
      </c>
      <c r="CM406" s="122" t="str">
        <f t="shared" si="362"/>
        <v/>
      </c>
      <c r="CN406" s="122"/>
      <c r="CO406" s="122"/>
      <c r="CP406" s="122"/>
      <c r="CQ406" s="122"/>
      <c r="CR406" s="218" t="str">
        <f t="shared" si="387"/>
        <v>NO</v>
      </c>
      <c r="CS406" s="120" t="str">
        <f t="shared" si="363"/>
        <v/>
      </c>
      <c r="CT406" s="121" t="str">
        <f t="shared" si="364"/>
        <v/>
      </c>
      <c r="CU406" s="121" t="str">
        <f t="shared" si="365"/>
        <v/>
      </c>
      <c r="CV406" s="121" t="str">
        <f t="shared" si="366"/>
        <v/>
      </c>
      <c r="CW406" s="121" t="str">
        <f t="shared" si="367"/>
        <v/>
      </c>
      <c r="CX406" s="121" t="str">
        <f t="shared" si="368"/>
        <v/>
      </c>
      <c r="CY406" s="121" t="str">
        <f t="shared" si="369"/>
        <v/>
      </c>
      <c r="CZ406" s="121" t="str">
        <f t="shared" si="370"/>
        <v/>
      </c>
      <c r="DA406" s="121" t="str">
        <f t="shared" si="371"/>
        <v/>
      </c>
      <c r="DB406" s="122" t="str">
        <f t="shared" si="372"/>
        <v/>
      </c>
      <c r="DC406" s="120" t="str">
        <f t="shared" si="373"/>
        <v/>
      </c>
      <c r="DD406" s="121" t="str">
        <f t="shared" si="374"/>
        <v/>
      </c>
      <c r="DE406" s="121" t="str">
        <f t="shared" si="375"/>
        <v/>
      </c>
      <c r="DF406" s="122" t="str">
        <f t="shared" si="376"/>
        <v/>
      </c>
      <c r="DG406" s="110"/>
    </row>
    <row r="407" spans="2:111" ht="16.2" hidden="1" customHeight="1" outlineLevel="2" x14ac:dyDescent="0.4">
      <c r="B407" s="7">
        <v>402</v>
      </c>
      <c r="C407" s="12"/>
      <c r="D407" s="13"/>
      <c r="E407" s="14"/>
      <c r="F407" s="14"/>
      <c r="G407" s="14"/>
      <c r="H407" s="14"/>
      <c r="I407" s="14"/>
      <c r="J407" s="14"/>
      <c r="K407" s="14"/>
      <c r="L407" s="15"/>
      <c r="M407" s="12"/>
      <c r="N407" s="12"/>
      <c r="O407" s="12"/>
      <c r="P407" s="98" t="str">
        <f xml:space="preserve"> IF(ISBLANK(M407),"",VLOOKUP(M407,ComboValue!$E$2:$I$18,5,FALSE))</f>
        <v/>
      </c>
      <c r="Q407" s="12"/>
      <c r="R407" s="234" t="str" cm="1">
        <f t="array" ref="R407">IF(OR(ISNUMBER(SEARCH("GHS05",$D407:$L407)),ISNUMBER(SEARCH("GHS06",$D407:$L407)),ISNUMBER(SEARCH("GHS07",$D407:$L407)),ISNUMBER(SEARCH("GHS08",$D407:$L407)),ISNUMBER(SEARCH("geen pictogram",$D407:$L407)),ISNUMBER(SEARCH("GHS09",$D407:$L407)),ISNUMBER(SEARCH("GHS05",$D407:$L407))),"JA","NEE")</f>
        <v>NEE</v>
      </c>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X407" s="121" t="str">
        <f xml:space="preserve"> IF(ISBLANK(D407),"",VLOOKUP(D407,ComboValue!$B$2:$C$11,2,FALSE) &amp; ",") &amp; IF(ISBLANK(E407),"",VLOOKUP(E407,ComboValue!$B$2:$C$11,2,FALSE) &amp; ",") &amp; IF(ISBLANK(F407),"",VLOOKUP(F407,ComboValue!$B$2:$C$11,2,FALSE) &amp; ",") &amp; IF(ISBLANK(G407),"",VLOOKUP(G407,ComboValue!$B$2:$C$11,2,FALSE) &amp; ",") &amp; IF(ISBLANK(H407),"",VLOOKUP(H407,ComboValue!$B$2:$C$11,2,FALSE) &amp; ",") &amp; IF(ISBLANK(I407),"",VLOOKUP(I407,ComboValue!$B$2:$C$11,2,FALSE) &amp; ",") &amp; IF(ISBLANK(J407),"",VLOOKUP(J407,ComboValue!$B$2:$C$11,2,FALSE) &amp; ",") &amp; IF(ISBLANK(K407),"",VLOOKUP(K407,ComboValue!$B$2:$C$11,2,FALSE) &amp; ",") &amp; IF(ISBLANK(L407),"",VLOOKUP(L407,ComboValue!$B$2:$C$11,2,FALSE) &amp; ",")</f>
        <v/>
      </c>
      <c r="AY407" s="121" t="str">
        <f t="shared" si="336"/>
        <v>Tous_NL</v>
      </c>
      <c r="AZ407" s="121" t="str">
        <f>IF(ISBLANK(M407),"",VLOOKUP(M407,ComboValue!$E$2:$G$18,3,FALSE))</f>
        <v/>
      </c>
      <c r="BA407" s="121" t="str">
        <f>IF(ISBLANK(N407),"",VLOOKUP(N407,ComboValue!$K$2:$L$5,2,FALSE))</f>
        <v/>
      </c>
      <c r="BB407" s="128" t="str">
        <f>IF(ISBLANK(S407),"",VLOOKUP(S407,ComboValue!$N$2:$O$70,2,FALSE) &amp; ",") &amp; IF(ISBLANK(T407),"",VLOOKUP(T407,ComboValue!$N$2:$O$70,2,FALSE) &amp; ",") &amp; IF(ISBLANK(U407),"",VLOOKUP(U407,ComboValue!$N$2:$O$70,2,FALSE) &amp; ",") &amp; IF(ISBLANK(V407),"",VLOOKUP(V407,ComboValue!$N$2:$O$70,2,FALSE) &amp; ",") &amp; IF(ISBLANK(W407),"",VLOOKUP(W407,ComboValue!$N$2:$O$70,2,FALSE) &amp; ",") &amp; IF(ISBLANK(X407),"",VLOOKUP(X407,ComboValue!$N$2:$O$70,2,FALSE) &amp; ",") &amp; IF(ISBLANK(Y407),"",VLOOKUP(Y407,ComboValue!$N$2:$O$70,2,FALSE) &amp; ",") &amp; IF(ISBLANK(Z407),"",VLOOKUP(Z407,ComboValue!$N$2:$O$70,2,FALSE) &amp; ",") &amp; IF(ISBLANK(AA407),"",VLOOKUP(AA407,ComboValue!$N$2:$O$70,2,FALSE) &amp; ",") &amp; IF(ISBLANK(AB407),"",VLOOKUP(AB407,ComboValue!$N$2:$O$70,2,FALSE) &amp; ",") &amp; IF(ISBLANK(AC407),"",VLOOKUP(AC407,ComboValue!$N$2:$O$70,2,FALSE) &amp; ",") &amp; IF(ISBLANK(AD407),"",VLOOKUP(AD407,ComboValue!$N$2:$O$70,2,FALSE) &amp; ",") &amp; IF(ISBLANK(AE407),"",VLOOKUP(AE407,ComboValue!$N$2:$O$70,2,FALSE) &amp; ",") &amp; IF(ISBLANK(AF407),"",VLOOKUP(AF407,ComboValue!$N$2:$O$70,2,FALSE) &amp; ",") &amp; IF(ISBLANK(AG407),"",VLOOKUP(AG407,ComboValue!$N$2:$O$70,2,FALSE) &amp; ",") &amp; IF(ISBLANK(AH407),"",VLOOKUP(AH407,ComboValue!$N$2:$O$70,2,FALSE) &amp; ",") &amp; IF(ISBLANK(AI407),"",VLOOKUP(AI407,ComboValue!$N$2:$O$70,2,FALSE) &amp; ",") &amp; IF(ISBLANK(AJ407),"",VLOOKUP(AJ407,ComboValue!$N$2:$O$70,2,FALSE) &amp; ",") &amp; IF(ISBLANK(AK407),"",VLOOKUP(AK407,ComboValue!$N$2:$O$70,2,FALSE) &amp; ",") &amp; IF(ISBLANK(AL407),"",VLOOKUP(AL407,ComboValue!$N$2:$O$70,2,FALSE) &amp; ",") &amp; IF(ISBLANK(AM407),"",VLOOKUP(AM407,ComboValue!$N$2:$O$70,2,FALSE) &amp; ",") &amp; IF(ISBLANK(AN407),"",VLOOKUP(AN407,ComboValue!$N$2:$O$70,2,FALSE) &amp; ",") &amp; IF(ISBLANK(AO407),"",VLOOKUP(AO407,ComboValue!$N$2:$O$70,2,FALSE) &amp; ",") &amp; IF(ISBLANK(AP407),"",VLOOKUP(AP407,ComboValue!$N$2:$O$70,2,FALSE) &amp; ",") &amp; IF(ISBLANK(AQ407),"",VLOOKUP(AQ407,ComboValue!$N$2:$O$70,2,FALSE) &amp; ",") &amp; IF(ISBLANK(AR407),"",VLOOKUP(AR407,ComboValue!$N$2:$O$70,2,FALSE) &amp; ",") &amp; IF(ISBLANK(AS407),"",VLOOKUP(AS407,ComboValue!$N$2:$O$70,2,FALSE) &amp; ",") &amp; IF(ISBLANK(AT407),"",VLOOKUP(AT407,ComboValue!$N$2:$O$70,2,FALSE) &amp; ",") &amp; IF(ISBLANK(AU407),"",VLOOKUP(AU407,ComboValue!$N$2:$O$70,2,FALSE) &amp; ",") &amp; IF(ISBLANK(AV407),"",VLOOKUP(AV407,ComboValue!$N$2:$O$70,2,FALSE) &amp; ",")</f>
        <v/>
      </c>
      <c r="BC407" s="122" t="str">
        <f t="shared" si="337"/>
        <v/>
      </c>
      <c r="BD407" s="110"/>
      <c r="BE407" s="120" t="str">
        <f t="shared" si="377"/>
        <v/>
      </c>
      <c r="BF407" s="121" t="str">
        <f t="shared" si="378"/>
        <v/>
      </c>
      <c r="BG407" s="121" t="str">
        <f t="shared" si="379"/>
        <v/>
      </c>
      <c r="BH407" s="121" t="str">
        <f t="shared" si="380"/>
        <v/>
      </c>
      <c r="BI407" s="121" t="str">
        <f t="shared" si="381"/>
        <v/>
      </c>
      <c r="BJ407" s="121" t="str">
        <f t="shared" si="382"/>
        <v/>
      </c>
      <c r="BK407" s="121" t="str">
        <f t="shared" si="383"/>
        <v/>
      </c>
      <c r="BL407" s="121" t="str">
        <f t="shared" si="384"/>
        <v/>
      </c>
      <c r="BM407" s="121" t="str">
        <f t="shared" si="385"/>
        <v/>
      </c>
      <c r="BN407" s="121" t="str">
        <f t="shared" si="386"/>
        <v/>
      </c>
      <c r="BO407" s="121">
        <f t="shared" si="338"/>
        <v>0</v>
      </c>
      <c r="BP407" s="121">
        <f t="shared" si="339"/>
        <v>0</v>
      </c>
      <c r="BQ407" s="121">
        <f t="shared" si="340"/>
        <v>0</v>
      </c>
      <c r="BR407" s="121">
        <f t="shared" si="341"/>
        <v>0</v>
      </c>
      <c r="BS407" s="121">
        <f t="shared" si="342"/>
        <v>0</v>
      </c>
      <c r="BT407" s="121">
        <f t="shared" si="343"/>
        <v>0</v>
      </c>
      <c r="BU407" s="121" t="str">
        <f t="shared" si="344"/>
        <v/>
      </c>
      <c r="BV407" s="121" t="str">
        <f t="shared" si="345"/>
        <v/>
      </c>
      <c r="BW407" s="121" t="str">
        <f t="shared" si="346"/>
        <v/>
      </c>
      <c r="BX407" s="121" t="str">
        <f t="shared" si="347"/>
        <v/>
      </c>
      <c r="BY407" s="121" t="str">
        <f t="shared" si="348"/>
        <v/>
      </c>
      <c r="BZ407" s="121" t="str">
        <f t="shared" si="349"/>
        <v/>
      </c>
      <c r="CA407" s="121" t="str">
        <f t="shared" si="350"/>
        <v/>
      </c>
      <c r="CB407" s="121" t="str">
        <f t="shared" si="351"/>
        <v/>
      </c>
      <c r="CC407" s="121" t="str">
        <f t="shared" si="352"/>
        <v/>
      </c>
      <c r="CD407" s="121" t="str">
        <f t="shared" si="353"/>
        <v/>
      </c>
      <c r="CE407" s="121" t="str">
        <f t="shared" si="354"/>
        <v/>
      </c>
      <c r="CF407" s="121" t="str">
        <f t="shared" si="355"/>
        <v/>
      </c>
      <c r="CG407" s="121" t="str">
        <f t="shared" si="356"/>
        <v/>
      </c>
      <c r="CH407" s="121" t="str">
        <f t="shared" si="357"/>
        <v/>
      </c>
      <c r="CI407" s="121" t="str">
        <f t="shared" si="358"/>
        <v/>
      </c>
      <c r="CJ407" s="129" t="str">
        <f t="shared" si="359"/>
        <v/>
      </c>
      <c r="CK407" s="121" t="str">
        <f t="shared" si="360"/>
        <v/>
      </c>
      <c r="CL407" s="121" t="str">
        <f t="shared" si="361"/>
        <v/>
      </c>
      <c r="CM407" s="122" t="str">
        <f t="shared" si="362"/>
        <v/>
      </c>
      <c r="CN407" s="122"/>
      <c r="CO407" s="122"/>
      <c r="CP407" s="122"/>
      <c r="CQ407" s="122"/>
      <c r="CR407" s="218" t="str">
        <f t="shared" si="387"/>
        <v>NO</v>
      </c>
      <c r="CS407" s="120" t="str">
        <f t="shared" si="363"/>
        <v/>
      </c>
      <c r="CT407" s="121" t="str">
        <f t="shared" si="364"/>
        <v/>
      </c>
      <c r="CU407" s="121" t="str">
        <f t="shared" si="365"/>
        <v/>
      </c>
      <c r="CV407" s="121" t="str">
        <f t="shared" si="366"/>
        <v/>
      </c>
      <c r="CW407" s="121" t="str">
        <f t="shared" si="367"/>
        <v/>
      </c>
      <c r="CX407" s="121" t="str">
        <f t="shared" si="368"/>
        <v/>
      </c>
      <c r="CY407" s="121" t="str">
        <f t="shared" si="369"/>
        <v/>
      </c>
      <c r="CZ407" s="121" t="str">
        <f t="shared" si="370"/>
        <v/>
      </c>
      <c r="DA407" s="121" t="str">
        <f t="shared" si="371"/>
        <v/>
      </c>
      <c r="DB407" s="122" t="str">
        <f t="shared" si="372"/>
        <v/>
      </c>
      <c r="DC407" s="120" t="str">
        <f t="shared" si="373"/>
        <v/>
      </c>
      <c r="DD407" s="121" t="str">
        <f t="shared" si="374"/>
        <v/>
      </c>
      <c r="DE407" s="121" t="str">
        <f t="shared" si="375"/>
        <v/>
      </c>
      <c r="DF407" s="122" t="str">
        <f t="shared" si="376"/>
        <v/>
      </c>
      <c r="DG407" s="110"/>
    </row>
    <row r="408" spans="2:111" ht="16.2" hidden="1" customHeight="1" outlineLevel="2" x14ac:dyDescent="0.4">
      <c r="B408" s="7">
        <v>403</v>
      </c>
      <c r="C408" s="12"/>
      <c r="D408" s="13"/>
      <c r="E408" s="14"/>
      <c r="F408" s="14"/>
      <c r="G408" s="14"/>
      <c r="H408" s="14"/>
      <c r="I408" s="14"/>
      <c r="J408" s="14"/>
      <c r="K408" s="14"/>
      <c r="L408" s="15"/>
      <c r="M408" s="12"/>
      <c r="N408" s="12"/>
      <c r="O408" s="12"/>
      <c r="P408" s="98" t="str">
        <f xml:space="preserve"> IF(ISBLANK(M408),"",VLOOKUP(M408,ComboValue!$E$2:$I$18,5,FALSE))</f>
        <v/>
      </c>
      <c r="Q408" s="12"/>
      <c r="R408" s="234" t="str" cm="1">
        <f t="array" ref="R408">IF(OR(ISNUMBER(SEARCH("GHS05",$D408:$L408)),ISNUMBER(SEARCH("GHS06",$D408:$L408)),ISNUMBER(SEARCH("GHS07",$D408:$L408)),ISNUMBER(SEARCH("GHS08",$D408:$L408)),ISNUMBER(SEARCH("geen pictogram",$D408:$L408)),ISNUMBER(SEARCH("GHS09",$D408:$L408)),ISNUMBER(SEARCH("GHS05",$D408:$L408))),"JA","NEE")</f>
        <v>NEE</v>
      </c>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X408" s="121" t="str">
        <f xml:space="preserve"> IF(ISBLANK(D408),"",VLOOKUP(D408,ComboValue!$B$2:$C$11,2,FALSE) &amp; ",") &amp; IF(ISBLANK(E408),"",VLOOKUP(E408,ComboValue!$B$2:$C$11,2,FALSE) &amp; ",") &amp; IF(ISBLANK(F408),"",VLOOKUP(F408,ComboValue!$B$2:$C$11,2,FALSE) &amp; ",") &amp; IF(ISBLANK(G408),"",VLOOKUP(G408,ComboValue!$B$2:$C$11,2,FALSE) &amp; ",") &amp; IF(ISBLANK(H408),"",VLOOKUP(H408,ComboValue!$B$2:$C$11,2,FALSE) &amp; ",") &amp; IF(ISBLANK(I408),"",VLOOKUP(I408,ComboValue!$B$2:$C$11,2,FALSE) &amp; ",") &amp; IF(ISBLANK(J408),"",VLOOKUP(J408,ComboValue!$B$2:$C$11,2,FALSE) &amp; ",") &amp; IF(ISBLANK(K408),"",VLOOKUP(K408,ComboValue!$B$2:$C$11,2,FALSE) &amp; ",") &amp; IF(ISBLANK(L408),"",VLOOKUP(L408,ComboValue!$B$2:$C$11,2,FALSE) &amp; ",")</f>
        <v/>
      </c>
      <c r="AY408" s="121" t="str">
        <f t="shared" si="336"/>
        <v>Tous_NL</v>
      </c>
      <c r="AZ408" s="121" t="str">
        <f>IF(ISBLANK(M408),"",VLOOKUP(M408,ComboValue!$E$2:$G$18,3,FALSE))</f>
        <v/>
      </c>
      <c r="BA408" s="121" t="str">
        <f>IF(ISBLANK(N408),"",VLOOKUP(N408,ComboValue!$K$2:$L$5,2,FALSE))</f>
        <v/>
      </c>
      <c r="BB408" s="128" t="str">
        <f>IF(ISBLANK(S408),"",VLOOKUP(S408,ComboValue!$N$2:$O$70,2,FALSE) &amp; ",") &amp; IF(ISBLANK(T408),"",VLOOKUP(T408,ComboValue!$N$2:$O$70,2,FALSE) &amp; ",") &amp; IF(ISBLANK(U408),"",VLOOKUP(U408,ComboValue!$N$2:$O$70,2,FALSE) &amp; ",") &amp; IF(ISBLANK(V408),"",VLOOKUP(V408,ComboValue!$N$2:$O$70,2,FALSE) &amp; ",") &amp; IF(ISBLANK(W408),"",VLOOKUP(W408,ComboValue!$N$2:$O$70,2,FALSE) &amp; ",") &amp; IF(ISBLANK(X408),"",VLOOKUP(X408,ComboValue!$N$2:$O$70,2,FALSE) &amp; ",") &amp; IF(ISBLANK(Y408),"",VLOOKUP(Y408,ComboValue!$N$2:$O$70,2,FALSE) &amp; ",") &amp; IF(ISBLANK(Z408),"",VLOOKUP(Z408,ComboValue!$N$2:$O$70,2,FALSE) &amp; ",") &amp; IF(ISBLANK(AA408),"",VLOOKUP(AA408,ComboValue!$N$2:$O$70,2,FALSE) &amp; ",") &amp; IF(ISBLANK(AB408),"",VLOOKUP(AB408,ComboValue!$N$2:$O$70,2,FALSE) &amp; ",") &amp; IF(ISBLANK(AC408),"",VLOOKUP(AC408,ComboValue!$N$2:$O$70,2,FALSE) &amp; ",") &amp; IF(ISBLANK(AD408),"",VLOOKUP(AD408,ComboValue!$N$2:$O$70,2,FALSE) &amp; ",") &amp; IF(ISBLANK(AE408),"",VLOOKUP(AE408,ComboValue!$N$2:$O$70,2,FALSE) &amp; ",") &amp; IF(ISBLANK(AF408),"",VLOOKUP(AF408,ComboValue!$N$2:$O$70,2,FALSE) &amp; ",") &amp; IF(ISBLANK(AG408),"",VLOOKUP(AG408,ComboValue!$N$2:$O$70,2,FALSE) &amp; ",") &amp; IF(ISBLANK(AH408),"",VLOOKUP(AH408,ComboValue!$N$2:$O$70,2,FALSE) &amp; ",") &amp; IF(ISBLANK(AI408),"",VLOOKUP(AI408,ComboValue!$N$2:$O$70,2,FALSE) &amp; ",") &amp; IF(ISBLANK(AJ408),"",VLOOKUP(AJ408,ComboValue!$N$2:$O$70,2,FALSE) &amp; ",") &amp; IF(ISBLANK(AK408),"",VLOOKUP(AK408,ComboValue!$N$2:$O$70,2,FALSE) &amp; ",") &amp; IF(ISBLANK(AL408),"",VLOOKUP(AL408,ComboValue!$N$2:$O$70,2,FALSE) &amp; ",") &amp; IF(ISBLANK(AM408),"",VLOOKUP(AM408,ComboValue!$N$2:$O$70,2,FALSE) &amp; ",") &amp; IF(ISBLANK(AN408),"",VLOOKUP(AN408,ComboValue!$N$2:$O$70,2,FALSE) &amp; ",") &amp; IF(ISBLANK(AO408),"",VLOOKUP(AO408,ComboValue!$N$2:$O$70,2,FALSE) &amp; ",") &amp; IF(ISBLANK(AP408),"",VLOOKUP(AP408,ComboValue!$N$2:$O$70,2,FALSE) &amp; ",") &amp; IF(ISBLANK(AQ408),"",VLOOKUP(AQ408,ComboValue!$N$2:$O$70,2,FALSE) &amp; ",") &amp; IF(ISBLANK(AR408),"",VLOOKUP(AR408,ComboValue!$N$2:$O$70,2,FALSE) &amp; ",") &amp; IF(ISBLANK(AS408),"",VLOOKUP(AS408,ComboValue!$N$2:$O$70,2,FALSE) &amp; ",") &amp; IF(ISBLANK(AT408),"",VLOOKUP(AT408,ComboValue!$N$2:$O$70,2,FALSE) &amp; ",") &amp; IF(ISBLANK(AU408),"",VLOOKUP(AU408,ComboValue!$N$2:$O$70,2,FALSE) &amp; ",") &amp; IF(ISBLANK(AV408),"",VLOOKUP(AV408,ComboValue!$N$2:$O$70,2,FALSE) &amp; ",")</f>
        <v/>
      </c>
      <c r="BC408" s="122" t="str">
        <f t="shared" si="337"/>
        <v/>
      </c>
      <c r="BD408" s="110"/>
      <c r="BE408" s="120" t="str">
        <f t="shared" si="377"/>
        <v/>
      </c>
      <c r="BF408" s="121" t="str">
        <f t="shared" si="378"/>
        <v/>
      </c>
      <c r="BG408" s="121" t="str">
        <f t="shared" si="379"/>
        <v/>
      </c>
      <c r="BH408" s="121" t="str">
        <f t="shared" si="380"/>
        <v/>
      </c>
      <c r="BI408" s="121" t="str">
        <f t="shared" si="381"/>
        <v/>
      </c>
      <c r="BJ408" s="121" t="str">
        <f t="shared" si="382"/>
        <v/>
      </c>
      <c r="BK408" s="121" t="str">
        <f t="shared" si="383"/>
        <v/>
      </c>
      <c r="BL408" s="121" t="str">
        <f t="shared" si="384"/>
        <v/>
      </c>
      <c r="BM408" s="121" t="str">
        <f t="shared" si="385"/>
        <v/>
      </c>
      <c r="BN408" s="121" t="str">
        <f t="shared" si="386"/>
        <v/>
      </c>
      <c r="BO408" s="121">
        <f t="shared" si="338"/>
        <v>0</v>
      </c>
      <c r="BP408" s="121">
        <f t="shared" si="339"/>
        <v>0</v>
      </c>
      <c r="BQ408" s="121">
        <f t="shared" si="340"/>
        <v>0</v>
      </c>
      <c r="BR408" s="121">
        <f t="shared" si="341"/>
        <v>0</v>
      </c>
      <c r="BS408" s="121">
        <f t="shared" si="342"/>
        <v>0</v>
      </c>
      <c r="BT408" s="121">
        <f t="shared" si="343"/>
        <v>0</v>
      </c>
      <c r="BU408" s="121" t="str">
        <f t="shared" si="344"/>
        <v/>
      </c>
      <c r="BV408" s="121" t="str">
        <f t="shared" si="345"/>
        <v/>
      </c>
      <c r="BW408" s="121" t="str">
        <f t="shared" si="346"/>
        <v/>
      </c>
      <c r="BX408" s="121" t="str">
        <f t="shared" si="347"/>
        <v/>
      </c>
      <c r="BY408" s="121" t="str">
        <f t="shared" si="348"/>
        <v/>
      </c>
      <c r="BZ408" s="121" t="str">
        <f t="shared" si="349"/>
        <v/>
      </c>
      <c r="CA408" s="121" t="str">
        <f t="shared" si="350"/>
        <v/>
      </c>
      <c r="CB408" s="121" t="str">
        <f t="shared" si="351"/>
        <v/>
      </c>
      <c r="CC408" s="121" t="str">
        <f t="shared" si="352"/>
        <v/>
      </c>
      <c r="CD408" s="121" t="str">
        <f t="shared" si="353"/>
        <v/>
      </c>
      <c r="CE408" s="121" t="str">
        <f t="shared" si="354"/>
        <v/>
      </c>
      <c r="CF408" s="121" t="str">
        <f t="shared" si="355"/>
        <v/>
      </c>
      <c r="CG408" s="121" t="str">
        <f t="shared" si="356"/>
        <v/>
      </c>
      <c r="CH408" s="121" t="str">
        <f t="shared" si="357"/>
        <v/>
      </c>
      <c r="CI408" s="121" t="str">
        <f t="shared" si="358"/>
        <v/>
      </c>
      <c r="CJ408" s="129" t="str">
        <f t="shared" si="359"/>
        <v/>
      </c>
      <c r="CK408" s="121" t="str">
        <f t="shared" si="360"/>
        <v/>
      </c>
      <c r="CL408" s="121" t="str">
        <f t="shared" si="361"/>
        <v/>
      </c>
      <c r="CM408" s="122" t="str">
        <f t="shared" si="362"/>
        <v/>
      </c>
      <c r="CN408" s="122"/>
      <c r="CO408" s="122"/>
      <c r="CP408" s="122"/>
      <c r="CQ408" s="122"/>
      <c r="CR408" s="218" t="str">
        <f t="shared" si="387"/>
        <v>NO</v>
      </c>
      <c r="CS408" s="120" t="str">
        <f t="shared" si="363"/>
        <v/>
      </c>
      <c r="CT408" s="121" t="str">
        <f t="shared" si="364"/>
        <v/>
      </c>
      <c r="CU408" s="121" t="str">
        <f t="shared" si="365"/>
        <v/>
      </c>
      <c r="CV408" s="121" t="str">
        <f t="shared" si="366"/>
        <v/>
      </c>
      <c r="CW408" s="121" t="str">
        <f t="shared" si="367"/>
        <v/>
      </c>
      <c r="CX408" s="121" t="str">
        <f t="shared" si="368"/>
        <v/>
      </c>
      <c r="CY408" s="121" t="str">
        <f t="shared" si="369"/>
        <v/>
      </c>
      <c r="CZ408" s="121" t="str">
        <f t="shared" si="370"/>
        <v/>
      </c>
      <c r="DA408" s="121" t="str">
        <f t="shared" si="371"/>
        <v/>
      </c>
      <c r="DB408" s="122" t="str">
        <f t="shared" si="372"/>
        <v/>
      </c>
      <c r="DC408" s="120" t="str">
        <f t="shared" si="373"/>
        <v/>
      </c>
      <c r="DD408" s="121" t="str">
        <f t="shared" si="374"/>
        <v/>
      </c>
      <c r="DE408" s="121" t="str">
        <f t="shared" si="375"/>
        <v/>
      </c>
      <c r="DF408" s="122" t="str">
        <f t="shared" si="376"/>
        <v/>
      </c>
      <c r="DG408" s="110"/>
    </row>
    <row r="409" spans="2:111" ht="16.2" hidden="1" customHeight="1" outlineLevel="2" x14ac:dyDescent="0.4">
      <c r="B409" s="7">
        <v>404</v>
      </c>
      <c r="C409" s="12"/>
      <c r="D409" s="13"/>
      <c r="E409" s="14"/>
      <c r="F409" s="14"/>
      <c r="G409" s="14"/>
      <c r="H409" s="14"/>
      <c r="I409" s="14"/>
      <c r="J409" s="14"/>
      <c r="K409" s="14"/>
      <c r="L409" s="15"/>
      <c r="M409" s="12"/>
      <c r="N409" s="12"/>
      <c r="O409" s="12"/>
      <c r="P409" s="98" t="str">
        <f xml:space="preserve"> IF(ISBLANK(M409),"",VLOOKUP(M409,ComboValue!$E$2:$I$18,5,FALSE))</f>
        <v/>
      </c>
      <c r="Q409" s="12"/>
      <c r="R409" s="234" t="str" cm="1">
        <f t="array" ref="R409">IF(OR(ISNUMBER(SEARCH("GHS05",$D409:$L409)),ISNUMBER(SEARCH("GHS06",$D409:$L409)),ISNUMBER(SEARCH("GHS07",$D409:$L409)),ISNUMBER(SEARCH("GHS08",$D409:$L409)),ISNUMBER(SEARCH("geen pictogram",$D409:$L409)),ISNUMBER(SEARCH("GHS09",$D409:$L409)),ISNUMBER(SEARCH("GHS05",$D409:$L409))),"JA","NEE")</f>
        <v>NEE</v>
      </c>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X409" s="121" t="str">
        <f xml:space="preserve"> IF(ISBLANK(D409),"",VLOOKUP(D409,ComboValue!$B$2:$C$11,2,FALSE) &amp; ",") &amp; IF(ISBLANK(E409),"",VLOOKUP(E409,ComboValue!$B$2:$C$11,2,FALSE) &amp; ",") &amp; IF(ISBLANK(F409),"",VLOOKUP(F409,ComboValue!$B$2:$C$11,2,FALSE) &amp; ",") &amp; IF(ISBLANK(G409),"",VLOOKUP(G409,ComboValue!$B$2:$C$11,2,FALSE) &amp; ",") &amp; IF(ISBLANK(H409),"",VLOOKUP(H409,ComboValue!$B$2:$C$11,2,FALSE) &amp; ",") &amp; IF(ISBLANK(I409),"",VLOOKUP(I409,ComboValue!$B$2:$C$11,2,FALSE) &amp; ",") &amp; IF(ISBLANK(J409),"",VLOOKUP(J409,ComboValue!$B$2:$C$11,2,FALSE) &amp; ",") &amp; IF(ISBLANK(K409),"",VLOOKUP(K409,ComboValue!$B$2:$C$11,2,FALSE) &amp; ",") &amp; IF(ISBLANK(L409),"",VLOOKUP(L409,ComboValue!$B$2:$C$11,2,FALSE) &amp; ",")</f>
        <v/>
      </c>
      <c r="AY409" s="121" t="str">
        <f t="shared" si="336"/>
        <v>Tous_NL</v>
      </c>
      <c r="AZ409" s="121" t="str">
        <f>IF(ISBLANK(M409),"",VLOOKUP(M409,ComboValue!$E$2:$G$18,3,FALSE))</f>
        <v/>
      </c>
      <c r="BA409" s="121" t="str">
        <f>IF(ISBLANK(N409),"",VLOOKUP(N409,ComboValue!$K$2:$L$5,2,FALSE))</f>
        <v/>
      </c>
      <c r="BB409" s="128" t="str">
        <f>IF(ISBLANK(S409),"",VLOOKUP(S409,ComboValue!$N$2:$O$70,2,FALSE) &amp; ",") &amp; IF(ISBLANK(T409),"",VLOOKUP(T409,ComboValue!$N$2:$O$70,2,FALSE) &amp; ",") &amp; IF(ISBLANK(U409),"",VLOOKUP(U409,ComboValue!$N$2:$O$70,2,FALSE) &amp; ",") &amp; IF(ISBLANK(V409),"",VLOOKUP(V409,ComboValue!$N$2:$O$70,2,FALSE) &amp; ",") &amp; IF(ISBLANK(W409),"",VLOOKUP(W409,ComboValue!$N$2:$O$70,2,FALSE) &amp; ",") &amp; IF(ISBLANK(X409),"",VLOOKUP(X409,ComboValue!$N$2:$O$70,2,FALSE) &amp; ",") &amp; IF(ISBLANK(Y409),"",VLOOKUP(Y409,ComboValue!$N$2:$O$70,2,FALSE) &amp; ",") &amp; IF(ISBLANK(Z409),"",VLOOKUP(Z409,ComboValue!$N$2:$O$70,2,FALSE) &amp; ",") &amp; IF(ISBLANK(AA409),"",VLOOKUP(AA409,ComboValue!$N$2:$O$70,2,FALSE) &amp; ",") &amp; IF(ISBLANK(AB409),"",VLOOKUP(AB409,ComboValue!$N$2:$O$70,2,FALSE) &amp; ",") &amp; IF(ISBLANK(AC409),"",VLOOKUP(AC409,ComboValue!$N$2:$O$70,2,FALSE) &amp; ",") &amp; IF(ISBLANK(AD409),"",VLOOKUP(AD409,ComboValue!$N$2:$O$70,2,FALSE) &amp; ",") &amp; IF(ISBLANK(AE409),"",VLOOKUP(AE409,ComboValue!$N$2:$O$70,2,FALSE) &amp; ",") &amp; IF(ISBLANK(AF409),"",VLOOKUP(AF409,ComboValue!$N$2:$O$70,2,FALSE) &amp; ",") &amp; IF(ISBLANK(AG409),"",VLOOKUP(AG409,ComboValue!$N$2:$O$70,2,FALSE) &amp; ",") &amp; IF(ISBLANK(AH409),"",VLOOKUP(AH409,ComboValue!$N$2:$O$70,2,FALSE) &amp; ",") &amp; IF(ISBLANK(AI409),"",VLOOKUP(AI409,ComboValue!$N$2:$O$70,2,FALSE) &amp; ",") &amp; IF(ISBLANK(AJ409),"",VLOOKUP(AJ409,ComboValue!$N$2:$O$70,2,FALSE) &amp; ",") &amp; IF(ISBLANK(AK409),"",VLOOKUP(AK409,ComboValue!$N$2:$O$70,2,FALSE) &amp; ",") &amp; IF(ISBLANK(AL409),"",VLOOKUP(AL409,ComboValue!$N$2:$O$70,2,FALSE) &amp; ",") &amp; IF(ISBLANK(AM409),"",VLOOKUP(AM409,ComboValue!$N$2:$O$70,2,FALSE) &amp; ",") &amp; IF(ISBLANK(AN409),"",VLOOKUP(AN409,ComboValue!$N$2:$O$70,2,FALSE) &amp; ",") &amp; IF(ISBLANK(AO409),"",VLOOKUP(AO409,ComboValue!$N$2:$O$70,2,FALSE) &amp; ",") &amp; IF(ISBLANK(AP409),"",VLOOKUP(AP409,ComboValue!$N$2:$O$70,2,FALSE) &amp; ",") &amp; IF(ISBLANK(AQ409),"",VLOOKUP(AQ409,ComboValue!$N$2:$O$70,2,FALSE) &amp; ",") &amp; IF(ISBLANK(AR409),"",VLOOKUP(AR409,ComboValue!$N$2:$O$70,2,FALSE) &amp; ",") &amp; IF(ISBLANK(AS409),"",VLOOKUP(AS409,ComboValue!$N$2:$O$70,2,FALSE) &amp; ",") &amp; IF(ISBLANK(AT409),"",VLOOKUP(AT409,ComboValue!$N$2:$O$70,2,FALSE) &amp; ",") &amp; IF(ISBLANK(AU409),"",VLOOKUP(AU409,ComboValue!$N$2:$O$70,2,FALSE) &amp; ",") &amp; IF(ISBLANK(AV409),"",VLOOKUP(AV409,ComboValue!$N$2:$O$70,2,FALSE) &amp; ",")</f>
        <v/>
      </c>
      <c r="BC409" s="122" t="str">
        <f t="shared" si="337"/>
        <v/>
      </c>
      <c r="BD409" s="110"/>
      <c r="BE409" s="120" t="str">
        <f t="shared" si="377"/>
        <v/>
      </c>
      <c r="BF409" s="121" t="str">
        <f t="shared" si="378"/>
        <v/>
      </c>
      <c r="BG409" s="121" t="str">
        <f t="shared" si="379"/>
        <v/>
      </c>
      <c r="BH409" s="121" t="str">
        <f t="shared" si="380"/>
        <v/>
      </c>
      <c r="BI409" s="121" t="str">
        <f t="shared" si="381"/>
        <v/>
      </c>
      <c r="BJ409" s="121" t="str">
        <f t="shared" si="382"/>
        <v/>
      </c>
      <c r="BK409" s="121" t="str">
        <f t="shared" si="383"/>
        <v/>
      </c>
      <c r="BL409" s="121" t="str">
        <f t="shared" si="384"/>
        <v/>
      </c>
      <c r="BM409" s="121" t="str">
        <f t="shared" si="385"/>
        <v/>
      </c>
      <c r="BN409" s="121" t="str">
        <f t="shared" si="386"/>
        <v/>
      </c>
      <c r="BO409" s="121">
        <f t="shared" si="338"/>
        <v>0</v>
      </c>
      <c r="BP409" s="121">
        <f t="shared" si="339"/>
        <v>0</v>
      </c>
      <c r="BQ409" s="121">
        <f t="shared" si="340"/>
        <v>0</v>
      </c>
      <c r="BR409" s="121">
        <f t="shared" si="341"/>
        <v>0</v>
      </c>
      <c r="BS409" s="121">
        <f t="shared" si="342"/>
        <v>0</v>
      </c>
      <c r="BT409" s="121">
        <f t="shared" si="343"/>
        <v>0</v>
      </c>
      <c r="BU409" s="121" t="str">
        <f t="shared" si="344"/>
        <v/>
      </c>
      <c r="BV409" s="121" t="str">
        <f t="shared" si="345"/>
        <v/>
      </c>
      <c r="BW409" s="121" t="str">
        <f t="shared" si="346"/>
        <v/>
      </c>
      <c r="BX409" s="121" t="str">
        <f t="shared" si="347"/>
        <v/>
      </c>
      <c r="BY409" s="121" t="str">
        <f t="shared" si="348"/>
        <v/>
      </c>
      <c r="BZ409" s="121" t="str">
        <f t="shared" si="349"/>
        <v/>
      </c>
      <c r="CA409" s="121" t="str">
        <f t="shared" si="350"/>
        <v/>
      </c>
      <c r="CB409" s="121" t="str">
        <f t="shared" si="351"/>
        <v/>
      </c>
      <c r="CC409" s="121" t="str">
        <f t="shared" si="352"/>
        <v/>
      </c>
      <c r="CD409" s="121" t="str">
        <f t="shared" si="353"/>
        <v/>
      </c>
      <c r="CE409" s="121" t="str">
        <f t="shared" si="354"/>
        <v/>
      </c>
      <c r="CF409" s="121" t="str">
        <f t="shared" si="355"/>
        <v/>
      </c>
      <c r="CG409" s="121" t="str">
        <f t="shared" si="356"/>
        <v/>
      </c>
      <c r="CH409" s="121" t="str">
        <f t="shared" si="357"/>
        <v/>
      </c>
      <c r="CI409" s="121" t="str">
        <f t="shared" si="358"/>
        <v/>
      </c>
      <c r="CJ409" s="129" t="str">
        <f t="shared" si="359"/>
        <v/>
      </c>
      <c r="CK409" s="121" t="str">
        <f t="shared" si="360"/>
        <v/>
      </c>
      <c r="CL409" s="121" t="str">
        <f t="shared" si="361"/>
        <v/>
      </c>
      <c r="CM409" s="122" t="str">
        <f t="shared" si="362"/>
        <v/>
      </c>
      <c r="CN409" s="122"/>
      <c r="CO409" s="122"/>
      <c r="CP409" s="122"/>
      <c r="CQ409" s="122"/>
      <c r="CR409" s="218" t="str">
        <f t="shared" si="387"/>
        <v>NO</v>
      </c>
      <c r="CS409" s="120" t="str">
        <f t="shared" si="363"/>
        <v/>
      </c>
      <c r="CT409" s="121" t="str">
        <f t="shared" si="364"/>
        <v/>
      </c>
      <c r="CU409" s="121" t="str">
        <f t="shared" si="365"/>
        <v/>
      </c>
      <c r="CV409" s="121" t="str">
        <f t="shared" si="366"/>
        <v/>
      </c>
      <c r="CW409" s="121" t="str">
        <f t="shared" si="367"/>
        <v/>
      </c>
      <c r="CX409" s="121" t="str">
        <f t="shared" si="368"/>
        <v/>
      </c>
      <c r="CY409" s="121" t="str">
        <f t="shared" si="369"/>
        <v/>
      </c>
      <c r="CZ409" s="121" t="str">
        <f t="shared" si="370"/>
        <v/>
      </c>
      <c r="DA409" s="121" t="str">
        <f t="shared" si="371"/>
        <v/>
      </c>
      <c r="DB409" s="122" t="str">
        <f t="shared" si="372"/>
        <v/>
      </c>
      <c r="DC409" s="120" t="str">
        <f t="shared" si="373"/>
        <v/>
      </c>
      <c r="DD409" s="121" t="str">
        <f t="shared" si="374"/>
        <v/>
      </c>
      <c r="DE409" s="121" t="str">
        <f t="shared" si="375"/>
        <v/>
      </c>
      <c r="DF409" s="122" t="str">
        <f t="shared" si="376"/>
        <v/>
      </c>
      <c r="DG409" s="110"/>
    </row>
    <row r="410" spans="2:111" ht="16.2" hidden="1" customHeight="1" outlineLevel="2" x14ac:dyDescent="0.4">
      <c r="B410" s="7">
        <v>405</v>
      </c>
      <c r="C410" s="12"/>
      <c r="D410" s="13"/>
      <c r="E410" s="14"/>
      <c r="F410" s="14"/>
      <c r="G410" s="14"/>
      <c r="H410" s="14"/>
      <c r="I410" s="14"/>
      <c r="J410" s="14"/>
      <c r="K410" s="14"/>
      <c r="L410" s="15"/>
      <c r="M410" s="12"/>
      <c r="N410" s="12"/>
      <c r="O410" s="12"/>
      <c r="P410" s="98" t="str">
        <f xml:space="preserve"> IF(ISBLANK(M410),"",VLOOKUP(M410,ComboValue!$E$2:$I$18,5,FALSE))</f>
        <v/>
      </c>
      <c r="Q410" s="12"/>
      <c r="R410" s="234" t="str" cm="1">
        <f t="array" ref="R410">IF(OR(ISNUMBER(SEARCH("GHS05",$D410:$L410)),ISNUMBER(SEARCH("GHS06",$D410:$L410)),ISNUMBER(SEARCH("GHS07",$D410:$L410)),ISNUMBER(SEARCH("GHS08",$D410:$L410)),ISNUMBER(SEARCH("geen pictogram",$D410:$L410)),ISNUMBER(SEARCH("GHS09",$D410:$L410)),ISNUMBER(SEARCH("GHS05",$D410:$L410))),"JA","NEE")</f>
        <v>NEE</v>
      </c>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X410" s="121" t="str">
        <f xml:space="preserve"> IF(ISBLANK(D410),"",VLOOKUP(D410,ComboValue!$B$2:$C$11,2,FALSE) &amp; ",") &amp; IF(ISBLANK(E410),"",VLOOKUP(E410,ComboValue!$B$2:$C$11,2,FALSE) &amp; ",") &amp; IF(ISBLANK(F410),"",VLOOKUP(F410,ComboValue!$B$2:$C$11,2,FALSE) &amp; ",") &amp; IF(ISBLANK(G410),"",VLOOKUP(G410,ComboValue!$B$2:$C$11,2,FALSE) &amp; ",") &amp; IF(ISBLANK(H410),"",VLOOKUP(H410,ComboValue!$B$2:$C$11,2,FALSE) &amp; ",") &amp; IF(ISBLANK(I410),"",VLOOKUP(I410,ComboValue!$B$2:$C$11,2,FALSE) &amp; ",") &amp; IF(ISBLANK(J410),"",VLOOKUP(J410,ComboValue!$B$2:$C$11,2,FALSE) &amp; ",") &amp; IF(ISBLANK(K410),"",VLOOKUP(K410,ComboValue!$B$2:$C$11,2,FALSE) &amp; ",") &amp; IF(ISBLANK(L410),"",VLOOKUP(L410,ComboValue!$B$2:$C$11,2,FALSE) &amp; ",")</f>
        <v/>
      </c>
      <c r="AY410" s="121" t="str">
        <f t="shared" si="336"/>
        <v>Tous_NL</v>
      </c>
      <c r="AZ410" s="121" t="str">
        <f>IF(ISBLANK(M410),"",VLOOKUP(M410,ComboValue!$E$2:$G$18,3,FALSE))</f>
        <v/>
      </c>
      <c r="BA410" s="121" t="str">
        <f>IF(ISBLANK(N410),"",VLOOKUP(N410,ComboValue!$K$2:$L$5,2,FALSE))</f>
        <v/>
      </c>
      <c r="BB410" s="128" t="str">
        <f>IF(ISBLANK(S410),"",VLOOKUP(S410,ComboValue!$N$2:$O$70,2,FALSE) &amp; ",") &amp; IF(ISBLANK(T410),"",VLOOKUP(T410,ComboValue!$N$2:$O$70,2,FALSE) &amp; ",") &amp; IF(ISBLANK(U410),"",VLOOKUP(U410,ComboValue!$N$2:$O$70,2,FALSE) &amp; ",") &amp; IF(ISBLANK(V410),"",VLOOKUP(V410,ComboValue!$N$2:$O$70,2,FALSE) &amp; ",") &amp; IF(ISBLANK(W410),"",VLOOKUP(W410,ComboValue!$N$2:$O$70,2,FALSE) &amp; ",") &amp; IF(ISBLANK(X410),"",VLOOKUP(X410,ComboValue!$N$2:$O$70,2,FALSE) &amp; ",") &amp; IF(ISBLANK(Y410),"",VLOOKUP(Y410,ComboValue!$N$2:$O$70,2,FALSE) &amp; ",") &amp; IF(ISBLANK(Z410),"",VLOOKUP(Z410,ComboValue!$N$2:$O$70,2,FALSE) &amp; ",") &amp; IF(ISBLANK(AA410),"",VLOOKUP(AA410,ComboValue!$N$2:$O$70,2,FALSE) &amp; ",") &amp; IF(ISBLANK(AB410),"",VLOOKUP(AB410,ComboValue!$N$2:$O$70,2,FALSE) &amp; ",") &amp; IF(ISBLANK(AC410),"",VLOOKUP(AC410,ComboValue!$N$2:$O$70,2,FALSE) &amp; ",") &amp; IF(ISBLANK(AD410),"",VLOOKUP(AD410,ComboValue!$N$2:$O$70,2,FALSE) &amp; ",") &amp; IF(ISBLANK(AE410),"",VLOOKUP(AE410,ComboValue!$N$2:$O$70,2,FALSE) &amp; ",") &amp; IF(ISBLANK(AF410),"",VLOOKUP(AF410,ComboValue!$N$2:$O$70,2,FALSE) &amp; ",") &amp; IF(ISBLANK(AG410),"",VLOOKUP(AG410,ComboValue!$N$2:$O$70,2,FALSE) &amp; ",") &amp; IF(ISBLANK(AH410),"",VLOOKUP(AH410,ComboValue!$N$2:$O$70,2,FALSE) &amp; ",") &amp; IF(ISBLANK(AI410),"",VLOOKUP(AI410,ComboValue!$N$2:$O$70,2,FALSE) &amp; ",") &amp; IF(ISBLANK(AJ410),"",VLOOKUP(AJ410,ComboValue!$N$2:$O$70,2,FALSE) &amp; ",") &amp; IF(ISBLANK(AK410),"",VLOOKUP(AK410,ComboValue!$N$2:$O$70,2,FALSE) &amp; ",") &amp; IF(ISBLANK(AL410),"",VLOOKUP(AL410,ComboValue!$N$2:$O$70,2,FALSE) &amp; ",") &amp; IF(ISBLANK(AM410),"",VLOOKUP(AM410,ComboValue!$N$2:$O$70,2,FALSE) &amp; ",") &amp; IF(ISBLANK(AN410),"",VLOOKUP(AN410,ComboValue!$N$2:$O$70,2,FALSE) &amp; ",") &amp; IF(ISBLANK(AO410),"",VLOOKUP(AO410,ComboValue!$N$2:$O$70,2,FALSE) &amp; ",") &amp; IF(ISBLANK(AP410),"",VLOOKUP(AP410,ComboValue!$N$2:$O$70,2,FALSE) &amp; ",") &amp; IF(ISBLANK(AQ410),"",VLOOKUP(AQ410,ComboValue!$N$2:$O$70,2,FALSE) &amp; ",") &amp; IF(ISBLANK(AR410),"",VLOOKUP(AR410,ComboValue!$N$2:$O$70,2,FALSE) &amp; ",") &amp; IF(ISBLANK(AS410),"",VLOOKUP(AS410,ComboValue!$N$2:$O$70,2,FALSE) &amp; ",") &amp; IF(ISBLANK(AT410),"",VLOOKUP(AT410,ComboValue!$N$2:$O$70,2,FALSE) &amp; ",") &amp; IF(ISBLANK(AU410),"",VLOOKUP(AU410,ComboValue!$N$2:$O$70,2,FALSE) &amp; ",") &amp; IF(ISBLANK(AV410),"",VLOOKUP(AV410,ComboValue!$N$2:$O$70,2,FALSE) &amp; ",")</f>
        <v/>
      </c>
      <c r="BC410" s="122" t="str">
        <f t="shared" si="337"/>
        <v/>
      </c>
      <c r="BD410" s="110"/>
      <c r="BE410" s="120" t="str">
        <f t="shared" si="377"/>
        <v/>
      </c>
      <c r="BF410" s="121" t="str">
        <f t="shared" si="378"/>
        <v/>
      </c>
      <c r="BG410" s="121" t="str">
        <f t="shared" si="379"/>
        <v/>
      </c>
      <c r="BH410" s="121" t="str">
        <f t="shared" si="380"/>
        <v/>
      </c>
      <c r="BI410" s="121" t="str">
        <f t="shared" si="381"/>
        <v/>
      </c>
      <c r="BJ410" s="121" t="str">
        <f t="shared" si="382"/>
        <v/>
      </c>
      <c r="BK410" s="121" t="str">
        <f t="shared" si="383"/>
        <v/>
      </c>
      <c r="BL410" s="121" t="str">
        <f t="shared" si="384"/>
        <v/>
      </c>
      <c r="BM410" s="121" t="str">
        <f t="shared" si="385"/>
        <v/>
      </c>
      <c r="BN410" s="121" t="str">
        <f t="shared" si="386"/>
        <v/>
      </c>
      <c r="BO410" s="121">
        <f t="shared" si="338"/>
        <v>0</v>
      </c>
      <c r="BP410" s="121">
        <f t="shared" si="339"/>
        <v>0</v>
      </c>
      <c r="BQ410" s="121">
        <f t="shared" si="340"/>
        <v>0</v>
      </c>
      <c r="BR410" s="121">
        <f t="shared" si="341"/>
        <v>0</v>
      </c>
      <c r="BS410" s="121">
        <f t="shared" si="342"/>
        <v>0</v>
      </c>
      <c r="BT410" s="121">
        <f t="shared" si="343"/>
        <v>0</v>
      </c>
      <c r="BU410" s="121" t="str">
        <f t="shared" si="344"/>
        <v/>
      </c>
      <c r="BV410" s="121" t="str">
        <f t="shared" si="345"/>
        <v/>
      </c>
      <c r="BW410" s="121" t="str">
        <f t="shared" si="346"/>
        <v/>
      </c>
      <c r="BX410" s="121" t="str">
        <f t="shared" si="347"/>
        <v/>
      </c>
      <c r="BY410" s="121" t="str">
        <f t="shared" si="348"/>
        <v/>
      </c>
      <c r="BZ410" s="121" t="str">
        <f t="shared" si="349"/>
        <v/>
      </c>
      <c r="CA410" s="121" t="str">
        <f t="shared" si="350"/>
        <v/>
      </c>
      <c r="CB410" s="121" t="str">
        <f t="shared" si="351"/>
        <v/>
      </c>
      <c r="CC410" s="121" t="str">
        <f t="shared" si="352"/>
        <v/>
      </c>
      <c r="CD410" s="121" t="str">
        <f t="shared" si="353"/>
        <v/>
      </c>
      <c r="CE410" s="121" t="str">
        <f t="shared" si="354"/>
        <v/>
      </c>
      <c r="CF410" s="121" t="str">
        <f t="shared" si="355"/>
        <v/>
      </c>
      <c r="CG410" s="121" t="str">
        <f t="shared" si="356"/>
        <v/>
      </c>
      <c r="CH410" s="121" t="str">
        <f t="shared" si="357"/>
        <v/>
      </c>
      <c r="CI410" s="121" t="str">
        <f t="shared" si="358"/>
        <v/>
      </c>
      <c r="CJ410" s="129" t="str">
        <f t="shared" si="359"/>
        <v/>
      </c>
      <c r="CK410" s="121" t="str">
        <f t="shared" si="360"/>
        <v/>
      </c>
      <c r="CL410" s="121" t="str">
        <f t="shared" si="361"/>
        <v/>
      </c>
      <c r="CM410" s="122" t="str">
        <f t="shared" si="362"/>
        <v/>
      </c>
      <c r="CN410" s="122"/>
      <c r="CO410" s="122"/>
      <c r="CP410" s="122"/>
      <c r="CQ410" s="122"/>
      <c r="CR410" s="218" t="str">
        <f t="shared" si="387"/>
        <v>NO</v>
      </c>
      <c r="CS410" s="120" t="str">
        <f t="shared" si="363"/>
        <v/>
      </c>
      <c r="CT410" s="121" t="str">
        <f t="shared" si="364"/>
        <v/>
      </c>
      <c r="CU410" s="121" t="str">
        <f t="shared" si="365"/>
        <v/>
      </c>
      <c r="CV410" s="121" t="str">
        <f t="shared" si="366"/>
        <v/>
      </c>
      <c r="CW410" s="121" t="str">
        <f t="shared" si="367"/>
        <v/>
      </c>
      <c r="CX410" s="121" t="str">
        <f t="shared" si="368"/>
        <v/>
      </c>
      <c r="CY410" s="121" t="str">
        <f t="shared" si="369"/>
        <v/>
      </c>
      <c r="CZ410" s="121" t="str">
        <f t="shared" si="370"/>
        <v/>
      </c>
      <c r="DA410" s="121" t="str">
        <f t="shared" si="371"/>
        <v/>
      </c>
      <c r="DB410" s="122" t="str">
        <f t="shared" si="372"/>
        <v/>
      </c>
      <c r="DC410" s="120" t="str">
        <f t="shared" si="373"/>
        <v/>
      </c>
      <c r="DD410" s="121" t="str">
        <f t="shared" si="374"/>
        <v/>
      </c>
      <c r="DE410" s="121" t="str">
        <f t="shared" si="375"/>
        <v/>
      </c>
      <c r="DF410" s="122" t="str">
        <f t="shared" si="376"/>
        <v/>
      </c>
      <c r="DG410" s="110"/>
    </row>
    <row r="411" spans="2:111" ht="16.2" hidden="1" customHeight="1" outlineLevel="2" x14ac:dyDescent="0.4">
      <c r="B411" s="7">
        <v>406</v>
      </c>
      <c r="C411" s="12"/>
      <c r="D411" s="13"/>
      <c r="E411" s="14"/>
      <c r="F411" s="14"/>
      <c r="G411" s="14"/>
      <c r="H411" s="14"/>
      <c r="I411" s="14"/>
      <c r="J411" s="14"/>
      <c r="K411" s="14"/>
      <c r="L411" s="15"/>
      <c r="M411" s="12"/>
      <c r="N411" s="12"/>
      <c r="O411" s="12"/>
      <c r="P411" s="98" t="str">
        <f xml:space="preserve"> IF(ISBLANK(M411),"",VLOOKUP(M411,ComboValue!$E$2:$I$18,5,FALSE))</f>
        <v/>
      </c>
      <c r="Q411" s="12"/>
      <c r="R411" s="234" t="str" cm="1">
        <f t="array" ref="R411">IF(OR(ISNUMBER(SEARCH("GHS05",$D411:$L411)),ISNUMBER(SEARCH("GHS06",$D411:$L411)),ISNUMBER(SEARCH("GHS07",$D411:$L411)),ISNUMBER(SEARCH("GHS08",$D411:$L411)),ISNUMBER(SEARCH("geen pictogram",$D411:$L411)),ISNUMBER(SEARCH("GHS09",$D411:$L411)),ISNUMBER(SEARCH("GHS05",$D411:$L411))),"JA","NEE")</f>
        <v>NEE</v>
      </c>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X411" s="121" t="str">
        <f xml:space="preserve"> IF(ISBLANK(D411),"",VLOOKUP(D411,ComboValue!$B$2:$C$11,2,FALSE) &amp; ",") &amp; IF(ISBLANK(E411),"",VLOOKUP(E411,ComboValue!$B$2:$C$11,2,FALSE) &amp; ",") &amp; IF(ISBLANK(F411),"",VLOOKUP(F411,ComboValue!$B$2:$C$11,2,FALSE) &amp; ",") &amp; IF(ISBLANK(G411),"",VLOOKUP(G411,ComboValue!$B$2:$C$11,2,FALSE) &amp; ",") &amp; IF(ISBLANK(H411),"",VLOOKUP(H411,ComboValue!$B$2:$C$11,2,FALSE) &amp; ",") &amp; IF(ISBLANK(I411),"",VLOOKUP(I411,ComboValue!$B$2:$C$11,2,FALSE) &amp; ",") &amp; IF(ISBLANK(J411),"",VLOOKUP(J411,ComboValue!$B$2:$C$11,2,FALSE) &amp; ",") &amp; IF(ISBLANK(K411),"",VLOOKUP(K411,ComboValue!$B$2:$C$11,2,FALSE) &amp; ",") &amp; IF(ISBLANK(L411),"",VLOOKUP(L411,ComboValue!$B$2:$C$11,2,FALSE) &amp; ",")</f>
        <v/>
      </c>
      <c r="AY411" s="121" t="str">
        <f t="shared" si="336"/>
        <v>Tous_NL</v>
      </c>
      <c r="AZ411" s="121" t="str">
        <f>IF(ISBLANK(M411),"",VLOOKUP(M411,ComboValue!$E$2:$G$18,3,FALSE))</f>
        <v/>
      </c>
      <c r="BA411" s="121" t="str">
        <f>IF(ISBLANK(N411),"",VLOOKUP(N411,ComboValue!$K$2:$L$5,2,FALSE))</f>
        <v/>
      </c>
      <c r="BB411" s="128" t="str">
        <f>IF(ISBLANK(S411),"",VLOOKUP(S411,ComboValue!$N$2:$O$70,2,FALSE) &amp; ",") &amp; IF(ISBLANK(T411),"",VLOOKUP(T411,ComboValue!$N$2:$O$70,2,FALSE) &amp; ",") &amp; IF(ISBLANK(U411),"",VLOOKUP(U411,ComboValue!$N$2:$O$70,2,FALSE) &amp; ",") &amp; IF(ISBLANK(V411),"",VLOOKUP(V411,ComboValue!$N$2:$O$70,2,FALSE) &amp; ",") &amp; IF(ISBLANK(W411),"",VLOOKUP(W411,ComboValue!$N$2:$O$70,2,FALSE) &amp; ",") &amp; IF(ISBLANK(X411),"",VLOOKUP(X411,ComboValue!$N$2:$O$70,2,FALSE) &amp; ",") &amp; IF(ISBLANK(Y411),"",VLOOKUP(Y411,ComboValue!$N$2:$O$70,2,FALSE) &amp; ",") &amp; IF(ISBLANK(Z411),"",VLOOKUP(Z411,ComboValue!$N$2:$O$70,2,FALSE) &amp; ",") &amp; IF(ISBLANK(AA411),"",VLOOKUP(AA411,ComboValue!$N$2:$O$70,2,FALSE) &amp; ",") &amp; IF(ISBLANK(AB411),"",VLOOKUP(AB411,ComboValue!$N$2:$O$70,2,FALSE) &amp; ",") &amp; IF(ISBLANK(AC411),"",VLOOKUP(AC411,ComboValue!$N$2:$O$70,2,FALSE) &amp; ",") &amp; IF(ISBLANK(AD411),"",VLOOKUP(AD411,ComboValue!$N$2:$O$70,2,FALSE) &amp; ",") &amp; IF(ISBLANK(AE411),"",VLOOKUP(AE411,ComboValue!$N$2:$O$70,2,FALSE) &amp; ",") &amp; IF(ISBLANK(AF411),"",VLOOKUP(AF411,ComboValue!$N$2:$O$70,2,FALSE) &amp; ",") &amp; IF(ISBLANK(AG411),"",VLOOKUP(AG411,ComboValue!$N$2:$O$70,2,FALSE) &amp; ",") &amp; IF(ISBLANK(AH411),"",VLOOKUP(AH411,ComboValue!$N$2:$O$70,2,FALSE) &amp; ",") &amp; IF(ISBLANK(AI411),"",VLOOKUP(AI411,ComboValue!$N$2:$O$70,2,FALSE) &amp; ",") &amp; IF(ISBLANK(AJ411),"",VLOOKUP(AJ411,ComboValue!$N$2:$O$70,2,FALSE) &amp; ",") &amp; IF(ISBLANK(AK411),"",VLOOKUP(AK411,ComboValue!$N$2:$O$70,2,FALSE) &amp; ",") &amp; IF(ISBLANK(AL411),"",VLOOKUP(AL411,ComboValue!$N$2:$O$70,2,FALSE) &amp; ",") &amp; IF(ISBLANK(AM411),"",VLOOKUP(AM411,ComboValue!$N$2:$O$70,2,FALSE) &amp; ",") &amp; IF(ISBLANK(AN411),"",VLOOKUP(AN411,ComboValue!$N$2:$O$70,2,FALSE) &amp; ",") &amp; IF(ISBLANK(AO411),"",VLOOKUP(AO411,ComboValue!$N$2:$O$70,2,FALSE) &amp; ",") &amp; IF(ISBLANK(AP411),"",VLOOKUP(AP411,ComboValue!$N$2:$O$70,2,FALSE) &amp; ",") &amp; IF(ISBLANK(AQ411),"",VLOOKUP(AQ411,ComboValue!$N$2:$O$70,2,FALSE) &amp; ",") &amp; IF(ISBLANK(AR411),"",VLOOKUP(AR411,ComboValue!$N$2:$O$70,2,FALSE) &amp; ",") &amp; IF(ISBLANK(AS411),"",VLOOKUP(AS411,ComboValue!$N$2:$O$70,2,FALSE) &amp; ",") &amp; IF(ISBLANK(AT411),"",VLOOKUP(AT411,ComboValue!$N$2:$O$70,2,FALSE) &amp; ",") &amp; IF(ISBLANK(AU411),"",VLOOKUP(AU411,ComboValue!$N$2:$O$70,2,FALSE) &amp; ",") &amp; IF(ISBLANK(AV411),"",VLOOKUP(AV411,ComboValue!$N$2:$O$70,2,FALSE) &amp; ",")</f>
        <v/>
      </c>
      <c r="BC411" s="122" t="str">
        <f t="shared" si="337"/>
        <v/>
      </c>
      <c r="BD411" s="110"/>
      <c r="BE411" s="120" t="str">
        <f t="shared" si="377"/>
        <v/>
      </c>
      <c r="BF411" s="121" t="str">
        <f t="shared" si="378"/>
        <v/>
      </c>
      <c r="BG411" s="121" t="str">
        <f t="shared" si="379"/>
        <v/>
      </c>
      <c r="BH411" s="121" t="str">
        <f t="shared" si="380"/>
        <v/>
      </c>
      <c r="BI411" s="121" t="str">
        <f t="shared" si="381"/>
        <v/>
      </c>
      <c r="BJ411" s="121" t="str">
        <f t="shared" si="382"/>
        <v/>
      </c>
      <c r="BK411" s="121" t="str">
        <f t="shared" si="383"/>
        <v/>
      </c>
      <c r="BL411" s="121" t="str">
        <f t="shared" si="384"/>
        <v/>
      </c>
      <c r="BM411" s="121" t="str">
        <f t="shared" si="385"/>
        <v/>
      </c>
      <c r="BN411" s="121" t="str">
        <f t="shared" si="386"/>
        <v/>
      </c>
      <c r="BO411" s="121">
        <f t="shared" si="338"/>
        <v>0</v>
      </c>
      <c r="BP411" s="121">
        <f t="shared" si="339"/>
        <v>0</v>
      </c>
      <c r="BQ411" s="121">
        <f t="shared" si="340"/>
        <v>0</v>
      </c>
      <c r="BR411" s="121">
        <f t="shared" si="341"/>
        <v>0</v>
      </c>
      <c r="BS411" s="121">
        <f t="shared" si="342"/>
        <v>0</v>
      </c>
      <c r="BT411" s="121">
        <f t="shared" si="343"/>
        <v>0</v>
      </c>
      <c r="BU411" s="121" t="str">
        <f t="shared" si="344"/>
        <v/>
      </c>
      <c r="BV411" s="121" t="str">
        <f t="shared" si="345"/>
        <v/>
      </c>
      <c r="BW411" s="121" t="str">
        <f t="shared" si="346"/>
        <v/>
      </c>
      <c r="BX411" s="121" t="str">
        <f t="shared" si="347"/>
        <v/>
      </c>
      <c r="BY411" s="121" t="str">
        <f t="shared" si="348"/>
        <v/>
      </c>
      <c r="BZ411" s="121" t="str">
        <f t="shared" si="349"/>
        <v/>
      </c>
      <c r="CA411" s="121" t="str">
        <f t="shared" si="350"/>
        <v/>
      </c>
      <c r="CB411" s="121" t="str">
        <f t="shared" si="351"/>
        <v/>
      </c>
      <c r="CC411" s="121" t="str">
        <f t="shared" si="352"/>
        <v/>
      </c>
      <c r="CD411" s="121" t="str">
        <f t="shared" si="353"/>
        <v/>
      </c>
      <c r="CE411" s="121" t="str">
        <f t="shared" si="354"/>
        <v/>
      </c>
      <c r="CF411" s="121" t="str">
        <f t="shared" si="355"/>
        <v/>
      </c>
      <c r="CG411" s="121" t="str">
        <f t="shared" si="356"/>
        <v/>
      </c>
      <c r="CH411" s="121" t="str">
        <f t="shared" si="357"/>
        <v/>
      </c>
      <c r="CI411" s="121" t="str">
        <f t="shared" si="358"/>
        <v/>
      </c>
      <c r="CJ411" s="129" t="str">
        <f t="shared" si="359"/>
        <v/>
      </c>
      <c r="CK411" s="121" t="str">
        <f t="shared" si="360"/>
        <v/>
      </c>
      <c r="CL411" s="121" t="str">
        <f t="shared" si="361"/>
        <v/>
      </c>
      <c r="CM411" s="122" t="str">
        <f t="shared" si="362"/>
        <v/>
      </c>
      <c r="CN411" s="122"/>
      <c r="CO411" s="122"/>
      <c r="CP411" s="122"/>
      <c r="CQ411" s="122"/>
      <c r="CR411" s="218" t="str">
        <f t="shared" si="387"/>
        <v>NO</v>
      </c>
      <c r="CS411" s="120" t="str">
        <f t="shared" si="363"/>
        <v/>
      </c>
      <c r="CT411" s="121" t="str">
        <f t="shared" si="364"/>
        <v/>
      </c>
      <c r="CU411" s="121" t="str">
        <f t="shared" si="365"/>
        <v/>
      </c>
      <c r="CV411" s="121" t="str">
        <f t="shared" si="366"/>
        <v/>
      </c>
      <c r="CW411" s="121" t="str">
        <f t="shared" si="367"/>
        <v/>
      </c>
      <c r="CX411" s="121" t="str">
        <f t="shared" si="368"/>
        <v/>
      </c>
      <c r="CY411" s="121" t="str">
        <f t="shared" si="369"/>
        <v/>
      </c>
      <c r="CZ411" s="121" t="str">
        <f t="shared" si="370"/>
        <v/>
      </c>
      <c r="DA411" s="121" t="str">
        <f t="shared" si="371"/>
        <v/>
      </c>
      <c r="DB411" s="122" t="str">
        <f t="shared" si="372"/>
        <v/>
      </c>
      <c r="DC411" s="120" t="str">
        <f t="shared" si="373"/>
        <v/>
      </c>
      <c r="DD411" s="121" t="str">
        <f t="shared" si="374"/>
        <v/>
      </c>
      <c r="DE411" s="121" t="str">
        <f t="shared" si="375"/>
        <v/>
      </c>
      <c r="DF411" s="122" t="str">
        <f t="shared" si="376"/>
        <v/>
      </c>
      <c r="DG411" s="110"/>
    </row>
    <row r="412" spans="2:111" ht="16.2" hidden="1" customHeight="1" outlineLevel="2" x14ac:dyDescent="0.4">
      <c r="B412" s="7">
        <v>407</v>
      </c>
      <c r="C412" s="12"/>
      <c r="D412" s="13"/>
      <c r="E412" s="14"/>
      <c r="F412" s="14"/>
      <c r="G412" s="14"/>
      <c r="H412" s="14"/>
      <c r="I412" s="14"/>
      <c r="J412" s="14"/>
      <c r="K412" s="14"/>
      <c r="L412" s="15"/>
      <c r="M412" s="12"/>
      <c r="N412" s="12"/>
      <c r="O412" s="12"/>
      <c r="P412" s="98" t="str">
        <f xml:space="preserve"> IF(ISBLANK(M412),"",VLOOKUP(M412,ComboValue!$E$2:$I$18,5,FALSE))</f>
        <v/>
      </c>
      <c r="Q412" s="12"/>
      <c r="R412" s="234" t="str" cm="1">
        <f t="array" ref="R412">IF(OR(ISNUMBER(SEARCH("GHS05",$D412:$L412)),ISNUMBER(SEARCH("GHS06",$D412:$L412)),ISNUMBER(SEARCH("GHS07",$D412:$L412)),ISNUMBER(SEARCH("GHS08",$D412:$L412)),ISNUMBER(SEARCH("geen pictogram",$D412:$L412)),ISNUMBER(SEARCH("GHS09",$D412:$L412)),ISNUMBER(SEARCH("GHS05",$D412:$L412))),"JA","NEE")</f>
        <v>NEE</v>
      </c>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X412" s="121" t="str">
        <f xml:space="preserve"> IF(ISBLANK(D412),"",VLOOKUP(D412,ComboValue!$B$2:$C$11,2,FALSE) &amp; ",") &amp; IF(ISBLANK(E412),"",VLOOKUP(E412,ComboValue!$B$2:$C$11,2,FALSE) &amp; ",") &amp; IF(ISBLANK(F412),"",VLOOKUP(F412,ComboValue!$B$2:$C$11,2,FALSE) &amp; ",") &amp; IF(ISBLANK(G412),"",VLOOKUP(G412,ComboValue!$B$2:$C$11,2,FALSE) &amp; ",") &amp; IF(ISBLANK(H412),"",VLOOKUP(H412,ComboValue!$B$2:$C$11,2,FALSE) &amp; ",") &amp; IF(ISBLANK(I412),"",VLOOKUP(I412,ComboValue!$B$2:$C$11,2,FALSE) &amp; ",") &amp; IF(ISBLANK(J412),"",VLOOKUP(J412,ComboValue!$B$2:$C$11,2,FALSE) &amp; ",") &amp; IF(ISBLANK(K412),"",VLOOKUP(K412,ComboValue!$B$2:$C$11,2,FALSE) &amp; ",") &amp; IF(ISBLANK(L412),"",VLOOKUP(L412,ComboValue!$B$2:$C$11,2,FALSE) &amp; ",")</f>
        <v/>
      </c>
      <c r="AY412" s="121" t="str">
        <f t="shared" si="336"/>
        <v>Tous_NL</v>
      </c>
      <c r="AZ412" s="121" t="str">
        <f>IF(ISBLANK(M412),"",VLOOKUP(M412,ComboValue!$E$2:$G$18,3,FALSE))</f>
        <v/>
      </c>
      <c r="BA412" s="121" t="str">
        <f>IF(ISBLANK(N412),"",VLOOKUP(N412,ComboValue!$K$2:$L$5,2,FALSE))</f>
        <v/>
      </c>
      <c r="BB412" s="128" t="str">
        <f>IF(ISBLANK(S412),"",VLOOKUP(S412,ComboValue!$N$2:$O$70,2,FALSE) &amp; ",") &amp; IF(ISBLANK(T412),"",VLOOKUP(T412,ComboValue!$N$2:$O$70,2,FALSE) &amp; ",") &amp; IF(ISBLANK(U412),"",VLOOKUP(U412,ComboValue!$N$2:$O$70,2,FALSE) &amp; ",") &amp; IF(ISBLANK(V412),"",VLOOKUP(V412,ComboValue!$N$2:$O$70,2,FALSE) &amp; ",") &amp; IF(ISBLANK(W412),"",VLOOKUP(W412,ComboValue!$N$2:$O$70,2,FALSE) &amp; ",") &amp; IF(ISBLANK(X412),"",VLOOKUP(X412,ComboValue!$N$2:$O$70,2,FALSE) &amp; ",") &amp; IF(ISBLANK(Y412),"",VLOOKUP(Y412,ComboValue!$N$2:$O$70,2,FALSE) &amp; ",") &amp; IF(ISBLANK(Z412),"",VLOOKUP(Z412,ComboValue!$N$2:$O$70,2,FALSE) &amp; ",") &amp; IF(ISBLANK(AA412),"",VLOOKUP(AA412,ComboValue!$N$2:$O$70,2,FALSE) &amp; ",") &amp; IF(ISBLANK(AB412),"",VLOOKUP(AB412,ComboValue!$N$2:$O$70,2,FALSE) &amp; ",") &amp; IF(ISBLANK(AC412),"",VLOOKUP(AC412,ComboValue!$N$2:$O$70,2,FALSE) &amp; ",") &amp; IF(ISBLANK(AD412),"",VLOOKUP(AD412,ComboValue!$N$2:$O$70,2,FALSE) &amp; ",") &amp; IF(ISBLANK(AE412),"",VLOOKUP(AE412,ComboValue!$N$2:$O$70,2,FALSE) &amp; ",") &amp; IF(ISBLANK(AF412),"",VLOOKUP(AF412,ComboValue!$N$2:$O$70,2,FALSE) &amp; ",") &amp; IF(ISBLANK(AG412),"",VLOOKUP(AG412,ComboValue!$N$2:$O$70,2,FALSE) &amp; ",") &amp; IF(ISBLANK(AH412),"",VLOOKUP(AH412,ComboValue!$N$2:$O$70,2,FALSE) &amp; ",") &amp; IF(ISBLANK(AI412),"",VLOOKUP(AI412,ComboValue!$N$2:$O$70,2,FALSE) &amp; ",") &amp; IF(ISBLANK(AJ412),"",VLOOKUP(AJ412,ComboValue!$N$2:$O$70,2,FALSE) &amp; ",") &amp; IF(ISBLANK(AK412),"",VLOOKUP(AK412,ComboValue!$N$2:$O$70,2,FALSE) &amp; ",") &amp; IF(ISBLANK(AL412),"",VLOOKUP(AL412,ComboValue!$N$2:$O$70,2,FALSE) &amp; ",") &amp; IF(ISBLANK(AM412),"",VLOOKUP(AM412,ComboValue!$N$2:$O$70,2,FALSE) &amp; ",") &amp; IF(ISBLANK(AN412),"",VLOOKUP(AN412,ComboValue!$N$2:$O$70,2,FALSE) &amp; ",") &amp; IF(ISBLANK(AO412),"",VLOOKUP(AO412,ComboValue!$N$2:$O$70,2,FALSE) &amp; ",") &amp; IF(ISBLANK(AP412),"",VLOOKUP(AP412,ComboValue!$N$2:$O$70,2,FALSE) &amp; ",") &amp; IF(ISBLANK(AQ412),"",VLOOKUP(AQ412,ComboValue!$N$2:$O$70,2,FALSE) &amp; ",") &amp; IF(ISBLANK(AR412),"",VLOOKUP(AR412,ComboValue!$N$2:$O$70,2,FALSE) &amp; ",") &amp; IF(ISBLANK(AS412),"",VLOOKUP(AS412,ComboValue!$N$2:$O$70,2,FALSE) &amp; ",") &amp; IF(ISBLANK(AT412),"",VLOOKUP(AT412,ComboValue!$N$2:$O$70,2,FALSE) &amp; ",") &amp; IF(ISBLANK(AU412),"",VLOOKUP(AU412,ComboValue!$N$2:$O$70,2,FALSE) &amp; ",") &amp; IF(ISBLANK(AV412),"",VLOOKUP(AV412,ComboValue!$N$2:$O$70,2,FALSE) &amp; ",")</f>
        <v/>
      </c>
      <c r="BC412" s="122" t="str">
        <f t="shared" si="337"/>
        <v/>
      </c>
      <c r="BD412" s="110"/>
      <c r="BE412" s="120" t="str">
        <f t="shared" si="377"/>
        <v/>
      </c>
      <c r="BF412" s="121" t="str">
        <f t="shared" si="378"/>
        <v/>
      </c>
      <c r="BG412" s="121" t="str">
        <f t="shared" si="379"/>
        <v/>
      </c>
      <c r="BH412" s="121" t="str">
        <f t="shared" si="380"/>
        <v/>
      </c>
      <c r="BI412" s="121" t="str">
        <f t="shared" si="381"/>
        <v/>
      </c>
      <c r="BJ412" s="121" t="str">
        <f t="shared" si="382"/>
        <v/>
      </c>
      <c r="BK412" s="121" t="str">
        <f t="shared" si="383"/>
        <v/>
      </c>
      <c r="BL412" s="121" t="str">
        <f t="shared" si="384"/>
        <v/>
      </c>
      <c r="BM412" s="121" t="str">
        <f t="shared" si="385"/>
        <v/>
      </c>
      <c r="BN412" s="121" t="str">
        <f t="shared" si="386"/>
        <v/>
      </c>
      <c r="BO412" s="121">
        <f t="shared" si="338"/>
        <v>0</v>
      </c>
      <c r="BP412" s="121">
        <f t="shared" si="339"/>
        <v>0</v>
      </c>
      <c r="BQ412" s="121">
        <f t="shared" si="340"/>
        <v>0</v>
      </c>
      <c r="BR412" s="121">
        <f t="shared" si="341"/>
        <v>0</v>
      </c>
      <c r="BS412" s="121">
        <f t="shared" si="342"/>
        <v>0</v>
      </c>
      <c r="BT412" s="121">
        <f t="shared" si="343"/>
        <v>0</v>
      </c>
      <c r="BU412" s="121" t="str">
        <f t="shared" si="344"/>
        <v/>
      </c>
      <c r="BV412" s="121" t="str">
        <f t="shared" si="345"/>
        <v/>
      </c>
      <c r="BW412" s="121" t="str">
        <f t="shared" si="346"/>
        <v/>
      </c>
      <c r="BX412" s="121" t="str">
        <f t="shared" si="347"/>
        <v/>
      </c>
      <c r="BY412" s="121" t="str">
        <f t="shared" si="348"/>
        <v/>
      </c>
      <c r="BZ412" s="121" t="str">
        <f t="shared" si="349"/>
        <v/>
      </c>
      <c r="CA412" s="121" t="str">
        <f t="shared" si="350"/>
        <v/>
      </c>
      <c r="CB412" s="121" t="str">
        <f t="shared" si="351"/>
        <v/>
      </c>
      <c r="CC412" s="121" t="str">
        <f t="shared" si="352"/>
        <v/>
      </c>
      <c r="CD412" s="121" t="str">
        <f t="shared" si="353"/>
        <v/>
      </c>
      <c r="CE412" s="121" t="str">
        <f t="shared" si="354"/>
        <v/>
      </c>
      <c r="CF412" s="121" t="str">
        <f t="shared" si="355"/>
        <v/>
      </c>
      <c r="CG412" s="121" t="str">
        <f t="shared" si="356"/>
        <v/>
      </c>
      <c r="CH412" s="121" t="str">
        <f t="shared" si="357"/>
        <v/>
      </c>
      <c r="CI412" s="121" t="str">
        <f t="shared" si="358"/>
        <v/>
      </c>
      <c r="CJ412" s="129" t="str">
        <f t="shared" si="359"/>
        <v/>
      </c>
      <c r="CK412" s="121" t="str">
        <f t="shared" si="360"/>
        <v/>
      </c>
      <c r="CL412" s="121" t="str">
        <f t="shared" si="361"/>
        <v/>
      </c>
      <c r="CM412" s="122" t="str">
        <f t="shared" si="362"/>
        <v/>
      </c>
      <c r="CN412" s="122"/>
      <c r="CO412" s="122"/>
      <c r="CP412" s="122"/>
      <c r="CQ412" s="122"/>
      <c r="CR412" s="218" t="str">
        <f t="shared" si="387"/>
        <v>NO</v>
      </c>
      <c r="CS412" s="120" t="str">
        <f t="shared" si="363"/>
        <v/>
      </c>
      <c r="CT412" s="121" t="str">
        <f t="shared" si="364"/>
        <v/>
      </c>
      <c r="CU412" s="121" t="str">
        <f t="shared" si="365"/>
        <v/>
      </c>
      <c r="CV412" s="121" t="str">
        <f t="shared" si="366"/>
        <v/>
      </c>
      <c r="CW412" s="121" t="str">
        <f t="shared" si="367"/>
        <v/>
      </c>
      <c r="CX412" s="121" t="str">
        <f t="shared" si="368"/>
        <v/>
      </c>
      <c r="CY412" s="121" t="str">
        <f t="shared" si="369"/>
        <v/>
      </c>
      <c r="CZ412" s="121" t="str">
        <f t="shared" si="370"/>
        <v/>
      </c>
      <c r="DA412" s="121" t="str">
        <f t="shared" si="371"/>
        <v/>
      </c>
      <c r="DB412" s="122" t="str">
        <f t="shared" si="372"/>
        <v/>
      </c>
      <c r="DC412" s="120" t="str">
        <f t="shared" si="373"/>
        <v/>
      </c>
      <c r="DD412" s="121" t="str">
        <f t="shared" si="374"/>
        <v/>
      </c>
      <c r="DE412" s="121" t="str">
        <f t="shared" si="375"/>
        <v/>
      </c>
      <c r="DF412" s="122" t="str">
        <f t="shared" si="376"/>
        <v/>
      </c>
      <c r="DG412" s="110"/>
    </row>
    <row r="413" spans="2:111" ht="16.2" hidden="1" customHeight="1" outlineLevel="2" x14ac:dyDescent="0.4">
      <c r="B413" s="7">
        <v>408</v>
      </c>
      <c r="C413" s="12"/>
      <c r="D413" s="13"/>
      <c r="E413" s="14"/>
      <c r="F413" s="14"/>
      <c r="G413" s="14"/>
      <c r="H413" s="14"/>
      <c r="I413" s="14"/>
      <c r="J413" s="14"/>
      <c r="K413" s="14"/>
      <c r="L413" s="15"/>
      <c r="M413" s="12"/>
      <c r="N413" s="12"/>
      <c r="O413" s="12"/>
      <c r="P413" s="98" t="str">
        <f xml:space="preserve"> IF(ISBLANK(M413),"",VLOOKUP(M413,ComboValue!$E$2:$I$18,5,FALSE))</f>
        <v/>
      </c>
      <c r="Q413" s="12"/>
      <c r="R413" s="234" t="str" cm="1">
        <f t="array" ref="R413">IF(OR(ISNUMBER(SEARCH("GHS05",$D413:$L413)),ISNUMBER(SEARCH("GHS06",$D413:$L413)),ISNUMBER(SEARCH("GHS07",$D413:$L413)),ISNUMBER(SEARCH("GHS08",$D413:$L413)),ISNUMBER(SEARCH("geen pictogram",$D413:$L413)),ISNUMBER(SEARCH("GHS09",$D413:$L413)),ISNUMBER(SEARCH("GHS05",$D413:$L413))),"JA","NEE")</f>
        <v>NEE</v>
      </c>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X413" s="121" t="str">
        <f xml:space="preserve"> IF(ISBLANK(D413),"",VLOOKUP(D413,ComboValue!$B$2:$C$11,2,FALSE) &amp; ",") &amp; IF(ISBLANK(E413),"",VLOOKUP(E413,ComboValue!$B$2:$C$11,2,FALSE) &amp; ",") &amp; IF(ISBLANK(F413),"",VLOOKUP(F413,ComboValue!$B$2:$C$11,2,FALSE) &amp; ",") &amp; IF(ISBLANK(G413),"",VLOOKUP(G413,ComboValue!$B$2:$C$11,2,FALSE) &amp; ",") &amp; IF(ISBLANK(H413),"",VLOOKUP(H413,ComboValue!$B$2:$C$11,2,FALSE) &amp; ",") &amp; IF(ISBLANK(I413),"",VLOOKUP(I413,ComboValue!$B$2:$C$11,2,FALSE) &amp; ",") &amp; IF(ISBLANK(J413),"",VLOOKUP(J413,ComboValue!$B$2:$C$11,2,FALSE) &amp; ",") &amp; IF(ISBLANK(K413),"",VLOOKUP(K413,ComboValue!$B$2:$C$11,2,FALSE) &amp; ",") &amp; IF(ISBLANK(L413),"",VLOOKUP(L413,ComboValue!$B$2:$C$11,2,FALSE) &amp; ",")</f>
        <v/>
      </c>
      <c r="AY413" s="121" t="str">
        <f t="shared" si="336"/>
        <v>Tous_NL</v>
      </c>
      <c r="AZ413" s="121" t="str">
        <f>IF(ISBLANK(M413),"",VLOOKUP(M413,ComboValue!$E$2:$G$18,3,FALSE))</f>
        <v/>
      </c>
      <c r="BA413" s="121" t="str">
        <f>IF(ISBLANK(N413),"",VLOOKUP(N413,ComboValue!$K$2:$L$5,2,FALSE))</f>
        <v/>
      </c>
      <c r="BB413" s="128" t="str">
        <f>IF(ISBLANK(S413),"",VLOOKUP(S413,ComboValue!$N$2:$O$70,2,FALSE) &amp; ",") &amp; IF(ISBLANK(T413),"",VLOOKUP(T413,ComboValue!$N$2:$O$70,2,FALSE) &amp; ",") &amp; IF(ISBLANK(U413),"",VLOOKUP(U413,ComboValue!$N$2:$O$70,2,FALSE) &amp; ",") &amp; IF(ISBLANK(V413),"",VLOOKUP(V413,ComboValue!$N$2:$O$70,2,FALSE) &amp; ",") &amp; IF(ISBLANK(W413),"",VLOOKUP(W413,ComboValue!$N$2:$O$70,2,FALSE) &amp; ",") &amp; IF(ISBLANK(X413),"",VLOOKUP(X413,ComboValue!$N$2:$O$70,2,FALSE) &amp; ",") &amp; IF(ISBLANK(Y413),"",VLOOKUP(Y413,ComboValue!$N$2:$O$70,2,FALSE) &amp; ",") &amp; IF(ISBLANK(Z413),"",VLOOKUP(Z413,ComboValue!$N$2:$O$70,2,FALSE) &amp; ",") &amp; IF(ISBLANK(AA413),"",VLOOKUP(AA413,ComboValue!$N$2:$O$70,2,FALSE) &amp; ",") &amp; IF(ISBLANK(AB413),"",VLOOKUP(AB413,ComboValue!$N$2:$O$70,2,FALSE) &amp; ",") &amp; IF(ISBLANK(AC413),"",VLOOKUP(AC413,ComboValue!$N$2:$O$70,2,FALSE) &amp; ",") &amp; IF(ISBLANK(AD413),"",VLOOKUP(AD413,ComboValue!$N$2:$O$70,2,FALSE) &amp; ",") &amp; IF(ISBLANK(AE413),"",VLOOKUP(AE413,ComboValue!$N$2:$O$70,2,FALSE) &amp; ",") &amp; IF(ISBLANK(AF413),"",VLOOKUP(AF413,ComboValue!$N$2:$O$70,2,FALSE) &amp; ",") &amp; IF(ISBLANK(AG413),"",VLOOKUP(AG413,ComboValue!$N$2:$O$70,2,FALSE) &amp; ",") &amp; IF(ISBLANK(AH413),"",VLOOKUP(AH413,ComboValue!$N$2:$O$70,2,FALSE) &amp; ",") &amp; IF(ISBLANK(AI413),"",VLOOKUP(AI413,ComboValue!$N$2:$O$70,2,FALSE) &amp; ",") &amp; IF(ISBLANK(AJ413),"",VLOOKUP(AJ413,ComboValue!$N$2:$O$70,2,FALSE) &amp; ",") &amp; IF(ISBLANK(AK413),"",VLOOKUP(AK413,ComboValue!$N$2:$O$70,2,FALSE) &amp; ",") &amp; IF(ISBLANK(AL413),"",VLOOKUP(AL413,ComboValue!$N$2:$O$70,2,FALSE) &amp; ",") &amp; IF(ISBLANK(AM413),"",VLOOKUP(AM413,ComboValue!$N$2:$O$70,2,FALSE) &amp; ",") &amp; IF(ISBLANK(AN413),"",VLOOKUP(AN413,ComboValue!$N$2:$O$70,2,FALSE) &amp; ",") &amp; IF(ISBLANK(AO413),"",VLOOKUP(AO413,ComboValue!$N$2:$O$70,2,FALSE) &amp; ",") &amp; IF(ISBLANK(AP413),"",VLOOKUP(AP413,ComboValue!$N$2:$O$70,2,FALSE) &amp; ",") &amp; IF(ISBLANK(AQ413),"",VLOOKUP(AQ413,ComboValue!$N$2:$O$70,2,FALSE) &amp; ",") &amp; IF(ISBLANK(AR413),"",VLOOKUP(AR413,ComboValue!$N$2:$O$70,2,FALSE) &amp; ",") &amp; IF(ISBLANK(AS413),"",VLOOKUP(AS413,ComboValue!$N$2:$O$70,2,FALSE) &amp; ",") &amp; IF(ISBLANK(AT413),"",VLOOKUP(AT413,ComboValue!$N$2:$O$70,2,FALSE) &amp; ",") &amp; IF(ISBLANK(AU413),"",VLOOKUP(AU413,ComboValue!$N$2:$O$70,2,FALSE) &amp; ",") &amp; IF(ISBLANK(AV413),"",VLOOKUP(AV413,ComboValue!$N$2:$O$70,2,FALSE) &amp; ",")</f>
        <v/>
      </c>
      <c r="BC413" s="122" t="str">
        <f t="shared" si="337"/>
        <v/>
      </c>
      <c r="BD413" s="110"/>
      <c r="BE413" s="120" t="str">
        <f t="shared" si="377"/>
        <v/>
      </c>
      <c r="BF413" s="121" t="str">
        <f t="shared" si="378"/>
        <v/>
      </c>
      <c r="BG413" s="121" t="str">
        <f t="shared" si="379"/>
        <v/>
      </c>
      <c r="BH413" s="121" t="str">
        <f t="shared" si="380"/>
        <v/>
      </c>
      <c r="BI413" s="121" t="str">
        <f t="shared" si="381"/>
        <v/>
      </c>
      <c r="BJ413" s="121" t="str">
        <f t="shared" si="382"/>
        <v/>
      </c>
      <c r="BK413" s="121" t="str">
        <f t="shared" si="383"/>
        <v/>
      </c>
      <c r="BL413" s="121" t="str">
        <f t="shared" si="384"/>
        <v/>
      </c>
      <c r="BM413" s="121" t="str">
        <f t="shared" si="385"/>
        <v/>
      </c>
      <c r="BN413" s="121" t="str">
        <f t="shared" si="386"/>
        <v/>
      </c>
      <c r="BO413" s="121">
        <f t="shared" si="338"/>
        <v>0</v>
      </c>
      <c r="BP413" s="121">
        <f t="shared" si="339"/>
        <v>0</v>
      </c>
      <c r="BQ413" s="121">
        <f t="shared" si="340"/>
        <v>0</v>
      </c>
      <c r="BR413" s="121">
        <f t="shared" si="341"/>
        <v>0</v>
      </c>
      <c r="BS413" s="121">
        <f t="shared" si="342"/>
        <v>0</v>
      </c>
      <c r="BT413" s="121">
        <f t="shared" si="343"/>
        <v>0</v>
      </c>
      <c r="BU413" s="121" t="str">
        <f t="shared" si="344"/>
        <v/>
      </c>
      <c r="BV413" s="121" t="str">
        <f t="shared" si="345"/>
        <v/>
      </c>
      <c r="BW413" s="121" t="str">
        <f t="shared" si="346"/>
        <v/>
      </c>
      <c r="BX413" s="121" t="str">
        <f t="shared" si="347"/>
        <v/>
      </c>
      <c r="BY413" s="121" t="str">
        <f t="shared" si="348"/>
        <v/>
      </c>
      <c r="BZ413" s="121" t="str">
        <f t="shared" si="349"/>
        <v/>
      </c>
      <c r="CA413" s="121" t="str">
        <f t="shared" si="350"/>
        <v/>
      </c>
      <c r="CB413" s="121" t="str">
        <f t="shared" si="351"/>
        <v/>
      </c>
      <c r="CC413" s="121" t="str">
        <f t="shared" si="352"/>
        <v/>
      </c>
      <c r="CD413" s="121" t="str">
        <f t="shared" si="353"/>
        <v/>
      </c>
      <c r="CE413" s="121" t="str">
        <f t="shared" si="354"/>
        <v/>
      </c>
      <c r="CF413" s="121" t="str">
        <f t="shared" si="355"/>
        <v/>
      </c>
      <c r="CG413" s="121" t="str">
        <f t="shared" si="356"/>
        <v/>
      </c>
      <c r="CH413" s="121" t="str">
        <f t="shared" si="357"/>
        <v/>
      </c>
      <c r="CI413" s="121" t="str">
        <f t="shared" si="358"/>
        <v/>
      </c>
      <c r="CJ413" s="129" t="str">
        <f t="shared" si="359"/>
        <v/>
      </c>
      <c r="CK413" s="121" t="str">
        <f t="shared" si="360"/>
        <v/>
      </c>
      <c r="CL413" s="121" t="str">
        <f t="shared" si="361"/>
        <v/>
      </c>
      <c r="CM413" s="122" t="str">
        <f t="shared" si="362"/>
        <v/>
      </c>
      <c r="CN413" s="122"/>
      <c r="CO413" s="122"/>
      <c r="CP413" s="122"/>
      <c r="CQ413" s="122"/>
      <c r="CR413" s="218" t="str">
        <f t="shared" si="387"/>
        <v>NO</v>
      </c>
      <c r="CS413" s="120" t="str">
        <f t="shared" si="363"/>
        <v/>
      </c>
      <c r="CT413" s="121" t="str">
        <f t="shared" si="364"/>
        <v/>
      </c>
      <c r="CU413" s="121" t="str">
        <f t="shared" si="365"/>
        <v/>
      </c>
      <c r="CV413" s="121" t="str">
        <f t="shared" si="366"/>
        <v/>
      </c>
      <c r="CW413" s="121" t="str">
        <f t="shared" si="367"/>
        <v/>
      </c>
      <c r="CX413" s="121" t="str">
        <f t="shared" si="368"/>
        <v/>
      </c>
      <c r="CY413" s="121" t="str">
        <f t="shared" si="369"/>
        <v/>
      </c>
      <c r="CZ413" s="121" t="str">
        <f t="shared" si="370"/>
        <v/>
      </c>
      <c r="DA413" s="121" t="str">
        <f t="shared" si="371"/>
        <v/>
      </c>
      <c r="DB413" s="122" t="str">
        <f t="shared" si="372"/>
        <v/>
      </c>
      <c r="DC413" s="120" t="str">
        <f t="shared" si="373"/>
        <v/>
      </c>
      <c r="DD413" s="121" t="str">
        <f t="shared" si="374"/>
        <v/>
      </c>
      <c r="DE413" s="121" t="str">
        <f t="shared" si="375"/>
        <v/>
      </c>
      <c r="DF413" s="122" t="str">
        <f t="shared" si="376"/>
        <v/>
      </c>
      <c r="DG413" s="110"/>
    </row>
    <row r="414" spans="2:111" ht="16.2" hidden="1" customHeight="1" outlineLevel="2" x14ac:dyDescent="0.4">
      <c r="B414" s="7">
        <v>409</v>
      </c>
      <c r="C414" s="12"/>
      <c r="D414" s="13"/>
      <c r="E414" s="14"/>
      <c r="F414" s="14"/>
      <c r="G414" s="14"/>
      <c r="H414" s="14"/>
      <c r="I414" s="14"/>
      <c r="J414" s="14"/>
      <c r="K414" s="14"/>
      <c r="L414" s="15"/>
      <c r="M414" s="12"/>
      <c r="N414" s="12"/>
      <c r="O414" s="12"/>
      <c r="P414" s="98" t="str">
        <f xml:space="preserve"> IF(ISBLANK(M414),"",VLOOKUP(M414,ComboValue!$E$2:$I$18,5,FALSE))</f>
        <v/>
      </c>
      <c r="Q414" s="12"/>
      <c r="R414" s="234" t="str" cm="1">
        <f t="array" ref="R414">IF(OR(ISNUMBER(SEARCH("GHS05",$D414:$L414)),ISNUMBER(SEARCH("GHS06",$D414:$L414)),ISNUMBER(SEARCH("GHS07",$D414:$L414)),ISNUMBER(SEARCH("GHS08",$D414:$L414)),ISNUMBER(SEARCH("geen pictogram",$D414:$L414)),ISNUMBER(SEARCH("GHS09",$D414:$L414)),ISNUMBER(SEARCH("GHS05",$D414:$L414))),"JA","NEE")</f>
        <v>NEE</v>
      </c>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X414" s="121" t="str">
        <f xml:space="preserve"> IF(ISBLANK(D414),"",VLOOKUP(D414,ComboValue!$B$2:$C$11,2,FALSE) &amp; ",") &amp; IF(ISBLANK(E414),"",VLOOKUP(E414,ComboValue!$B$2:$C$11,2,FALSE) &amp; ",") &amp; IF(ISBLANK(F414),"",VLOOKUP(F414,ComboValue!$B$2:$C$11,2,FALSE) &amp; ",") &amp; IF(ISBLANK(G414),"",VLOOKUP(G414,ComboValue!$B$2:$C$11,2,FALSE) &amp; ",") &amp; IF(ISBLANK(H414),"",VLOOKUP(H414,ComboValue!$B$2:$C$11,2,FALSE) &amp; ",") &amp; IF(ISBLANK(I414),"",VLOOKUP(I414,ComboValue!$B$2:$C$11,2,FALSE) &amp; ",") &amp; IF(ISBLANK(J414),"",VLOOKUP(J414,ComboValue!$B$2:$C$11,2,FALSE) &amp; ",") &amp; IF(ISBLANK(K414),"",VLOOKUP(K414,ComboValue!$B$2:$C$11,2,FALSE) &amp; ",") &amp; IF(ISBLANK(L414),"",VLOOKUP(L414,ComboValue!$B$2:$C$11,2,FALSE) &amp; ",")</f>
        <v/>
      </c>
      <c r="AY414" s="121" t="str">
        <f t="shared" si="336"/>
        <v>Tous_NL</v>
      </c>
      <c r="AZ414" s="121" t="str">
        <f>IF(ISBLANK(M414),"",VLOOKUP(M414,ComboValue!$E$2:$G$18,3,FALSE))</f>
        <v/>
      </c>
      <c r="BA414" s="121" t="str">
        <f>IF(ISBLANK(N414),"",VLOOKUP(N414,ComboValue!$K$2:$L$5,2,FALSE))</f>
        <v/>
      </c>
      <c r="BB414" s="128" t="str">
        <f>IF(ISBLANK(S414),"",VLOOKUP(S414,ComboValue!$N$2:$O$70,2,FALSE) &amp; ",") &amp; IF(ISBLANK(T414),"",VLOOKUP(T414,ComboValue!$N$2:$O$70,2,FALSE) &amp; ",") &amp; IF(ISBLANK(U414),"",VLOOKUP(U414,ComboValue!$N$2:$O$70,2,FALSE) &amp; ",") &amp; IF(ISBLANK(V414),"",VLOOKUP(V414,ComboValue!$N$2:$O$70,2,FALSE) &amp; ",") &amp; IF(ISBLANK(W414),"",VLOOKUP(W414,ComboValue!$N$2:$O$70,2,FALSE) &amp; ",") &amp; IF(ISBLANK(X414),"",VLOOKUP(X414,ComboValue!$N$2:$O$70,2,FALSE) &amp; ",") &amp; IF(ISBLANK(Y414),"",VLOOKUP(Y414,ComboValue!$N$2:$O$70,2,FALSE) &amp; ",") &amp; IF(ISBLANK(Z414),"",VLOOKUP(Z414,ComboValue!$N$2:$O$70,2,FALSE) &amp; ",") &amp; IF(ISBLANK(AA414),"",VLOOKUP(AA414,ComboValue!$N$2:$O$70,2,FALSE) &amp; ",") &amp; IF(ISBLANK(AB414),"",VLOOKUP(AB414,ComboValue!$N$2:$O$70,2,FALSE) &amp; ",") &amp; IF(ISBLANK(AC414),"",VLOOKUP(AC414,ComboValue!$N$2:$O$70,2,FALSE) &amp; ",") &amp; IF(ISBLANK(AD414),"",VLOOKUP(AD414,ComboValue!$N$2:$O$70,2,FALSE) &amp; ",") &amp; IF(ISBLANK(AE414),"",VLOOKUP(AE414,ComboValue!$N$2:$O$70,2,FALSE) &amp; ",") &amp; IF(ISBLANK(AF414),"",VLOOKUP(AF414,ComboValue!$N$2:$O$70,2,FALSE) &amp; ",") &amp; IF(ISBLANK(AG414),"",VLOOKUP(AG414,ComboValue!$N$2:$O$70,2,FALSE) &amp; ",") &amp; IF(ISBLANK(AH414),"",VLOOKUP(AH414,ComboValue!$N$2:$O$70,2,FALSE) &amp; ",") &amp; IF(ISBLANK(AI414),"",VLOOKUP(AI414,ComboValue!$N$2:$O$70,2,FALSE) &amp; ",") &amp; IF(ISBLANK(AJ414),"",VLOOKUP(AJ414,ComboValue!$N$2:$O$70,2,FALSE) &amp; ",") &amp; IF(ISBLANK(AK414),"",VLOOKUP(AK414,ComboValue!$N$2:$O$70,2,FALSE) &amp; ",") &amp; IF(ISBLANK(AL414),"",VLOOKUP(AL414,ComboValue!$N$2:$O$70,2,FALSE) &amp; ",") &amp; IF(ISBLANK(AM414),"",VLOOKUP(AM414,ComboValue!$N$2:$O$70,2,FALSE) &amp; ",") &amp; IF(ISBLANK(AN414),"",VLOOKUP(AN414,ComboValue!$N$2:$O$70,2,FALSE) &amp; ",") &amp; IF(ISBLANK(AO414),"",VLOOKUP(AO414,ComboValue!$N$2:$O$70,2,FALSE) &amp; ",") &amp; IF(ISBLANK(AP414),"",VLOOKUP(AP414,ComboValue!$N$2:$O$70,2,FALSE) &amp; ",") &amp; IF(ISBLANK(AQ414),"",VLOOKUP(AQ414,ComboValue!$N$2:$O$70,2,FALSE) &amp; ",") &amp; IF(ISBLANK(AR414),"",VLOOKUP(AR414,ComboValue!$N$2:$O$70,2,FALSE) &amp; ",") &amp; IF(ISBLANK(AS414),"",VLOOKUP(AS414,ComboValue!$N$2:$O$70,2,FALSE) &amp; ",") &amp; IF(ISBLANK(AT414),"",VLOOKUP(AT414,ComboValue!$N$2:$O$70,2,FALSE) &amp; ",") &amp; IF(ISBLANK(AU414),"",VLOOKUP(AU414,ComboValue!$N$2:$O$70,2,FALSE) &amp; ",") &amp; IF(ISBLANK(AV414),"",VLOOKUP(AV414,ComboValue!$N$2:$O$70,2,FALSE) &amp; ",")</f>
        <v/>
      </c>
      <c r="BC414" s="122" t="str">
        <f t="shared" si="337"/>
        <v/>
      </c>
      <c r="BD414" s="110"/>
      <c r="BE414" s="120" t="str">
        <f t="shared" si="377"/>
        <v/>
      </c>
      <c r="BF414" s="121" t="str">
        <f t="shared" si="378"/>
        <v/>
      </c>
      <c r="BG414" s="121" t="str">
        <f t="shared" si="379"/>
        <v/>
      </c>
      <c r="BH414" s="121" t="str">
        <f t="shared" si="380"/>
        <v/>
      </c>
      <c r="BI414" s="121" t="str">
        <f t="shared" si="381"/>
        <v/>
      </c>
      <c r="BJ414" s="121" t="str">
        <f t="shared" si="382"/>
        <v/>
      </c>
      <c r="BK414" s="121" t="str">
        <f t="shared" si="383"/>
        <v/>
      </c>
      <c r="BL414" s="121" t="str">
        <f t="shared" si="384"/>
        <v/>
      </c>
      <c r="BM414" s="121" t="str">
        <f t="shared" si="385"/>
        <v/>
      </c>
      <c r="BN414" s="121" t="str">
        <f t="shared" si="386"/>
        <v/>
      </c>
      <c r="BO414" s="121">
        <f t="shared" si="338"/>
        <v>0</v>
      </c>
      <c r="BP414" s="121">
        <f t="shared" si="339"/>
        <v>0</v>
      </c>
      <c r="BQ414" s="121">
        <f t="shared" si="340"/>
        <v>0</v>
      </c>
      <c r="BR414" s="121">
        <f t="shared" si="341"/>
        <v>0</v>
      </c>
      <c r="BS414" s="121">
        <f t="shared" si="342"/>
        <v>0</v>
      </c>
      <c r="BT414" s="121">
        <f t="shared" si="343"/>
        <v>0</v>
      </c>
      <c r="BU414" s="121" t="str">
        <f t="shared" si="344"/>
        <v/>
      </c>
      <c r="BV414" s="121" t="str">
        <f t="shared" si="345"/>
        <v/>
      </c>
      <c r="BW414" s="121" t="str">
        <f t="shared" si="346"/>
        <v/>
      </c>
      <c r="BX414" s="121" t="str">
        <f t="shared" si="347"/>
        <v/>
      </c>
      <c r="BY414" s="121" t="str">
        <f t="shared" si="348"/>
        <v/>
      </c>
      <c r="BZ414" s="121" t="str">
        <f t="shared" si="349"/>
        <v/>
      </c>
      <c r="CA414" s="121" t="str">
        <f t="shared" si="350"/>
        <v/>
      </c>
      <c r="CB414" s="121" t="str">
        <f t="shared" si="351"/>
        <v/>
      </c>
      <c r="CC414" s="121" t="str">
        <f t="shared" si="352"/>
        <v/>
      </c>
      <c r="CD414" s="121" t="str">
        <f t="shared" si="353"/>
        <v/>
      </c>
      <c r="CE414" s="121" t="str">
        <f t="shared" si="354"/>
        <v/>
      </c>
      <c r="CF414" s="121" t="str">
        <f t="shared" si="355"/>
        <v/>
      </c>
      <c r="CG414" s="121" t="str">
        <f t="shared" si="356"/>
        <v/>
      </c>
      <c r="CH414" s="121" t="str">
        <f t="shared" si="357"/>
        <v/>
      </c>
      <c r="CI414" s="121" t="str">
        <f t="shared" si="358"/>
        <v/>
      </c>
      <c r="CJ414" s="129" t="str">
        <f t="shared" si="359"/>
        <v/>
      </c>
      <c r="CK414" s="121" t="str">
        <f t="shared" si="360"/>
        <v/>
      </c>
      <c r="CL414" s="121" t="str">
        <f t="shared" si="361"/>
        <v/>
      </c>
      <c r="CM414" s="122" t="str">
        <f t="shared" si="362"/>
        <v/>
      </c>
      <c r="CN414" s="122"/>
      <c r="CO414" s="122"/>
      <c r="CP414" s="122"/>
      <c r="CQ414" s="122"/>
      <c r="CR414" s="218" t="str">
        <f t="shared" si="387"/>
        <v>NO</v>
      </c>
      <c r="CS414" s="120" t="str">
        <f t="shared" si="363"/>
        <v/>
      </c>
      <c r="CT414" s="121" t="str">
        <f t="shared" si="364"/>
        <v/>
      </c>
      <c r="CU414" s="121" t="str">
        <f t="shared" si="365"/>
        <v/>
      </c>
      <c r="CV414" s="121" t="str">
        <f t="shared" si="366"/>
        <v/>
      </c>
      <c r="CW414" s="121" t="str">
        <f t="shared" si="367"/>
        <v/>
      </c>
      <c r="CX414" s="121" t="str">
        <f t="shared" si="368"/>
        <v/>
      </c>
      <c r="CY414" s="121" t="str">
        <f t="shared" si="369"/>
        <v/>
      </c>
      <c r="CZ414" s="121" t="str">
        <f t="shared" si="370"/>
        <v/>
      </c>
      <c r="DA414" s="121" t="str">
        <f t="shared" si="371"/>
        <v/>
      </c>
      <c r="DB414" s="122" t="str">
        <f t="shared" si="372"/>
        <v/>
      </c>
      <c r="DC414" s="120" t="str">
        <f t="shared" si="373"/>
        <v/>
      </c>
      <c r="DD414" s="121" t="str">
        <f t="shared" si="374"/>
        <v/>
      </c>
      <c r="DE414" s="121" t="str">
        <f t="shared" si="375"/>
        <v/>
      </c>
      <c r="DF414" s="122" t="str">
        <f t="shared" si="376"/>
        <v/>
      </c>
      <c r="DG414" s="110"/>
    </row>
    <row r="415" spans="2:111" ht="16.2" hidden="1" customHeight="1" outlineLevel="2" x14ac:dyDescent="0.4">
      <c r="B415" s="7">
        <v>410</v>
      </c>
      <c r="C415" s="12"/>
      <c r="D415" s="13"/>
      <c r="E415" s="14"/>
      <c r="F415" s="14"/>
      <c r="G415" s="14"/>
      <c r="H415" s="14"/>
      <c r="I415" s="14"/>
      <c r="J415" s="14"/>
      <c r="K415" s="14"/>
      <c r="L415" s="15"/>
      <c r="M415" s="12"/>
      <c r="N415" s="12"/>
      <c r="O415" s="12"/>
      <c r="P415" s="98" t="str">
        <f xml:space="preserve"> IF(ISBLANK(M415),"",VLOOKUP(M415,ComboValue!$E$2:$I$18,5,FALSE))</f>
        <v/>
      </c>
      <c r="Q415" s="12"/>
      <c r="R415" s="234" t="str" cm="1">
        <f t="array" ref="R415">IF(OR(ISNUMBER(SEARCH("GHS05",$D415:$L415)),ISNUMBER(SEARCH("GHS06",$D415:$L415)),ISNUMBER(SEARCH("GHS07",$D415:$L415)),ISNUMBER(SEARCH("GHS08",$D415:$L415)),ISNUMBER(SEARCH("geen pictogram",$D415:$L415)),ISNUMBER(SEARCH("GHS09",$D415:$L415)),ISNUMBER(SEARCH("GHS05",$D415:$L415))),"JA","NEE")</f>
        <v>NEE</v>
      </c>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X415" s="121" t="str">
        <f xml:space="preserve"> IF(ISBLANK(D415),"",VLOOKUP(D415,ComboValue!$B$2:$C$11,2,FALSE) &amp; ",") &amp; IF(ISBLANK(E415),"",VLOOKUP(E415,ComboValue!$B$2:$C$11,2,FALSE) &amp; ",") &amp; IF(ISBLANK(F415),"",VLOOKUP(F415,ComboValue!$B$2:$C$11,2,FALSE) &amp; ",") &amp; IF(ISBLANK(G415),"",VLOOKUP(G415,ComboValue!$B$2:$C$11,2,FALSE) &amp; ",") &amp; IF(ISBLANK(H415),"",VLOOKUP(H415,ComboValue!$B$2:$C$11,2,FALSE) &amp; ",") &amp; IF(ISBLANK(I415),"",VLOOKUP(I415,ComboValue!$B$2:$C$11,2,FALSE) &amp; ",") &amp; IF(ISBLANK(J415),"",VLOOKUP(J415,ComboValue!$B$2:$C$11,2,FALSE) &amp; ",") &amp; IF(ISBLANK(K415),"",VLOOKUP(K415,ComboValue!$B$2:$C$11,2,FALSE) &amp; ",") &amp; IF(ISBLANK(L415),"",VLOOKUP(L415,ComboValue!$B$2:$C$11,2,FALSE) &amp; ",")</f>
        <v/>
      </c>
      <c r="AY415" s="121" t="str">
        <f t="shared" si="336"/>
        <v>Tous_NL</v>
      </c>
      <c r="AZ415" s="121" t="str">
        <f>IF(ISBLANK(M415),"",VLOOKUP(M415,ComboValue!$E$2:$G$18,3,FALSE))</f>
        <v/>
      </c>
      <c r="BA415" s="121" t="str">
        <f>IF(ISBLANK(N415),"",VLOOKUP(N415,ComboValue!$K$2:$L$5,2,FALSE))</f>
        <v/>
      </c>
      <c r="BB415" s="128" t="str">
        <f>IF(ISBLANK(S415),"",VLOOKUP(S415,ComboValue!$N$2:$O$70,2,FALSE) &amp; ",") &amp; IF(ISBLANK(T415),"",VLOOKUP(T415,ComboValue!$N$2:$O$70,2,FALSE) &amp; ",") &amp; IF(ISBLANK(U415),"",VLOOKUP(U415,ComboValue!$N$2:$O$70,2,FALSE) &amp; ",") &amp; IF(ISBLANK(V415),"",VLOOKUP(V415,ComboValue!$N$2:$O$70,2,FALSE) &amp; ",") &amp; IF(ISBLANK(W415),"",VLOOKUP(W415,ComboValue!$N$2:$O$70,2,FALSE) &amp; ",") &amp; IF(ISBLANK(X415),"",VLOOKUP(X415,ComboValue!$N$2:$O$70,2,FALSE) &amp; ",") &amp; IF(ISBLANK(Y415),"",VLOOKUP(Y415,ComboValue!$N$2:$O$70,2,FALSE) &amp; ",") &amp; IF(ISBLANK(Z415),"",VLOOKUP(Z415,ComboValue!$N$2:$O$70,2,FALSE) &amp; ",") &amp; IF(ISBLANK(AA415),"",VLOOKUP(AA415,ComboValue!$N$2:$O$70,2,FALSE) &amp; ",") &amp; IF(ISBLANK(AB415),"",VLOOKUP(AB415,ComboValue!$N$2:$O$70,2,FALSE) &amp; ",") &amp; IF(ISBLANK(AC415),"",VLOOKUP(AC415,ComboValue!$N$2:$O$70,2,FALSE) &amp; ",") &amp; IF(ISBLANK(AD415),"",VLOOKUP(AD415,ComboValue!$N$2:$O$70,2,FALSE) &amp; ",") &amp; IF(ISBLANK(AE415),"",VLOOKUP(AE415,ComboValue!$N$2:$O$70,2,FALSE) &amp; ",") &amp; IF(ISBLANK(AF415),"",VLOOKUP(AF415,ComboValue!$N$2:$O$70,2,FALSE) &amp; ",") &amp; IF(ISBLANK(AG415),"",VLOOKUP(AG415,ComboValue!$N$2:$O$70,2,FALSE) &amp; ",") &amp; IF(ISBLANK(AH415),"",VLOOKUP(AH415,ComboValue!$N$2:$O$70,2,FALSE) &amp; ",") &amp; IF(ISBLANK(AI415),"",VLOOKUP(AI415,ComboValue!$N$2:$O$70,2,FALSE) &amp; ",") &amp; IF(ISBLANK(AJ415),"",VLOOKUP(AJ415,ComboValue!$N$2:$O$70,2,FALSE) &amp; ",") &amp; IF(ISBLANK(AK415),"",VLOOKUP(AK415,ComboValue!$N$2:$O$70,2,FALSE) &amp; ",") &amp; IF(ISBLANK(AL415),"",VLOOKUP(AL415,ComboValue!$N$2:$O$70,2,FALSE) &amp; ",") &amp; IF(ISBLANK(AM415),"",VLOOKUP(AM415,ComboValue!$N$2:$O$70,2,FALSE) &amp; ",") &amp; IF(ISBLANK(AN415),"",VLOOKUP(AN415,ComboValue!$N$2:$O$70,2,FALSE) &amp; ",") &amp; IF(ISBLANK(AO415),"",VLOOKUP(AO415,ComboValue!$N$2:$O$70,2,FALSE) &amp; ",") &amp; IF(ISBLANK(AP415),"",VLOOKUP(AP415,ComboValue!$N$2:$O$70,2,FALSE) &amp; ",") &amp; IF(ISBLANK(AQ415),"",VLOOKUP(AQ415,ComboValue!$N$2:$O$70,2,FALSE) &amp; ",") &amp; IF(ISBLANK(AR415),"",VLOOKUP(AR415,ComboValue!$N$2:$O$70,2,FALSE) &amp; ",") &amp; IF(ISBLANK(AS415),"",VLOOKUP(AS415,ComboValue!$N$2:$O$70,2,FALSE) &amp; ",") &amp; IF(ISBLANK(AT415),"",VLOOKUP(AT415,ComboValue!$N$2:$O$70,2,FALSE) &amp; ",") &amp; IF(ISBLANK(AU415),"",VLOOKUP(AU415,ComboValue!$N$2:$O$70,2,FALSE) &amp; ",") &amp; IF(ISBLANK(AV415),"",VLOOKUP(AV415,ComboValue!$N$2:$O$70,2,FALSE) &amp; ",")</f>
        <v/>
      </c>
      <c r="BC415" s="122" t="str">
        <f t="shared" si="337"/>
        <v/>
      </c>
      <c r="BD415" s="110"/>
      <c r="BE415" s="120" t="str">
        <f t="shared" si="377"/>
        <v/>
      </c>
      <c r="BF415" s="121" t="str">
        <f t="shared" si="378"/>
        <v/>
      </c>
      <c r="BG415" s="121" t="str">
        <f t="shared" si="379"/>
        <v/>
      </c>
      <c r="BH415" s="121" t="str">
        <f t="shared" si="380"/>
        <v/>
      </c>
      <c r="BI415" s="121" t="str">
        <f t="shared" si="381"/>
        <v/>
      </c>
      <c r="BJ415" s="121" t="str">
        <f t="shared" si="382"/>
        <v/>
      </c>
      <c r="BK415" s="121" t="str">
        <f t="shared" si="383"/>
        <v/>
      </c>
      <c r="BL415" s="121" t="str">
        <f t="shared" si="384"/>
        <v/>
      </c>
      <c r="BM415" s="121" t="str">
        <f t="shared" si="385"/>
        <v/>
      </c>
      <c r="BN415" s="121" t="str">
        <f t="shared" si="386"/>
        <v/>
      </c>
      <c r="BO415" s="121">
        <f t="shared" si="338"/>
        <v>0</v>
      </c>
      <c r="BP415" s="121">
        <f t="shared" si="339"/>
        <v>0</v>
      </c>
      <c r="BQ415" s="121">
        <f t="shared" si="340"/>
        <v>0</v>
      </c>
      <c r="BR415" s="121">
        <f t="shared" si="341"/>
        <v>0</v>
      </c>
      <c r="BS415" s="121">
        <f t="shared" si="342"/>
        <v>0</v>
      </c>
      <c r="BT415" s="121">
        <f t="shared" si="343"/>
        <v>0</v>
      </c>
      <c r="BU415" s="121" t="str">
        <f t="shared" si="344"/>
        <v/>
      </c>
      <c r="BV415" s="121" t="str">
        <f t="shared" si="345"/>
        <v/>
      </c>
      <c r="BW415" s="121" t="str">
        <f t="shared" si="346"/>
        <v/>
      </c>
      <c r="BX415" s="121" t="str">
        <f t="shared" si="347"/>
        <v/>
      </c>
      <c r="BY415" s="121" t="str">
        <f t="shared" si="348"/>
        <v/>
      </c>
      <c r="BZ415" s="121" t="str">
        <f t="shared" si="349"/>
        <v/>
      </c>
      <c r="CA415" s="121" t="str">
        <f t="shared" si="350"/>
        <v/>
      </c>
      <c r="CB415" s="121" t="str">
        <f t="shared" si="351"/>
        <v/>
      </c>
      <c r="CC415" s="121" t="str">
        <f t="shared" si="352"/>
        <v/>
      </c>
      <c r="CD415" s="121" t="str">
        <f t="shared" si="353"/>
        <v/>
      </c>
      <c r="CE415" s="121" t="str">
        <f t="shared" si="354"/>
        <v/>
      </c>
      <c r="CF415" s="121" t="str">
        <f t="shared" si="355"/>
        <v/>
      </c>
      <c r="CG415" s="121" t="str">
        <f t="shared" si="356"/>
        <v/>
      </c>
      <c r="CH415" s="121" t="str">
        <f t="shared" si="357"/>
        <v/>
      </c>
      <c r="CI415" s="121" t="str">
        <f t="shared" si="358"/>
        <v/>
      </c>
      <c r="CJ415" s="129" t="str">
        <f t="shared" si="359"/>
        <v/>
      </c>
      <c r="CK415" s="121" t="str">
        <f t="shared" si="360"/>
        <v/>
      </c>
      <c r="CL415" s="121" t="str">
        <f t="shared" si="361"/>
        <v/>
      </c>
      <c r="CM415" s="122" t="str">
        <f t="shared" si="362"/>
        <v/>
      </c>
      <c r="CN415" s="122"/>
      <c r="CO415" s="122"/>
      <c r="CP415" s="122"/>
      <c r="CQ415" s="122"/>
      <c r="CR415" s="218" t="str">
        <f t="shared" si="387"/>
        <v>NO</v>
      </c>
      <c r="CS415" s="120" t="str">
        <f t="shared" si="363"/>
        <v/>
      </c>
      <c r="CT415" s="121" t="str">
        <f t="shared" si="364"/>
        <v/>
      </c>
      <c r="CU415" s="121" t="str">
        <f t="shared" si="365"/>
        <v/>
      </c>
      <c r="CV415" s="121" t="str">
        <f t="shared" si="366"/>
        <v/>
      </c>
      <c r="CW415" s="121" t="str">
        <f t="shared" si="367"/>
        <v/>
      </c>
      <c r="CX415" s="121" t="str">
        <f t="shared" si="368"/>
        <v/>
      </c>
      <c r="CY415" s="121" t="str">
        <f t="shared" si="369"/>
        <v/>
      </c>
      <c r="CZ415" s="121" t="str">
        <f t="shared" si="370"/>
        <v/>
      </c>
      <c r="DA415" s="121" t="str">
        <f t="shared" si="371"/>
        <v/>
      </c>
      <c r="DB415" s="122" t="str">
        <f t="shared" si="372"/>
        <v/>
      </c>
      <c r="DC415" s="120" t="str">
        <f t="shared" si="373"/>
        <v/>
      </c>
      <c r="DD415" s="121" t="str">
        <f t="shared" si="374"/>
        <v/>
      </c>
      <c r="DE415" s="121" t="str">
        <f t="shared" si="375"/>
        <v/>
      </c>
      <c r="DF415" s="122" t="str">
        <f t="shared" si="376"/>
        <v/>
      </c>
      <c r="DG415" s="110"/>
    </row>
    <row r="416" spans="2:111" ht="16.2" hidden="1" customHeight="1" outlineLevel="2" x14ac:dyDescent="0.4">
      <c r="B416" s="7">
        <v>411</v>
      </c>
      <c r="C416" s="12"/>
      <c r="D416" s="13"/>
      <c r="E416" s="14"/>
      <c r="F416" s="14"/>
      <c r="G416" s="14"/>
      <c r="H416" s="14"/>
      <c r="I416" s="14"/>
      <c r="J416" s="14"/>
      <c r="K416" s="14"/>
      <c r="L416" s="15"/>
      <c r="M416" s="12"/>
      <c r="N416" s="12"/>
      <c r="O416" s="12"/>
      <c r="P416" s="98" t="str">
        <f xml:space="preserve"> IF(ISBLANK(M416),"",VLOOKUP(M416,ComboValue!$E$2:$I$18,5,FALSE))</f>
        <v/>
      </c>
      <c r="Q416" s="12"/>
      <c r="R416" s="234" t="str" cm="1">
        <f t="array" ref="R416">IF(OR(ISNUMBER(SEARCH("GHS05",$D416:$L416)),ISNUMBER(SEARCH("GHS06",$D416:$L416)),ISNUMBER(SEARCH("GHS07",$D416:$L416)),ISNUMBER(SEARCH("GHS08",$D416:$L416)),ISNUMBER(SEARCH("geen pictogram",$D416:$L416)),ISNUMBER(SEARCH("GHS09",$D416:$L416)),ISNUMBER(SEARCH("GHS05",$D416:$L416))),"JA","NEE")</f>
        <v>NEE</v>
      </c>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X416" s="121" t="str">
        <f xml:space="preserve"> IF(ISBLANK(D416),"",VLOOKUP(D416,ComboValue!$B$2:$C$11,2,FALSE) &amp; ",") &amp; IF(ISBLANK(E416),"",VLOOKUP(E416,ComboValue!$B$2:$C$11,2,FALSE) &amp; ",") &amp; IF(ISBLANK(F416),"",VLOOKUP(F416,ComboValue!$B$2:$C$11,2,FALSE) &amp; ",") &amp; IF(ISBLANK(G416),"",VLOOKUP(G416,ComboValue!$B$2:$C$11,2,FALSE) &amp; ",") &amp; IF(ISBLANK(H416),"",VLOOKUP(H416,ComboValue!$B$2:$C$11,2,FALSE) &amp; ",") &amp; IF(ISBLANK(I416),"",VLOOKUP(I416,ComboValue!$B$2:$C$11,2,FALSE) &amp; ",") &amp; IF(ISBLANK(J416),"",VLOOKUP(J416,ComboValue!$B$2:$C$11,2,FALSE) &amp; ",") &amp; IF(ISBLANK(K416),"",VLOOKUP(K416,ComboValue!$B$2:$C$11,2,FALSE) &amp; ",") &amp; IF(ISBLANK(L416),"",VLOOKUP(L416,ComboValue!$B$2:$C$11,2,FALSE) &amp; ",")</f>
        <v/>
      </c>
      <c r="AY416" s="121" t="str">
        <f t="shared" si="336"/>
        <v>Tous_NL</v>
      </c>
      <c r="AZ416" s="121" t="str">
        <f>IF(ISBLANK(M416),"",VLOOKUP(M416,ComboValue!$E$2:$G$18,3,FALSE))</f>
        <v/>
      </c>
      <c r="BA416" s="121" t="str">
        <f>IF(ISBLANK(N416),"",VLOOKUP(N416,ComboValue!$K$2:$L$5,2,FALSE))</f>
        <v/>
      </c>
      <c r="BB416" s="128" t="str">
        <f>IF(ISBLANK(S416),"",VLOOKUP(S416,ComboValue!$N$2:$O$70,2,FALSE) &amp; ",") &amp; IF(ISBLANK(T416),"",VLOOKUP(T416,ComboValue!$N$2:$O$70,2,FALSE) &amp; ",") &amp; IF(ISBLANK(U416),"",VLOOKUP(U416,ComboValue!$N$2:$O$70,2,FALSE) &amp; ",") &amp; IF(ISBLANK(V416),"",VLOOKUP(V416,ComboValue!$N$2:$O$70,2,FALSE) &amp; ",") &amp; IF(ISBLANK(W416),"",VLOOKUP(W416,ComboValue!$N$2:$O$70,2,FALSE) &amp; ",") &amp; IF(ISBLANK(X416),"",VLOOKUP(X416,ComboValue!$N$2:$O$70,2,FALSE) &amp; ",") &amp; IF(ISBLANK(Y416),"",VLOOKUP(Y416,ComboValue!$N$2:$O$70,2,FALSE) &amp; ",") &amp; IF(ISBLANK(Z416),"",VLOOKUP(Z416,ComboValue!$N$2:$O$70,2,FALSE) &amp; ",") &amp; IF(ISBLANK(AA416),"",VLOOKUP(AA416,ComboValue!$N$2:$O$70,2,FALSE) &amp; ",") &amp; IF(ISBLANK(AB416),"",VLOOKUP(AB416,ComboValue!$N$2:$O$70,2,FALSE) &amp; ",") &amp; IF(ISBLANK(AC416),"",VLOOKUP(AC416,ComboValue!$N$2:$O$70,2,FALSE) &amp; ",") &amp; IF(ISBLANK(AD416),"",VLOOKUP(AD416,ComboValue!$N$2:$O$70,2,FALSE) &amp; ",") &amp; IF(ISBLANK(AE416),"",VLOOKUP(AE416,ComboValue!$N$2:$O$70,2,FALSE) &amp; ",") &amp; IF(ISBLANK(AF416),"",VLOOKUP(AF416,ComboValue!$N$2:$O$70,2,FALSE) &amp; ",") &amp; IF(ISBLANK(AG416),"",VLOOKUP(AG416,ComboValue!$N$2:$O$70,2,FALSE) &amp; ",") &amp; IF(ISBLANK(AH416),"",VLOOKUP(AH416,ComboValue!$N$2:$O$70,2,FALSE) &amp; ",") &amp; IF(ISBLANK(AI416),"",VLOOKUP(AI416,ComboValue!$N$2:$O$70,2,FALSE) &amp; ",") &amp; IF(ISBLANK(AJ416),"",VLOOKUP(AJ416,ComboValue!$N$2:$O$70,2,FALSE) &amp; ",") &amp; IF(ISBLANK(AK416),"",VLOOKUP(AK416,ComboValue!$N$2:$O$70,2,FALSE) &amp; ",") &amp; IF(ISBLANK(AL416),"",VLOOKUP(AL416,ComboValue!$N$2:$O$70,2,FALSE) &amp; ",") &amp; IF(ISBLANK(AM416),"",VLOOKUP(AM416,ComboValue!$N$2:$O$70,2,FALSE) &amp; ",") &amp; IF(ISBLANK(AN416),"",VLOOKUP(AN416,ComboValue!$N$2:$O$70,2,FALSE) &amp; ",") &amp; IF(ISBLANK(AO416),"",VLOOKUP(AO416,ComboValue!$N$2:$O$70,2,FALSE) &amp; ",") &amp; IF(ISBLANK(AP416),"",VLOOKUP(AP416,ComboValue!$N$2:$O$70,2,FALSE) &amp; ",") &amp; IF(ISBLANK(AQ416),"",VLOOKUP(AQ416,ComboValue!$N$2:$O$70,2,FALSE) &amp; ",") &amp; IF(ISBLANK(AR416),"",VLOOKUP(AR416,ComboValue!$N$2:$O$70,2,FALSE) &amp; ",") &amp; IF(ISBLANK(AS416),"",VLOOKUP(AS416,ComboValue!$N$2:$O$70,2,FALSE) &amp; ",") &amp; IF(ISBLANK(AT416),"",VLOOKUP(AT416,ComboValue!$N$2:$O$70,2,FALSE) &amp; ",") &amp; IF(ISBLANK(AU416),"",VLOOKUP(AU416,ComboValue!$N$2:$O$70,2,FALSE) &amp; ",") &amp; IF(ISBLANK(AV416),"",VLOOKUP(AV416,ComboValue!$N$2:$O$70,2,FALSE) &amp; ",")</f>
        <v/>
      </c>
      <c r="BC416" s="122" t="str">
        <f t="shared" si="337"/>
        <v/>
      </c>
      <c r="BD416" s="110"/>
      <c r="BE416" s="120" t="str">
        <f t="shared" si="377"/>
        <v/>
      </c>
      <c r="BF416" s="121" t="str">
        <f t="shared" si="378"/>
        <v/>
      </c>
      <c r="BG416" s="121" t="str">
        <f t="shared" si="379"/>
        <v/>
      </c>
      <c r="BH416" s="121" t="str">
        <f t="shared" si="380"/>
        <v/>
      </c>
      <c r="BI416" s="121" t="str">
        <f t="shared" si="381"/>
        <v/>
      </c>
      <c r="BJ416" s="121" t="str">
        <f t="shared" si="382"/>
        <v/>
      </c>
      <c r="BK416" s="121" t="str">
        <f t="shared" si="383"/>
        <v/>
      </c>
      <c r="BL416" s="121" t="str">
        <f t="shared" si="384"/>
        <v/>
      </c>
      <c r="BM416" s="121" t="str">
        <f t="shared" si="385"/>
        <v/>
      </c>
      <c r="BN416" s="121" t="str">
        <f t="shared" si="386"/>
        <v/>
      </c>
      <c r="BO416" s="121">
        <f t="shared" si="338"/>
        <v>0</v>
      </c>
      <c r="BP416" s="121">
        <f t="shared" si="339"/>
        <v>0</v>
      </c>
      <c r="BQ416" s="121">
        <f t="shared" si="340"/>
        <v>0</v>
      </c>
      <c r="BR416" s="121">
        <f t="shared" si="341"/>
        <v>0</v>
      </c>
      <c r="BS416" s="121">
        <f t="shared" si="342"/>
        <v>0</v>
      </c>
      <c r="BT416" s="121">
        <f t="shared" si="343"/>
        <v>0</v>
      </c>
      <c r="BU416" s="121" t="str">
        <f t="shared" si="344"/>
        <v/>
      </c>
      <c r="BV416" s="121" t="str">
        <f t="shared" si="345"/>
        <v/>
      </c>
      <c r="BW416" s="121" t="str">
        <f t="shared" si="346"/>
        <v/>
      </c>
      <c r="BX416" s="121" t="str">
        <f t="shared" si="347"/>
        <v/>
      </c>
      <c r="BY416" s="121" t="str">
        <f t="shared" si="348"/>
        <v/>
      </c>
      <c r="BZ416" s="121" t="str">
        <f t="shared" si="349"/>
        <v/>
      </c>
      <c r="CA416" s="121" t="str">
        <f t="shared" si="350"/>
        <v/>
      </c>
      <c r="CB416" s="121" t="str">
        <f t="shared" si="351"/>
        <v/>
      </c>
      <c r="CC416" s="121" t="str">
        <f t="shared" si="352"/>
        <v/>
      </c>
      <c r="CD416" s="121" t="str">
        <f t="shared" si="353"/>
        <v/>
      </c>
      <c r="CE416" s="121" t="str">
        <f t="shared" si="354"/>
        <v/>
      </c>
      <c r="CF416" s="121" t="str">
        <f t="shared" si="355"/>
        <v/>
      </c>
      <c r="CG416" s="121" t="str">
        <f t="shared" si="356"/>
        <v/>
      </c>
      <c r="CH416" s="121" t="str">
        <f t="shared" si="357"/>
        <v/>
      </c>
      <c r="CI416" s="121" t="str">
        <f t="shared" si="358"/>
        <v/>
      </c>
      <c r="CJ416" s="129" t="str">
        <f t="shared" si="359"/>
        <v/>
      </c>
      <c r="CK416" s="121" t="str">
        <f t="shared" si="360"/>
        <v/>
      </c>
      <c r="CL416" s="121" t="str">
        <f t="shared" si="361"/>
        <v/>
      </c>
      <c r="CM416" s="122" t="str">
        <f t="shared" si="362"/>
        <v/>
      </c>
      <c r="CN416" s="122"/>
      <c r="CO416" s="122"/>
      <c r="CP416" s="122"/>
      <c r="CQ416" s="122"/>
      <c r="CR416" s="218" t="str">
        <f t="shared" si="387"/>
        <v>NO</v>
      </c>
      <c r="CS416" s="120" t="str">
        <f t="shared" si="363"/>
        <v/>
      </c>
      <c r="CT416" s="121" t="str">
        <f t="shared" si="364"/>
        <v/>
      </c>
      <c r="CU416" s="121" t="str">
        <f t="shared" si="365"/>
        <v/>
      </c>
      <c r="CV416" s="121" t="str">
        <f t="shared" si="366"/>
        <v/>
      </c>
      <c r="CW416" s="121" t="str">
        <f t="shared" si="367"/>
        <v/>
      </c>
      <c r="CX416" s="121" t="str">
        <f t="shared" si="368"/>
        <v/>
      </c>
      <c r="CY416" s="121" t="str">
        <f t="shared" si="369"/>
        <v/>
      </c>
      <c r="CZ416" s="121" t="str">
        <f t="shared" si="370"/>
        <v/>
      </c>
      <c r="DA416" s="121" t="str">
        <f t="shared" si="371"/>
        <v/>
      </c>
      <c r="DB416" s="122" t="str">
        <f t="shared" si="372"/>
        <v/>
      </c>
      <c r="DC416" s="120" t="str">
        <f t="shared" si="373"/>
        <v/>
      </c>
      <c r="DD416" s="121" t="str">
        <f t="shared" si="374"/>
        <v/>
      </c>
      <c r="DE416" s="121" t="str">
        <f t="shared" si="375"/>
        <v/>
      </c>
      <c r="DF416" s="122" t="str">
        <f t="shared" si="376"/>
        <v/>
      </c>
      <c r="DG416" s="110"/>
    </row>
    <row r="417" spans="2:111" ht="16.2" hidden="1" customHeight="1" outlineLevel="2" x14ac:dyDescent="0.4">
      <c r="B417" s="7">
        <v>412</v>
      </c>
      <c r="C417" s="12"/>
      <c r="D417" s="13"/>
      <c r="E417" s="14"/>
      <c r="F417" s="14"/>
      <c r="G417" s="14"/>
      <c r="H417" s="14"/>
      <c r="I417" s="14"/>
      <c r="J417" s="14"/>
      <c r="K417" s="14"/>
      <c r="L417" s="15"/>
      <c r="M417" s="12"/>
      <c r="N417" s="12"/>
      <c r="O417" s="12"/>
      <c r="P417" s="98" t="str">
        <f xml:space="preserve"> IF(ISBLANK(M417),"",VLOOKUP(M417,ComboValue!$E$2:$I$18,5,FALSE))</f>
        <v/>
      </c>
      <c r="Q417" s="12"/>
      <c r="R417" s="234" t="str" cm="1">
        <f t="array" ref="R417">IF(OR(ISNUMBER(SEARCH("GHS05",$D417:$L417)),ISNUMBER(SEARCH("GHS06",$D417:$L417)),ISNUMBER(SEARCH("GHS07",$D417:$L417)),ISNUMBER(SEARCH("GHS08",$D417:$L417)),ISNUMBER(SEARCH("geen pictogram",$D417:$L417)),ISNUMBER(SEARCH("GHS09",$D417:$L417)),ISNUMBER(SEARCH("GHS05",$D417:$L417))),"JA","NEE")</f>
        <v>NEE</v>
      </c>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X417" s="121" t="str">
        <f xml:space="preserve"> IF(ISBLANK(D417),"",VLOOKUP(D417,ComboValue!$B$2:$C$11,2,FALSE) &amp; ",") &amp; IF(ISBLANK(E417),"",VLOOKUP(E417,ComboValue!$B$2:$C$11,2,FALSE) &amp; ",") &amp; IF(ISBLANK(F417),"",VLOOKUP(F417,ComboValue!$B$2:$C$11,2,FALSE) &amp; ",") &amp; IF(ISBLANK(G417),"",VLOOKUP(G417,ComboValue!$B$2:$C$11,2,FALSE) &amp; ",") &amp; IF(ISBLANK(H417),"",VLOOKUP(H417,ComboValue!$B$2:$C$11,2,FALSE) &amp; ",") &amp; IF(ISBLANK(I417),"",VLOOKUP(I417,ComboValue!$B$2:$C$11,2,FALSE) &amp; ",") &amp; IF(ISBLANK(J417),"",VLOOKUP(J417,ComboValue!$B$2:$C$11,2,FALSE) &amp; ",") &amp; IF(ISBLANK(K417),"",VLOOKUP(K417,ComboValue!$B$2:$C$11,2,FALSE) &amp; ",") &amp; IF(ISBLANK(L417),"",VLOOKUP(L417,ComboValue!$B$2:$C$11,2,FALSE) &amp; ",")</f>
        <v/>
      </c>
      <c r="AY417" s="121" t="str">
        <f t="shared" si="336"/>
        <v>Tous_NL</v>
      </c>
      <c r="AZ417" s="121" t="str">
        <f>IF(ISBLANK(M417),"",VLOOKUP(M417,ComboValue!$E$2:$G$18,3,FALSE))</f>
        <v/>
      </c>
      <c r="BA417" s="121" t="str">
        <f>IF(ISBLANK(N417),"",VLOOKUP(N417,ComboValue!$K$2:$L$5,2,FALSE))</f>
        <v/>
      </c>
      <c r="BB417" s="128" t="str">
        <f>IF(ISBLANK(S417),"",VLOOKUP(S417,ComboValue!$N$2:$O$70,2,FALSE) &amp; ",") &amp; IF(ISBLANK(T417),"",VLOOKUP(T417,ComboValue!$N$2:$O$70,2,FALSE) &amp; ",") &amp; IF(ISBLANK(U417),"",VLOOKUP(U417,ComboValue!$N$2:$O$70,2,FALSE) &amp; ",") &amp; IF(ISBLANK(V417),"",VLOOKUP(V417,ComboValue!$N$2:$O$70,2,FALSE) &amp; ",") &amp; IF(ISBLANK(W417),"",VLOOKUP(W417,ComboValue!$N$2:$O$70,2,FALSE) &amp; ",") &amp; IF(ISBLANK(X417),"",VLOOKUP(X417,ComboValue!$N$2:$O$70,2,FALSE) &amp; ",") &amp; IF(ISBLANK(Y417),"",VLOOKUP(Y417,ComboValue!$N$2:$O$70,2,FALSE) &amp; ",") &amp; IF(ISBLANK(Z417),"",VLOOKUP(Z417,ComboValue!$N$2:$O$70,2,FALSE) &amp; ",") &amp; IF(ISBLANK(AA417),"",VLOOKUP(AA417,ComboValue!$N$2:$O$70,2,FALSE) &amp; ",") &amp; IF(ISBLANK(AB417),"",VLOOKUP(AB417,ComboValue!$N$2:$O$70,2,FALSE) &amp; ",") &amp; IF(ISBLANK(AC417),"",VLOOKUP(AC417,ComboValue!$N$2:$O$70,2,FALSE) &amp; ",") &amp; IF(ISBLANK(AD417),"",VLOOKUP(AD417,ComboValue!$N$2:$O$70,2,FALSE) &amp; ",") &amp; IF(ISBLANK(AE417),"",VLOOKUP(AE417,ComboValue!$N$2:$O$70,2,FALSE) &amp; ",") &amp; IF(ISBLANK(AF417),"",VLOOKUP(AF417,ComboValue!$N$2:$O$70,2,FALSE) &amp; ",") &amp; IF(ISBLANK(AG417),"",VLOOKUP(AG417,ComboValue!$N$2:$O$70,2,FALSE) &amp; ",") &amp; IF(ISBLANK(AH417),"",VLOOKUP(AH417,ComboValue!$N$2:$O$70,2,FALSE) &amp; ",") &amp; IF(ISBLANK(AI417),"",VLOOKUP(AI417,ComboValue!$N$2:$O$70,2,FALSE) &amp; ",") &amp; IF(ISBLANK(AJ417),"",VLOOKUP(AJ417,ComboValue!$N$2:$O$70,2,FALSE) &amp; ",") &amp; IF(ISBLANK(AK417),"",VLOOKUP(AK417,ComboValue!$N$2:$O$70,2,FALSE) &amp; ",") &amp; IF(ISBLANK(AL417),"",VLOOKUP(AL417,ComboValue!$N$2:$O$70,2,FALSE) &amp; ",") &amp; IF(ISBLANK(AM417),"",VLOOKUP(AM417,ComboValue!$N$2:$O$70,2,FALSE) &amp; ",") &amp; IF(ISBLANK(AN417),"",VLOOKUP(AN417,ComboValue!$N$2:$O$70,2,FALSE) &amp; ",") &amp; IF(ISBLANK(AO417),"",VLOOKUP(AO417,ComboValue!$N$2:$O$70,2,FALSE) &amp; ",") &amp; IF(ISBLANK(AP417),"",VLOOKUP(AP417,ComboValue!$N$2:$O$70,2,FALSE) &amp; ",") &amp; IF(ISBLANK(AQ417),"",VLOOKUP(AQ417,ComboValue!$N$2:$O$70,2,FALSE) &amp; ",") &amp; IF(ISBLANK(AR417),"",VLOOKUP(AR417,ComboValue!$N$2:$O$70,2,FALSE) &amp; ",") &amp; IF(ISBLANK(AS417),"",VLOOKUP(AS417,ComboValue!$N$2:$O$70,2,FALSE) &amp; ",") &amp; IF(ISBLANK(AT417),"",VLOOKUP(AT417,ComboValue!$N$2:$O$70,2,FALSE) &amp; ",") &amp; IF(ISBLANK(AU417),"",VLOOKUP(AU417,ComboValue!$N$2:$O$70,2,FALSE) &amp; ",") &amp; IF(ISBLANK(AV417),"",VLOOKUP(AV417,ComboValue!$N$2:$O$70,2,FALSE) &amp; ",")</f>
        <v/>
      </c>
      <c r="BC417" s="122" t="str">
        <f t="shared" si="337"/>
        <v/>
      </c>
      <c r="BD417" s="110"/>
      <c r="BE417" s="120" t="str">
        <f t="shared" si="377"/>
        <v/>
      </c>
      <c r="BF417" s="121" t="str">
        <f t="shared" si="378"/>
        <v/>
      </c>
      <c r="BG417" s="121" t="str">
        <f t="shared" si="379"/>
        <v/>
      </c>
      <c r="BH417" s="121" t="str">
        <f t="shared" si="380"/>
        <v/>
      </c>
      <c r="BI417" s="121" t="str">
        <f t="shared" si="381"/>
        <v/>
      </c>
      <c r="BJ417" s="121" t="str">
        <f t="shared" si="382"/>
        <v/>
      </c>
      <c r="BK417" s="121" t="str">
        <f t="shared" si="383"/>
        <v/>
      </c>
      <c r="BL417" s="121" t="str">
        <f t="shared" si="384"/>
        <v/>
      </c>
      <c r="BM417" s="121" t="str">
        <f t="shared" si="385"/>
        <v/>
      </c>
      <c r="BN417" s="121" t="str">
        <f t="shared" si="386"/>
        <v/>
      </c>
      <c r="BO417" s="121">
        <f t="shared" si="338"/>
        <v>0</v>
      </c>
      <c r="BP417" s="121">
        <f t="shared" si="339"/>
        <v>0</v>
      </c>
      <c r="BQ417" s="121">
        <f t="shared" si="340"/>
        <v>0</v>
      </c>
      <c r="BR417" s="121">
        <f t="shared" si="341"/>
        <v>0</v>
      </c>
      <c r="BS417" s="121">
        <f t="shared" si="342"/>
        <v>0</v>
      </c>
      <c r="BT417" s="121">
        <f t="shared" si="343"/>
        <v>0</v>
      </c>
      <c r="BU417" s="121" t="str">
        <f t="shared" si="344"/>
        <v/>
      </c>
      <c r="BV417" s="121" t="str">
        <f t="shared" si="345"/>
        <v/>
      </c>
      <c r="BW417" s="121" t="str">
        <f t="shared" si="346"/>
        <v/>
      </c>
      <c r="BX417" s="121" t="str">
        <f t="shared" si="347"/>
        <v/>
      </c>
      <c r="BY417" s="121" t="str">
        <f t="shared" si="348"/>
        <v/>
      </c>
      <c r="BZ417" s="121" t="str">
        <f t="shared" si="349"/>
        <v/>
      </c>
      <c r="CA417" s="121" t="str">
        <f t="shared" si="350"/>
        <v/>
      </c>
      <c r="CB417" s="121" t="str">
        <f t="shared" si="351"/>
        <v/>
      </c>
      <c r="CC417" s="121" t="str">
        <f t="shared" si="352"/>
        <v/>
      </c>
      <c r="CD417" s="121" t="str">
        <f t="shared" si="353"/>
        <v/>
      </c>
      <c r="CE417" s="121" t="str">
        <f t="shared" si="354"/>
        <v/>
      </c>
      <c r="CF417" s="121" t="str">
        <f t="shared" si="355"/>
        <v/>
      </c>
      <c r="CG417" s="121" t="str">
        <f t="shared" si="356"/>
        <v/>
      </c>
      <c r="CH417" s="121" t="str">
        <f t="shared" si="357"/>
        <v/>
      </c>
      <c r="CI417" s="121" t="str">
        <f t="shared" si="358"/>
        <v/>
      </c>
      <c r="CJ417" s="129" t="str">
        <f t="shared" si="359"/>
        <v/>
      </c>
      <c r="CK417" s="121" t="str">
        <f t="shared" si="360"/>
        <v/>
      </c>
      <c r="CL417" s="121" t="str">
        <f t="shared" si="361"/>
        <v/>
      </c>
      <c r="CM417" s="122" t="str">
        <f t="shared" si="362"/>
        <v/>
      </c>
      <c r="CN417" s="122"/>
      <c r="CO417" s="122"/>
      <c r="CP417" s="122"/>
      <c r="CQ417" s="122"/>
      <c r="CR417" s="218" t="str">
        <f t="shared" si="387"/>
        <v>NO</v>
      </c>
      <c r="CS417" s="120" t="str">
        <f t="shared" si="363"/>
        <v/>
      </c>
      <c r="CT417" s="121" t="str">
        <f t="shared" si="364"/>
        <v/>
      </c>
      <c r="CU417" s="121" t="str">
        <f t="shared" si="365"/>
        <v/>
      </c>
      <c r="CV417" s="121" t="str">
        <f t="shared" si="366"/>
        <v/>
      </c>
      <c r="CW417" s="121" t="str">
        <f t="shared" si="367"/>
        <v/>
      </c>
      <c r="CX417" s="121" t="str">
        <f t="shared" si="368"/>
        <v/>
      </c>
      <c r="CY417" s="121" t="str">
        <f t="shared" si="369"/>
        <v/>
      </c>
      <c r="CZ417" s="121" t="str">
        <f t="shared" si="370"/>
        <v/>
      </c>
      <c r="DA417" s="121" t="str">
        <f t="shared" si="371"/>
        <v/>
      </c>
      <c r="DB417" s="122" t="str">
        <f t="shared" si="372"/>
        <v/>
      </c>
      <c r="DC417" s="120" t="str">
        <f t="shared" si="373"/>
        <v/>
      </c>
      <c r="DD417" s="121" t="str">
        <f t="shared" si="374"/>
        <v/>
      </c>
      <c r="DE417" s="121" t="str">
        <f t="shared" si="375"/>
        <v/>
      </c>
      <c r="DF417" s="122" t="str">
        <f t="shared" si="376"/>
        <v/>
      </c>
      <c r="DG417" s="110"/>
    </row>
    <row r="418" spans="2:111" ht="16.2" hidden="1" customHeight="1" outlineLevel="2" x14ac:dyDescent="0.4">
      <c r="B418" s="7">
        <v>413</v>
      </c>
      <c r="C418" s="12"/>
      <c r="D418" s="13"/>
      <c r="E418" s="14"/>
      <c r="F418" s="14"/>
      <c r="G418" s="14"/>
      <c r="H418" s="14"/>
      <c r="I418" s="14"/>
      <c r="J418" s="14"/>
      <c r="K418" s="14"/>
      <c r="L418" s="15"/>
      <c r="M418" s="12"/>
      <c r="N418" s="12"/>
      <c r="O418" s="12"/>
      <c r="P418" s="98" t="str">
        <f xml:space="preserve"> IF(ISBLANK(M418),"",VLOOKUP(M418,ComboValue!$E$2:$I$18,5,FALSE))</f>
        <v/>
      </c>
      <c r="Q418" s="12"/>
      <c r="R418" s="234" t="str" cm="1">
        <f t="array" ref="R418">IF(OR(ISNUMBER(SEARCH("GHS05",$D418:$L418)),ISNUMBER(SEARCH("GHS06",$D418:$L418)),ISNUMBER(SEARCH("GHS07",$D418:$L418)),ISNUMBER(SEARCH("GHS08",$D418:$L418)),ISNUMBER(SEARCH("geen pictogram",$D418:$L418)),ISNUMBER(SEARCH("GHS09",$D418:$L418)),ISNUMBER(SEARCH("GHS05",$D418:$L418))),"JA","NEE")</f>
        <v>NEE</v>
      </c>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X418" s="121" t="str">
        <f xml:space="preserve"> IF(ISBLANK(D418),"",VLOOKUP(D418,ComboValue!$B$2:$C$11,2,FALSE) &amp; ",") &amp; IF(ISBLANK(E418),"",VLOOKUP(E418,ComboValue!$B$2:$C$11,2,FALSE) &amp; ",") &amp; IF(ISBLANK(F418),"",VLOOKUP(F418,ComboValue!$B$2:$C$11,2,FALSE) &amp; ",") &amp; IF(ISBLANK(G418),"",VLOOKUP(G418,ComboValue!$B$2:$C$11,2,FALSE) &amp; ",") &amp; IF(ISBLANK(H418),"",VLOOKUP(H418,ComboValue!$B$2:$C$11,2,FALSE) &amp; ",") &amp; IF(ISBLANK(I418),"",VLOOKUP(I418,ComboValue!$B$2:$C$11,2,FALSE) &amp; ",") &amp; IF(ISBLANK(J418),"",VLOOKUP(J418,ComboValue!$B$2:$C$11,2,FALSE) &amp; ",") &amp; IF(ISBLANK(K418),"",VLOOKUP(K418,ComboValue!$B$2:$C$11,2,FALSE) &amp; ",") &amp; IF(ISBLANK(L418),"",VLOOKUP(L418,ComboValue!$B$2:$C$11,2,FALSE) &amp; ",")</f>
        <v/>
      </c>
      <c r="AY418" s="121" t="str">
        <f t="shared" si="336"/>
        <v>Tous_NL</v>
      </c>
      <c r="AZ418" s="121" t="str">
        <f>IF(ISBLANK(M418),"",VLOOKUP(M418,ComboValue!$E$2:$G$18,3,FALSE))</f>
        <v/>
      </c>
      <c r="BA418" s="121" t="str">
        <f>IF(ISBLANK(N418),"",VLOOKUP(N418,ComboValue!$K$2:$L$5,2,FALSE))</f>
        <v/>
      </c>
      <c r="BB418" s="128" t="str">
        <f>IF(ISBLANK(S418),"",VLOOKUP(S418,ComboValue!$N$2:$O$70,2,FALSE) &amp; ",") &amp; IF(ISBLANK(T418),"",VLOOKUP(T418,ComboValue!$N$2:$O$70,2,FALSE) &amp; ",") &amp; IF(ISBLANK(U418),"",VLOOKUP(U418,ComboValue!$N$2:$O$70,2,FALSE) &amp; ",") &amp; IF(ISBLANK(V418),"",VLOOKUP(V418,ComboValue!$N$2:$O$70,2,FALSE) &amp; ",") &amp; IF(ISBLANK(W418),"",VLOOKUP(W418,ComboValue!$N$2:$O$70,2,FALSE) &amp; ",") &amp; IF(ISBLANK(X418),"",VLOOKUP(X418,ComboValue!$N$2:$O$70,2,FALSE) &amp; ",") &amp; IF(ISBLANK(Y418),"",VLOOKUP(Y418,ComboValue!$N$2:$O$70,2,FALSE) &amp; ",") &amp; IF(ISBLANK(Z418),"",VLOOKUP(Z418,ComboValue!$N$2:$O$70,2,FALSE) &amp; ",") &amp; IF(ISBLANK(AA418),"",VLOOKUP(AA418,ComboValue!$N$2:$O$70,2,FALSE) &amp; ",") &amp; IF(ISBLANK(AB418),"",VLOOKUP(AB418,ComboValue!$N$2:$O$70,2,FALSE) &amp; ",") &amp; IF(ISBLANK(AC418),"",VLOOKUP(AC418,ComboValue!$N$2:$O$70,2,FALSE) &amp; ",") &amp; IF(ISBLANK(AD418),"",VLOOKUP(AD418,ComboValue!$N$2:$O$70,2,FALSE) &amp; ",") &amp; IF(ISBLANK(AE418),"",VLOOKUP(AE418,ComboValue!$N$2:$O$70,2,FALSE) &amp; ",") &amp; IF(ISBLANK(AF418),"",VLOOKUP(AF418,ComboValue!$N$2:$O$70,2,FALSE) &amp; ",") &amp; IF(ISBLANK(AG418),"",VLOOKUP(AG418,ComboValue!$N$2:$O$70,2,FALSE) &amp; ",") &amp; IF(ISBLANK(AH418),"",VLOOKUP(AH418,ComboValue!$N$2:$O$70,2,FALSE) &amp; ",") &amp; IF(ISBLANK(AI418),"",VLOOKUP(AI418,ComboValue!$N$2:$O$70,2,FALSE) &amp; ",") &amp; IF(ISBLANK(AJ418),"",VLOOKUP(AJ418,ComboValue!$N$2:$O$70,2,FALSE) &amp; ",") &amp; IF(ISBLANK(AK418),"",VLOOKUP(AK418,ComboValue!$N$2:$O$70,2,FALSE) &amp; ",") &amp; IF(ISBLANK(AL418),"",VLOOKUP(AL418,ComboValue!$N$2:$O$70,2,FALSE) &amp; ",") &amp; IF(ISBLANK(AM418),"",VLOOKUP(AM418,ComboValue!$N$2:$O$70,2,FALSE) &amp; ",") &amp; IF(ISBLANK(AN418),"",VLOOKUP(AN418,ComboValue!$N$2:$O$70,2,FALSE) &amp; ",") &amp; IF(ISBLANK(AO418),"",VLOOKUP(AO418,ComboValue!$N$2:$O$70,2,FALSE) &amp; ",") &amp; IF(ISBLANK(AP418),"",VLOOKUP(AP418,ComboValue!$N$2:$O$70,2,FALSE) &amp; ",") &amp; IF(ISBLANK(AQ418),"",VLOOKUP(AQ418,ComboValue!$N$2:$O$70,2,FALSE) &amp; ",") &amp; IF(ISBLANK(AR418),"",VLOOKUP(AR418,ComboValue!$N$2:$O$70,2,FALSE) &amp; ",") &amp; IF(ISBLANK(AS418),"",VLOOKUP(AS418,ComboValue!$N$2:$O$70,2,FALSE) &amp; ",") &amp; IF(ISBLANK(AT418),"",VLOOKUP(AT418,ComboValue!$N$2:$O$70,2,FALSE) &amp; ",") &amp; IF(ISBLANK(AU418),"",VLOOKUP(AU418,ComboValue!$N$2:$O$70,2,FALSE) &amp; ",") &amp; IF(ISBLANK(AV418),"",VLOOKUP(AV418,ComboValue!$N$2:$O$70,2,FALSE) &amp; ",")</f>
        <v/>
      </c>
      <c r="BC418" s="122" t="str">
        <f t="shared" si="337"/>
        <v/>
      </c>
      <c r="BD418" s="110"/>
      <c r="BE418" s="120" t="str">
        <f t="shared" si="377"/>
        <v/>
      </c>
      <c r="BF418" s="121" t="str">
        <f t="shared" si="378"/>
        <v/>
      </c>
      <c r="BG418" s="121" t="str">
        <f t="shared" si="379"/>
        <v/>
      </c>
      <c r="BH418" s="121" t="str">
        <f t="shared" si="380"/>
        <v/>
      </c>
      <c r="BI418" s="121" t="str">
        <f t="shared" si="381"/>
        <v/>
      </c>
      <c r="BJ418" s="121" t="str">
        <f t="shared" si="382"/>
        <v/>
      </c>
      <c r="BK418" s="121" t="str">
        <f t="shared" si="383"/>
        <v/>
      </c>
      <c r="BL418" s="121" t="str">
        <f t="shared" si="384"/>
        <v/>
      </c>
      <c r="BM418" s="121" t="str">
        <f t="shared" si="385"/>
        <v/>
      </c>
      <c r="BN418" s="121" t="str">
        <f t="shared" si="386"/>
        <v/>
      </c>
      <c r="BO418" s="121">
        <f t="shared" si="338"/>
        <v>0</v>
      </c>
      <c r="BP418" s="121">
        <f t="shared" si="339"/>
        <v>0</v>
      </c>
      <c r="BQ418" s="121">
        <f t="shared" si="340"/>
        <v>0</v>
      </c>
      <c r="BR418" s="121">
        <f t="shared" si="341"/>
        <v>0</v>
      </c>
      <c r="BS418" s="121">
        <f t="shared" si="342"/>
        <v>0</v>
      </c>
      <c r="BT418" s="121">
        <f t="shared" si="343"/>
        <v>0</v>
      </c>
      <c r="BU418" s="121" t="str">
        <f t="shared" si="344"/>
        <v/>
      </c>
      <c r="BV418" s="121" t="str">
        <f t="shared" si="345"/>
        <v/>
      </c>
      <c r="BW418" s="121" t="str">
        <f t="shared" si="346"/>
        <v/>
      </c>
      <c r="BX418" s="121" t="str">
        <f t="shared" si="347"/>
        <v/>
      </c>
      <c r="BY418" s="121" t="str">
        <f t="shared" si="348"/>
        <v/>
      </c>
      <c r="BZ418" s="121" t="str">
        <f t="shared" si="349"/>
        <v/>
      </c>
      <c r="CA418" s="121" t="str">
        <f t="shared" si="350"/>
        <v/>
      </c>
      <c r="CB418" s="121" t="str">
        <f t="shared" si="351"/>
        <v/>
      </c>
      <c r="CC418" s="121" t="str">
        <f t="shared" si="352"/>
        <v/>
      </c>
      <c r="CD418" s="121" t="str">
        <f t="shared" si="353"/>
        <v/>
      </c>
      <c r="CE418" s="121" t="str">
        <f t="shared" si="354"/>
        <v/>
      </c>
      <c r="CF418" s="121" t="str">
        <f t="shared" si="355"/>
        <v/>
      </c>
      <c r="CG418" s="121" t="str">
        <f t="shared" si="356"/>
        <v/>
      </c>
      <c r="CH418" s="121" t="str">
        <f t="shared" si="357"/>
        <v/>
      </c>
      <c r="CI418" s="121" t="str">
        <f t="shared" si="358"/>
        <v/>
      </c>
      <c r="CJ418" s="129" t="str">
        <f t="shared" si="359"/>
        <v/>
      </c>
      <c r="CK418" s="121" t="str">
        <f t="shared" si="360"/>
        <v/>
      </c>
      <c r="CL418" s="121" t="str">
        <f t="shared" si="361"/>
        <v/>
      </c>
      <c r="CM418" s="122" t="str">
        <f t="shared" si="362"/>
        <v/>
      </c>
      <c r="CN418" s="122"/>
      <c r="CO418" s="122"/>
      <c r="CP418" s="122"/>
      <c r="CQ418" s="122"/>
      <c r="CR418" s="218" t="str">
        <f t="shared" si="387"/>
        <v>NO</v>
      </c>
      <c r="CS418" s="120" t="str">
        <f t="shared" si="363"/>
        <v/>
      </c>
      <c r="CT418" s="121" t="str">
        <f t="shared" si="364"/>
        <v/>
      </c>
      <c r="CU418" s="121" t="str">
        <f t="shared" si="365"/>
        <v/>
      </c>
      <c r="CV418" s="121" t="str">
        <f t="shared" si="366"/>
        <v/>
      </c>
      <c r="CW418" s="121" t="str">
        <f t="shared" si="367"/>
        <v/>
      </c>
      <c r="CX418" s="121" t="str">
        <f t="shared" si="368"/>
        <v/>
      </c>
      <c r="CY418" s="121" t="str">
        <f t="shared" si="369"/>
        <v/>
      </c>
      <c r="CZ418" s="121" t="str">
        <f t="shared" si="370"/>
        <v/>
      </c>
      <c r="DA418" s="121" t="str">
        <f t="shared" si="371"/>
        <v/>
      </c>
      <c r="DB418" s="122" t="str">
        <f t="shared" si="372"/>
        <v/>
      </c>
      <c r="DC418" s="120" t="str">
        <f t="shared" si="373"/>
        <v/>
      </c>
      <c r="DD418" s="121" t="str">
        <f t="shared" si="374"/>
        <v/>
      </c>
      <c r="DE418" s="121" t="str">
        <f t="shared" si="375"/>
        <v/>
      </c>
      <c r="DF418" s="122" t="str">
        <f t="shared" si="376"/>
        <v/>
      </c>
      <c r="DG418" s="110"/>
    </row>
    <row r="419" spans="2:111" ht="16.2" hidden="1" customHeight="1" outlineLevel="2" x14ac:dyDescent="0.4">
      <c r="B419" s="7">
        <v>414</v>
      </c>
      <c r="C419" s="12"/>
      <c r="D419" s="13"/>
      <c r="E419" s="14"/>
      <c r="F419" s="14"/>
      <c r="G419" s="14"/>
      <c r="H419" s="14"/>
      <c r="I419" s="14"/>
      <c r="J419" s="14"/>
      <c r="K419" s="14"/>
      <c r="L419" s="15"/>
      <c r="M419" s="12"/>
      <c r="N419" s="12"/>
      <c r="O419" s="12"/>
      <c r="P419" s="98" t="str">
        <f xml:space="preserve"> IF(ISBLANK(M419),"",VLOOKUP(M419,ComboValue!$E$2:$I$18,5,FALSE))</f>
        <v/>
      </c>
      <c r="Q419" s="12"/>
      <c r="R419" s="234" t="str" cm="1">
        <f t="array" ref="R419">IF(OR(ISNUMBER(SEARCH("GHS05",$D419:$L419)),ISNUMBER(SEARCH("GHS06",$D419:$L419)),ISNUMBER(SEARCH("GHS07",$D419:$L419)),ISNUMBER(SEARCH("GHS08",$D419:$L419)),ISNUMBER(SEARCH("geen pictogram",$D419:$L419)),ISNUMBER(SEARCH("GHS09",$D419:$L419)),ISNUMBER(SEARCH("GHS05",$D419:$L419))),"JA","NEE")</f>
        <v>NEE</v>
      </c>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X419" s="121" t="str">
        <f xml:space="preserve"> IF(ISBLANK(D419),"",VLOOKUP(D419,ComboValue!$B$2:$C$11,2,FALSE) &amp; ",") &amp; IF(ISBLANK(E419),"",VLOOKUP(E419,ComboValue!$B$2:$C$11,2,FALSE) &amp; ",") &amp; IF(ISBLANK(F419),"",VLOOKUP(F419,ComboValue!$B$2:$C$11,2,FALSE) &amp; ",") &amp; IF(ISBLANK(G419),"",VLOOKUP(G419,ComboValue!$B$2:$C$11,2,FALSE) &amp; ",") &amp; IF(ISBLANK(H419),"",VLOOKUP(H419,ComboValue!$B$2:$C$11,2,FALSE) &amp; ",") &amp; IF(ISBLANK(I419),"",VLOOKUP(I419,ComboValue!$B$2:$C$11,2,FALSE) &amp; ",") &amp; IF(ISBLANK(J419),"",VLOOKUP(J419,ComboValue!$B$2:$C$11,2,FALSE) &amp; ",") &amp; IF(ISBLANK(K419),"",VLOOKUP(K419,ComboValue!$B$2:$C$11,2,FALSE) &amp; ",") &amp; IF(ISBLANK(L419),"",VLOOKUP(L419,ComboValue!$B$2:$C$11,2,FALSE) &amp; ",")</f>
        <v/>
      </c>
      <c r="AY419" s="121" t="str">
        <f t="shared" ref="AY419:AY482" si="388">IF(ISNUMBER(SEARCH("04",AX419)),"Gaz_Nl","Tous_NL")</f>
        <v>Tous_NL</v>
      </c>
      <c r="AZ419" s="121" t="str">
        <f>IF(ISBLANK(M419),"",VLOOKUP(M419,ComboValue!$E$2:$G$18,3,FALSE))</f>
        <v/>
      </c>
      <c r="BA419" s="121" t="str">
        <f>IF(ISBLANK(N419),"",VLOOKUP(N419,ComboValue!$K$2:$L$5,2,FALSE))</f>
        <v/>
      </c>
      <c r="BB419" s="128" t="str">
        <f>IF(ISBLANK(S419),"",VLOOKUP(S419,ComboValue!$N$2:$O$70,2,FALSE) &amp; ",") &amp; IF(ISBLANK(T419),"",VLOOKUP(T419,ComboValue!$N$2:$O$70,2,FALSE) &amp; ",") &amp; IF(ISBLANK(U419),"",VLOOKUP(U419,ComboValue!$N$2:$O$70,2,FALSE) &amp; ",") &amp; IF(ISBLANK(V419),"",VLOOKUP(V419,ComboValue!$N$2:$O$70,2,FALSE) &amp; ",") &amp; IF(ISBLANK(W419),"",VLOOKUP(W419,ComboValue!$N$2:$O$70,2,FALSE) &amp; ",") &amp; IF(ISBLANK(X419),"",VLOOKUP(X419,ComboValue!$N$2:$O$70,2,FALSE) &amp; ",") &amp; IF(ISBLANK(Y419),"",VLOOKUP(Y419,ComboValue!$N$2:$O$70,2,FALSE) &amp; ",") &amp; IF(ISBLANK(Z419),"",VLOOKUP(Z419,ComboValue!$N$2:$O$70,2,FALSE) &amp; ",") &amp; IF(ISBLANK(AA419),"",VLOOKUP(AA419,ComboValue!$N$2:$O$70,2,FALSE) &amp; ",") &amp; IF(ISBLANK(AB419),"",VLOOKUP(AB419,ComboValue!$N$2:$O$70,2,FALSE) &amp; ",") &amp; IF(ISBLANK(AC419),"",VLOOKUP(AC419,ComboValue!$N$2:$O$70,2,FALSE) &amp; ",") &amp; IF(ISBLANK(AD419),"",VLOOKUP(AD419,ComboValue!$N$2:$O$70,2,FALSE) &amp; ",") &amp; IF(ISBLANK(AE419),"",VLOOKUP(AE419,ComboValue!$N$2:$O$70,2,FALSE) &amp; ",") &amp; IF(ISBLANK(AF419),"",VLOOKUP(AF419,ComboValue!$N$2:$O$70,2,FALSE) &amp; ",") &amp; IF(ISBLANK(AG419),"",VLOOKUP(AG419,ComboValue!$N$2:$O$70,2,FALSE) &amp; ",") &amp; IF(ISBLANK(AH419),"",VLOOKUP(AH419,ComboValue!$N$2:$O$70,2,FALSE) &amp; ",") &amp; IF(ISBLANK(AI419),"",VLOOKUP(AI419,ComboValue!$N$2:$O$70,2,FALSE) &amp; ",") &amp; IF(ISBLANK(AJ419),"",VLOOKUP(AJ419,ComboValue!$N$2:$O$70,2,FALSE) &amp; ",") &amp; IF(ISBLANK(AK419),"",VLOOKUP(AK419,ComboValue!$N$2:$O$70,2,FALSE) &amp; ",") &amp; IF(ISBLANK(AL419),"",VLOOKUP(AL419,ComboValue!$N$2:$O$70,2,FALSE) &amp; ",") &amp; IF(ISBLANK(AM419),"",VLOOKUP(AM419,ComboValue!$N$2:$O$70,2,FALSE) &amp; ",") &amp; IF(ISBLANK(AN419),"",VLOOKUP(AN419,ComboValue!$N$2:$O$70,2,FALSE) &amp; ",") &amp; IF(ISBLANK(AO419),"",VLOOKUP(AO419,ComboValue!$N$2:$O$70,2,FALSE) &amp; ",") &amp; IF(ISBLANK(AP419),"",VLOOKUP(AP419,ComboValue!$N$2:$O$70,2,FALSE) &amp; ",") &amp; IF(ISBLANK(AQ419),"",VLOOKUP(AQ419,ComboValue!$N$2:$O$70,2,FALSE) &amp; ",") &amp; IF(ISBLANK(AR419),"",VLOOKUP(AR419,ComboValue!$N$2:$O$70,2,FALSE) &amp; ",") &amp; IF(ISBLANK(AS419),"",VLOOKUP(AS419,ComboValue!$N$2:$O$70,2,FALSE) &amp; ",") &amp; IF(ISBLANK(AT419),"",VLOOKUP(AT419,ComboValue!$N$2:$O$70,2,FALSE) &amp; ",") &amp; IF(ISBLANK(AU419),"",VLOOKUP(AU419,ComboValue!$N$2:$O$70,2,FALSE) &amp; ",") &amp; IF(ISBLANK(AV419),"",VLOOKUP(AV419,ComboValue!$N$2:$O$70,2,FALSE) &amp; ",")</f>
        <v/>
      </c>
      <c r="BC419" s="122" t="str">
        <f t="shared" ref="BC419:BC482" si="389">IF(AND(ISNUMBER(SEARCH("04",AX419)),NOT(OR("C_01"=AZ419,"C_01b"=AZ419,"C_02"=AZ419,"C_03"=AZ419))),"01,","") &amp; IF(OR(AND("C_01"=AZ419,NOT("04"=BA419)),AND("C_02"=AZ419,NOT("04"=BA419)),AND("C_03"=AZ419,NOT("04"=BA419)),AND("C_04"=AZ419,NOT("01"=BA419)),AND("C_05"=AZ419,NOT("01"=BA419)),AND("C_06"=AZ419,OR("04"=BA419,BA419="")),AND("C_07"=AZ419,OR("04"=BA419,BA419="")),AND("C_08"=AZ419,NOT("03"=BA419)),AND("C_09"=AZ419,NOT("03"=BA419)),AND("C_10"=AZ419,NOT("04"=BA419)),AND("C_11"=AZ419,NOT("04"=BA419)),AND("C_12"=AZ419,NOT("04"=BA419)),AND("C_13"=AZ419,NOT("04"=BA419)),AND("C_14"=AZ419,NOT("04"=BA419))),"02,","") &amp; IF(AND(OR(ISNUMBER(SEARCH("11",BB419)),ISNUMBER(SEARCH("12",BB419))),NOT("01"=BA419)),"03,","") &amp; IF(AND(ISNUMBER(SEARCH("13",BB419)),NOT("02"=BA419)),"04,","")</f>
        <v/>
      </c>
      <c r="BD419" s="110"/>
      <c r="BE419" s="120" t="str">
        <f t="shared" si="377"/>
        <v/>
      </c>
      <c r="BF419" s="121" t="str">
        <f t="shared" si="378"/>
        <v/>
      </c>
      <c r="BG419" s="121" t="str">
        <f t="shared" si="379"/>
        <v/>
      </c>
      <c r="BH419" s="121" t="str">
        <f t="shared" si="380"/>
        <v/>
      </c>
      <c r="BI419" s="121" t="str">
        <f t="shared" si="381"/>
        <v/>
      </c>
      <c r="BJ419" s="121" t="str">
        <f t="shared" si="382"/>
        <v/>
      </c>
      <c r="BK419" s="121" t="str">
        <f t="shared" si="383"/>
        <v/>
      </c>
      <c r="BL419" s="121" t="str">
        <f t="shared" si="384"/>
        <v/>
      </c>
      <c r="BM419" s="121" t="str">
        <f t="shared" si="385"/>
        <v/>
      </c>
      <c r="BN419" s="121" t="str">
        <f t="shared" si="386"/>
        <v/>
      </c>
      <c r="BO419" s="121">
        <f t="shared" ref="BO419:BO482" si="390">IF(BF419="",0,BF419)</f>
        <v>0</v>
      </c>
      <c r="BP419" s="121">
        <f t="shared" ref="BP419:BP482" si="391">IF(BI419="",0,BI419-BQ419-BO419)</f>
        <v>0</v>
      </c>
      <c r="BQ419" s="121">
        <f t="shared" ref="BQ419:BQ482" si="392">IF(BJ419="",0,BJ419-BO419)</f>
        <v>0</v>
      </c>
      <c r="BR419" s="121">
        <f t="shared" ref="BR419:BR482" si="393">IF(BK419="",0,BK419-BS419-BP419-BQ419-BO419)</f>
        <v>0</v>
      </c>
      <c r="BS419" s="121">
        <f t="shared" ref="BS419:BS482" si="394">IF(BK419="",0,BK419-BP419-BQ419-BO419)</f>
        <v>0</v>
      </c>
      <c r="BT419" s="121">
        <f t="shared" ref="BT419:BT482" si="395">IF(BL419="",0,BL419-BR419-BS419-BP419-BQ419-BO419)</f>
        <v>0</v>
      </c>
      <c r="BU419" s="121" t="str">
        <f t="shared" ref="BU419:BU482" si="396">IF(AZ419="D_01",O419,"")</f>
        <v/>
      </c>
      <c r="BV419" s="121" t="str">
        <f t="shared" ref="BV419:BV482" si="397">IF(AZ419="D_01b",O419,"")</f>
        <v/>
      </c>
      <c r="BW419" s="121" t="str">
        <f t="shared" ref="BW419:BW482" si="398">IF(AZ419="D_02",O419,"")</f>
        <v/>
      </c>
      <c r="BX419" s="121" t="str">
        <f t="shared" ref="BX419:BX482" si="399">IF(AZ419="D_03",O419,"")</f>
        <v/>
      </c>
      <c r="BY419" s="121" t="str">
        <f t="shared" ref="BY419:BY482" si="400">IF(AND(OR(AZ419="D_04",AZ419="D_06"),BA419="01"),O419,"")</f>
        <v/>
      </c>
      <c r="BZ419" s="121" t="str">
        <f t="shared" ref="BZ419:BZ482" si="401">IF(AND(OR(AZ419="D_05",AZ419="D_07"),BA419="01"),O419,"")</f>
        <v/>
      </c>
      <c r="CA419" s="121" t="str">
        <f t="shared" ref="CA419:CA482" si="402">IF(AND(AZ419="D_06",BA419="02"),O419,"")</f>
        <v/>
      </c>
      <c r="CB419" s="121" t="str">
        <f t="shared" ref="CB419:CB482" si="403">IF(AND(AZ419="D_07",BA419="02"),O419,"")</f>
        <v/>
      </c>
      <c r="CC419" s="121" t="str">
        <f t="shared" ref="CC419:CC482" si="404">IF(AND(OR(AZ419="D_06",AZ419="D_08"),BA419="03"),O419,"")</f>
        <v/>
      </c>
      <c r="CD419" s="121" t="str">
        <f t="shared" ref="CD419:CD482" si="405">IF(AND(OR(AZ419="D_07",AZ419="D_09"),BA419="03"),O419,"")</f>
        <v/>
      </c>
      <c r="CE419" s="121" t="str">
        <f t="shared" ref="CE419:CE482" si="406">IF(AZ419="D_10",O419,"")</f>
        <v/>
      </c>
      <c r="CF419" s="121" t="str">
        <f t="shared" ref="CF419:CF482" si="407">IF(AZ419="D_11",O419,"")</f>
        <v/>
      </c>
      <c r="CG419" s="121" t="str">
        <f t="shared" ref="CG419:CG482" si="408">IF(AZ419="D_12",O419,"")</f>
        <v/>
      </c>
      <c r="CH419" s="121" t="str">
        <f t="shared" ref="CH419:CH482" si="409">IF(AZ419="D_13",O419,"")</f>
        <v/>
      </c>
      <c r="CI419" s="121" t="str">
        <f t="shared" ref="CI419:CI482" si="410">IF(AZ419="D_14",O419,"")</f>
        <v/>
      </c>
      <c r="CJ419" s="129" t="str">
        <f t="shared" ref="CJ419:CJ482" si="411">IF(AZ419="D_15",O419,"")</f>
        <v/>
      </c>
      <c r="CK419" s="121" t="str">
        <f t="shared" ref="CK419:CK482" si="412">IF(AND(AZ419="D_16",OR(ISNUMBER(SEARCH("34",BB419)),ISNUMBER(SEARCH("35",BB419)),ISNUMBER(SEARCH("38",BB419)),ISNUMBER(SEARCH("40",BB419)),ISNUMBER(SEARCH("41",BB419)),ISNUMBER(SEARCH("42",BB419)),ISNUMBER(SEARCH("43",BB419)),ISNUMBER(SEARCH("46",BB419)),ISNUMBER(SEARCH("47",BB419)),ISNUMBER(SEARCH("48",BB419)),ISNUMBER(SEARCH("53",BB419)),ISNUMBER(SEARCH("55",BB419)),ISNUMBER(SEARCH("58",BB419)))),O419-IF(ISNUMBER(CL419),CL419,0),"")</f>
        <v/>
      </c>
      <c r="CL419" s="121" t="str">
        <f t="shared" ref="CL419:CL482" si="413">IF(AND(AZ419="D_16",OR(ISNUMBER(SEARCH("01",BB419)),ISNUMBER(SEARCH("02",BB419)),ISNUMBER(SEARCH("03",BB419)),ISNUMBER(SEARCH("04",BB419)),ISNUMBER(SEARCH("05",BB419)),ISNUMBER(SEARCH("06",BB419)),ISNUMBER(SEARCH("07",BB419)),ISNUMBER(SEARCH("08",BB419)),ISNUMBER(SEARCH("09",BB419)),ISNUMBER(SEARCH("10",BB419)),ISNUMBER(SEARCH("11",BB419)),ISNUMBER(SEARCH("12",BB419)),ISNUMBER(SEARCH("13",BB419)),ISNUMBER(SEARCH("14",BB419)),ISNUMBER(SEARCH("15",BB419)),ISNUMBER(SEARCH("16",BB419)),ISNUMBER(SEARCH("17",BB419)),ISNUMBER(SEARCH("18",BB419)),ISNUMBER(SEARCH("19",BB419)),ISNUMBER(SEARCH("20",BB419)),ISNUMBER(SEARCH("21",BB419)),ISNUMBER(SEARCH("22",BB419)),ISNUMBER(SEARCH("23",BB419)),ISNUMBER(SEARCH("24",BB419)),ISNUMBER(SEARCH("25",BB419)),ISNUMBER(SEARCH("26",BB419)),ISNUMBER(SEARCH("27",BB419)),ISNUMBER(SEARCH("28",BB419)),ISNUMBER(SEARCH("29",BB419)),ISNUMBER(SEARCH("30",BB419)),ISNUMBER(SEARCH("31",BB419)),ISNUMBER(SEARCH("32",BB419)),ISNUMBER(SEARCH("33",BB419)),ISNUMBER(SEARCH("36",BB419)),ISNUMBER(SEARCH("37",BB419)),ISNUMBER(SEARCH("39",BB419)),ISNUMBER(SEARCH("44",BB419)),ISNUMBER(SEARCH("45",BB419)),ISNUMBER(SEARCH("49",BB419)),ISNUMBER(SEARCH("50",BB419)),ISNUMBER(SEARCH("51",BB419)),ISNUMBER(SEARCH("52",BB419)),ISNUMBER(SEARCH("54",BB419)),ISNUMBER(SEARCH("56",BB419)),ISNUMBER(SEARCH("57",BB419)),ISNUMBER(SEARCH("59",BB419)),ISNUMBER(SEARCH("60",BB419)),ISNUMBER(SEARCH("61",BB419)),ISNUMBER(SEARCH("62",BB419)),ISNUMBER(SEARCH("63",BB419)),ISNUMBER(SEARCH("64",BB419)),ISNUMBER(SEARCH("65",BB419)),ISNUMBER(SEARCH("66",BB419)))),O419,"")</f>
        <v/>
      </c>
      <c r="CM419" s="122" t="str">
        <f t="shared" ref="CM419:CM482" si="414">IF(OR(ISNUMBER(SEARCH("44",BB419)),ISNUMBER(SEARCH("45",BB419)),ISNUMBER(SEARCH("46",BB419)),ISNUMBER(SEARCH("47",BB419)),ISNUMBER(SEARCH("50",BB419)),ISNUMBER(SEARCH("51",BB419)),ISNUMBER(SEARCH("52",BB419)),ISNUMBER(SEARCH("53",BB419)),ISNUMBER(SEARCH("54",BB419)),ISNUMBER(SEARCH("55",BB419)),ISNUMBER(SEARCH("56",BB419)),ISNUMBER(SEARCH("57",BB419)),ISNUMBER(SEARCH("59",BB419))),B419 &amp; ",","")</f>
        <v/>
      </c>
      <c r="CN419" s="122"/>
      <c r="CO419" s="122"/>
      <c r="CP419" s="122"/>
      <c r="CQ419" s="122"/>
      <c r="CR419" s="218" t="str">
        <f t="shared" si="387"/>
        <v>NO</v>
      </c>
      <c r="CS419" s="120" t="str">
        <f t="shared" ref="CS419:CS482" si="415">IF(ISNUMBER(SEARCH("01",AX419)),B419 &amp; ",","")</f>
        <v/>
      </c>
      <c r="CT419" s="121" t="str">
        <f t="shared" ref="CT419:CT482" si="416">IF(ISNUMBER(SEARCH("02",AX419)),B419 &amp; ",","")</f>
        <v/>
      </c>
      <c r="CU419" s="121" t="str">
        <f t="shared" ref="CU419:CU482" si="417">IF(ISNUMBER(SEARCH("03",AX419)),B419 &amp; ",","")</f>
        <v/>
      </c>
      <c r="CV419" s="121" t="str">
        <f t="shared" ref="CV419:CV482" si="418">IF(ISNUMBER(SEARCH("04",AX419)),B419 &amp; ",","")</f>
        <v/>
      </c>
      <c r="CW419" s="121" t="str">
        <f t="shared" ref="CW419:CW482" si="419">IF(ISNUMBER(SEARCH("05",AX419)),B419 &amp; ",","")</f>
        <v/>
      </c>
      <c r="CX419" s="121" t="str">
        <f t="shared" ref="CX419:CX482" si="420">IF(ISNUMBER(SEARCH("06",AX419)),B419 &amp; ",","")</f>
        <v/>
      </c>
      <c r="CY419" s="121" t="str">
        <f t="shared" ref="CY419:CY482" si="421">IF(ISNUMBER(SEARCH("07",AX419)),B419 &amp; ",","")</f>
        <v/>
      </c>
      <c r="CZ419" s="121" t="str">
        <f t="shared" ref="CZ419:CZ482" si="422">IF(ISNUMBER(SEARCH("08",AX419)),B419 &amp; ",","")</f>
        <v/>
      </c>
      <c r="DA419" s="121" t="str">
        <f t="shared" ref="DA419:DA482" si="423">IF(ISNUMBER(SEARCH("09",AX419)),B419 &amp; ",","")</f>
        <v/>
      </c>
      <c r="DB419" s="122" t="str">
        <f t="shared" ref="DB419:DB482" si="424">IF(ISNUMBER(SEARCH("10",AX419)),B419 &amp; ",","")</f>
        <v/>
      </c>
      <c r="DC419" s="120" t="str">
        <f t="shared" ref="DC419:DC482" si="425">IF(ISNUMBER(SEARCH("01",BC419)),B419 &amp; ",","")</f>
        <v/>
      </c>
      <c r="DD419" s="121" t="str">
        <f t="shared" ref="DD419:DD482" si="426">IF(ISNUMBER(SEARCH("02",BC419)),B419 &amp; ",","")</f>
        <v/>
      </c>
      <c r="DE419" s="121" t="str">
        <f t="shared" ref="DE419:DE482" si="427">IF(ISNUMBER(SEARCH("03",BC419)),B419 &amp; ",","")</f>
        <v/>
      </c>
      <c r="DF419" s="122" t="str">
        <f t="shared" ref="DF419:DF482" si="428">IF(ISNUMBER(SEARCH("04",BC419)),B419 &amp; ",","")</f>
        <v/>
      </c>
      <c r="DG419" s="110"/>
    </row>
    <row r="420" spans="2:111" ht="16.2" hidden="1" customHeight="1" outlineLevel="2" x14ac:dyDescent="0.4">
      <c r="B420" s="7">
        <v>415</v>
      </c>
      <c r="C420" s="12"/>
      <c r="D420" s="13"/>
      <c r="E420" s="14"/>
      <c r="F420" s="14"/>
      <c r="G420" s="14"/>
      <c r="H420" s="14"/>
      <c r="I420" s="14"/>
      <c r="J420" s="14"/>
      <c r="K420" s="14"/>
      <c r="L420" s="15"/>
      <c r="M420" s="12"/>
      <c r="N420" s="12"/>
      <c r="O420" s="12"/>
      <c r="P420" s="98" t="str">
        <f xml:space="preserve"> IF(ISBLANK(M420),"",VLOOKUP(M420,ComboValue!$E$2:$I$18,5,FALSE))</f>
        <v/>
      </c>
      <c r="Q420" s="12"/>
      <c r="R420" s="234" t="str" cm="1">
        <f t="array" ref="R420">IF(OR(ISNUMBER(SEARCH("GHS05",$D420:$L420)),ISNUMBER(SEARCH("GHS06",$D420:$L420)),ISNUMBER(SEARCH("GHS07",$D420:$L420)),ISNUMBER(SEARCH("GHS08",$D420:$L420)),ISNUMBER(SEARCH("geen pictogram",$D420:$L420)),ISNUMBER(SEARCH("GHS09",$D420:$L420)),ISNUMBER(SEARCH("GHS05",$D420:$L420))),"JA","NEE")</f>
        <v>NEE</v>
      </c>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X420" s="121" t="str">
        <f xml:space="preserve"> IF(ISBLANK(D420),"",VLOOKUP(D420,ComboValue!$B$2:$C$11,2,FALSE) &amp; ",") &amp; IF(ISBLANK(E420),"",VLOOKUP(E420,ComboValue!$B$2:$C$11,2,FALSE) &amp; ",") &amp; IF(ISBLANK(F420),"",VLOOKUP(F420,ComboValue!$B$2:$C$11,2,FALSE) &amp; ",") &amp; IF(ISBLANK(G420),"",VLOOKUP(G420,ComboValue!$B$2:$C$11,2,FALSE) &amp; ",") &amp; IF(ISBLANK(H420),"",VLOOKUP(H420,ComboValue!$B$2:$C$11,2,FALSE) &amp; ",") &amp; IF(ISBLANK(I420),"",VLOOKUP(I420,ComboValue!$B$2:$C$11,2,FALSE) &amp; ",") &amp; IF(ISBLANK(J420),"",VLOOKUP(J420,ComboValue!$B$2:$C$11,2,FALSE) &amp; ",") &amp; IF(ISBLANK(K420),"",VLOOKUP(K420,ComboValue!$B$2:$C$11,2,FALSE) &amp; ",") &amp; IF(ISBLANK(L420),"",VLOOKUP(L420,ComboValue!$B$2:$C$11,2,FALSE) &amp; ",")</f>
        <v/>
      </c>
      <c r="AY420" s="121" t="str">
        <f t="shared" si="388"/>
        <v>Tous_NL</v>
      </c>
      <c r="AZ420" s="121" t="str">
        <f>IF(ISBLANK(M420),"",VLOOKUP(M420,ComboValue!$E$2:$G$18,3,FALSE))</f>
        <v/>
      </c>
      <c r="BA420" s="121" t="str">
        <f>IF(ISBLANK(N420),"",VLOOKUP(N420,ComboValue!$K$2:$L$5,2,FALSE))</f>
        <v/>
      </c>
      <c r="BB420" s="128" t="str">
        <f>IF(ISBLANK(S420),"",VLOOKUP(S420,ComboValue!$N$2:$O$70,2,FALSE) &amp; ",") &amp; IF(ISBLANK(T420),"",VLOOKUP(T420,ComboValue!$N$2:$O$70,2,FALSE) &amp; ",") &amp; IF(ISBLANK(U420),"",VLOOKUP(U420,ComboValue!$N$2:$O$70,2,FALSE) &amp; ",") &amp; IF(ISBLANK(V420),"",VLOOKUP(V420,ComboValue!$N$2:$O$70,2,FALSE) &amp; ",") &amp; IF(ISBLANK(W420),"",VLOOKUP(W420,ComboValue!$N$2:$O$70,2,FALSE) &amp; ",") &amp; IF(ISBLANK(X420),"",VLOOKUP(X420,ComboValue!$N$2:$O$70,2,FALSE) &amp; ",") &amp; IF(ISBLANK(Y420),"",VLOOKUP(Y420,ComboValue!$N$2:$O$70,2,FALSE) &amp; ",") &amp; IF(ISBLANK(Z420),"",VLOOKUP(Z420,ComboValue!$N$2:$O$70,2,FALSE) &amp; ",") &amp; IF(ISBLANK(AA420),"",VLOOKUP(AA420,ComboValue!$N$2:$O$70,2,FALSE) &amp; ",") &amp; IF(ISBLANK(AB420),"",VLOOKUP(AB420,ComboValue!$N$2:$O$70,2,FALSE) &amp; ",") &amp; IF(ISBLANK(AC420),"",VLOOKUP(AC420,ComboValue!$N$2:$O$70,2,FALSE) &amp; ",") &amp; IF(ISBLANK(AD420),"",VLOOKUP(AD420,ComboValue!$N$2:$O$70,2,FALSE) &amp; ",") &amp; IF(ISBLANK(AE420),"",VLOOKUP(AE420,ComboValue!$N$2:$O$70,2,FALSE) &amp; ",") &amp; IF(ISBLANK(AF420),"",VLOOKUP(AF420,ComboValue!$N$2:$O$70,2,FALSE) &amp; ",") &amp; IF(ISBLANK(AG420),"",VLOOKUP(AG420,ComboValue!$N$2:$O$70,2,FALSE) &amp; ",") &amp; IF(ISBLANK(AH420),"",VLOOKUP(AH420,ComboValue!$N$2:$O$70,2,FALSE) &amp; ",") &amp; IF(ISBLANK(AI420),"",VLOOKUP(AI420,ComboValue!$N$2:$O$70,2,FALSE) &amp; ",") &amp; IF(ISBLANK(AJ420),"",VLOOKUP(AJ420,ComboValue!$N$2:$O$70,2,FALSE) &amp; ",") &amp; IF(ISBLANK(AK420),"",VLOOKUP(AK420,ComboValue!$N$2:$O$70,2,FALSE) &amp; ",") &amp; IF(ISBLANK(AL420),"",VLOOKUP(AL420,ComboValue!$N$2:$O$70,2,FALSE) &amp; ",") &amp; IF(ISBLANK(AM420),"",VLOOKUP(AM420,ComboValue!$N$2:$O$70,2,FALSE) &amp; ",") &amp; IF(ISBLANK(AN420),"",VLOOKUP(AN420,ComboValue!$N$2:$O$70,2,FALSE) &amp; ",") &amp; IF(ISBLANK(AO420),"",VLOOKUP(AO420,ComboValue!$N$2:$O$70,2,FALSE) &amp; ",") &amp; IF(ISBLANK(AP420),"",VLOOKUP(AP420,ComboValue!$N$2:$O$70,2,FALSE) &amp; ",") &amp; IF(ISBLANK(AQ420),"",VLOOKUP(AQ420,ComboValue!$N$2:$O$70,2,FALSE) &amp; ",") &amp; IF(ISBLANK(AR420),"",VLOOKUP(AR420,ComboValue!$N$2:$O$70,2,FALSE) &amp; ",") &amp; IF(ISBLANK(AS420),"",VLOOKUP(AS420,ComboValue!$N$2:$O$70,2,FALSE) &amp; ",") &amp; IF(ISBLANK(AT420),"",VLOOKUP(AT420,ComboValue!$N$2:$O$70,2,FALSE) &amp; ",") &amp; IF(ISBLANK(AU420),"",VLOOKUP(AU420,ComboValue!$N$2:$O$70,2,FALSE) &amp; ",") &amp; IF(ISBLANK(AV420),"",VLOOKUP(AV420,ComboValue!$N$2:$O$70,2,FALSE) &amp; ",")</f>
        <v/>
      </c>
      <c r="BC420" s="122" t="str">
        <f t="shared" si="389"/>
        <v/>
      </c>
      <c r="BD420" s="110"/>
      <c r="BE420" s="120" t="str">
        <f t="shared" si="377"/>
        <v/>
      </c>
      <c r="BF420" s="121" t="str">
        <f t="shared" si="378"/>
        <v/>
      </c>
      <c r="BG420" s="121" t="str">
        <f t="shared" si="379"/>
        <v/>
      </c>
      <c r="BH420" s="121" t="str">
        <f t="shared" si="380"/>
        <v/>
      </c>
      <c r="BI420" s="121" t="str">
        <f t="shared" si="381"/>
        <v/>
      </c>
      <c r="BJ420" s="121" t="str">
        <f t="shared" si="382"/>
        <v/>
      </c>
      <c r="BK420" s="121" t="str">
        <f t="shared" si="383"/>
        <v/>
      </c>
      <c r="BL420" s="121" t="str">
        <f t="shared" si="384"/>
        <v/>
      </c>
      <c r="BM420" s="121" t="str">
        <f t="shared" si="385"/>
        <v/>
      </c>
      <c r="BN420" s="121" t="str">
        <f t="shared" si="386"/>
        <v/>
      </c>
      <c r="BO420" s="121">
        <f t="shared" si="390"/>
        <v>0</v>
      </c>
      <c r="BP420" s="121">
        <f t="shared" si="391"/>
        <v>0</v>
      </c>
      <c r="BQ420" s="121">
        <f t="shared" si="392"/>
        <v>0</v>
      </c>
      <c r="BR420" s="121">
        <f t="shared" si="393"/>
        <v>0</v>
      </c>
      <c r="BS420" s="121">
        <f t="shared" si="394"/>
        <v>0</v>
      </c>
      <c r="BT420" s="121">
        <f t="shared" si="395"/>
        <v>0</v>
      </c>
      <c r="BU420" s="121" t="str">
        <f t="shared" si="396"/>
        <v/>
      </c>
      <c r="BV420" s="121" t="str">
        <f t="shared" si="397"/>
        <v/>
      </c>
      <c r="BW420" s="121" t="str">
        <f t="shared" si="398"/>
        <v/>
      </c>
      <c r="BX420" s="121" t="str">
        <f t="shared" si="399"/>
        <v/>
      </c>
      <c r="BY420" s="121" t="str">
        <f t="shared" si="400"/>
        <v/>
      </c>
      <c r="BZ420" s="121" t="str">
        <f t="shared" si="401"/>
        <v/>
      </c>
      <c r="CA420" s="121" t="str">
        <f t="shared" si="402"/>
        <v/>
      </c>
      <c r="CB420" s="121" t="str">
        <f t="shared" si="403"/>
        <v/>
      </c>
      <c r="CC420" s="121" t="str">
        <f t="shared" si="404"/>
        <v/>
      </c>
      <c r="CD420" s="121" t="str">
        <f t="shared" si="405"/>
        <v/>
      </c>
      <c r="CE420" s="121" t="str">
        <f t="shared" si="406"/>
        <v/>
      </c>
      <c r="CF420" s="121" t="str">
        <f t="shared" si="407"/>
        <v/>
      </c>
      <c r="CG420" s="121" t="str">
        <f t="shared" si="408"/>
        <v/>
      </c>
      <c r="CH420" s="121" t="str">
        <f t="shared" si="409"/>
        <v/>
      </c>
      <c r="CI420" s="121" t="str">
        <f t="shared" si="410"/>
        <v/>
      </c>
      <c r="CJ420" s="129" t="str">
        <f t="shared" si="411"/>
        <v/>
      </c>
      <c r="CK420" s="121" t="str">
        <f t="shared" si="412"/>
        <v/>
      </c>
      <c r="CL420" s="121" t="str">
        <f t="shared" si="413"/>
        <v/>
      </c>
      <c r="CM420" s="122" t="str">
        <f t="shared" si="414"/>
        <v/>
      </c>
      <c r="CN420" s="122"/>
      <c r="CO420" s="122"/>
      <c r="CP420" s="122"/>
      <c r="CQ420" s="122"/>
      <c r="CR420" s="218" t="str">
        <f t="shared" si="387"/>
        <v>NO</v>
      </c>
      <c r="CS420" s="120" t="str">
        <f t="shared" si="415"/>
        <v/>
      </c>
      <c r="CT420" s="121" t="str">
        <f t="shared" si="416"/>
        <v/>
      </c>
      <c r="CU420" s="121" t="str">
        <f t="shared" si="417"/>
        <v/>
      </c>
      <c r="CV420" s="121" t="str">
        <f t="shared" si="418"/>
        <v/>
      </c>
      <c r="CW420" s="121" t="str">
        <f t="shared" si="419"/>
        <v/>
      </c>
      <c r="CX420" s="121" t="str">
        <f t="shared" si="420"/>
        <v/>
      </c>
      <c r="CY420" s="121" t="str">
        <f t="shared" si="421"/>
        <v/>
      </c>
      <c r="CZ420" s="121" t="str">
        <f t="shared" si="422"/>
        <v/>
      </c>
      <c r="DA420" s="121" t="str">
        <f t="shared" si="423"/>
        <v/>
      </c>
      <c r="DB420" s="122" t="str">
        <f t="shared" si="424"/>
        <v/>
      </c>
      <c r="DC420" s="120" t="str">
        <f t="shared" si="425"/>
        <v/>
      </c>
      <c r="DD420" s="121" t="str">
        <f t="shared" si="426"/>
        <v/>
      </c>
      <c r="DE420" s="121" t="str">
        <f t="shared" si="427"/>
        <v/>
      </c>
      <c r="DF420" s="122" t="str">
        <f t="shared" si="428"/>
        <v/>
      </c>
      <c r="DG420" s="110"/>
    </row>
    <row r="421" spans="2:111" ht="16.2" hidden="1" customHeight="1" outlineLevel="2" x14ac:dyDescent="0.4">
      <c r="B421" s="7">
        <v>416</v>
      </c>
      <c r="C421" s="12"/>
      <c r="D421" s="13"/>
      <c r="E421" s="14"/>
      <c r="F421" s="14"/>
      <c r="G421" s="14"/>
      <c r="H421" s="14"/>
      <c r="I421" s="14"/>
      <c r="J421" s="14"/>
      <c r="K421" s="14"/>
      <c r="L421" s="15"/>
      <c r="M421" s="12"/>
      <c r="N421" s="12"/>
      <c r="O421" s="12"/>
      <c r="P421" s="98" t="str">
        <f xml:space="preserve"> IF(ISBLANK(M421),"",VLOOKUP(M421,ComboValue!$E$2:$I$18,5,FALSE))</f>
        <v/>
      </c>
      <c r="Q421" s="12"/>
      <c r="R421" s="234" t="str" cm="1">
        <f t="array" ref="R421">IF(OR(ISNUMBER(SEARCH("GHS05",$D421:$L421)),ISNUMBER(SEARCH("GHS06",$D421:$L421)),ISNUMBER(SEARCH("GHS07",$D421:$L421)),ISNUMBER(SEARCH("GHS08",$D421:$L421)),ISNUMBER(SEARCH("geen pictogram",$D421:$L421)),ISNUMBER(SEARCH("GHS09",$D421:$L421)),ISNUMBER(SEARCH("GHS05",$D421:$L421))),"JA","NEE")</f>
        <v>NEE</v>
      </c>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X421" s="121" t="str">
        <f xml:space="preserve"> IF(ISBLANK(D421),"",VLOOKUP(D421,ComboValue!$B$2:$C$11,2,FALSE) &amp; ",") &amp; IF(ISBLANK(E421),"",VLOOKUP(E421,ComboValue!$B$2:$C$11,2,FALSE) &amp; ",") &amp; IF(ISBLANK(F421),"",VLOOKUP(F421,ComboValue!$B$2:$C$11,2,FALSE) &amp; ",") &amp; IF(ISBLANK(G421),"",VLOOKUP(G421,ComboValue!$B$2:$C$11,2,FALSE) &amp; ",") &amp; IF(ISBLANK(H421),"",VLOOKUP(H421,ComboValue!$B$2:$C$11,2,FALSE) &amp; ",") &amp; IF(ISBLANK(I421),"",VLOOKUP(I421,ComboValue!$B$2:$C$11,2,FALSE) &amp; ",") &amp; IF(ISBLANK(J421),"",VLOOKUP(J421,ComboValue!$B$2:$C$11,2,FALSE) &amp; ",") &amp; IF(ISBLANK(K421),"",VLOOKUP(K421,ComboValue!$B$2:$C$11,2,FALSE) &amp; ",") &amp; IF(ISBLANK(L421),"",VLOOKUP(L421,ComboValue!$B$2:$C$11,2,FALSE) &amp; ",")</f>
        <v/>
      </c>
      <c r="AY421" s="121" t="str">
        <f t="shared" si="388"/>
        <v>Tous_NL</v>
      </c>
      <c r="AZ421" s="121" t="str">
        <f>IF(ISBLANK(M421),"",VLOOKUP(M421,ComboValue!$E$2:$G$18,3,FALSE))</f>
        <v/>
      </c>
      <c r="BA421" s="121" t="str">
        <f>IF(ISBLANK(N421),"",VLOOKUP(N421,ComboValue!$K$2:$L$5,2,FALSE))</f>
        <v/>
      </c>
      <c r="BB421" s="128" t="str">
        <f>IF(ISBLANK(S421),"",VLOOKUP(S421,ComboValue!$N$2:$O$70,2,FALSE) &amp; ",") &amp; IF(ISBLANK(T421),"",VLOOKUP(T421,ComboValue!$N$2:$O$70,2,FALSE) &amp; ",") &amp; IF(ISBLANK(U421),"",VLOOKUP(U421,ComboValue!$N$2:$O$70,2,FALSE) &amp; ",") &amp; IF(ISBLANK(V421),"",VLOOKUP(V421,ComboValue!$N$2:$O$70,2,FALSE) &amp; ",") &amp; IF(ISBLANK(W421),"",VLOOKUP(W421,ComboValue!$N$2:$O$70,2,FALSE) &amp; ",") &amp; IF(ISBLANK(X421),"",VLOOKUP(X421,ComboValue!$N$2:$O$70,2,FALSE) &amp; ",") &amp; IF(ISBLANK(Y421),"",VLOOKUP(Y421,ComboValue!$N$2:$O$70,2,FALSE) &amp; ",") &amp; IF(ISBLANK(Z421),"",VLOOKUP(Z421,ComboValue!$N$2:$O$70,2,FALSE) &amp; ",") &amp; IF(ISBLANK(AA421),"",VLOOKUP(AA421,ComboValue!$N$2:$O$70,2,FALSE) &amp; ",") &amp; IF(ISBLANK(AB421),"",VLOOKUP(AB421,ComboValue!$N$2:$O$70,2,FALSE) &amp; ",") &amp; IF(ISBLANK(AC421),"",VLOOKUP(AC421,ComboValue!$N$2:$O$70,2,FALSE) &amp; ",") &amp; IF(ISBLANK(AD421),"",VLOOKUP(AD421,ComboValue!$N$2:$O$70,2,FALSE) &amp; ",") &amp; IF(ISBLANK(AE421),"",VLOOKUP(AE421,ComboValue!$N$2:$O$70,2,FALSE) &amp; ",") &amp; IF(ISBLANK(AF421),"",VLOOKUP(AF421,ComboValue!$N$2:$O$70,2,FALSE) &amp; ",") &amp; IF(ISBLANK(AG421),"",VLOOKUP(AG421,ComboValue!$N$2:$O$70,2,FALSE) &amp; ",") &amp; IF(ISBLANK(AH421),"",VLOOKUP(AH421,ComboValue!$N$2:$O$70,2,FALSE) &amp; ",") &amp; IF(ISBLANK(AI421),"",VLOOKUP(AI421,ComboValue!$N$2:$O$70,2,FALSE) &amp; ",") &amp; IF(ISBLANK(AJ421),"",VLOOKUP(AJ421,ComboValue!$N$2:$O$70,2,FALSE) &amp; ",") &amp; IF(ISBLANK(AK421),"",VLOOKUP(AK421,ComboValue!$N$2:$O$70,2,FALSE) &amp; ",") &amp; IF(ISBLANK(AL421),"",VLOOKUP(AL421,ComboValue!$N$2:$O$70,2,FALSE) &amp; ",") &amp; IF(ISBLANK(AM421),"",VLOOKUP(AM421,ComboValue!$N$2:$O$70,2,FALSE) &amp; ",") &amp; IF(ISBLANK(AN421),"",VLOOKUP(AN421,ComboValue!$N$2:$O$70,2,FALSE) &amp; ",") &amp; IF(ISBLANK(AO421),"",VLOOKUP(AO421,ComboValue!$N$2:$O$70,2,FALSE) &amp; ",") &amp; IF(ISBLANK(AP421),"",VLOOKUP(AP421,ComboValue!$N$2:$O$70,2,FALSE) &amp; ",") &amp; IF(ISBLANK(AQ421),"",VLOOKUP(AQ421,ComboValue!$N$2:$O$70,2,FALSE) &amp; ",") &amp; IF(ISBLANK(AR421),"",VLOOKUP(AR421,ComboValue!$N$2:$O$70,2,FALSE) &amp; ",") &amp; IF(ISBLANK(AS421),"",VLOOKUP(AS421,ComboValue!$N$2:$O$70,2,FALSE) &amp; ",") &amp; IF(ISBLANK(AT421),"",VLOOKUP(AT421,ComboValue!$N$2:$O$70,2,FALSE) &amp; ",") &amp; IF(ISBLANK(AU421),"",VLOOKUP(AU421,ComboValue!$N$2:$O$70,2,FALSE) &amp; ",") &amp; IF(ISBLANK(AV421),"",VLOOKUP(AV421,ComboValue!$N$2:$O$70,2,FALSE) &amp; ",")</f>
        <v/>
      </c>
      <c r="BC421" s="122" t="str">
        <f t="shared" si="389"/>
        <v/>
      </c>
      <c r="BD421" s="110"/>
      <c r="BE421" s="120" t="str">
        <f t="shared" si="377"/>
        <v/>
      </c>
      <c r="BF421" s="121" t="str">
        <f t="shared" si="378"/>
        <v/>
      </c>
      <c r="BG421" s="121" t="str">
        <f t="shared" si="379"/>
        <v/>
      </c>
      <c r="BH421" s="121" t="str">
        <f t="shared" si="380"/>
        <v/>
      </c>
      <c r="BI421" s="121" t="str">
        <f t="shared" si="381"/>
        <v/>
      </c>
      <c r="BJ421" s="121" t="str">
        <f t="shared" si="382"/>
        <v/>
      </c>
      <c r="BK421" s="121" t="str">
        <f t="shared" si="383"/>
        <v/>
      </c>
      <c r="BL421" s="121" t="str">
        <f t="shared" si="384"/>
        <v/>
      </c>
      <c r="BM421" s="121" t="str">
        <f t="shared" si="385"/>
        <v/>
      </c>
      <c r="BN421" s="121" t="str">
        <f t="shared" si="386"/>
        <v/>
      </c>
      <c r="BO421" s="121">
        <f t="shared" si="390"/>
        <v>0</v>
      </c>
      <c r="BP421" s="121">
        <f t="shared" si="391"/>
        <v>0</v>
      </c>
      <c r="BQ421" s="121">
        <f t="shared" si="392"/>
        <v>0</v>
      </c>
      <c r="BR421" s="121">
        <f t="shared" si="393"/>
        <v>0</v>
      </c>
      <c r="BS421" s="121">
        <f t="shared" si="394"/>
        <v>0</v>
      </c>
      <c r="BT421" s="121">
        <f t="shared" si="395"/>
        <v>0</v>
      </c>
      <c r="BU421" s="121" t="str">
        <f t="shared" si="396"/>
        <v/>
      </c>
      <c r="BV421" s="121" t="str">
        <f t="shared" si="397"/>
        <v/>
      </c>
      <c r="BW421" s="121" t="str">
        <f t="shared" si="398"/>
        <v/>
      </c>
      <c r="BX421" s="121" t="str">
        <f t="shared" si="399"/>
        <v/>
      </c>
      <c r="BY421" s="121" t="str">
        <f t="shared" si="400"/>
        <v/>
      </c>
      <c r="BZ421" s="121" t="str">
        <f t="shared" si="401"/>
        <v/>
      </c>
      <c r="CA421" s="121" t="str">
        <f t="shared" si="402"/>
        <v/>
      </c>
      <c r="CB421" s="121" t="str">
        <f t="shared" si="403"/>
        <v/>
      </c>
      <c r="CC421" s="121" t="str">
        <f t="shared" si="404"/>
        <v/>
      </c>
      <c r="CD421" s="121" t="str">
        <f t="shared" si="405"/>
        <v/>
      </c>
      <c r="CE421" s="121" t="str">
        <f t="shared" si="406"/>
        <v/>
      </c>
      <c r="CF421" s="121" t="str">
        <f t="shared" si="407"/>
        <v/>
      </c>
      <c r="CG421" s="121" t="str">
        <f t="shared" si="408"/>
        <v/>
      </c>
      <c r="CH421" s="121" t="str">
        <f t="shared" si="409"/>
        <v/>
      </c>
      <c r="CI421" s="121" t="str">
        <f t="shared" si="410"/>
        <v/>
      </c>
      <c r="CJ421" s="129" t="str">
        <f t="shared" si="411"/>
        <v/>
      </c>
      <c r="CK421" s="121" t="str">
        <f t="shared" si="412"/>
        <v/>
      </c>
      <c r="CL421" s="121" t="str">
        <f t="shared" si="413"/>
        <v/>
      </c>
      <c r="CM421" s="122" t="str">
        <f t="shared" si="414"/>
        <v/>
      </c>
      <c r="CN421" s="122"/>
      <c r="CO421" s="122"/>
      <c r="CP421" s="122"/>
      <c r="CQ421" s="122"/>
      <c r="CR421" s="218" t="str">
        <f t="shared" si="387"/>
        <v>NO</v>
      </c>
      <c r="CS421" s="120" t="str">
        <f t="shared" si="415"/>
        <v/>
      </c>
      <c r="CT421" s="121" t="str">
        <f t="shared" si="416"/>
        <v/>
      </c>
      <c r="CU421" s="121" t="str">
        <f t="shared" si="417"/>
        <v/>
      </c>
      <c r="CV421" s="121" t="str">
        <f t="shared" si="418"/>
        <v/>
      </c>
      <c r="CW421" s="121" t="str">
        <f t="shared" si="419"/>
        <v/>
      </c>
      <c r="CX421" s="121" t="str">
        <f t="shared" si="420"/>
        <v/>
      </c>
      <c r="CY421" s="121" t="str">
        <f t="shared" si="421"/>
        <v/>
      </c>
      <c r="CZ421" s="121" t="str">
        <f t="shared" si="422"/>
        <v/>
      </c>
      <c r="DA421" s="121" t="str">
        <f t="shared" si="423"/>
        <v/>
      </c>
      <c r="DB421" s="122" t="str">
        <f t="shared" si="424"/>
        <v/>
      </c>
      <c r="DC421" s="120" t="str">
        <f t="shared" si="425"/>
        <v/>
      </c>
      <c r="DD421" s="121" t="str">
        <f t="shared" si="426"/>
        <v/>
      </c>
      <c r="DE421" s="121" t="str">
        <f t="shared" si="427"/>
        <v/>
      </c>
      <c r="DF421" s="122" t="str">
        <f t="shared" si="428"/>
        <v/>
      </c>
      <c r="DG421" s="110"/>
    </row>
    <row r="422" spans="2:111" ht="16.2" hidden="1" customHeight="1" outlineLevel="2" x14ac:dyDescent="0.4">
      <c r="B422" s="7">
        <v>417</v>
      </c>
      <c r="C422" s="12"/>
      <c r="D422" s="13"/>
      <c r="E422" s="14"/>
      <c r="F422" s="14"/>
      <c r="G422" s="14"/>
      <c r="H422" s="14"/>
      <c r="I422" s="14"/>
      <c r="J422" s="14"/>
      <c r="K422" s="14"/>
      <c r="L422" s="15"/>
      <c r="M422" s="12"/>
      <c r="N422" s="12"/>
      <c r="O422" s="12"/>
      <c r="P422" s="98" t="str">
        <f xml:space="preserve"> IF(ISBLANK(M422),"",VLOOKUP(M422,ComboValue!$E$2:$I$18,5,FALSE))</f>
        <v/>
      </c>
      <c r="Q422" s="12"/>
      <c r="R422" s="234" t="str" cm="1">
        <f t="array" ref="R422">IF(OR(ISNUMBER(SEARCH("GHS05",$D422:$L422)),ISNUMBER(SEARCH("GHS06",$D422:$L422)),ISNUMBER(SEARCH("GHS07",$D422:$L422)),ISNUMBER(SEARCH("GHS08",$D422:$L422)),ISNUMBER(SEARCH("geen pictogram",$D422:$L422)),ISNUMBER(SEARCH("GHS09",$D422:$L422)),ISNUMBER(SEARCH("GHS05",$D422:$L422))),"JA","NEE")</f>
        <v>NEE</v>
      </c>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X422" s="121" t="str">
        <f xml:space="preserve"> IF(ISBLANK(D422),"",VLOOKUP(D422,ComboValue!$B$2:$C$11,2,FALSE) &amp; ",") &amp; IF(ISBLANK(E422),"",VLOOKUP(E422,ComboValue!$B$2:$C$11,2,FALSE) &amp; ",") &amp; IF(ISBLANK(F422),"",VLOOKUP(F422,ComboValue!$B$2:$C$11,2,FALSE) &amp; ",") &amp; IF(ISBLANK(G422),"",VLOOKUP(G422,ComboValue!$B$2:$C$11,2,FALSE) &amp; ",") &amp; IF(ISBLANK(H422),"",VLOOKUP(H422,ComboValue!$B$2:$C$11,2,FALSE) &amp; ",") &amp; IF(ISBLANK(I422),"",VLOOKUP(I422,ComboValue!$B$2:$C$11,2,FALSE) &amp; ",") &amp; IF(ISBLANK(J422),"",VLOOKUP(J422,ComboValue!$B$2:$C$11,2,FALSE) &amp; ",") &amp; IF(ISBLANK(K422),"",VLOOKUP(K422,ComboValue!$B$2:$C$11,2,FALSE) &amp; ",") &amp; IF(ISBLANK(L422),"",VLOOKUP(L422,ComboValue!$B$2:$C$11,2,FALSE) &amp; ",")</f>
        <v/>
      </c>
      <c r="AY422" s="121" t="str">
        <f t="shared" si="388"/>
        <v>Tous_NL</v>
      </c>
      <c r="AZ422" s="121" t="str">
        <f>IF(ISBLANK(M422),"",VLOOKUP(M422,ComboValue!$E$2:$G$18,3,FALSE))</f>
        <v/>
      </c>
      <c r="BA422" s="121" t="str">
        <f>IF(ISBLANK(N422),"",VLOOKUP(N422,ComboValue!$K$2:$L$5,2,FALSE))</f>
        <v/>
      </c>
      <c r="BB422" s="128" t="str">
        <f>IF(ISBLANK(S422),"",VLOOKUP(S422,ComboValue!$N$2:$O$70,2,FALSE) &amp; ",") &amp; IF(ISBLANK(T422),"",VLOOKUP(T422,ComboValue!$N$2:$O$70,2,FALSE) &amp; ",") &amp; IF(ISBLANK(U422),"",VLOOKUP(U422,ComboValue!$N$2:$O$70,2,FALSE) &amp; ",") &amp; IF(ISBLANK(V422),"",VLOOKUP(V422,ComboValue!$N$2:$O$70,2,FALSE) &amp; ",") &amp; IF(ISBLANK(W422),"",VLOOKUP(W422,ComboValue!$N$2:$O$70,2,FALSE) &amp; ",") &amp; IF(ISBLANK(X422),"",VLOOKUP(X422,ComboValue!$N$2:$O$70,2,FALSE) &amp; ",") &amp; IF(ISBLANK(Y422),"",VLOOKUP(Y422,ComboValue!$N$2:$O$70,2,FALSE) &amp; ",") &amp; IF(ISBLANK(Z422),"",VLOOKUP(Z422,ComboValue!$N$2:$O$70,2,FALSE) &amp; ",") &amp; IF(ISBLANK(AA422),"",VLOOKUP(AA422,ComboValue!$N$2:$O$70,2,FALSE) &amp; ",") &amp; IF(ISBLANK(AB422),"",VLOOKUP(AB422,ComboValue!$N$2:$O$70,2,FALSE) &amp; ",") &amp; IF(ISBLANK(AC422),"",VLOOKUP(AC422,ComboValue!$N$2:$O$70,2,FALSE) &amp; ",") &amp; IF(ISBLANK(AD422),"",VLOOKUP(AD422,ComboValue!$N$2:$O$70,2,FALSE) &amp; ",") &amp; IF(ISBLANK(AE422),"",VLOOKUP(AE422,ComboValue!$N$2:$O$70,2,FALSE) &amp; ",") &amp; IF(ISBLANK(AF422),"",VLOOKUP(AF422,ComboValue!$N$2:$O$70,2,FALSE) &amp; ",") &amp; IF(ISBLANK(AG422),"",VLOOKUP(AG422,ComboValue!$N$2:$O$70,2,FALSE) &amp; ",") &amp; IF(ISBLANK(AH422),"",VLOOKUP(AH422,ComboValue!$N$2:$O$70,2,FALSE) &amp; ",") &amp; IF(ISBLANK(AI422),"",VLOOKUP(AI422,ComboValue!$N$2:$O$70,2,FALSE) &amp; ",") &amp; IF(ISBLANK(AJ422),"",VLOOKUP(AJ422,ComboValue!$N$2:$O$70,2,FALSE) &amp; ",") &amp; IF(ISBLANK(AK422),"",VLOOKUP(AK422,ComboValue!$N$2:$O$70,2,FALSE) &amp; ",") &amp; IF(ISBLANK(AL422),"",VLOOKUP(AL422,ComboValue!$N$2:$O$70,2,FALSE) &amp; ",") &amp; IF(ISBLANK(AM422),"",VLOOKUP(AM422,ComboValue!$N$2:$O$70,2,FALSE) &amp; ",") &amp; IF(ISBLANK(AN422),"",VLOOKUP(AN422,ComboValue!$N$2:$O$70,2,FALSE) &amp; ",") &amp; IF(ISBLANK(AO422),"",VLOOKUP(AO422,ComboValue!$N$2:$O$70,2,FALSE) &amp; ",") &amp; IF(ISBLANK(AP422),"",VLOOKUP(AP422,ComboValue!$N$2:$O$70,2,FALSE) &amp; ",") &amp; IF(ISBLANK(AQ422),"",VLOOKUP(AQ422,ComboValue!$N$2:$O$70,2,FALSE) &amp; ",") &amp; IF(ISBLANK(AR422),"",VLOOKUP(AR422,ComboValue!$N$2:$O$70,2,FALSE) &amp; ",") &amp; IF(ISBLANK(AS422),"",VLOOKUP(AS422,ComboValue!$N$2:$O$70,2,FALSE) &amp; ",") &amp; IF(ISBLANK(AT422),"",VLOOKUP(AT422,ComboValue!$N$2:$O$70,2,FALSE) &amp; ",") &amp; IF(ISBLANK(AU422),"",VLOOKUP(AU422,ComboValue!$N$2:$O$70,2,FALSE) &amp; ",") &amp; IF(ISBLANK(AV422),"",VLOOKUP(AV422,ComboValue!$N$2:$O$70,2,FALSE) &amp; ",")</f>
        <v/>
      </c>
      <c r="BC422" s="122" t="str">
        <f t="shared" si="389"/>
        <v/>
      </c>
      <c r="BD422" s="110"/>
      <c r="BE422" s="120" t="str">
        <f t="shared" si="377"/>
        <v/>
      </c>
      <c r="BF422" s="121" t="str">
        <f t="shared" si="378"/>
        <v/>
      </c>
      <c r="BG422" s="121" t="str">
        <f t="shared" si="379"/>
        <v/>
      </c>
      <c r="BH422" s="121" t="str">
        <f t="shared" si="380"/>
        <v/>
      </c>
      <c r="BI422" s="121" t="str">
        <f t="shared" si="381"/>
        <v/>
      </c>
      <c r="BJ422" s="121" t="str">
        <f t="shared" si="382"/>
        <v/>
      </c>
      <c r="BK422" s="121" t="str">
        <f t="shared" si="383"/>
        <v/>
      </c>
      <c r="BL422" s="121" t="str">
        <f t="shared" si="384"/>
        <v/>
      </c>
      <c r="BM422" s="121" t="str">
        <f t="shared" si="385"/>
        <v/>
      </c>
      <c r="BN422" s="121" t="str">
        <f t="shared" si="386"/>
        <v/>
      </c>
      <c r="BO422" s="121">
        <f t="shared" si="390"/>
        <v>0</v>
      </c>
      <c r="BP422" s="121">
        <f t="shared" si="391"/>
        <v>0</v>
      </c>
      <c r="BQ422" s="121">
        <f t="shared" si="392"/>
        <v>0</v>
      </c>
      <c r="BR422" s="121">
        <f t="shared" si="393"/>
        <v>0</v>
      </c>
      <c r="BS422" s="121">
        <f t="shared" si="394"/>
        <v>0</v>
      </c>
      <c r="BT422" s="121">
        <f t="shared" si="395"/>
        <v>0</v>
      </c>
      <c r="BU422" s="121" t="str">
        <f t="shared" si="396"/>
        <v/>
      </c>
      <c r="BV422" s="121" t="str">
        <f t="shared" si="397"/>
        <v/>
      </c>
      <c r="BW422" s="121" t="str">
        <f t="shared" si="398"/>
        <v/>
      </c>
      <c r="BX422" s="121" t="str">
        <f t="shared" si="399"/>
        <v/>
      </c>
      <c r="BY422" s="121" t="str">
        <f t="shared" si="400"/>
        <v/>
      </c>
      <c r="BZ422" s="121" t="str">
        <f t="shared" si="401"/>
        <v/>
      </c>
      <c r="CA422" s="121" t="str">
        <f t="shared" si="402"/>
        <v/>
      </c>
      <c r="CB422" s="121" t="str">
        <f t="shared" si="403"/>
        <v/>
      </c>
      <c r="CC422" s="121" t="str">
        <f t="shared" si="404"/>
        <v/>
      </c>
      <c r="CD422" s="121" t="str">
        <f t="shared" si="405"/>
        <v/>
      </c>
      <c r="CE422" s="121" t="str">
        <f t="shared" si="406"/>
        <v/>
      </c>
      <c r="CF422" s="121" t="str">
        <f t="shared" si="407"/>
        <v/>
      </c>
      <c r="CG422" s="121" t="str">
        <f t="shared" si="408"/>
        <v/>
      </c>
      <c r="CH422" s="121" t="str">
        <f t="shared" si="409"/>
        <v/>
      </c>
      <c r="CI422" s="121" t="str">
        <f t="shared" si="410"/>
        <v/>
      </c>
      <c r="CJ422" s="129" t="str">
        <f t="shared" si="411"/>
        <v/>
      </c>
      <c r="CK422" s="121" t="str">
        <f t="shared" si="412"/>
        <v/>
      </c>
      <c r="CL422" s="121" t="str">
        <f t="shared" si="413"/>
        <v/>
      </c>
      <c r="CM422" s="122" t="str">
        <f t="shared" si="414"/>
        <v/>
      </c>
      <c r="CN422" s="122"/>
      <c r="CO422" s="122"/>
      <c r="CP422" s="122"/>
      <c r="CQ422" s="122"/>
      <c r="CR422" s="218" t="str">
        <f t="shared" si="387"/>
        <v>NO</v>
      </c>
      <c r="CS422" s="120" t="str">
        <f t="shared" si="415"/>
        <v/>
      </c>
      <c r="CT422" s="121" t="str">
        <f t="shared" si="416"/>
        <v/>
      </c>
      <c r="CU422" s="121" t="str">
        <f t="shared" si="417"/>
        <v/>
      </c>
      <c r="CV422" s="121" t="str">
        <f t="shared" si="418"/>
        <v/>
      </c>
      <c r="CW422" s="121" t="str">
        <f t="shared" si="419"/>
        <v/>
      </c>
      <c r="CX422" s="121" t="str">
        <f t="shared" si="420"/>
        <v/>
      </c>
      <c r="CY422" s="121" t="str">
        <f t="shared" si="421"/>
        <v/>
      </c>
      <c r="CZ422" s="121" t="str">
        <f t="shared" si="422"/>
        <v/>
      </c>
      <c r="DA422" s="121" t="str">
        <f t="shared" si="423"/>
        <v/>
      </c>
      <c r="DB422" s="122" t="str">
        <f t="shared" si="424"/>
        <v/>
      </c>
      <c r="DC422" s="120" t="str">
        <f t="shared" si="425"/>
        <v/>
      </c>
      <c r="DD422" s="121" t="str">
        <f t="shared" si="426"/>
        <v/>
      </c>
      <c r="DE422" s="121" t="str">
        <f t="shared" si="427"/>
        <v/>
      </c>
      <c r="DF422" s="122" t="str">
        <f t="shared" si="428"/>
        <v/>
      </c>
      <c r="DG422" s="110"/>
    </row>
    <row r="423" spans="2:111" ht="16.2" hidden="1" customHeight="1" outlineLevel="2" x14ac:dyDescent="0.4">
      <c r="B423" s="7">
        <v>418</v>
      </c>
      <c r="C423" s="12"/>
      <c r="D423" s="13"/>
      <c r="E423" s="14"/>
      <c r="F423" s="14"/>
      <c r="G423" s="14"/>
      <c r="H423" s="14"/>
      <c r="I423" s="14"/>
      <c r="J423" s="14"/>
      <c r="K423" s="14"/>
      <c r="L423" s="15"/>
      <c r="M423" s="12"/>
      <c r="N423" s="12"/>
      <c r="O423" s="12"/>
      <c r="P423" s="98" t="str">
        <f xml:space="preserve"> IF(ISBLANK(M423),"",VLOOKUP(M423,ComboValue!$E$2:$I$18,5,FALSE))</f>
        <v/>
      </c>
      <c r="Q423" s="12"/>
      <c r="R423" s="234" t="str" cm="1">
        <f t="array" ref="R423">IF(OR(ISNUMBER(SEARCH("GHS05",$D423:$L423)),ISNUMBER(SEARCH("GHS06",$D423:$L423)),ISNUMBER(SEARCH("GHS07",$D423:$L423)),ISNUMBER(SEARCH("GHS08",$D423:$L423)),ISNUMBER(SEARCH("geen pictogram",$D423:$L423)),ISNUMBER(SEARCH("GHS09",$D423:$L423)),ISNUMBER(SEARCH("GHS05",$D423:$L423))),"JA","NEE")</f>
        <v>NEE</v>
      </c>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X423" s="121" t="str">
        <f xml:space="preserve"> IF(ISBLANK(D423),"",VLOOKUP(D423,ComboValue!$B$2:$C$11,2,FALSE) &amp; ",") &amp; IF(ISBLANK(E423),"",VLOOKUP(E423,ComboValue!$B$2:$C$11,2,FALSE) &amp; ",") &amp; IF(ISBLANK(F423),"",VLOOKUP(F423,ComboValue!$B$2:$C$11,2,FALSE) &amp; ",") &amp; IF(ISBLANK(G423),"",VLOOKUP(G423,ComboValue!$B$2:$C$11,2,FALSE) &amp; ",") &amp; IF(ISBLANK(H423),"",VLOOKUP(H423,ComboValue!$B$2:$C$11,2,FALSE) &amp; ",") &amp; IF(ISBLANK(I423),"",VLOOKUP(I423,ComboValue!$B$2:$C$11,2,FALSE) &amp; ",") &amp; IF(ISBLANK(J423),"",VLOOKUP(J423,ComboValue!$B$2:$C$11,2,FALSE) &amp; ",") &amp; IF(ISBLANK(K423),"",VLOOKUP(K423,ComboValue!$B$2:$C$11,2,FALSE) &amp; ",") &amp; IF(ISBLANK(L423),"",VLOOKUP(L423,ComboValue!$B$2:$C$11,2,FALSE) &amp; ",")</f>
        <v/>
      </c>
      <c r="AY423" s="121" t="str">
        <f t="shared" si="388"/>
        <v>Tous_NL</v>
      </c>
      <c r="AZ423" s="121" t="str">
        <f>IF(ISBLANK(M423),"",VLOOKUP(M423,ComboValue!$E$2:$G$18,3,FALSE))</f>
        <v/>
      </c>
      <c r="BA423" s="121" t="str">
        <f>IF(ISBLANK(N423),"",VLOOKUP(N423,ComboValue!$K$2:$L$5,2,FALSE))</f>
        <v/>
      </c>
      <c r="BB423" s="128" t="str">
        <f>IF(ISBLANK(S423),"",VLOOKUP(S423,ComboValue!$N$2:$O$70,2,FALSE) &amp; ",") &amp; IF(ISBLANK(T423),"",VLOOKUP(T423,ComboValue!$N$2:$O$70,2,FALSE) &amp; ",") &amp; IF(ISBLANK(U423),"",VLOOKUP(U423,ComboValue!$N$2:$O$70,2,FALSE) &amp; ",") &amp; IF(ISBLANK(V423),"",VLOOKUP(V423,ComboValue!$N$2:$O$70,2,FALSE) &amp; ",") &amp; IF(ISBLANK(W423),"",VLOOKUP(W423,ComboValue!$N$2:$O$70,2,FALSE) &amp; ",") &amp; IF(ISBLANK(X423),"",VLOOKUP(X423,ComboValue!$N$2:$O$70,2,FALSE) &amp; ",") &amp; IF(ISBLANK(Y423),"",VLOOKUP(Y423,ComboValue!$N$2:$O$70,2,FALSE) &amp; ",") &amp; IF(ISBLANK(Z423),"",VLOOKUP(Z423,ComboValue!$N$2:$O$70,2,FALSE) &amp; ",") &amp; IF(ISBLANK(AA423),"",VLOOKUP(AA423,ComboValue!$N$2:$O$70,2,FALSE) &amp; ",") &amp; IF(ISBLANK(AB423),"",VLOOKUP(AB423,ComboValue!$N$2:$O$70,2,FALSE) &amp; ",") &amp; IF(ISBLANK(AC423),"",VLOOKUP(AC423,ComboValue!$N$2:$O$70,2,FALSE) &amp; ",") &amp; IF(ISBLANK(AD423),"",VLOOKUP(AD423,ComboValue!$N$2:$O$70,2,FALSE) &amp; ",") &amp; IF(ISBLANK(AE423),"",VLOOKUP(AE423,ComboValue!$N$2:$O$70,2,FALSE) &amp; ",") &amp; IF(ISBLANK(AF423),"",VLOOKUP(AF423,ComboValue!$N$2:$O$70,2,FALSE) &amp; ",") &amp; IF(ISBLANK(AG423),"",VLOOKUP(AG423,ComboValue!$N$2:$O$70,2,FALSE) &amp; ",") &amp; IF(ISBLANK(AH423),"",VLOOKUP(AH423,ComboValue!$N$2:$O$70,2,FALSE) &amp; ",") &amp; IF(ISBLANK(AI423),"",VLOOKUP(AI423,ComboValue!$N$2:$O$70,2,FALSE) &amp; ",") &amp; IF(ISBLANK(AJ423),"",VLOOKUP(AJ423,ComboValue!$N$2:$O$70,2,FALSE) &amp; ",") &amp; IF(ISBLANK(AK423),"",VLOOKUP(AK423,ComboValue!$N$2:$O$70,2,FALSE) &amp; ",") &amp; IF(ISBLANK(AL423),"",VLOOKUP(AL423,ComboValue!$N$2:$O$70,2,FALSE) &amp; ",") &amp; IF(ISBLANK(AM423),"",VLOOKUP(AM423,ComboValue!$N$2:$O$70,2,FALSE) &amp; ",") &amp; IF(ISBLANK(AN423),"",VLOOKUP(AN423,ComboValue!$N$2:$O$70,2,FALSE) &amp; ",") &amp; IF(ISBLANK(AO423),"",VLOOKUP(AO423,ComboValue!$N$2:$O$70,2,FALSE) &amp; ",") &amp; IF(ISBLANK(AP423),"",VLOOKUP(AP423,ComboValue!$N$2:$O$70,2,FALSE) &amp; ",") &amp; IF(ISBLANK(AQ423),"",VLOOKUP(AQ423,ComboValue!$N$2:$O$70,2,FALSE) &amp; ",") &amp; IF(ISBLANK(AR423),"",VLOOKUP(AR423,ComboValue!$N$2:$O$70,2,FALSE) &amp; ",") &amp; IF(ISBLANK(AS423),"",VLOOKUP(AS423,ComboValue!$N$2:$O$70,2,FALSE) &amp; ",") &amp; IF(ISBLANK(AT423),"",VLOOKUP(AT423,ComboValue!$N$2:$O$70,2,FALSE) &amp; ",") &amp; IF(ISBLANK(AU423),"",VLOOKUP(AU423,ComboValue!$N$2:$O$70,2,FALSE) &amp; ",") &amp; IF(ISBLANK(AV423),"",VLOOKUP(AV423,ComboValue!$N$2:$O$70,2,FALSE) &amp; ",")</f>
        <v/>
      </c>
      <c r="BC423" s="122" t="str">
        <f t="shared" si="389"/>
        <v/>
      </c>
      <c r="BD423" s="110"/>
      <c r="BE423" s="120" t="str">
        <f t="shared" si="377"/>
        <v/>
      </c>
      <c r="BF423" s="121" t="str">
        <f t="shared" si="378"/>
        <v/>
      </c>
      <c r="BG423" s="121" t="str">
        <f t="shared" si="379"/>
        <v/>
      </c>
      <c r="BH423" s="121" t="str">
        <f t="shared" si="380"/>
        <v/>
      </c>
      <c r="BI423" s="121" t="str">
        <f t="shared" si="381"/>
        <v/>
      </c>
      <c r="BJ423" s="121" t="str">
        <f t="shared" si="382"/>
        <v/>
      </c>
      <c r="BK423" s="121" t="str">
        <f t="shared" si="383"/>
        <v/>
      </c>
      <c r="BL423" s="121" t="str">
        <f t="shared" si="384"/>
        <v/>
      </c>
      <c r="BM423" s="121" t="str">
        <f t="shared" si="385"/>
        <v/>
      </c>
      <c r="BN423" s="121" t="str">
        <f t="shared" si="386"/>
        <v/>
      </c>
      <c r="BO423" s="121">
        <f t="shared" si="390"/>
        <v>0</v>
      </c>
      <c r="BP423" s="121">
        <f t="shared" si="391"/>
        <v>0</v>
      </c>
      <c r="BQ423" s="121">
        <f t="shared" si="392"/>
        <v>0</v>
      </c>
      <c r="BR423" s="121">
        <f t="shared" si="393"/>
        <v>0</v>
      </c>
      <c r="BS423" s="121">
        <f t="shared" si="394"/>
        <v>0</v>
      </c>
      <c r="BT423" s="121">
        <f t="shared" si="395"/>
        <v>0</v>
      </c>
      <c r="BU423" s="121" t="str">
        <f t="shared" si="396"/>
        <v/>
      </c>
      <c r="BV423" s="121" t="str">
        <f t="shared" si="397"/>
        <v/>
      </c>
      <c r="BW423" s="121" t="str">
        <f t="shared" si="398"/>
        <v/>
      </c>
      <c r="BX423" s="121" t="str">
        <f t="shared" si="399"/>
        <v/>
      </c>
      <c r="BY423" s="121" t="str">
        <f t="shared" si="400"/>
        <v/>
      </c>
      <c r="BZ423" s="121" t="str">
        <f t="shared" si="401"/>
        <v/>
      </c>
      <c r="CA423" s="121" t="str">
        <f t="shared" si="402"/>
        <v/>
      </c>
      <c r="CB423" s="121" t="str">
        <f t="shared" si="403"/>
        <v/>
      </c>
      <c r="CC423" s="121" t="str">
        <f t="shared" si="404"/>
        <v/>
      </c>
      <c r="CD423" s="121" t="str">
        <f t="shared" si="405"/>
        <v/>
      </c>
      <c r="CE423" s="121" t="str">
        <f t="shared" si="406"/>
        <v/>
      </c>
      <c r="CF423" s="121" t="str">
        <f t="shared" si="407"/>
        <v/>
      </c>
      <c r="CG423" s="121" t="str">
        <f t="shared" si="408"/>
        <v/>
      </c>
      <c r="CH423" s="121" t="str">
        <f t="shared" si="409"/>
        <v/>
      </c>
      <c r="CI423" s="121" t="str">
        <f t="shared" si="410"/>
        <v/>
      </c>
      <c r="CJ423" s="129" t="str">
        <f t="shared" si="411"/>
        <v/>
      </c>
      <c r="CK423" s="121" t="str">
        <f t="shared" si="412"/>
        <v/>
      </c>
      <c r="CL423" s="121" t="str">
        <f t="shared" si="413"/>
        <v/>
      </c>
      <c r="CM423" s="122" t="str">
        <f t="shared" si="414"/>
        <v/>
      </c>
      <c r="CN423" s="122"/>
      <c r="CO423" s="122"/>
      <c r="CP423" s="122"/>
      <c r="CQ423" s="122"/>
      <c r="CR423" s="218" t="str">
        <f t="shared" si="387"/>
        <v>NO</v>
      </c>
      <c r="CS423" s="120" t="str">
        <f t="shared" si="415"/>
        <v/>
      </c>
      <c r="CT423" s="121" t="str">
        <f t="shared" si="416"/>
        <v/>
      </c>
      <c r="CU423" s="121" t="str">
        <f t="shared" si="417"/>
        <v/>
      </c>
      <c r="CV423" s="121" t="str">
        <f t="shared" si="418"/>
        <v/>
      </c>
      <c r="CW423" s="121" t="str">
        <f t="shared" si="419"/>
        <v/>
      </c>
      <c r="CX423" s="121" t="str">
        <f t="shared" si="420"/>
        <v/>
      </c>
      <c r="CY423" s="121" t="str">
        <f t="shared" si="421"/>
        <v/>
      </c>
      <c r="CZ423" s="121" t="str">
        <f t="shared" si="422"/>
        <v/>
      </c>
      <c r="DA423" s="121" t="str">
        <f t="shared" si="423"/>
        <v/>
      </c>
      <c r="DB423" s="122" t="str">
        <f t="shared" si="424"/>
        <v/>
      </c>
      <c r="DC423" s="120" t="str">
        <f t="shared" si="425"/>
        <v/>
      </c>
      <c r="DD423" s="121" t="str">
        <f t="shared" si="426"/>
        <v/>
      </c>
      <c r="DE423" s="121" t="str">
        <f t="shared" si="427"/>
        <v/>
      </c>
      <c r="DF423" s="122" t="str">
        <f t="shared" si="428"/>
        <v/>
      </c>
      <c r="DG423" s="110"/>
    </row>
    <row r="424" spans="2:111" ht="16.2" hidden="1" customHeight="1" outlineLevel="2" x14ac:dyDescent="0.4">
      <c r="B424" s="7">
        <v>419</v>
      </c>
      <c r="C424" s="12"/>
      <c r="D424" s="13"/>
      <c r="E424" s="14"/>
      <c r="F424" s="14"/>
      <c r="G424" s="14"/>
      <c r="H424" s="14"/>
      <c r="I424" s="14"/>
      <c r="J424" s="14"/>
      <c r="K424" s="14"/>
      <c r="L424" s="15"/>
      <c r="M424" s="12"/>
      <c r="N424" s="12"/>
      <c r="O424" s="12"/>
      <c r="P424" s="98" t="str">
        <f xml:space="preserve"> IF(ISBLANK(M424),"",VLOOKUP(M424,ComboValue!$E$2:$I$18,5,FALSE))</f>
        <v/>
      </c>
      <c r="Q424" s="12"/>
      <c r="R424" s="234" t="str" cm="1">
        <f t="array" ref="R424">IF(OR(ISNUMBER(SEARCH("GHS05",$D424:$L424)),ISNUMBER(SEARCH("GHS06",$D424:$L424)),ISNUMBER(SEARCH("GHS07",$D424:$L424)),ISNUMBER(SEARCH("GHS08",$D424:$L424)),ISNUMBER(SEARCH("geen pictogram",$D424:$L424)),ISNUMBER(SEARCH("GHS09",$D424:$L424)),ISNUMBER(SEARCH("GHS05",$D424:$L424))),"JA","NEE")</f>
        <v>NEE</v>
      </c>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X424" s="121" t="str">
        <f xml:space="preserve"> IF(ISBLANK(D424),"",VLOOKUP(D424,ComboValue!$B$2:$C$11,2,FALSE) &amp; ",") &amp; IF(ISBLANK(E424),"",VLOOKUP(E424,ComboValue!$B$2:$C$11,2,FALSE) &amp; ",") &amp; IF(ISBLANK(F424),"",VLOOKUP(F424,ComboValue!$B$2:$C$11,2,FALSE) &amp; ",") &amp; IF(ISBLANK(G424),"",VLOOKUP(G424,ComboValue!$B$2:$C$11,2,FALSE) &amp; ",") &amp; IF(ISBLANK(H424),"",VLOOKUP(H424,ComboValue!$B$2:$C$11,2,FALSE) &amp; ",") &amp; IF(ISBLANK(I424),"",VLOOKUP(I424,ComboValue!$B$2:$C$11,2,FALSE) &amp; ",") &amp; IF(ISBLANK(J424),"",VLOOKUP(J424,ComboValue!$B$2:$C$11,2,FALSE) &amp; ",") &amp; IF(ISBLANK(K424),"",VLOOKUP(K424,ComboValue!$B$2:$C$11,2,FALSE) &amp; ",") &amp; IF(ISBLANK(L424),"",VLOOKUP(L424,ComboValue!$B$2:$C$11,2,FALSE) &amp; ",")</f>
        <v/>
      </c>
      <c r="AY424" s="121" t="str">
        <f t="shared" si="388"/>
        <v>Tous_NL</v>
      </c>
      <c r="AZ424" s="121" t="str">
        <f>IF(ISBLANK(M424),"",VLOOKUP(M424,ComboValue!$E$2:$G$18,3,FALSE))</f>
        <v/>
      </c>
      <c r="BA424" s="121" t="str">
        <f>IF(ISBLANK(N424),"",VLOOKUP(N424,ComboValue!$K$2:$L$5,2,FALSE))</f>
        <v/>
      </c>
      <c r="BB424" s="128" t="str">
        <f>IF(ISBLANK(S424),"",VLOOKUP(S424,ComboValue!$N$2:$O$70,2,FALSE) &amp; ",") &amp; IF(ISBLANK(T424),"",VLOOKUP(T424,ComboValue!$N$2:$O$70,2,FALSE) &amp; ",") &amp; IF(ISBLANK(U424),"",VLOOKUP(U424,ComboValue!$N$2:$O$70,2,FALSE) &amp; ",") &amp; IF(ISBLANK(V424),"",VLOOKUP(V424,ComboValue!$N$2:$O$70,2,FALSE) &amp; ",") &amp; IF(ISBLANK(W424),"",VLOOKUP(W424,ComboValue!$N$2:$O$70,2,FALSE) &amp; ",") &amp; IF(ISBLANK(X424),"",VLOOKUP(X424,ComboValue!$N$2:$O$70,2,FALSE) &amp; ",") &amp; IF(ISBLANK(Y424),"",VLOOKUP(Y424,ComboValue!$N$2:$O$70,2,FALSE) &amp; ",") &amp; IF(ISBLANK(Z424),"",VLOOKUP(Z424,ComboValue!$N$2:$O$70,2,FALSE) &amp; ",") &amp; IF(ISBLANK(AA424),"",VLOOKUP(AA424,ComboValue!$N$2:$O$70,2,FALSE) &amp; ",") &amp; IF(ISBLANK(AB424),"",VLOOKUP(AB424,ComboValue!$N$2:$O$70,2,FALSE) &amp; ",") &amp; IF(ISBLANK(AC424),"",VLOOKUP(AC424,ComboValue!$N$2:$O$70,2,FALSE) &amp; ",") &amp; IF(ISBLANK(AD424),"",VLOOKUP(AD424,ComboValue!$N$2:$O$70,2,FALSE) &amp; ",") &amp; IF(ISBLANK(AE424),"",VLOOKUP(AE424,ComboValue!$N$2:$O$70,2,FALSE) &amp; ",") &amp; IF(ISBLANK(AF424),"",VLOOKUP(AF424,ComboValue!$N$2:$O$70,2,FALSE) &amp; ",") &amp; IF(ISBLANK(AG424),"",VLOOKUP(AG424,ComboValue!$N$2:$O$70,2,FALSE) &amp; ",") &amp; IF(ISBLANK(AH424),"",VLOOKUP(AH424,ComboValue!$N$2:$O$70,2,FALSE) &amp; ",") &amp; IF(ISBLANK(AI424),"",VLOOKUP(AI424,ComboValue!$N$2:$O$70,2,FALSE) &amp; ",") &amp; IF(ISBLANK(AJ424),"",VLOOKUP(AJ424,ComboValue!$N$2:$O$70,2,FALSE) &amp; ",") &amp; IF(ISBLANK(AK424),"",VLOOKUP(AK424,ComboValue!$N$2:$O$70,2,FALSE) &amp; ",") &amp; IF(ISBLANK(AL424),"",VLOOKUP(AL424,ComboValue!$N$2:$O$70,2,FALSE) &amp; ",") &amp; IF(ISBLANK(AM424),"",VLOOKUP(AM424,ComboValue!$N$2:$O$70,2,FALSE) &amp; ",") &amp; IF(ISBLANK(AN424),"",VLOOKUP(AN424,ComboValue!$N$2:$O$70,2,FALSE) &amp; ",") &amp; IF(ISBLANK(AO424),"",VLOOKUP(AO424,ComboValue!$N$2:$O$70,2,FALSE) &amp; ",") &amp; IF(ISBLANK(AP424),"",VLOOKUP(AP424,ComboValue!$N$2:$O$70,2,FALSE) &amp; ",") &amp; IF(ISBLANK(AQ424),"",VLOOKUP(AQ424,ComboValue!$N$2:$O$70,2,FALSE) &amp; ",") &amp; IF(ISBLANK(AR424),"",VLOOKUP(AR424,ComboValue!$N$2:$O$70,2,FALSE) &amp; ",") &amp; IF(ISBLANK(AS424),"",VLOOKUP(AS424,ComboValue!$N$2:$O$70,2,FALSE) &amp; ",") &amp; IF(ISBLANK(AT424),"",VLOOKUP(AT424,ComboValue!$N$2:$O$70,2,FALSE) &amp; ",") &amp; IF(ISBLANK(AU424),"",VLOOKUP(AU424,ComboValue!$N$2:$O$70,2,FALSE) &amp; ",") &amp; IF(ISBLANK(AV424),"",VLOOKUP(AV424,ComboValue!$N$2:$O$70,2,FALSE) &amp; ",")</f>
        <v/>
      </c>
      <c r="BC424" s="122" t="str">
        <f t="shared" si="389"/>
        <v/>
      </c>
      <c r="BD424" s="110"/>
      <c r="BE424" s="120" t="str">
        <f t="shared" si="377"/>
        <v/>
      </c>
      <c r="BF424" s="121" t="str">
        <f t="shared" si="378"/>
        <v/>
      </c>
      <c r="BG424" s="121" t="str">
        <f t="shared" si="379"/>
        <v/>
      </c>
      <c r="BH424" s="121" t="str">
        <f t="shared" si="380"/>
        <v/>
      </c>
      <c r="BI424" s="121" t="str">
        <f t="shared" si="381"/>
        <v/>
      </c>
      <c r="BJ424" s="121" t="str">
        <f t="shared" si="382"/>
        <v/>
      </c>
      <c r="BK424" s="121" t="str">
        <f t="shared" si="383"/>
        <v/>
      </c>
      <c r="BL424" s="121" t="str">
        <f t="shared" si="384"/>
        <v/>
      </c>
      <c r="BM424" s="121" t="str">
        <f t="shared" si="385"/>
        <v/>
      </c>
      <c r="BN424" s="121" t="str">
        <f t="shared" si="386"/>
        <v/>
      </c>
      <c r="BO424" s="121">
        <f t="shared" si="390"/>
        <v>0</v>
      </c>
      <c r="BP424" s="121">
        <f t="shared" si="391"/>
        <v>0</v>
      </c>
      <c r="BQ424" s="121">
        <f t="shared" si="392"/>
        <v>0</v>
      </c>
      <c r="BR424" s="121">
        <f t="shared" si="393"/>
        <v>0</v>
      </c>
      <c r="BS424" s="121">
        <f t="shared" si="394"/>
        <v>0</v>
      </c>
      <c r="BT424" s="121">
        <f t="shared" si="395"/>
        <v>0</v>
      </c>
      <c r="BU424" s="121" t="str">
        <f t="shared" si="396"/>
        <v/>
      </c>
      <c r="BV424" s="121" t="str">
        <f t="shared" si="397"/>
        <v/>
      </c>
      <c r="BW424" s="121" t="str">
        <f t="shared" si="398"/>
        <v/>
      </c>
      <c r="BX424" s="121" t="str">
        <f t="shared" si="399"/>
        <v/>
      </c>
      <c r="BY424" s="121" t="str">
        <f t="shared" si="400"/>
        <v/>
      </c>
      <c r="BZ424" s="121" t="str">
        <f t="shared" si="401"/>
        <v/>
      </c>
      <c r="CA424" s="121" t="str">
        <f t="shared" si="402"/>
        <v/>
      </c>
      <c r="CB424" s="121" t="str">
        <f t="shared" si="403"/>
        <v/>
      </c>
      <c r="CC424" s="121" t="str">
        <f t="shared" si="404"/>
        <v/>
      </c>
      <c r="CD424" s="121" t="str">
        <f t="shared" si="405"/>
        <v/>
      </c>
      <c r="CE424" s="121" t="str">
        <f t="shared" si="406"/>
        <v/>
      </c>
      <c r="CF424" s="121" t="str">
        <f t="shared" si="407"/>
        <v/>
      </c>
      <c r="CG424" s="121" t="str">
        <f t="shared" si="408"/>
        <v/>
      </c>
      <c r="CH424" s="121" t="str">
        <f t="shared" si="409"/>
        <v/>
      </c>
      <c r="CI424" s="121" t="str">
        <f t="shared" si="410"/>
        <v/>
      </c>
      <c r="CJ424" s="129" t="str">
        <f t="shared" si="411"/>
        <v/>
      </c>
      <c r="CK424" s="121" t="str">
        <f t="shared" si="412"/>
        <v/>
      </c>
      <c r="CL424" s="121" t="str">
        <f t="shared" si="413"/>
        <v/>
      </c>
      <c r="CM424" s="122" t="str">
        <f t="shared" si="414"/>
        <v/>
      </c>
      <c r="CN424" s="122"/>
      <c r="CO424" s="122"/>
      <c r="CP424" s="122"/>
      <c r="CQ424" s="122"/>
      <c r="CR424" s="218" t="str">
        <f t="shared" si="387"/>
        <v>NO</v>
      </c>
      <c r="CS424" s="120" t="str">
        <f t="shared" si="415"/>
        <v/>
      </c>
      <c r="CT424" s="121" t="str">
        <f t="shared" si="416"/>
        <v/>
      </c>
      <c r="CU424" s="121" t="str">
        <f t="shared" si="417"/>
        <v/>
      </c>
      <c r="CV424" s="121" t="str">
        <f t="shared" si="418"/>
        <v/>
      </c>
      <c r="CW424" s="121" t="str">
        <f t="shared" si="419"/>
        <v/>
      </c>
      <c r="CX424" s="121" t="str">
        <f t="shared" si="420"/>
        <v/>
      </c>
      <c r="CY424" s="121" t="str">
        <f t="shared" si="421"/>
        <v/>
      </c>
      <c r="CZ424" s="121" t="str">
        <f t="shared" si="422"/>
        <v/>
      </c>
      <c r="DA424" s="121" t="str">
        <f t="shared" si="423"/>
        <v/>
      </c>
      <c r="DB424" s="122" t="str">
        <f t="shared" si="424"/>
        <v/>
      </c>
      <c r="DC424" s="120" t="str">
        <f t="shared" si="425"/>
        <v/>
      </c>
      <c r="DD424" s="121" t="str">
        <f t="shared" si="426"/>
        <v/>
      </c>
      <c r="DE424" s="121" t="str">
        <f t="shared" si="427"/>
        <v/>
      </c>
      <c r="DF424" s="122" t="str">
        <f t="shared" si="428"/>
        <v/>
      </c>
      <c r="DG424" s="110"/>
    </row>
    <row r="425" spans="2:111" ht="16.2" hidden="1" customHeight="1" outlineLevel="2" x14ac:dyDescent="0.4">
      <c r="B425" s="7">
        <v>420</v>
      </c>
      <c r="C425" s="12"/>
      <c r="D425" s="13"/>
      <c r="E425" s="14"/>
      <c r="F425" s="14"/>
      <c r="G425" s="14"/>
      <c r="H425" s="14"/>
      <c r="I425" s="14"/>
      <c r="J425" s="14"/>
      <c r="K425" s="14"/>
      <c r="L425" s="15"/>
      <c r="M425" s="12"/>
      <c r="N425" s="12"/>
      <c r="O425" s="12"/>
      <c r="P425" s="98" t="str">
        <f xml:space="preserve"> IF(ISBLANK(M425),"",VLOOKUP(M425,ComboValue!$E$2:$I$18,5,FALSE))</f>
        <v/>
      </c>
      <c r="Q425" s="12"/>
      <c r="R425" s="234" t="str" cm="1">
        <f t="array" ref="R425">IF(OR(ISNUMBER(SEARCH("GHS05",$D425:$L425)),ISNUMBER(SEARCH("GHS06",$D425:$L425)),ISNUMBER(SEARCH("GHS07",$D425:$L425)),ISNUMBER(SEARCH("GHS08",$D425:$L425)),ISNUMBER(SEARCH("geen pictogram",$D425:$L425)),ISNUMBER(SEARCH("GHS09",$D425:$L425)),ISNUMBER(SEARCH("GHS05",$D425:$L425))),"JA","NEE")</f>
        <v>NEE</v>
      </c>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X425" s="121" t="str">
        <f xml:space="preserve"> IF(ISBLANK(D425),"",VLOOKUP(D425,ComboValue!$B$2:$C$11,2,FALSE) &amp; ",") &amp; IF(ISBLANK(E425),"",VLOOKUP(E425,ComboValue!$B$2:$C$11,2,FALSE) &amp; ",") &amp; IF(ISBLANK(F425),"",VLOOKUP(F425,ComboValue!$B$2:$C$11,2,FALSE) &amp; ",") &amp; IF(ISBLANK(G425),"",VLOOKUP(G425,ComboValue!$B$2:$C$11,2,FALSE) &amp; ",") &amp; IF(ISBLANK(H425),"",VLOOKUP(H425,ComboValue!$B$2:$C$11,2,FALSE) &amp; ",") &amp; IF(ISBLANK(I425),"",VLOOKUP(I425,ComboValue!$B$2:$C$11,2,FALSE) &amp; ",") &amp; IF(ISBLANK(J425),"",VLOOKUP(J425,ComboValue!$B$2:$C$11,2,FALSE) &amp; ",") &amp; IF(ISBLANK(K425),"",VLOOKUP(K425,ComboValue!$B$2:$C$11,2,FALSE) &amp; ",") &amp; IF(ISBLANK(L425),"",VLOOKUP(L425,ComboValue!$B$2:$C$11,2,FALSE) &amp; ",")</f>
        <v/>
      </c>
      <c r="AY425" s="121" t="str">
        <f t="shared" si="388"/>
        <v>Tous_NL</v>
      </c>
      <c r="AZ425" s="121" t="str">
        <f>IF(ISBLANK(M425),"",VLOOKUP(M425,ComboValue!$E$2:$G$18,3,FALSE))</f>
        <v/>
      </c>
      <c r="BA425" s="121" t="str">
        <f>IF(ISBLANK(N425),"",VLOOKUP(N425,ComboValue!$K$2:$L$5,2,FALSE))</f>
        <v/>
      </c>
      <c r="BB425" s="128" t="str">
        <f>IF(ISBLANK(S425),"",VLOOKUP(S425,ComboValue!$N$2:$O$70,2,FALSE) &amp; ",") &amp; IF(ISBLANK(T425),"",VLOOKUP(T425,ComboValue!$N$2:$O$70,2,FALSE) &amp; ",") &amp; IF(ISBLANK(U425),"",VLOOKUP(U425,ComboValue!$N$2:$O$70,2,FALSE) &amp; ",") &amp; IF(ISBLANK(V425),"",VLOOKUP(V425,ComboValue!$N$2:$O$70,2,FALSE) &amp; ",") &amp; IF(ISBLANK(W425),"",VLOOKUP(W425,ComboValue!$N$2:$O$70,2,FALSE) &amp; ",") &amp; IF(ISBLANK(X425),"",VLOOKUP(X425,ComboValue!$N$2:$O$70,2,FALSE) &amp; ",") &amp; IF(ISBLANK(Y425),"",VLOOKUP(Y425,ComboValue!$N$2:$O$70,2,FALSE) &amp; ",") &amp; IF(ISBLANK(Z425),"",VLOOKUP(Z425,ComboValue!$N$2:$O$70,2,FALSE) &amp; ",") &amp; IF(ISBLANK(AA425),"",VLOOKUP(AA425,ComboValue!$N$2:$O$70,2,FALSE) &amp; ",") &amp; IF(ISBLANK(AB425),"",VLOOKUP(AB425,ComboValue!$N$2:$O$70,2,FALSE) &amp; ",") &amp; IF(ISBLANK(AC425),"",VLOOKUP(AC425,ComboValue!$N$2:$O$70,2,FALSE) &amp; ",") &amp; IF(ISBLANK(AD425),"",VLOOKUP(AD425,ComboValue!$N$2:$O$70,2,FALSE) &amp; ",") &amp; IF(ISBLANK(AE425),"",VLOOKUP(AE425,ComboValue!$N$2:$O$70,2,FALSE) &amp; ",") &amp; IF(ISBLANK(AF425),"",VLOOKUP(AF425,ComboValue!$N$2:$O$70,2,FALSE) &amp; ",") &amp; IF(ISBLANK(AG425),"",VLOOKUP(AG425,ComboValue!$N$2:$O$70,2,FALSE) &amp; ",") &amp; IF(ISBLANK(AH425),"",VLOOKUP(AH425,ComboValue!$N$2:$O$70,2,FALSE) &amp; ",") &amp; IF(ISBLANK(AI425),"",VLOOKUP(AI425,ComboValue!$N$2:$O$70,2,FALSE) &amp; ",") &amp; IF(ISBLANK(AJ425),"",VLOOKUP(AJ425,ComboValue!$N$2:$O$70,2,FALSE) &amp; ",") &amp; IF(ISBLANK(AK425),"",VLOOKUP(AK425,ComboValue!$N$2:$O$70,2,FALSE) &amp; ",") &amp; IF(ISBLANK(AL425),"",VLOOKUP(AL425,ComboValue!$N$2:$O$70,2,FALSE) &amp; ",") &amp; IF(ISBLANK(AM425),"",VLOOKUP(AM425,ComboValue!$N$2:$O$70,2,FALSE) &amp; ",") &amp; IF(ISBLANK(AN425),"",VLOOKUP(AN425,ComboValue!$N$2:$O$70,2,FALSE) &amp; ",") &amp; IF(ISBLANK(AO425),"",VLOOKUP(AO425,ComboValue!$N$2:$O$70,2,FALSE) &amp; ",") &amp; IF(ISBLANK(AP425),"",VLOOKUP(AP425,ComboValue!$N$2:$O$70,2,FALSE) &amp; ",") &amp; IF(ISBLANK(AQ425),"",VLOOKUP(AQ425,ComboValue!$N$2:$O$70,2,FALSE) &amp; ",") &amp; IF(ISBLANK(AR425),"",VLOOKUP(AR425,ComboValue!$N$2:$O$70,2,FALSE) &amp; ",") &amp; IF(ISBLANK(AS425),"",VLOOKUP(AS425,ComboValue!$N$2:$O$70,2,FALSE) &amp; ",") &amp; IF(ISBLANK(AT425),"",VLOOKUP(AT425,ComboValue!$N$2:$O$70,2,FALSE) &amp; ",") &amp; IF(ISBLANK(AU425),"",VLOOKUP(AU425,ComboValue!$N$2:$O$70,2,FALSE) &amp; ",") &amp; IF(ISBLANK(AV425),"",VLOOKUP(AV425,ComboValue!$N$2:$O$70,2,FALSE) &amp; ",")</f>
        <v/>
      </c>
      <c r="BC425" s="122" t="str">
        <f t="shared" si="389"/>
        <v/>
      </c>
      <c r="BD425" s="110"/>
      <c r="BE425" s="120" t="str">
        <f t="shared" si="377"/>
        <v/>
      </c>
      <c r="BF425" s="121" t="str">
        <f t="shared" si="378"/>
        <v/>
      </c>
      <c r="BG425" s="121" t="str">
        <f t="shared" si="379"/>
        <v/>
      </c>
      <c r="BH425" s="121" t="str">
        <f t="shared" si="380"/>
        <v/>
      </c>
      <c r="BI425" s="121" t="str">
        <f t="shared" si="381"/>
        <v/>
      </c>
      <c r="BJ425" s="121" t="str">
        <f t="shared" si="382"/>
        <v/>
      </c>
      <c r="BK425" s="121" t="str">
        <f t="shared" si="383"/>
        <v/>
      </c>
      <c r="BL425" s="121" t="str">
        <f t="shared" si="384"/>
        <v/>
      </c>
      <c r="BM425" s="121" t="str">
        <f t="shared" si="385"/>
        <v/>
      </c>
      <c r="BN425" s="121" t="str">
        <f t="shared" si="386"/>
        <v/>
      </c>
      <c r="BO425" s="121">
        <f t="shared" si="390"/>
        <v>0</v>
      </c>
      <c r="BP425" s="121">
        <f t="shared" si="391"/>
        <v>0</v>
      </c>
      <c r="BQ425" s="121">
        <f t="shared" si="392"/>
        <v>0</v>
      </c>
      <c r="BR425" s="121">
        <f t="shared" si="393"/>
        <v>0</v>
      </c>
      <c r="BS425" s="121">
        <f t="shared" si="394"/>
        <v>0</v>
      </c>
      <c r="BT425" s="121">
        <f t="shared" si="395"/>
        <v>0</v>
      </c>
      <c r="BU425" s="121" t="str">
        <f t="shared" si="396"/>
        <v/>
      </c>
      <c r="BV425" s="121" t="str">
        <f t="shared" si="397"/>
        <v/>
      </c>
      <c r="BW425" s="121" t="str">
        <f t="shared" si="398"/>
        <v/>
      </c>
      <c r="BX425" s="121" t="str">
        <f t="shared" si="399"/>
        <v/>
      </c>
      <c r="BY425" s="121" t="str">
        <f t="shared" si="400"/>
        <v/>
      </c>
      <c r="BZ425" s="121" t="str">
        <f t="shared" si="401"/>
        <v/>
      </c>
      <c r="CA425" s="121" t="str">
        <f t="shared" si="402"/>
        <v/>
      </c>
      <c r="CB425" s="121" t="str">
        <f t="shared" si="403"/>
        <v/>
      </c>
      <c r="CC425" s="121" t="str">
        <f t="shared" si="404"/>
        <v/>
      </c>
      <c r="CD425" s="121" t="str">
        <f t="shared" si="405"/>
        <v/>
      </c>
      <c r="CE425" s="121" t="str">
        <f t="shared" si="406"/>
        <v/>
      </c>
      <c r="CF425" s="121" t="str">
        <f t="shared" si="407"/>
        <v/>
      </c>
      <c r="CG425" s="121" t="str">
        <f t="shared" si="408"/>
        <v/>
      </c>
      <c r="CH425" s="121" t="str">
        <f t="shared" si="409"/>
        <v/>
      </c>
      <c r="CI425" s="121" t="str">
        <f t="shared" si="410"/>
        <v/>
      </c>
      <c r="CJ425" s="129" t="str">
        <f t="shared" si="411"/>
        <v/>
      </c>
      <c r="CK425" s="121" t="str">
        <f t="shared" si="412"/>
        <v/>
      </c>
      <c r="CL425" s="121" t="str">
        <f t="shared" si="413"/>
        <v/>
      </c>
      <c r="CM425" s="122" t="str">
        <f t="shared" si="414"/>
        <v/>
      </c>
      <c r="CN425" s="122"/>
      <c r="CO425" s="122"/>
      <c r="CP425" s="122"/>
      <c r="CQ425" s="122"/>
      <c r="CR425" s="218" t="str">
        <f t="shared" si="387"/>
        <v>NO</v>
      </c>
      <c r="CS425" s="120" t="str">
        <f t="shared" si="415"/>
        <v/>
      </c>
      <c r="CT425" s="121" t="str">
        <f t="shared" si="416"/>
        <v/>
      </c>
      <c r="CU425" s="121" t="str">
        <f t="shared" si="417"/>
        <v/>
      </c>
      <c r="CV425" s="121" t="str">
        <f t="shared" si="418"/>
        <v/>
      </c>
      <c r="CW425" s="121" t="str">
        <f t="shared" si="419"/>
        <v/>
      </c>
      <c r="CX425" s="121" t="str">
        <f t="shared" si="420"/>
        <v/>
      </c>
      <c r="CY425" s="121" t="str">
        <f t="shared" si="421"/>
        <v/>
      </c>
      <c r="CZ425" s="121" t="str">
        <f t="shared" si="422"/>
        <v/>
      </c>
      <c r="DA425" s="121" t="str">
        <f t="shared" si="423"/>
        <v/>
      </c>
      <c r="DB425" s="122" t="str">
        <f t="shared" si="424"/>
        <v/>
      </c>
      <c r="DC425" s="120" t="str">
        <f t="shared" si="425"/>
        <v/>
      </c>
      <c r="DD425" s="121" t="str">
        <f t="shared" si="426"/>
        <v/>
      </c>
      <c r="DE425" s="121" t="str">
        <f t="shared" si="427"/>
        <v/>
      </c>
      <c r="DF425" s="122" t="str">
        <f t="shared" si="428"/>
        <v/>
      </c>
      <c r="DG425" s="110"/>
    </row>
    <row r="426" spans="2:111" ht="16.2" hidden="1" customHeight="1" outlineLevel="2" x14ac:dyDescent="0.4">
      <c r="B426" s="7">
        <v>421</v>
      </c>
      <c r="C426" s="12"/>
      <c r="D426" s="13"/>
      <c r="E426" s="14"/>
      <c r="F426" s="14"/>
      <c r="G426" s="14"/>
      <c r="H426" s="14"/>
      <c r="I426" s="14"/>
      <c r="J426" s="14"/>
      <c r="K426" s="14"/>
      <c r="L426" s="15"/>
      <c r="M426" s="12"/>
      <c r="N426" s="12"/>
      <c r="O426" s="12"/>
      <c r="P426" s="98" t="str">
        <f xml:space="preserve"> IF(ISBLANK(M426),"",VLOOKUP(M426,ComboValue!$E$2:$I$18,5,FALSE))</f>
        <v/>
      </c>
      <c r="Q426" s="12"/>
      <c r="R426" s="234" t="str" cm="1">
        <f t="array" ref="R426">IF(OR(ISNUMBER(SEARCH("GHS05",$D426:$L426)),ISNUMBER(SEARCH("GHS06",$D426:$L426)),ISNUMBER(SEARCH("GHS07",$D426:$L426)),ISNUMBER(SEARCH("GHS08",$D426:$L426)),ISNUMBER(SEARCH("geen pictogram",$D426:$L426)),ISNUMBER(SEARCH("GHS09",$D426:$L426)),ISNUMBER(SEARCH("GHS05",$D426:$L426))),"JA","NEE")</f>
        <v>NEE</v>
      </c>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X426" s="121" t="str">
        <f xml:space="preserve"> IF(ISBLANK(D426),"",VLOOKUP(D426,ComboValue!$B$2:$C$11,2,FALSE) &amp; ",") &amp; IF(ISBLANK(E426),"",VLOOKUP(E426,ComboValue!$B$2:$C$11,2,FALSE) &amp; ",") &amp; IF(ISBLANK(F426),"",VLOOKUP(F426,ComboValue!$B$2:$C$11,2,FALSE) &amp; ",") &amp; IF(ISBLANK(G426),"",VLOOKUP(G426,ComboValue!$B$2:$C$11,2,FALSE) &amp; ",") &amp; IF(ISBLANK(H426),"",VLOOKUP(H426,ComboValue!$B$2:$C$11,2,FALSE) &amp; ",") &amp; IF(ISBLANK(I426),"",VLOOKUP(I426,ComboValue!$B$2:$C$11,2,FALSE) &amp; ",") &amp; IF(ISBLANK(J426),"",VLOOKUP(J426,ComboValue!$B$2:$C$11,2,FALSE) &amp; ",") &amp; IF(ISBLANK(K426),"",VLOOKUP(K426,ComboValue!$B$2:$C$11,2,FALSE) &amp; ",") &amp; IF(ISBLANK(L426),"",VLOOKUP(L426,ComboValue!$B$2:$C$11,2,FALSE) &amp; ",")</f>
        <v/>
      </c>
      <c r="AY426" s="121" t="str">
        <f t="shared" si="388"/>
        <v>Tous_NL</v>
      </c>
      <c r="AZ426" s="121" t="str">
        <f>IF(ISBLANK(M426),"",VLOOKUP(M426,ComboValue!$E$2:$G$18,3,FALSE))</f>
        <v/>
      </c>
      <c r="BA426" s="121" t="str">
        <f>IF(ISBLANK(N426),"",VLOOKUP(N426,ComboValue!$K$2:$L$5,2,FALSE))</f>
        <v/>
      </c>
      <c r="BB426" s="128" t="str">
        <f>IF(ISBLANK(S426),"",VLOOKUP(S426,ComboValue!$N$2:$O$70,2,FALSE) &amp; ",") &amp; IF(ISBLANK(T426),"",VLOOKUP(T426,ComboValue!$N$2:$O$70,2,FALSE) &amp; ",") &amp; IF(ISBLANK(U426),"",VLOOKUP(U426,ComboValue!$N$2:$O$70,2,FALSE) &amp; ",") &amp; IF(ISBLANK(V426),"",VLOOKUP(V426,ComboValue!$N$2:$O$70,2,FALSE) &amp; ",") &amp; IF(ISBLANK(W426),"",VLOOKUP(W426,ComboValue!$N$2:$O$70,2,FALSE) &amp; ",") &amp; IF(ISBLANK(X426),"",VLOOKUP(X426,ComboValue!$N$2:$O$70,2,FALSE) &amp; ",") &amp; IF(ISBLANK(Y426),"",VLOOKUP(Y426,ComboValue!$N$2:$O$70,2,FALSE) &amp; ",") &amp; IF(ISBLANK(Z426),"",VLOOKUP(Z426,ComboValue!$N$2:$O$70,2,FALSE) &amp; ",") &amp; IF(ISBLANK(AA426),"",VLOOKUP(AA426,ComboValue!$N$2:$O$70,2,FALSE) &amp; ",") &amp; IF(ISBLANK(AB426),"",VLOOKUP(AB426,ComboValue!$N$2:$O$70,2,FALSE) &amp; ",") &amp; IF(ISBLANK(AC426),"",VLOOKUP(AC426,ComboValue!$N$2:$O$70,2,FALSE) &amp; ",") &amp; IF(ISBLANK(AD426),"",VLOOKUP(AD426,ComboValue!$N$2:$O$70,2,FALSE) &amp; ",") &amp; IF(ISBLANK(AE426),"",VLOOKUP(AE426,ComboValue!$N$2:$O$70,2,FALSE) &amp; ",") &amp; IF(ISBLANK(AF426),"",VLOOKUP(AF426,ComboValue!$N$2:$O$70,2,FALSE) &amp; ",") &amp; IF(ISBLANK(AG426),"",VLOOKUP(AG426,ComboValue!$N$2:$O$70,2,FALSE) &amp; ",") &amp; IF(ISBLANK(AH426),"",VLOOKUP(AH426,ComboValue!$N$2:$O$70,2,FALSE) &amp; ",") &amp; IF(ISBLANK(AI426),"",VLOOKUP(AI426,ComboValue!$N$2:$O$70,2,FALSE) &amp; ",") &amp; IF(ISBLANK(AJ426),"",VLOOKUP(AJ426,ComboValue!$N$2:$O$70,2,FALSE) &amp; ",") &amp; IF(ISBLANK(AK426),"",VLOOKUP(AK426,ComboValue!$N$2:$O$70,2,FALSE) &amp; ",") &amp; IF(ISBLANK(AL426),"",VLOOKUP(AL426,ComboValue!$N$2:$O$70,2,FALSE) &amp; ",") &amp; IF(ISBLANK(AM426),"",VLOOKUP(AM426,ComboValue!$N$2:$O$70,2,FALSE) &amp; ",") &amp; IF(ISBLANK(AN426),"",VLOOKUP(AN426,ComboValue!$N$2:$O$70,2,FALSE) &amp; ",") &amp; IF(ISBLANK(AO426),"",VLOOKUP(AO426,ComboValue!$N$2:$O$70,2,FALSE) &amp; ",") &amp; IF(ISBLANK(AP426),"",VLOOKUP(AP426,ComboValue!$N$2:$O$70,2,FALSE) &amp; ",") &amp; IF(ISBLANK(AQ426),"",VLOOKUP(AQ426,ComboValue!$N$2:$O$70,2,FALSE) &amp; ",") &amp; IF(ISBLANK(AR426),"",VLOOKUP(AR426,ComboValue!$N$2:$O$70,2,FALSE) &amp; ",") &amp; IF(ISBLANK(AS426),"",VLOOKUP(AS426,ComboValue!$N$2:$O$70,2,FALSE) &amp; ",") &amp; IF(ISBLANK(AT426),"",VLOOKUP(AT426,ComboValue!$N$2:$O$70,2,FALSE) &amp; ",") &amp; IF(ISBLANK(AU426),"",VLOOKUP(AU426,ComboValue!$N$2:$O$70,2,FALSE) &amp; ",") &amp; IF(ISBLANK(AV426),"",VLOOKUP(AV426,ComboValue!$N$2:$O$70,2,FALSE) &amp; ",")</f>
        <v/>
      </c>
      <c r="BC426" s="122" t="str">
        <f t="shared" si="389"/>
        <v/>
      </c>
      <c r="BD426" s="110"/>
      <c r="BE426" s="120" t="str">
        <f t="shared" si="377"/>
        <v/>
      </c>
      <c r="BF426" s="121" t="str">
        <f t="shared" si="378"/>
        <v/>
      </c>
      <c r="BG426" s="121" t="str">
        <f t="shared" si="379"/>
        <v/>
      </c>
      <c r="BH426" s="121" t="str">
        <f t="shared" si="380"/>
        <v/>
      </c>
      <c r="BI426" s="121" t="str">
        <f t="shared" si="381"/>
        <v/>
      </c>
      <c r="BJ426" s="121" t="str">
        <f t="shared" si="382"/>
        <v/>
      </c>
      <c r="BK426" s="121" t="str">
        <f t="shared" si="383"/>
        <v/>
      </c>
      <c r="BL426" s="121" t="str">
        <f t="shared" si="384"/>
        <v/>
      </c>
      <c r="BM426" s="121" t="str">
        <f t="shared" si="385"/>
        <v/>
      </c>
      <c r="BN426" s="121" t="str">
        <f t="shared" si="386"/>
        <v/>
      </c>
      <c r="BO426" s="121">
        <f t="shared" si="390"/>
        <v>0</v>
      </c>
      <c r="BP426" s="121">
        <f t="shared" si="391"/>
        <v>0</v>
      </c>
      <c r="BQ426" s="121">
        <f t="shared" si="392"/>
        <v>0</v>
      </c>
      <c r="BR426" s="121">
        <f t="shared" si="393"/>
        <v>0</v>
      </c>
      <c r="BS426" s="121">
        <f t="shared" si="394"/>
        <v>0</v>
      </c>
      <c r="BT426" s="121">
        <f t="shared" si="395"/>
        <v>0</v>
      </c>
      <c r="BU426" s="121" t="str">
        <f t="shared" si="396"/>
        <v/>
      </c>
      <c r="BV426" s="121" t="str">
        <f t="shared" si="397"/>
        <v/>
      </c>
      <c r="BW426" s="121" t="str">
        <f t="shared" si="398"/>
        <v/>
      </c>
      <c r="BX426" s="121" t="str">
        <f t="shared" si="399"/>
        <v/>
      </c>
      <c r="BY426" s="121" t="str">
        <f t="shared" si="400"/>
        <v/>
      </c>
      <c r="BZ426" s="121" t="str">
        <f t="shared" si="401"/>
        <v/>
      </c>
      <c r="CA426" s="121" t="str">
        <f t="shared" si="402"/>
        <v/>
      </c>
      <c r="CB426" s="121" t="str">
        <f t="shared" si="403"/>
        <v/>
      </c>
      <c r="CC426" s="121" t="str">
        <f t="shared" si="404"/>
        <v/>
      </c>
      <c r="CD426" s="121" t="str">
        <f t="shared" si="405"/>
        <v/>
      </c>
      <c r="CE426" s="121" t="str">
        <f t="shared" si="406"/>
        <v/>
      </c>
      <c r="CF426" s="121" t="str">
        <f t="shared" si="407"/>
        <v/>
      </c>
      <c r="CG426" s="121" t="str">
        <f t="shared" si="408"/>
        <v/>
      </c>
      <c r="CH426" s="121" t="str">
        <f t="shared" si="409"/>
        <v/>
      </c>
      <c r="CI426" s="121" t="str">
        <f t="shared" si="410"/>
        <v/>
      </c>
      <c r="CJ426" s="129" t="str">
        <f t="shared" si="411"/>
        <v/>
      </c>
      <c r="CK426" s="121" t="str">
        <f t="shared" si="412"/>
        <v/>
      </c>
      <c r="CL426" s="121" t="str">
        <f t="shared" si="413"/>
        <v/>
      </c>
      <c r="CM426" s="122" t="str">
        <f t="shared" si="414"/>
        <v/>
      </c>
      <c r="CN426" s="122"/>
      <c r="CO426" s="122"/>
      <c r="CP426" s="122"/>
      <c r="CQ426" s="122"/>
      <c r="CR426" s="218" t="str">
        <f t="shared" si="387"/>
        <v>NO</v>
      </c>
      <c r="CS426" s="120" t="str">
        <f t="shared" si="415"/>
        <v/>
      </c>
      <c r="CT426" s="121" t="str">
        <f t="shared" si="416"/>
        <v/>
      </c>
      <c r="CU426" s="121" t="str">
        <f t="shared" si="417"/>
        <v/>
      </c>
      <c r="CV426" s="121" t="str">
        <f t="shared" si="418"/>
        <v/>
      </c>
      <c r="CW426" s="121" t="str">
        <f t="shared" si="419"/>
        <v/>
      </c>
      <c r="CX426" s="121" t="str">
        <f t="shared" si="420"/>
        <v/>
      </c>
      <c r="CY426" s="121" t="str">
        <f t="shared" si="421"/>
        <v/>
      </c>
      <c r="CZ426" s="121" t="str">
        <f t="shared" si="422"/>
        <v/>
      </c>
      <c r="DA426" s="121" t="str">
        <f t="shared" si="423"/>
        <v/>
      </c>
      <c r="DB426" s="122" t="str">
        <f t="shared" si="424"/>
        <v/>
      </c>
      <c r="DC426" s="120" t="str">
        <f t="shared" si="425"/>
        <v/>
      </c>
      <c r="DD426" s="121" t="str">
        <f t="shared" si="426"/>
        <v/>
      </c>
      <c r="DE426" s="121" t="str">
        <f t="shared" si="427"/>
        <v/>
      </c>
      <c r="DF426" s="122" t="str">
        <f t="shared" si="428"/>
        <v/>
      </c>
      <c r="DG426" s="110"/>
    </row>
    <row r="427" spans="2:111" ht="16.2" hidden="1" customHeight="1" outlineLevel="2" x14ac:dyDescent="0.4">
      <c r="B427" s="7">
        <v>422</v>
      </c>
      <c r="C427" s="12"/>
      <c r="D427" s="13"/>
      <c r="E427" s="14"/>
      <c r="F427" s="14"/>
      <c r="G427" s="14"/>
      <c r="H427" s="14"/>
      <c r="I427" s="14"/>
      <c r="J427" s="14"/>
      <c r="K427" s="14"/>
      <c r="L427" s="15"/>
      <c r="M427" s="12"/>
      <c r="N427" s="12"/>
      <c r="O427" s="12"/>
      <c r="P427" s="98" t="str">
        <f xml:space="preserve"> IF(ISBLANK(M427),"",VLOOKUP(M427,ComboValue!$E$2:$I$18,5,FALSE))</f>
        <v/>
      </c>
      <c r="Q427" s="12"/>
      <c r="R427" s="234" t="str" cm="1">
        <f t="array" ref="R427">IF(OR(ISNUMBER(SEARCH("GHS05",$D427:$L427)),ISNUMBER(SEARCH("GHS06",$D427:$L427)),ISNUMBER(SEARCH("GHS07",$D427:$L427)),ISNUMBER(SEARCH("GHS08",$D427:$L427)),ISNUMBER(SEARCH("geen pictogram",$D427:$L427)),ISNUMBER(SEARCH("GHS09",$D427:$L427)),ISNUMBER(SEARCH("GHS05",$D427:$L427))),"JA","NEE")</f>
        <v>NEE</v>
      </c>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X427" s="121" t="str">
        <f xml:space="preserve"> IF(ISBLANK(D427),"",VLOOKUP(D427,ComboValue!$B$2:$C$11,2,FALSE) &amp; ",") &amp; IF(ISBLANK(E427),"",VLOOKUP(E427,ComboValue!$B$2:$C$11,2,FALSE) &amp; ",") &amp; IF(ISBLANK(F427),"",VLOOKUP(F427,ComboValue!$B$2:$C$11,2,FALSE) &amp; ",") &amp; IF(ISBLANK(G427),"",VLOOKUP(G427,ComboValue!$B$2:$C$11,2,FALSE) &amp; ",") &amp; IF(ISBLANK(H427),"",VLOOKUP(H427,ComboValue!$B$2:$C$11,2,FALSE) &amp; ",") &amp; IF(ISBLANK(I427),"",VLOOKUP(I427,ComboValue!$B$2:$C$11,2,FALSE) &amp; ",") &amp; IF(ISBLANK(J427),"",VLOOKUP(J427,ComboValue!$B$2:$C$11,2,FALSE) &amp; ",") &amp; IF(ISBLANK(K427),"",VLOOKUP(K427,ComboValue!$B$2:$C$11,2,FALSE) &amp; ",") &amp; IF(ISBLANK(L427),"",VLOOKUP(L427,ComboValue!$B$2:$C$11,2,FALSE) &amp; ",")</f>
        <v/>
      </c>
      <c r="AY427" s="121" t="str">
        <f t="shared" si="388"/>
        <v>Tous_NL</v>
      </c>
      <c r="AZ427" s="121" t="str">
        <f>IF(ISBLANK(M427),"",VLOOKUP(M427,ComboValue!$E$2:$G$18,3,FALSE))</f>
        <v/>
      </c>
      <c r="BA427" s="121" t="str">
        <f>IF(ISBLANK(N427),"",VLOOKUP(N427,ComboValue!$K$2:$L$5,2,FALSE))</f>
        <v/>
      </c>
      <c r="BB427" s="128" t="str">
        <f>IF(ISBLANK(S427),"",VLOOKUP(S427,ComboValue!$N$2:$O$70,2,FALSE) &amp; ",") &amp; IF(ISBLANK(T427),"",VLOOKUP(T427,ComboValue!$N$2:$O$70,2,FALSE) &amp; ",") &amp; IF(ISBLANK(U427),"",VLOOKUP(U427,ComboValue!$N$2:$O$70,2,FALSE) &amp; ",") &amp; IF(ISBLANK(V427),"",VLOOKUP(V427,ComboValue!$N$2:$O$70,2,FALSE) &amp; ",") &amp; IF(ISBLANK(W427),"",VLOOKUP(W427,ComboValue!$N$2:$O$70,2,FALSE) &amp; ",") &amp; IF(ISBLANK(X427),"",VLOOKUP(X427,ComboValue!$N$2:$O$70,2,FALSE) &amp; ",") &amp; IF(ISBLANK(Y427),"",VLOOKUP(Y427,ComboValue!$N$2:$O$70,2,FALSE) &amp; ",") &amp; IF(ISBLANK(Z427),"",VLOOKUP(Z427,ComboValue!$N$2:$O$70,2,FALSE) &amp; ",") &amp; IF(ISBLANK(AA427),"",VLOOKUP(AA427,ComboValue!$N$2:$O$70,2,FALSE) &amp; ",") &amp; IF(ISBLANK(AB427),"",VLOOKUP(AB427,ComboValue!$N$2:$O$70,2,FALSE) &amp; ",") &amp; IF(ISBLANK(AC427),"",VLOOKUP(AC427,ComboValue!$N$2:$O$70,2,FALSE) &amp; ",") &amp; IF(ISBLANK(AD427),"",VLOOKUP(AD427,ComboValue!$N$2:$O$70,2,FALSE) &amp; ",") &amp; IF(ISBLANK(AE427),"",VLOOKUP(AE427,ComboValue!$N$2:$O$70,2,FALSE) &amp; ",") &amp; IF(ISBLANK(AF427),"",VLOOKUP(AF427,ComboValue!$N$2:$O$70,2,FALSE) &amp; ",") &amp; IF(ISBLANK(AG427),"",VLOOKUP(AG427,ComboValue!$N$2:$O$70,2,FALSE) &amp; ",") &amp; IF(ISBLANK(AH427),"",VLOOKUP(AH427,ComboValue!$N$2:$O$70,2,FALSE) &amp; ",") &amp; IF(ISBLANK(AI427),"",VLOOKUP(AI427,ComboValue!$N$2:$O$70,2,FALSE) &amp; ",") &amp; IF(ISBLANK(AJ427),"",VLOOKUP(AJ427,ComboValue!$N$2:$O$70,2,FALSE) &amp; ",") &amp; IF(ISBLANK(AK427),"",VLOOKUP(AK427,ComboValue!$N$2:$O$70,2,FALSE) &amp; ",") &amp; IF(ISBLANK(AL427),"",VLOOKUP(AL427,ComboValue!$N$2:$O$70,2,FALSE) &amp; ",") &amp; IF(ISBLANK(AM427),"",VLOOKUP(AM427,ComboValue!$N$2:$O$70,2,FALSE) &amp; ",") &amp; IF(ISBLANK(AN427),"",VLOOKUP(AN427,ComboValue!$N$2:$O$70,2,FALSE) &amp; ",") &amp; IF(ISBLANK(AO427),"",VLOOKUP(AO427,ComboValue!$N$2:$O$70,2,FALSE) &amp; ",") &amp; IF(ISBLANK(AP427),"",VLOOKUP(AP427,ComboValue!$N$2:$O$70,2,FALSE) &amp; ",") &amp; IF(ISBLANK(AQ427),"",VLOOKUP(AQ427,ComboValue!$N$2:$O$70,2,FALSE) &amp; ",") &amp; IF(ISBLANK(AR427),"",VLOOKUP(AR427,ComboValue!$N$2:$O$70,2,FALSE) &amp; ",") &amp; IF(ISBLANK(AS427),"",VLOOKUP(AS427,ComboValue!$N$2:$O$70,2,FALSE) &amp; ",") &amp; IF(ISBLANK(AT427),"",VLOOKUP(AT427,ComboValue!$N$2:$O$70,2,FALSE) &amp; ",") &amp; IF(ISBLANK(AU427),"",VLOOKUP(AU427,ComboValue!$N$2:$O$70,2,FALSE) &amp; ",") &amp; IF(ISBLANK(AV427),"",VLOOKUP(AV427,ComboValue!$N$2:$O$70,2,FALSE) &amp; ",")</f>
        <v/>
      </c>
      <c r="BC427" s="122" t="str">
        <f t="shared" si="389"/>
        <v/>
      </c>
      <c r="BD427" s="110"/>
      <c r="BE427" s="120" t="str">
        <f t="shared" si="377"/>
        <v/>
      </c>
      <c r="BF427" s="121" t="str">
        <f t="shared" si="378"/>
        <v/>
      </c>
      <c r="BG427" s="121" t="str">
        <f t="shared" si="379"/>
        <v/>
      </c>
      <c r="BH427" s="121" t="str">
        <f t="shared" si="380"/>
        <v/>
      </c>
      <c r="BI427" s="121" t="str">
        <f t="shared" si="381"/>
        <v/>
      </c>
      <c r="BJ427" s="121" t="str">
        <f t="shared" si="382"/>
        <v/>
      </c>
      <c r="BK427" s="121" t="str">
        <f t="shared" si="383"/>
        <v/>
      </c>
      <c r="BL427" s="121" t="str">
        <f t="shared" si="384"/>
        <v/>
      </c>
      <c r="BM427" s="121" t="str">
        <f t="shared" si="385"/>
        <v/>
      </c>
      <c r="BN427" s="121" t="str">
        <f t="shared" si="386"/>
        <v/>
      </c>
      <c r="BO427" s="121">
        <f t="shared" si="390"/>
        <v>0</v>
      </c>
      <c r="BP427" s="121">
        <f t="shared" si="391"/>
        <v>0</v>
      </c>
      <c r="BQ427" s="121">
        <f t="shared" si="392"/>
        <v>0</v>
      </c>
      <c r="BR427" s="121">
        <f t="shared" si="393"/>
        <v>0</v>
      </c>
      <c r="BS427" s="121">
        <f t="shared" si="394"/>
        <v>0</v>
      </c>
      <c r="BT427" s="121">
        <f t="shared" si="395"/>
        <v>0</v>
      </c>
      <c r="BU427" s="121" t="str">
        <f t="shared" si="396"/>
        <v/>
      </c>
      <c r="BV427" s="121" t="str">
        <f t="shared" si="397"/>
        <v/>
      </c>
      <c r="BW427" s="121" t="str">
        <f t="shared" si="398"/>
        <v/>
      </c>
      <c r="BX427" s="121" t="str">
        <f t="shared" si="399"/>
        <v/>
      </c>
      <c r="BY427" s="121" t="str">
        <f t="shared" si="400"/>
        <v/>
      </c>
      <c r="BZ427" s="121" t="str">
        <f t="shared" si="401"/>
        <v/>
      </c>
      <c r="CA427" s="121" t="str">
        <f t="shared" si="402"/>
        <v/>
      </c>
      <c r="CB427" s="121" t="str">
        <f t="shared" si="403"/>
        <v/>
      </c>
      <c r="CC427" s="121" t="str">
        <f t="shared" si="404"/>
        <v/>
      </c>
      <c r="CD427" s="121" t="str">
        <f t="shared" si="405"/>
        <v/>
      </c>
      <c r="CE427" s="121" t="str">
        <f t="shared" si="406"/>
        <v/>
      </c>
      <c r="CF427" s="121" t="str">
        <f t="shared" si="407"/>
        <v/>
      </c>
      <c r="CG427" s="121" t="str">
        <f t="shared" si="408"/>
        <v/>
      </c>
      <c r="CH427" s="121" t="str">
        <f t="shared" si="409"/>
        <v/>
      </c>
      <c r="CI427" s="121" t="str">
        <f t="shared" si="410"/>
        <v/>
      </c>
      <c r="CJ427" s="129" t="str">
        <f t="shared" si="411"/>
        <v/>
      </c>
      <c r="CK427" s="121" t="str">
        <f t="shared" si="412"/>
        <v/>
      </c>
      <c r="CL427" s="121" t="str">
        <f t="shared" si="413"/>
        <v/>
      </c>
      <c r="CM427" s="122" t="str">
        <f t="shared" si="414"/>
        <v/>
      </c>
      <c r="CN427" s="122"/>
      <c r="CO427" s="122"/>
      <c r="CP427" s="122"/>
      <c r="CQ427" s="122"/>
      <c r="CR427" s="218" t="str">
        <f t="shared" si="387"/>
        <v>NO</v>
      </c>
      <c r="CS427" s="120" t="str">
        <f t="shared" si="415"/>
        <v/>
      </c>
      <c r="CT427" s="121" t="str">
        <f t="shared" si="416"/>
        <v/>
      </c>
      <c r="CU427" s="121" t="str">
        <f t="shared" si="417"/>
        <v/>
      </c>
      <c r="CV427" s="121" t="str">
        <f t="shared" si="418"/>
        <v/>
      </c>
      <c r="CW427" s="121" t="str">
        <f t="shared" si="419"/>
        <v/>
      </c>
      <c r="CX427" s="121" t="str">
        <f t="shared" si="420"/>
        <v/>
      </c>
      <c r="CY427" s="121" t="str">
        <f t="shared" si="421"/>
        <v/>
      </c>
      <c r="CZ427" s="121" t="str">
        <f t="shared" si="422"/>
        <v/>
      </c>
      <c r="DA427" s="121" t="str">
        <f t="shared" si="423"/>
        <v/>
      </c>
      <c r="DB427" s="122" t="str">
        <f t="shared" si="424"/>
        <v/>
      </c>
      <c r="DC427" s="120" t="str">
        <f t="shared" si="425"/>
        <v/>
      </c>
      <c r="DD427" s="121" t="str">
        <f t="shared" si="426"/>
        <v/>
      </c>
      <c r="DE427" s="121" t="str">
        <f t="shared" si="427"/>
        <v/>
      </c>
      <c r="DF427" s="122" t="str">
        <f t="shared" si="428"/>
        <v/>
      </c>
      <c r="DG427" s="110"/>
    </row>
    <row r="428" spans="2:111" ht="16.2" hidden="1" customHeight="1" outlineLevel="2" x14ac:dyDescent="0.4">
      <c r="B428" s="7">
        <v>423</v>
      </c>
      <c r="C428" s="12"/>
      <c r="D428" s="13"/>
      <c r="E428" s="14"/>
      <c r="F428" s="14"/>
      <c r="G428" s="14"/>
      <c r="H428" s="14"/>
      <c r="I428" s="14"/>
      <c r="J428" s="14"/>
      <c r="K428" s="14"/>
      <c r="L428" s="15"/>
      <c r="M428" s="12"/>
      <c r="N428" s="12"/>
      <c r="O428" s="12"/>
      <c r="P428" s="98" t="str">
        <f xml:space="preserve"> IF(ISBLANK(M428),"",VLOOKUP(M428,ComboValue!$E$2:$I$18,5,FALSE))</f>
        <v/>
      </c>
      <c r="Q428" s="12"/>
      <c r="R428" s="234" t="str" cm="1">
        <f t="array" ref="R428">IF(OR(ISNUMBER(SEARCH("GHS05",$D428:$L428)),ISNUMBER(SEARCH("GHS06",$D428:$L428)),ISNUMBER(SEARCH("GHS07",$D428:$L428)),ISNUMBER(SEARCH("GHS08",$D428:$L428)),ISNUMBER(SEARCH("geen pictogram",$D428:$L428)),ISNUMBER(SEARCH("GHS09",$D428:$L428)),ISNUMBER(SEARCH("GHS05",$D428:$L428))),"JA","NEE")</f>
        <v>NEE</v>
      </c>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X428" s="121" t="str">
        <f xml:space="preserve"> IF(ISBLANK(D428),"",VLOOKUP(D428,ComboValue!$B$2:$C$11,2,FALSE) &amp; ",") &amp; IF(ISBLANK(E428),"",VLOOKUP(E428,ComboValue!$B$2:$C$11,2,FALSE) &amp; ",") &amp; IF(ISBLANK(F428),"",VLOOKUP(F428,ComboValue!$B$2:$C$11,2,FALSE) &amp; ",") &amp; IF(ISBLANK(G428),"",VLOOKUP(G428,ComboValue!$B$2:$C$11,2,FALSE) &amp; ",") &amp; IF(ISBLANK(H428),"",VLOOKUP(H428,ComboValue!$B$2:$C$11,2,FALSE) &amp; ",") &amp; IF(ISBLANK(I428),"",VLOOKUP(I428,ComboValue!$B$2:$C$11,2,FALSE) &amp; ",") &amp; IF(ISBLANK(J428),"",VLOOKUP(J428,ComboValue!$B$2:$C$11,2,FALSE) &amp; ",") &amp; IF(ISBLANK(K428),"",VLOOKUP(K428,ComboValue!$B$2:$C$11,2,FALSE) &amp; ",") &amp; IF(ISBLANK(L428),"",VLOOKUP(L428,ComboValue!$B$2:$C$11,2,FALSE) &amp; ",")</f>
        <v/>
      </c>
      <c r="AY428" s="121" t="str">
        <f t="shared" si="388"/>
        <v>Tous_NL</v>
      </c>
      <c r="AZ428" s="121" t="str">
        <f>IF(ISBLANK(M428),"",VLOOKUP(M428,ComboValue!$E$2:$G$18,3,FALSE))</f>
        <v/>
      </c>
      <c r="BA428" s="121" t="str">
        <f>IF(ISBLANK(N428),"",VLOOKUP(N428,ComboValue!$K$2:$L$5,2,FALSE))</f>
        <v/>
      </c>
      <c r="BB428" s="128" t="str">
        <f>IF(ISBLANK(S428),"",VLOOKUP(S428,ComboValue!$N$2:$O$70,2,FALSE) &amp; ",") &amp; IF(ISBLANK(T428),"",VLOOKUP(T428,ComboValue!$N$2:$O$70,2,FALSE) &amp; ",") &amp; IF(ISBLANK(U428),"",VLOOKUP(U428,ComboValue!$N$2:$O$70,2,FALSE) &amp; ",") &amp; IF(ISBLANK(V428),"",VLOOKUP(V428,ComboValue!$N$2:$O$70,2,FALSE) &amp; ",") &amp; IF(ISBLANK(W428),"",VLOOKUP(W428,ComboValue!$N$2:$O$70,2,FALSE) &amp; ",") &amp; IF(ISBLANK(X428),"",VLOOKUP(X428,ComboValue!$N$2:$O$70,2,FALSE) &amp; ",") &amp; IF(ISBLANK(Y428),"",VLOOKUP(Y428,ComboValue!$N$2:$O$70,2,FALSE) &amp; ",") &amp; IF(ISBLANK(Z428),"",VLOOKUP(Z428,ComboValue!$N$2:$O$70,2,FALSE) &amp; ",") &amp; IF(ISBLANK(AA428),"",VLOOKUP(AA428,ComboValue!$N$2:$O$70,2,FALSE) &amp; ",") &amp; IF(ISBLANK(AB428),"",VLOOKUP(AB428,ComboValue!$N$2:$O$70,2,FALSE) &amp; ",") &amp; IF(ISBLANK(AC428),"",VLOOKUP(AC428,ComboValue!$N$2:$O$70,2,FALSE) &amp; ",") &amp; IF(ISBLANK(AD428),"",VLOOKUP(AD428,ComboValue!$N$2:$O$70,2,FALSE) &amp; ",") &amp; IF(ISBLANK(AE428),"",VLOOKUP(AE428,ComboValue!$N$2:$O$70,2,FALSE) &amp; ",") &amp; IF(ISBLANK(AF428),"",VLOOKUP(AF428,ComboValue!$N$2:$O$70,2,FALSE) &amp; ",") &amp; IF(ISBLANK(AG428),"",VLOOKUP(AG428,ComboValue!$N$2:$O$70,2,FALSE) &amp; ",") &amp; IF(ISBLANK(AH428),"",VLOOKUP(AH428,ComboValue!$N$2:$O$70,2,FALSE) &amp; ",") &amp; IF(ISBLANK(AI428),"",VLOOKUP(AI428,ComboValue!$N$2:$O$70,2,FALSE) &amp; ",") &amp; IF(ISBLANK(AJ428),"",VLOOKUP(AJ428,ComboValue!$N$2:$O$70,2,FALSE) &amp; ",") &amp; IF(ISBLANK(AK428),"",VLOOKUP(AK428,ComboValue!$N$2:$O$70,2,FALSE) &amp; ",") &amp; IF(ISBLANK(AL428),"",VLOOKUP(AL428,ComboValue!$N$2:$O$70,2,FALSE) &amp; ",") &amp; IF(ISBLANK(AM428),"",VLOOKUP(AM428,ComboValue!$N$2:$O$70,2,FALSE) &amp; ",") &amp; IF(ISBLANK(AN428),"",VLOOKUP(AN428,ComboValue!$N$2:$O$70,2,FALSE) &amp; ",") &amp; IF(ISBLANK(AO428),"",VLOOKUP(AO428,ComboValue!$N$2:$O$70,2,FALSE) &amp; ",") &amp; IF(ISBLANK(AP428),"",VLOOKUP(AP428,ComboValue!$N$2:$O$70,2,FALSE) &amp; ",") &amp; IF(ISBLANK(AQ428),"",VLOOKUP(AQ428,ComboValue!$N$2:$O$70,2,FALSE) &amp; ",") &amp; IF(ISBLANK(AR428),"",VLOOKUP(AR428,ComboValue!$N$2:$O$70,2,FALSE) &amp; ",") &amp; IF(ISBLANK(AS428),"",VLOOKUP(AS428,ComboValue!$N$2:$O$70,2,FALSE) &amp; ",") &amp; IF(ISBLANK(AT428),"",VLOOKUP(AT428,ComboValue!$N$2:$O$70,2,FALSE) &amp; ",") &amp; IF(ISBLANK(AU428),"",VLOOKUP(AU428,ComboValue!$N$2:$O$70,2,FALSE) &amp; ",") &amp; IF(ISBLANK(AV428),"",VLOOKUP(AV428,ComboValue!$N$2:$O$70,2,FALSE) &amp; ",")</f>
        <v/>
      </c>
      <c r="BC428" s="122" t="str">
        <f t="shared" si="389"/>
        <v/>
      </c>
      <c r="BD428" s="110"/>
      <c r="BE428" s="120" t="str">
        <f t="shared" si="377"/>
        <v/>
      </c>
      <c r="BF428" s="121" t="str">
        <f t="shared" si="378"/>
        <v/>
      </c>
      <c r="BG428" s="121" t="str">
        <f t="shared" si="379"/>
        <v/>
      </c>
      <c r="BH428" s="121" t="str">
        <f t="shared" si="380"/>
        <v/>
      </c>
      <c r="BI428" s="121" t="str">
        <f t="shared" si="381"/>
        <v/>
      </c>
      <c r="BJ428" s="121" t="str">
        <f t="shared" si="382"/>
        <v/>
      </c>
      <c r="BK428" s="121" t="str">
        <f t="shared" si="383"/>
        <v/>
      </c>
      <c r="BL428" s="121" t="str">
        <f t="shared" si="384"/>
        <v/>
      </c>
      <c r="BM428" s="121" t="str">
        <f t="shared" si="385"/>
        <v/>
      </c>
      <c r="BN428" s="121" t="str">
        <f t="shared" si="386"/>
        <v/>
      </c>
      <c r="BO428" s="121">
        <f t="shared" si="390"/>
        <v>0</v>
      </c>
      <c r="BP428" s="121">
        <f t="shared" si="391"/>
        <v>0</v>
      </c>
      <c r="BQ428" s="121">
        <f t="shared" si="392"/>
        <v>0</v>
      </c>
      <c r="BR428" s="121">
        <f t="shared" si="393"/>
        <v>0</v>
      </c>
      <c r="BS428" s="121">
        <f t="shared" si="394"/>
        <v>0</v>
      </c>
      <c r="BT428" s="121">
        <f t="shared" si="395"/>
        <v>0</v>
      </c>
      <c r="BU428" s="121" t="str">
        <f t="shared" si="396"/>
        <v/>
      </c>
      <c r="BV428" s="121" t="str">
        <f t="shared" si="397"/>
        <v/>
      </c>
      <c r="BW428" s="121" t="str">
        <f t="shared" si="398"/>
        <v/>
      </c>
      <c r="BX428" s="121" t="str">
        <f t="shared" si="399"/>
        <v/>
      </c>
      <c r="BY428" s="121" t="str">
        <f t="shared" si="400"/>
        <v/>
      </c>
      <c r="BZ428" s="121" t="str">
        <f t="shared" si="401"/>
        <v/>
      </c>
      <c r="CA428" s="121" t="str">
        <f t="shared" si="402"/>
        <v/>
      </c>
      <c r="CB428" s="121" t="str">
        <f t="shared" si="403"/>
        <v/>
      </c>
      <c r="CC428" s="121" t="str">
        <f t="shared" si="404"/>
        <v/>
      </c>
      <c r="CD428" s="121" t="str">
        <f t="shared" si="405"/>
        <v/>
      </c>
      <c r="CE428" s="121" t="str">
        <f t="shared" si="406"/>
        <v/>
      </c>
      <c r="CF428" s="121" t="str">
        <f t="shared" si="407"/>
        <v/>
      </c>
      <c r="CG428" s="121" t="str">
        <f t="shared" si="408"/>
        <v/>
      </c>
      <c r="CH428" s="121" t="str">
        <f t="shared" si="409"/>
        <v/>
      </c>
      <c r="CI428" s="121" t="str">
        <f t="shared" si="410"/>
        <v/>
      </c>
      <c r="CJ428" s="129" t="str">
        <f t="shared" si="411"/>
        <v/>
      </c>
      <c r="CK428" s="121" t="str">
        <f t="shared" si="412"/>
        <v/>
      </c>
      <c r="CL428" s="121" t="str">
        <f t="shared" si="413"/>
        <v/>
      </c>
      <c r="CM428" s="122" t="str">
        <f t="shared" si="414"/>
        <v/>
      </c>
      <c r="CN428" s="122"/>
      <c r="CO428" s="122"/>
      <c r="CP428" s="122"/>
      <c r="CQ428" s="122"/>
      <c r="CR428" s="218" t="str">
        <f t="shared" si="387"/>
        <v>NO</v>
      </c>
      <c r="CS428" s="120" t="str">
        <f t="shared" si="415"/>
        <v/>
      </c>
      <c r="CT428" s="121" t="str">
        <f t="shared" si="416"/>
        <v/>
      </c>
      <c r="CU428" s="121" t="str">
        <f t="shared" si="417"/>
        <v/>
      </c>
      <c r="CV428" s="121" t="str">
        <f t="shared" si="418"/>
        <v/>
      </c>
      <c r="CW428" s="121" t="str">
        <f t="shared" si="419"/>
        <v/>
      </c>
      <c r="CX428" s="121" t="str">
        <f t="shared" si="420"/>
        <v/>
      </c>
      <c r="CY428" s="121" t="str">
        <f t="shared" si="421"/>
        <v/>
      </c>
      <c r="CZ428" s="121" t="str">
        <f t="shared" si="422"/>
        <v/>
      </c>
      <c r="DA428" s="121" t="str">
        <f t="shared" si="423"/>
        <v/>
      </c>
      <c r="DB428" s="122" t="str">
        <f t="shared" si="424"/>
        <v/>
      </c>
      <c r="DC428" s="120" t="str">
        <f t="shared" si="425"/>
        <v/>
      </c>
      <c r="DD428" s="121" t="str">
        <f t="shared" si="426"/>
        <v/>
      </c>
      <c r="DE428" s="121" t="str">
        <f t="shared" si="427"/>
        <v/>
      </c>
      <c r="DF428" s="122" t="str">
        <f t="shared" si="428"/>
        <v/>
      </c>
      <c r="DG428" s="110"/>
    </row>
    <row r="429" spans="2:111" ht="16.2" hidden="1" customHeight="1" outlineLevel="2" x14ac:dyDescent="0.4">
      <c r="B429" s="7">
        <v>424</v>
      </c>
      <c r="C429" s="12"/>
      <c r="D429" s="13"/>
      <c r="E429" s="14"/>
      <c r="F429" s="14"/>
      <c r="G429" s="14"/>
      <c r="H429" s="14"/>
      <c r="I429" s="14"/>
      <c r="J429" s="14"/>
      <c r="K429" s="14"/>
      <c r="L429" s="15"/>
      <c r="M429" s="12"/>
      <c r="N429" s="12"/>
      <c r="O429" s="12"/>
      <c r="P429" s="98" t="str">
        <f xml:space="preserve"> IF(ISBLANK(M429),"",VLOOKUP(M429,ComboValue!$E$2:$I$18,5,FALSE))</f>
        <v/>
      </c>
      <c r="Q429" s="12"/>
      <c r="R429" s="234" t="str" cm="1">
        <f t="array" ref="R429">IF(OR(ISNUMBER(SEARCH("GHS05",$D429:$L429)),ISNUMBER(SEARCH("GHS06",$D429:$L429)),ISNUMBER(SEARCH("GHS07",$D429:$L429)),ISNUMBER(SEARCH("GHS08",$D429:$L429)),ISNUMBER(SEARCH("geen pictogram",$D429:$L429)),ISNUMBER(SEARCH("GHS09",$D429:$L429)),ISNUMBER(SEARCH("GHS05",$D429:$L429))),"JA","NEE")</f>
        <v>NEE</v>
      </c>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X429" s="121" t="str">
        <f xml:space="preserve"> IF(ISBLANK(D429),"",VLOOKUP(D429,ComboValue!$B$2:$C$11,2,FALSE) &amp; ",") &amp; IF(ISBLANK(E429),"",VLOOKUP(E429,ComboValue!$B$2:$C$11,2,FALSE) &amp; ",") &amp; IF(ISBLANK(F429),"",VLOOKUP(F429,ComboValue!$B$2:$C$11,2,FALSE) &amp; ",") &amp; IF(ISBLANK(G429),"",VLOOKUP(G429,ComboValue!$B$2:$C$11,2,FALSE) &amp; ",") &amp; IF(ISBLANK(H429),"",VLOOKUP(H429,ComboValue!$B$2:$C$11,2,FALSE) &amp; ",") &amp; IF(ISBLANK(I429),"",VLOOKUP(I429,ComboValue!$B$2:$C$11,2,FALSE) &amp; ",") &amp; IF(ISBLANK(J429),"",VLOOKUP(J429,ComboValue!$B$2:$C$11,2,FALSE) &amp; ",") &amp; IF(ISBLANK(K429),"",VLOOKUP(K429,ComboValue!$B$2:$C$11,2,FALSE) &amp; ",") &amp; IF(ISBLANK(L429),"",VLOOKUP(L429,ComboValue!$B$2:$C$11,2,FALSE) &amp; ",")</f>
        <v/>
      </c>
      <c r="AY429" s="121" t="str">
        <f t="shared" si="388"/>
        <v>Tous_NL</v>
      </c>
      <c r="AZ429" s="121" t="str">
        <f>IF(ISBLANK(M429),"",VLOOKUP(M429,ComboValue!$E$2:$G$18,3,FALSE))</f>
        <v/>
      </c>
      <c r="BA429" s="121" t="str">
        <f>IF(ISBLANK(N429),"",VLOOKUP(N429,ComboValue!$K$2:$L$5,2,FALSE))</f>
        <v/>
      </c>
      <c r="BB429" s="128" t="str">
        <f>IF(ISBLANK(S429),"",VLOOKUP(S429,ComboValue!$N$2:$O$70,2,FALSE) &amp; ",") &amp; IF(ISBLANK(T429),"",VLOOKUP(T429,ComboValue!$N$2:$O$70,2,FALSE) &amp; ",") &amp; IF(ISBLANK(U429),"",VLOOKUP(U429,ComboValue!$N$2:$O$70,2,FALSE) &amp; ",") &amp; IF(ISBLANK(V429),"",VLOOKUP(V429,ComboValue!$N$2:$O$70,2,FALSE) &amp; ",") &amp; IF(ISBLANK(W429),"",VLOOKUP(W429,ComboValue!$N$2:$O$70,2,FALSE) &amp; ",") &amp; IF(ISBLANK(X429),"",VLOOKUP(X429,ComboValue!$N$2:$O$70,2,FALSE) &amp; ",") &amp; IF(ISBLANK(Y429),"",VLOOKUP(Y429,ComboValue!$N$2:$O$70,2,FALSE) &amp; ",") &amp; IF(ISBLANK(Z429),"",VLOOKUP(Z429,ComboValue!$N$2:$O$70,2,FALSE) &amp; ",") &amp; IF(ISBLANK(AA429),"",VLOOKUP(AA429,ComboValue!$N$2:$O$70,2,FALSE) &amp; ",") &amp; IF(ISBLANK(AB429),"",VLOOKUP(AB429,ComboValue!$N$2:$O$70,2,FALSE) &amp; ",") &amp; IF(ISBLANK(AC429),"",VLOOKUP(AC429,ComboValue!$N$2:$O$70,2,FALSE) &amp; ",") &amp; IF(ISBLANK(AD429),"",VLOOKUP(AD429,ComboValue!$N$2:$O$70,2,FALSE) &amp; ",") &amp; IF(ISBLANK(AE429),"",VLOOKUP(AE429,ComboValue!$N$2:$O$70,2,FALSE) &amp; ",") &amp; IF(ISBLANK(AF429),"",VLOOKUP(AF429,ComboValue!$N$2:$O$70,2,FALSE) &amp; ",") &amp; IF(ISBLANK(AG429),"",VLOOKUP(AG429,ComboValue!$N$2:$O$70,2,FALSE) &amp; ",") &amp; IF(ISBLANK(AH429),"",VLOOKUP(AH429,ComboValue!$N$2:$O$70,2,FALSE) &amp; ",") &amp; IF(ISBLANK(AI429),"",VLOOKUP(AI429,ComboValue!$N$2:$O$70,2,FALSE) &amp; ",") &amp; IF(ISBLANK(AJ429),"",VLOOKUP(AJ429,ComboValue!$N$2:$O$70,2,FALSE) &amp; ",") &amp; IF(ISBLANK(AK429),"",VLOOKUP(AK429,ComboValue!$N$2:$O$70,2,FALSE) &amp; ",") &amp; IF(ISBLANK(AL429),"",VLOOKUP(AL429,ComboValue!$N$2:$O$70,2,FALSE) &amp; ",") &amp; IF(ISBLANK(AM429),"",VLOOKUP(AM429,ComboValue!$N$2:$O$70,2,FALSE) &amp; ",") &amp; IF(ISBLANK(AN429),"",VLOOKUP(AN429,ComboValue!$N$2:$O$70,2,FALSE) &amp; ",") &amp; IF(ISBLANK(AO429),"",VLOOKUP(AO429,ComboValue!$N$2:$O$70,2,FALSE) &amp; ",") &amp; IF(ISBLANK(AP429),"",VLOOKUP(AP429,ComboValue!$N$2:$O$70,2,FALSE) &amp; ",") &amp; IF(ISBLANK(AQ429),"",VLOOKUP(AQ429,ComboValue!$N$2:$O$70,2,FALSE) &amp; ",") &amp; IF(ISBLANK(AR429),"",VLOOKUP(AR429,ComboValue!$N$2:$O$70,2,FALSE) &amp; ",") &amp; IF(ISBLANK(AS429),"",VLOOKUP(AS429,ComboValue!$N$2:$O$70,2,FALSE) &amp; ",") &amp; IF(ISBLANK(AT429),"",VLOOKUP(AT429,ComboValue!$N$2:$O$70,2,FALSE) &amp; ",") &amp; IF(ISBLANK(AU429),"",VLOOKUP(AU429,ComboValue!$N$2:$O$70,2,FALSE) &amp; ",") &amp; IF(ISBLANK(AV429),"",VLOOKUP(AV429,ComboValue!$N$2:$O$70,2,FALSE) &amp; ",")</f>
        <v/>
      </c>
      <c r="BC429" s="122" t="str">
        <f t="shared" si="389"/>
        <v/>
      </c>
      <c r="BD429" s="110"/>
      <c r="BE429" s="120" t="str">
        <f t="shared" si="377"/>
        <v/>
      </c>
      <c r="BF429" s="121" t="str">
        <f t="shared" si="378"/>
        <v/>
      </c>
      <c r="BG429" s="121" t="str">
        <f t="shared" si="379"/>
        <v/>
      </c>
      <c r="BH429" s="121" t="str">
        <f t="shared" si="380"/>
        <v/>
      </c>
      <c r="BI429" s="121" t="str">
        <f t="shared" si="381"/>
        <v/>
      </c>
      <c r="BJ429" s="121" t="str">
        <f t="shared" si="382"/>
        <v/>
      </c>
      <c r="BK429" s="121" t="str">
        <f t="shared" si="383"/>
        <v/>
      </c>
      <c r="BL429" s="121" t="str">
        <f t="shared" si="384"/>
        <v/>
      </c>
      <c r="BM429" s="121" t="str">
        <f t="shared" si="385"/>
        <v/>
      </c>
      <c r="BN429" s="121" t="str">
        <f t="shared" si="386"/>
        <v/>
      </c>
      <c r="BO429" s="121">
        <f t="shared" si="390"/>
        <v>0</v>
      </c>
      <c r="BP429" s="121">
        <f t="shared" si="391"/>
        <v>0</v>
      </c>
      <c r="BQ429" s="121">
        <f t="shared" si="392"/>
        <v>0</v>
      </c>
      <c r="BR429" s="121">
        <f t="shared" si="393"/>
        <v>0</v>
      </c>
      <c r="BS429" s="121">
        <f t="shared" si="394"/>
        <v>0</v>
      </c>
      <c r="BT429" s="121">
        <f t="shared" si="395"/>
        <v>0</v>
      </c>
      <c r="BU429" s="121" t="str">
        <f t="shared" si="396"/>
        <v/>
      </c>
      <c r="BV429" s="121" t="str">
        <f t="shared" si="397"/>
        <v/>
      </c>
      <c r="BW429" s="121" t="str">
        <f t="shared" si="398"/>
        <v/>
      </c>
      <c r="BX429" s="121" t="str">
        <f t="shared" si="399"/>
        <v/>
      </c>
      <c r="BY429" s="121" t="str">
        <f t="shared" si="400"/>
        <v/>
      </c>
      <c r="BZ429" s="121" t="str">
        <f t="shared" si="401"/>
        <v/>
      </c>
      <c r="CA429" s="121" t="str">
        <f t="shared" si="402"/>
        <v/>
      </c>
      <c r="CB429" s="121" t="str">
        <f t="shared" si="403"/>
        <v/>
      </c>
      <c r="CC429" s="121" t="str">
        <f t="shared" si="404"/>
        <v/>
      </c>
      <c r="CD429" s="121" t="str">
        <f t="shared" si="405"/>
        <v/>
      </c>
      <c r="CE429" s="121" t="str">
        <f t="shared" si="406"/>
        <v/>
      </c>
      <c r="CF429" s="121" t="str">
        <f t="shared" si="407"/>
        <v/>
      </c>
      <c r="CG429" s="121" t="str">
        <f t="shared" si="408"/>
        <v/>
      </c>
      <c r="CH429" s="121" t="str">
        <f t="shared" si="409"/>
        <v/>
      </c>
      <c r="CI429" s="121" t="str">
        <f t="shared" si="410"/>
        <v/>
      </c>
      <c r="CJ429" s="129" t="str">
        <f t="shared" si="411"/>
        <v/>
      </c>
      <c r="CK429" s="121" t="str">
        <f t="shared" si="412"/>
        <v/>
      </c>
      <c r="CL429" s="121" t="str">
        <f t="shared" si="413"/>
        <v/>
      </c>
      <c r="CM429" s="122" t="str">
        <f t="shared" si="414"/>
        <v/>
      </c>
      <c r="CN429" s="122"/>
      <c r="CO429" s="122"/>
      <c r="CP429" s="122"/>
      <c r="CQ429" s="122"/>
      <c r="CR429" s="218" t="str">
        <f t="shared" si="387"/>
        <v>NO</v>
      </c>
      <c r="CS429" s="120" t="str">
        <f t="shared" si="415"/>
        <v/>
      </c>
      <c r="CT429" s="121" t="str">
        <f t="shared" si="416"/>
        <v/>
      </c>
      <c r="CU429" s="121" t="str">
        <f t="shared" si="417"/>
        <v/>
      </c>
      <c r="CV429" s="121" t="str">
        <f t="shared" si="418"/>
        <v/>
      </c>
      <c r="CW429" s="121" t="str">
        <f t="shared" si="419"/>
        <v/>
      </c>
      <c r="CX429" s="121" t="str">
        <f t="shared" si="420"/>
        <v/>
      </c>
      <c r="CY429" s="121" t="str">
        <f t="shared" si="421"/>
        <v/>
      </c>
      <c r="CZ429" s="121" t="str">
        <f t="shared" si="422"/>
        <v/>
      </c>
      <c r="DA429" s="121" t="str">
        <f t="shared" si="423"/>
        <v/>
      </c>
      <c r="DB429" s="122" t="str">
        <f t="shared" si="424"/>
        <v/>
      </c>
      <c r="DC429" s="120" t="str">
        <f t="shared" si="425"/>
        <v/>
      </c>
      <c r="DD429" s="121" t="str">
        <f t="shared" si="426"/>
        <v/>
      </c>
      <c r="DE429" s="121" t="str">
        <f t="shared" si="427"/>
        <v/>
      </c>
      <c r="DF429" s="122" t="str">
        <f t="shared" si="428"/>
        <v/>
      </c>
      <c r="DG429" s="110"/>
    </row>
    <row r="430" spans="2:111" ht="16.2" hidden="1" customHeight="1" outlineLevel="2" x14ac:dyDescent="0.4">
      <c r="B430" s="7">
        <v>425</v>
      </c>
      <c r="C430" s="12"/>
      <c r="D430" s="13"/>
      <c r="E430" s="14"/>
      <c r="F430" s="14"/>
      <c r="G430" s="14"/>
      <c r="H430" s="14"/>
      <c r="I430" s="14"/>
      <c r="J430" s="14"/>
      <c r="K430" s="14"/>
      <c r="L430" s="15"/>
      <c r="M430" s="12"/>
      <c r="N430" s="12"/>
      <c r="O430" s="12"/>
      <c r="P430" s="98" t="str">
        <f xml:space="preserve"> IF(ISBLANK(M430),"",VLOOKUP(M430,ComboValue!$E$2:$I$18,5,FALSE))</f>
        <v/>
      </c>
      <c r="Q430" s="12"/>
      <c r="R430" s="234" t="str" cm="1">
        <f t="array" ref="R430">IF(OR(ISNUMBER(SEARCH("GHS05",$D430:$L430)),ISNUMBER(SEARCH("GHS06",$D430:$L430)),ISNUMBER(SEARCH("GHS07",$D430:$L430)),ISNUMBER(SEARCH("GHS08",$D430:$L430)),ISNUMBER(SEARCH("geen pictogram",$D430:$L430)),ISNUMBER(SEARCH("GHS09",$D430:$L430)),ISNUMBER(SEARCH("GHS05",$D430:$L430))),"JA","NEE")</f>
        <v>NEE</v>
      </c>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X430" s="121" t="str">
        <f xml:space="preserve"> IF(ISBLANK(D430),"",VLOOKUP(D430,ComboValue!$B$2:$C$11,2,FALSE) &amp; ",") &amp; IF(ISBLANK(E430),"",VLOOKUP(E430,ComboValue!$B$2:$C$11,2,FALSE) &amp; ",") &amp; IF(ISBLANK(F430),"",VLOOKUP(F430,ComboValue!$B$2:$C$11,2,FALSE) &amp; ",") &amp; IF(ISBLANK(G430),"",VLOOKUP(G430,ComboValue!$B$2:$C$11,2,FALSE) &amp; ",") &amp; IF(ISBLANK(H430),"",VLOOKUP(H430,ComboValue!$B$2:$C$11,2,FALSE) &amp; ",") &amp; IF(ISBLANK(I430),"",VLOOKUP(I430,ComboValue!$B$2:$C$11,2,FALSE) &amp; ",") &amp; IF(ISBLANK(J430),"",VLOOKUP(J430,ComboValue!$B$2:$C$11,2,FALSE) &amp; ",") &amp; IF(ISBLANK(K430),"",VLOOKUP(K430,ComboValue!$B$2:$C$11,2,FALSE) &amp; ",") &amp; IF(ISBLANK(L430),"",VLOOKUP(L430,ComboValue!$B$2:$C$11,2,FALSE) &amp; ",")</f>
        <v/>
      </c>
      <c r="AY430" s="121" t="str">
        <f t="shared" si="388"/>
        <v>Tous_NL</v>
      </c>
      <c r="AZ430" s="121" t="str">
        <f>IF(ISBLANK(M430),"",VLOOKUP(M430,ComboValue!$E$2:$G$18,3,FALSE))</f>
        <v/>
      </c>
      <c r="BA430" s="121" t="str">
        <f>IF(ISBLANK(N430),"",VLOOKUP(N430,ComboValue!$K$2:$L$5,2,FALSE))</f>
        <v/>
      </c>
      <c r="BB430" s="128" t="str">
        <f>IF(ISBLANK(S430),"",VLOOKUP(S430,ComboValue!$N$2:$O$70,2,FALSE) &amp; ",") &amp; IF(ISBLANK(T430),"",VLOOKUP(T430,ComboValue!$N$2:$O$70,2,FALSE) &amp; ",") &amp; IF(ISBLANK(U430),"",VLOOKUP(U430,ComboValue!$N$2:$O$70,2,FALSE) &amp; ",") &amp; IF(ISBLANK(V430),"",VLOOKUP(V430,ComboValue!$N$2:$O$70,2,FALSE) &amp; ",") &amp; IF(ISBLANK(W430),"",VLOOKUP(W430,ComboValue!$N$2:$O$70,2,FALSE) &amp; ",") &amp; IF(ISBLANK(X430),"",VLOOKUP(X430,ComboValue!$N$2:$O$70,2,FALSE) &amp; ",") &amp; IF(ISBLANK(Y430),"",VLOOKUP(Y430,ComboValue!$N$2:$O$70,2,FALSE) &amp; ",") &amp; IF(ISBLANK(Z430),"",VLOOKUP(Z430,ComboValue!$N$2:$O$70,2,FALSE) &amp; ",") &amp; IF(ISBLANK(AA430),"",VLOOKUP(AA430,ComboValue!$N$2:$O$70,2,FALSE) &amp; ",") &amp; IF(ISBLANK(AB430),"",VLOOKUP(AB430,ComboValue!$N$2:$O$70,2,FALSE) &amp; ",") &amp; IF(ISBLANK(AC430),"",VLOOKUP(AC430,ComboValue!$N$2:$O$70,2,FALSE) &amp; ",") &amp; IF(ISBLANK(AD430),"",VLOOKUP(AD430,ComboValue!$N$2:$O$70,2,FALSE) &amp; ",") &amp; IF(ISBLANK(AE430),"",VLOOKUP(AE430,ComboValue!$N$2:$O$70,2,FALSE) &amp; ",") &amp; IF(ISBLANK(AF430),"",VLOOKUP(AF430,ComboValue!$N$2:$O$70,2,FALSE) &amp; ",") &amp; IF(ISBLANK(AG430),"",VLOOKUP(AG430,ComboValue!$N$2:$O$70,2,FALSE) &amp; ",") &amp; IF(ISBLANK(AH430),"",VLOOKUP(AH430,ComboValue!$N$2:$O$70,2,FALSE) &amp; ",") &amp; IF(ISBLANK(AI430),"",VLOOKUP(AI430,ComboValue!$N$2:$O$70,2,FALSE) &amp; ",") &amp; IF(ISBLANK(AJ430),"",VLOOKUP(AJ430,ComboValue!$N$2:$O$70,2,FALSE) &amp; ",") &amp; IF(ISBLANK(AK430),"",VLOOKUP(AK430,ComboValue!$N$2:$O$70,2,FALSE) &amp; ",") &amp; IF(ISBLANK(AL430),"",VLOOKUP(AL430,ComboValue!$N$2:$O$70,2,FALSE) &amp; ",") &amp; IF(ISBLANK(AM430),"",VLOOKUP(AM430,ComboValue!$N$2:$O$70,2,FALSE) &amp; ",") &amp; IF(ISBLANK(AN430),"",VLOOKUP(AN430,ComboValue!$N$2:$O$70,2,FALSE) &amp; ",") &amp; IF(ISBLANK(AO430),"",VLOOKUP(AO430,ComboValue!$N$2:$O$70,2,FALSE) &amp; ",") &amp; IF(ISBLANK(AP430),"",VLOOKUP(AP430,ComboValue!$N$2:$O$70,2,FALSE) &amp; ",") &amp; IF(ISBLANK(AQ430),"",VLOOKUP(AQ430,ComboValue!$N$2:$O$70,2,FALSE) &amp; ",") &amp; IF(ISBLANK(AR430),"",VLOOKUP(AR430,ComboValue!$N$2:$O$70,2,FALSE) &amp; ",") &amp; IF(ISBLANK(AS430),"",VLOOKUP(AS430,ComboValue!$N$2:$O$70,2,FALSE) &amp; ",") &amp; IF(ISBLANK(AT430),"",VLOOKUP(AT430,ComboValue!$N$2:$O$70,2,FALSE) &amp; ",") &amp; IF(ISBLANK(AU430),"",VLOOKUP(AU430,ComboValue!$N$2:$O$70,2,FALSE) &amp; ",") &amp; IF(ISBLANK(AV430),"",VLOOKUP(AV430,ComboValue!$N$2:$O$70,2,FALSE) &amp; ",")</f>
        <v/>
      </c>
      <c r="BC430" s="122" t="str">
        <f t="shared" si="389"/>
        <v/>
      </c>
      <c r="BD430" s="110"/>
      <c r="BE430" s="120" t="str">
        <f t="shared" si="377"/>
        <v/>
      </c>
      <c r="BF430" s="121" t="str">
        <f t="shared" si="378"/>
        <v/>
      </c>
      <c r="BG430" s="121" t="str">
        <f t="shared" si="379"/>
        <v/>
      </c>
      <c r="BH430" s="121" t="str">
        <f t="shared" si="380"/>
        <v/>
      </c>
      <c r="BI430" s="121" t="str">
        <f t="shared" si="381"/>
        <v/>
      </c>
      <c r="BJ430" s="121" t="str">
        <f t="shared" si="382"/>
        <v/>
      </c>
      <c r="BK430" s="121" t="str">
        <f t="shared" si="383"/>
        <v/>
      </c>
      <c r="BL430" s="121" t="str">
        <f t="shared" si="384"/>
        <v/>
      </c>
      <c r="BM430" s="121" t="str">
        <f t="shared" si="385"/>
        <v/>
      </c>
      <c r="BN430" s="121" t="str">
        <f t="shared" si="386"/>
        <v/>
      </c>
      <c r="BO430" s="121">
        <f t="shared" si="390"/>
        <v>0</v>
      </c>
      <c r="BP430" s="121">
        <f t="shared" si="391"/>
        <v>0</v>
      </c>
      <c r="BQ430" s="121">
        <f t="shared" si="392"/>
        <v>0</v>
      </c>
      <c r="BR430" s="121">
        <f t="shared" si="393"/>
        <v>0</v>
      </c>
      <c r="BS430" s="121">
        <f t="shared" si="394"/>
        <v>0</v>
      </c>
      <c r="BT430" s="121">
        <f t="shared" si="395"/>
        <v>0</v>
      </c>
      <c r="BU430" s="121" t="str">
        <f t="shared" si="396"/>
        <v/>
      </c>
      <c r="BV430" s="121" t="str">
        <f t="shared" si="397"/>
        <v/>
      </c>
      <c r="BW430" s="121" t="str">
        <f t="shared" si="398"/>
        <v/>
      </c>
      <c r="BX430" s="121" t="str">
        <f t="shared" si="399"/>
        <v/>
      </c>
      <c r="BY430" s="121" t="str">
        <f t="shared" si="400"/>
        <v/>
      </c>
      <c r="BZ430" s="121" t="str">
        <f t="shared" si="401"/>
        <v/>
      </c>
      <c r="CA430" s="121" t="str">
        <f t="shared" si="402"/>
        <v/>
      </c>
      <c r="CB430" s="121" t="str">
        <f t="shared" si="403"/>
        <v/>
      </c>
      <c r="CC430" s="121" t="str">
        <f t="shared" si="404"/>
        <v/>
      </c>
      <c r="CD430" s="121" t="str">
        <f t="shared" si="405"/>
        <v/>
      </c>
      <c r="CE430" s="121" t="str">
        <f t="shared" si="406"/>
        <v/>
      </c>
      <c r="CF430" s="121" t="str">
        <f t="shared" si="407"/>
        <v/>
      </c>
      <c r="CG430" s="121" t="str">
        <f t="shared" si="408"/>
        <v/>
      </c>
      <c r="CH430" s="121" t="str">
        <f t="shared" si="409"/>
        <v/>
      </c>
      <c r="CI430" s="121" t="str">
        <f t="shared" si="410"/>
        <v/>
      </c>
      <c r="CJ430" s="129" t="str">
        <f t="shared" si="411"/>
        <v/>
      </c>
      <c r="CK430" s="121" t="str">
        <f t="shared" si="412"/>
        <v/>
      </c>
      <c r="CL430" s="121" t="str">
        <f t="shared" si="413"/>
        <v/>
      </c>
      <c r="CM430" s="122" t="str">
        <f t="shared" si="414"/>
        <v/>
      </c>
      <c r="CN430" s="122"/>
      <c r="CO430" s="122"/>
      <c r="CP430" s="122"/>
      <c r="CQ430" s="122"/>
      <c r="CR430" s="218" t="str">
        <f t="shared" si="387"/>
        <v>NO</v>
      </c>
      <c r="CS430" s="120" t="str">
        <f t="shared" si="415"/>
        <v/>
      </c>
      <c r="CT430" s="121" t="str">
        <f t="shared" si="416"/>
        <v/>
      </c>
      <c r="CU430" s="121" t="str">
        <f t="shared" si="417"/>
        <v/>
      </c>
      <c r="CV430" s="121" t="str">
        <f t="shared" si="418"/>
        <v/>
      </c>
      <c r="CW430" s="121" t="str">
        <f t="shared" si="419"/>
        <v/>
      </c>
      <c r="CX430" s="121" t="str">
        <f t="shared" si="420"/>
        <v/>
      </c>
      <c r="CY430" s="121" t="str">
        <f t="shared" si="421"/>
        <v/>
      </c>
      <c r="CZ430" s="121" t="str">
        <f t="shared" si="422"/>
        <v/>
      </c>
      <c r="DA430" s="121" t="str">
        <f t="shared" si="423"/>
        <v/>
      </c>
      <c r="DB430" s="122" t="str">
        <f t="shared" si="424"/>
        <v/>
      </c>
      <c r="DC430" s="120" t="str">
        <f t="shared" si="425"/>
        <v/>
      </c>
      <c r="DD430" s="121" t="str">
        <f t="shared" si="426"/>
        <v/>
      </c>
      <c r="DE430" s="121" t="str">
        <f t="shared" si="427"/>
        <v/>
      </c>
      <c r="DF430" s="122" t="str">
        <f t="shared" si="428"/>
        <v/>
      </c>
      <c r="DG430" s="110"/>
    </row>
    <row r="431" spans="2:111" ht="16.2" hidden="1" customHeight="1" outlineLevel="2" x14ac:dyDescent="0.4">
      <c r="B431" s="7">
        <v>426</v>
      </c>
      <c r="C431" s="12"/>
      <c r="D431" s="13"/>
      <c r="E431" s="14"/>
      <c r="F431" s="14"/>
      <c r="G431" s="14"/>
      <c r="H431" s="14"/>
      <c r="I431" s="14"/>
      <c r="J431" s="14"/>
      <c r="K431" s="14"/>
      <c r="L431" s="15"/>
      <c r="M431" s="12"/>
      <c r="N431" s="12"/>
      <c r="O431" s="12"/>
      <c r="P431" s="98" t="str">
        <f xml:space="preserve"> IF(ISBLANK(M431),"",VLOOKUP(M431,ComboValue!$E$2:$I$18,5,FALSE))</f>
        <v/>
      </c>
      <c r="Q431" s="12"/>
      <c r="R431" s="234" t="str" cm="1">
        <f t="array" ref="R431">IF(OR(ISNUMBER(SEARCH("GHS05",$D431:$L431)),ISNUMBER(SEARCH("GHS06",$D431:$L431)),ISNUMBER(SEARCH("GHS07",$D431:$L431)),ISNUMBER(SEARCH("GHS08",$D431:$L431)),ISNUMBER(SEARCH("geen pictogram",$D431:$L431)),ISNUMBER(SEARCH("GHS09",$D431:$L431)),ISNUMBER(SEARCH("GHS05",$D431:$L431))),"JA","NEE")</f>
        <v>NEE</v>
      </c>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X431" s="121" t="str">
        <f xml:space="preserve"> IF(ISBLANK(D431),"",VLOOKUP(D431,ComboValue!$B$2:$C$11,2,FALSE) &amp; ",") &amp; IF(ISBLANK(E431),"",VLOOKUP(E431,ComboValue!$B$2:$C$11,2,FALSE) &amp; ",") &amp; IF(ISBLANK(F431),"",VLOOKUP(F431,ComboValue!$B$2:$C$11,2,FALSE) &amp; ",") &amp; IF(ISBLANK(G431),"",VLOOKUP(G431,ComboValue!$B$2:$C$11,2,FALSE) &amp; ",") &amp; IF(ISBLANK(H431),"",VLOOKUP(H431,ComboValue!$B$2:$C$11,2,FALSE) &amp; ",") &amp; IF(ISBLANK(I431),"",VLOOKUP(I431,ComboValue!$B$2:$C$11,2,FALSE) &amp; ",") &amp; IF(ISBLANK(J431),"",VLOOKUP(J431,ComboValue!$B$2:$C$11,2,FALSE) &amp; ",") &amp; IF(ISBLANK(K431),"",VLOOKUP(K431,ComboValue!$B$2:$C$11,2,FALSE) &amp; ",") &amp; IF(ISBLANK(L431),"",VLOOKUP(L431,ComboValue!$B$2:$C$11,2,FALSE) &amp; ",")</f>
        <v/>
      </c>
      <c r="AY431" s="121" t="str">
        <f t="shared" si="388"/>
        <v>Tous_NL</v>
      </c>
      <c r="AZ431" s="121" t="str">
        <f>IF(ISBLANK(M431),"",VLOOKUP(M431,ComboValue!$E$2:$G$18,3,FALSE))</f>
        <v/>
      </c>
      <c r="BA431" s="121" t="str">
        <f>IF(ISBLANK(N431),"",VLOOKUP(N431,ComboValue!$K$2:$L$5,2,FALSE))</f>
        <v/>
      </c>
      <c r="BB431" s="128" t="str">
        <f>IF(ISBLANK(S431),"",VLOOKUP(S431,ComboValue!$N$2:$O$70,2,FALSE) &amp; ",") &amp; IF(ISBLANK(T431),"",VLOOKUP(T431,ComboValue!$N$2:$O$70,2,FALSE) &amp; ",") &amp; IF(ISBLANK(U431),"",VLOOKUP(U431,ComboValue!$N$2:$O$70,2,FALSE) &amp; ",") &amp; IF(ISBLANK(V431),"",VLOOKUP(V431,ComboValue!$N$2:$O$70,2,FALSE) &amp; ",") &amp; IF(ISBLANK(W431),"",VLOOKUP(W431,ComboValue!$N$2:$O$70,2,FALSE) &amp; ",") &amp; IF(ISBLANK(X431),"",VLOOKUP(X431,ComboValue!$N$2:$O$70,2,FALSE) &amp; ",") &amp; IF(ISBLANK(Y431),"",VLOOKUP(Y431,ComboValue!$N$2:$O$70,2,FALSE) &amp; ",") &amp; IF(ISBLANK(Z431),"",VLOOKUP(Z431,ComboValue!$N$2:$O$70,2,FALSE) &amp; ",") &amp; IF(ISBLANK(AA431),"",VLOOKUP(AA431,ComboValue!$N$2:$O$70,2,FALSE) &amp; ",") &amp; IF(ISBLANK(AB431),"",VLOOKUP(AB431,ComboValue!$N$2:$O$70,2,FALSE) &amp; ",") &amp; IF(ISBLANK(AC431),"",VLOOKUP(AC431,ComboValue!$N$2:$O$70,2,FALSE) &amp; ",") &amp; IF(ISBLANK(AD431),"",VLOOKUP(AD431,ComboValue!$N$2:$O$70,2,FALSE) &amp; ",") &amp; IF(ISBLANK(AE431),"",VLOOKUP(AE431,ComboValue!$N$2:$O$70,2,FALSE) &amp; ",") &amp; IF(ISBLANK(AF431),"",VLOOKUP(AF431,ComboValue!$N$2:$O$70,2,FALSE) &amp; ",") &amp; IF(ISBLANK(AG431),"",VLOOKUP(AG431,ComboValue!$N$2:$O$70,2,FALSE) &amp; ",") &amp; IF(ISBLANK(AH431),"",VLOOKUP(AH431,ComboValue!$N$2:$O$70,2,FALSE) &amp; ",") &amp; IF(ISBLANK(AI431),"",VLOOKUP(AI431,ComboValue!$N$2:$O$70,2,FALSE) &amp; ",") &amp; IF(ISBLANK(AJ431),"",VLOOKUP(AJ431,ComboValue!$N$2:$O$70,2,FALSE) &amp; ",") &amp; IF(ISBLANK(AK431),"",VLOOKUP(AK431,ComboValue!$N$2:$O$70,2,FALSE) &amp; ",") &amp; IF(ISBLANK(AL431),"",VLOOKUP(AL431,ComboValue!$N$2:$O$70,2,FALSE) &amp; ",") &amp; IF(ISBLANK(AM431),"",VLOOKUP(AM431,ComboValue!$N$2:$O$70,2,FALSE) &amp; ",") &amp; IF(ISBLANK(AN431),"",VLOOKUP(AN431,ComboValue!$N$2:$O$70,2,FALSE) &amp; ",") &amp; IF(ISBLANK(AO431),"",VLOOKUP(AO431,ComboValue!$N$2:$O$70,2,FALSE) &amp; ",") &amp; IF(ISBLANK(AP431),"",VLOOKUP(AP431,ComboValue!$N$2:$O$70,2,FALSE) &amp; ",") &amp; IF(ISBLANK(AQ431),"",VLOOKUP(AQ431,ComboValue!$N$2:$O$70,2,FALSE) &amp; ",") &amp; IF(ISBLANK(AR431),"",VLOOKUP(AR431,ComboValue!$N$2:$O$70,2,FALSE) &amp; ",") &amp; IF(ISBLANK(AS431),"",VLOOKUP(AS431,ComboValue!$N$2:$O$70,2,FALSE) &amp; ",") &amp; IF(ISBLANK(AT431),"",VLOOKUP(AT431,ComboValue!$N$2:$O$70,2,FALSE) &amp; ",") &amp; IF(ISBLANK(AU431),"",VLOOKUP(AU431,ComboValue!$N$2:$O$70,2,FALSE) &amp; ",") &amp; IF(ISBLANK(AV431),"",VLOOKUP(AV431,ComboValue!$N$2:$O$70,2,FALSE) &amp; ",")</f>
        <v/>
      </c>
      <c r="BC431" s="122" t="str">
        <f t="shared" si="389"/>
        <v/>
      </c>
      <c r="BD431" s="110"/>
      <c r="BE431" s="120" t="str">
        <f t="shared" si="377"/>
        <v/>
      </c>
      <c r="BF431" s="121" t="str">
        <f t="shared" si="378"/>
        <v/>
      </c>
      <c r="BG431" s="121" t="str">
        <f t="shared" si="379"/>
        <v/>
      </c>
      <c r="BH431" s="121" t="str">
        <f t="shared" si="380"/>
        <v/>
      </c>
      <c r="BI431" s="121" t="str">
        <f t="shared" si="381"/>
        <v/>
      </c>
      <c r="BJ431" s="121" t="str">
        <f t="shared" si="382"/>
        <v/>
      </c>
      <c r="BK431" s="121" t="str">
        <f t="shared" si="383"/>
        <v/>
      </c>
      <c r="BL431" s="121" t="str">
        <f t="shared" si="384"/>
        <v/>
      </c>
      <c r="BM431" s="121" t="str">
        <f t="shared" si="385"/>
        <v/>
      </c>
      <c r="BN431" s="121" t="str">
        <f t="shared" si="386"/>
        <v/>
      </c>
      <c r="BO431" s="121">
        <f t="shared" si="390"/>
        <v>0</v>
      </c>
      <c r="BP431" s="121">
        <f t="shared" si="391"/>
        <v>0</v>
      </c>
      <c r="BQ431" s="121">
        <f t="shared" si="392"/>
        <v>0</v>
      </c>
      <c r="BR431" s="121">
        <f t="shared" si="393"/>
        <v>0</v>
      </c>
      <c r="BS431" s="121">
        <f t="shared" si="394"/>
        <v>0</v>
      </c>
      <c r="BT431" s="121">
        <f t="shared" si="395"/>
        <v>0</v>
      </c>
      <c r="BU431" s="121" t="str">
        <f t="shared" si="396"/>
        <v/>
      </c>
      <c r="BV431" s="121" t="str">
        <f t="shared" si="397"/>
        <v/>
      </c>
      <c r="BW431" s="121" t="str">
        <f t="shared" si="398"/>
        <v/>
      </c>
      <c r="BX431" s="121" t="str">
        <f t="shared" si="399"/>
        <v/>
      </c>
      <c r="BY431" s="121" t="str">
        <f t="shared" si="400"/>
        <v/>
      </c>
      <c r="BZ431" s="121" t="str">
        <f t="shared" si="401"/>
        <v/>
      </c>
      <c r="CA431" s="121" t="str">
        <f t="shared" si="402"/>
        <v/>
      </c>
      <c r="CB431" s="121" t="str">
        <f t="shared" si="403"/>
        <v/>
      </c>
      <c r="CC431" s="121" t="str">
        <f t="shared" si="404"/>
        <v/>
      </c>
      <c r="CD431" s="121" t="str">
        <f t="shared" si="405"/>
        <v/>
      </c>
      <c r="CE431" s="121" t="str">
        <f t="shared" si="406"/>
        <v/>
      </c>
      <c r="CF431" s="121" t="str">
        <f t="shared" si="407"/>
        <v/>
      </c>
      <c r="CG431" s="121" t="str">
        <f t="shared" si="408"/>
        <v/>
      </c>
      <c r="CH431" s="121" t="str">
        <f t="shared" si="409"/>
        <v/>
      </c>
      <c r="CI431" s="121" t="str">
        <f t="shared" si="410"/>
        <v/>
      </c>
      <c r="CJ431" s="129" t="str">
        <f t="shared" si="411"/>
        <v/>
      </c>
      <c r="CK431" s="121" t="str">
        <f t="shared" si="412"/>
        <v/>
      </c>
      <c r="CL431" s="121" t="str">
        <f t="shared" si="413"/>
        <v/>
      </c>
      <c r="CM431" s="122" t="str">
        <f t="shared" si="414"/>
        <v/>
      </c>
      <c r="CN431" s="122"/>
      <c r="CO431" s="122"/>
      <c r="CP431" s="122"/>
      <c r="CQ431" s="122"/>
      <c r="CR431" s="218" t="str">
        <f t="shared" si="387"/>
        <v>NO</v>
      </c>
      <c r="CS431" s="120" t="str">
        <f t="shared" si="415"/>
        <v/>
      </c>
      <c r="CT431" s="121" t="str">
        <f t="shared" si="416"/>
        <v/>
      </c>
      <c r="CU431" s="121" t="str">
        <f t="shared" si="417"/>
        <v/>
      </c>
      <c r="CV431" s="121" t="str">
        <f t="shared" si="418"/>
        <v/>
      </c>
      <c r="CW431" s="121" t="str">
        <f t="shared" si="419"/>
        <v/>
      </c>
      <c r="CX431" s="121" t="str">
        <f t="shared" si="420"/>
        <v/>
      </c>
      <c r="CY431" s="121" t="str">
        <f t="shared" si="421"/>
        <v/>
      </c>
      <c r="CZ431" s="121" t="str">
        <f t="shared" si="422"/>
        <v/>
      </c>
      <c r="DA431" s="121" t="str">
        <f t="shared" si="423"/>
        <v/>
      </c>
      <c r="DB431" s="122" t="str">
        <f t="shared" si="424"/>
        <v/>
      </c>
      <c r="DC431" s="120" t="str">
        <f t="shared" si="425"/>
        <v/>
      </c>
      <c r="DD431" s="121" t="str">
        <f t="shared" si="426"/>
        <v/>
      </c>
      <c r="DE431" s="121" t="str">
        <f t="shared" si="427"/>
        <v/>
      </c>
      <c r="DF431" s="122" t="str">
        <f t="shared" si="428"/>
        <v/>
      </c>
      <c r="DG431" s="110"/>
    </row>
    <row r="432" spans="2:111" ht="16.2" hidden="1" customHeight="1" outlineLevel="2" x14ac:dyDescent="0.4">
      <c r="B432" s="7">
        <v>427</v>
      </c>
      <c r="C432" s="12"/>
      <c r="D432" s="13"/>
      <c r="E432" s="14"/>
      <c r="F432" s="14"/>
      <c r="G432" s="14"/>
      <c r="H432" s="14"/>
      <c r="I432" s="14"/>
      <c r="J432" s="14"/>
      <c r="K432" s="14"/>
      <c r="L432" s="15"/>
      <c r="M432" s="12"/>
      <c r="N432" s="12"/>
      <c r="O432" s="12"/>
      <c r="P432" s="98" t="str">
        <f xml:space="preserve"> IF(ISBLANK(M432),"",VLOOKUP(M432,ComboValue!$E$2:$I$18,5,FALSE))</f>
        <v/>
      </c>
      <c r="Q432" s="12"/>
      <c r="R432" s="234" t="str" cm="1">
        <f t="array" ref="R432">IF(OR(ISNUMBER(SEARCH("GHS05",$D432:$L432)),ISNUMBER(SEARCH("GHS06",$D432:$L432)),ISNUMBER(SEARCH("GHS07",$D432:$L432)),ISNUMBER(SEARCH("GHS08",$D432:$L432)),ISNUMBER(SEARCH("geen pictogram",$D432:$L432)),ISNUMBER(SEARCH("GHS09",$D432:$L432)),ISNUMBER(SEARCH("GHS05",$D432:$L432))),"JA","NEE")</f>
        <v>NEE</v>
      </c>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X432" s="121" t="str">
        <f xml:space="preserve"> IF(ISBLANK(D432),"",VLOOKUP(D432,ComboValue!$B$2:$C$11,2,FALSE) &amp; ",") &amp; IF(ISBLANK(E432),"",VLOOKUP(E432,ComboValue!$B$2:$C$11,2,FALSE) &amp; ",") &amp; IF(ISBLANK(F432),"",VLOOKUP(F432,ComboValue!$B$2:$C$11,2,FALSE) &amp; ",") &amp; IF(ISBLANK(G432),"",VLOOKUP(G432,ComboValue!$B$2:$C$11,2,FALSE) &amp; ",") &amp; IF(ISBLANK(H432),"",VLOOKUP(H432,ComboValue!$B$2:$C$11,2,FALSE) &amp; ",") &amp; IF(ISBLANK(I432),"",VLOOKUP(I432,ComboValue!$B$2:$C$11,2,FALSE) &amp; ",") &amp; IF(ISBLANK(J432),"",VLOOKUP(J432,ComboValue!$B$2:$C$11,2,FALSE) &amp; ",") &amp; IF(ISBLANK(K432),"",VLOOKUP(K432,ComboValue!$B$2:$C$11,2,FALSE) &amp; ",") &amp; IF(ISBLANK(L432),"",VLOOKUP(L432,ComboValue!$B$2:$C$11,2,FALSE) &amp; ",")</f>
        <v/>
      </c>
      <c r="AY432" s="121" t="str">
        <f t="shared" si="388"/>
        <v>Tous_NL</v>
      </c>
      <c r="AZ432" s="121" t="str">
        <f>IF(ISBLANK(M432),"",VLOOKUP(M432,ComboValue!$E$2:$G$18,3,FALSE))</f>
        <v/>
      </c>
      <c r="BA432" s="121" t="str">
        <f>IF(ISBLANK(N432),"",VLOOKUP(N432,ComboValue!$K$2:$L$5,2,FALSE))</f>
        <v/>
      </c>
      <c r="BB432" s="128" t="str">
        <f>IF(ISBLANK(S432),"",VLOOKUP(S432,ComboValue!$N$2:$O$70,2,FALSE) &amp; ",") &amp; IF(ISBLANK(T432),"",VLOOKUP(T432,ComboValue!$N$2:$O$70,2,FALSE) &amp; ",") &amp; IF(ISBLANK(U432),"",VLOOKUP(U432,ComboValue!$N$2:$O$70,2,FALSE) &amp; ",") &amp; IF(ISBLANK(V432),"",VLOOKUP(V432,ComboValue!$N$2:$O$70,2,FALSE) &amp; ",") &amp; IF(ISBLANK(W432),"",VLOOKUP(W432,ComboValue!$N$2:$O$70,2,FALSE) &amp; ",") &amp; IF(ISBLANK(X432),"",VLOOKUP(X432,ComboValue!$N$2:$O$70,2,FALSE) &amp; ",") &amp; IF(ISBLANK(Y432),"",VLOOKUP(Y432,ComboValue!$N$2:$O$70,2,FALSE) &amp; ",") &amp; IF(ISBLANK(Z432),"",VLOOKUP(Z432,ComboValue!$N$2:$O$70,2,FALSE) &amp; ",") &amp; IF(ISBLANK(AA432),"",VLOOKUP(AA432,ComboValue!$N$2:$O$70,2,FALSE) &amp; ",") &amp; IF(ISBLANK(AB432),"",VLOOKUP(AB432,ComboValue!$N$2:$O$70,2,FALSE) &amp; ",") &amp; IF(ISBLANK(AC432),"",VLOOKUP(AC432,ComboValue!$N$2:$O$70,2,FALSE) &amp; ",") &amp; IF(ISBLANK(AD432),"",VLOOKUP(AD432,ComboValue!$N$2:$O$70,2,FALSE) &amp; ",") &amp; IF(ISBLANK(AE432),"",VLOOKUP(AE432,ComboValue!$N$2:$O$70,2,FALSE) &amp; ",") &amp; IF(ISBLANK(AF432),"",VLOOKUP(AF432,ComboValue!$N$2:$O$70,2,FALSE) &amp; ",") &amp; IF(ISBLANK(AG432),"",VLOOKUP(AG432,ComboValue!$N$2:$O$70,2,FALSE) &amp; ",") &amp; IF(ISBLANK(AH432),"",VLOOKUP(AH432,ComboValue!$N$2:$O$70,2,FALSE) &amp; ",") &amp; IF(ISBLANK(AI432),"",VLOOKUP(AI432,ComboValue!$N$2:$O$70,2,FALSE) &amp; ",") &amp; IF(ISBLANK(AJ432),"",VLOOKUP(AJ432,ComboValue!$N$2:$O$70,2,FALSE) &amp; ",") &amp; IF(ISBLANK(AK432),"",VLOOKUP(AK432,ComboValue!$N$2:$O$70,2,FALSE) &amp; ",") &amp; IF(ISBLANK(AL432),"",VLOOKUP(AL432,ComboValue!$N$2:$O$70,2,FALSE) &amp; ",") &amp; IF(ISBLANK(AM432),"",VLOOKUP(AM432,ComboValue!$N$2:$O$70,2,FALSE) &amp; ",") &amp; IF(ISBLANK(AN432),"",VLOOKUP(AN432,ComboValue!$N$2:$O$70,2,FALSE) &amp; ",") &amp; IF(ISBLANK(AO432),"",VLOOKUP(AO432,ComboValue!$N$2:$O$70,2,FALSE) &amp; ",") &amp; IF(ISBLANK(AP432),"",VLOOKUP(AP432,ComboValue!$N$2:$O$70,2,FALSE) &amp; ",") &amp; IF(ISBLANK(AQ432),"",VLOOKUP(AQ432,ComboValue!$N$2:$O$70,2,FALSE) &amp; ",") &amp; IF(ISBLANK(AR432),"",VLOOKUP(AR432,ComboValue!$N$2:$O$70,2,FALSE) &amp; ",") &amp; IF(ISBLANK(AS432),"",VLOOKUP(AS432,ComboValue!$N$2:$O$70,2,FALSE) &amp; ",") &amp; IF(ISBLANK(AT432),"",VLOOKUP(AT432,ComboValue!$N$2:$O$70,2,FALSE) &amp; ",") &amp; IF(ISBLANK(AU432),"",VLOOKUP(AU432,ComboValue!$N$2:$O$70,2,FALSE) &amp; ",") &amp; IF(ISBLANK(AV432),"",VLOOKUP(AV432,ComboValue!$N$2:$O$70,2,FALSE) &amp; ",")</f>
        <v/>
      </c>
      <c r="BC432" s="122" t="str">
        <f t="shared" si="389"/>
        <v/>
      </c>
      <c r="BD432" s="110"/>
      <c r="BE432" s="120" t="str">
        <f t="shared" si="377"/>
        <v/>
      </c>
      <c r="BF432" s="121" t="str">
        <f t="shared" si="378"/>
        <v/>
      </c>
      <c r="BG432" s="121" t="str">
        <f t="shared" si="379"/>
        <v/>
      </c>
      <c r="BH432" s="121" t="str">
        <f t="shared" si="380"/>
        <v/>
      </c>
      <c r="BI432" s="121" t="str">
        <f t="shared" si="381"/>
        <v/>
      </c>
      <c r="BJ432" s="121" t="str">
        <f t="shared" si="382"/>
        <v/>
      </c>
      <c r="BK432" s="121" t="str">
        <f t="shared" si="383"/>
        <v/>
      </c>
      <c r="BL432" s="121" t="str">
        <f t="shared" si="384"/>
        <v/>
      </c>
      <c r="BM432" s="121" t="str">
        <f t="shared" si="385"/>
        <v/>
      </c>
      <c r="BN432" s="121" t="str">
        <f t="shared" si="386"/>
        <v/>
      </c>
      <c r="BO432" s="121">
        <f t="shared" si="390"/>
        <v>0</v>
      </c>
      <c r="BP432" s="121">
        <f t="shared" si="391"/>
        <v>0</v>
      </c>
      <c r="BQ432" s="121">
        <f t="shared" si="392"/>
        <v>0</v>
      </c>
      <c r="BR432" s="121">
        <f t="shared" si="393"/>
        <v>0</v>
      </c>
      <c r="BS432" s="121">
        <f t="shared" si="394"/>
        <v>0</v>
      </c>
      <c r="BT432" s="121">
        <f t="shared" si="395"/>
        <v>0</v>
      </c>
      <c r="BU432" s="121" t="str">
        <f t="shared" si="396"/>
        <v/>
      </c>
      <c r="BV432" s="121" t="str">
        <f t="shared" si="397"/>
        <v/>
      </c>
      <c r="BW432" s="121" t="str">
        <f t="shared" si="398"/>
        <v/>
      </c>
      <c r="BX432" s="121" t="str">
        <f t="shared" si="399"/>
        <v/>
      </c>
      <c r="BY432" s="121" t="str">
        <f t="shared" si="400"/>
        <v/>
      </c>
      <c r="BZ432" s="121" t="str">
        <f t="shared" si="401"/>
        <v/>
      </c>
      <c r="CA432" s="121" t="str">
        <f t="shared" si="402"/>
        <v/>
      </c>
      <c r="CB432" s="121" t="str">
        <f t="shared" si="403"/>
        <v/>
      </c>
      <c r="CC432" s="121" t="str">
        <f t="shared" si="404"/>
        <v/>
      </c>
      <c r="CD432" s="121" t="str">
        <f t="shared" si="405"/>
        <v/>
      </c>
      <c r="CE432" s="121" t="str">
        <f t="shared" si="406"/>
        <v/>
      </c>
      <c r="CF432" s="121" t="str">
        <f t="shared" si="407"/>
        <v/>
      </c>
      <c r="CG432" s="121" t="str">
        <f t="shared" si="408"/>
        <v/>
      </c>
      <c r="CH432" s="121" t="str">
        <f t="shared" si="409"/>
        <v/>
      </c>
      <c r="CI432" s="121" t="str">
        <f t="shared" si="410"/>
        <v/>
      </c>
      <c r="CJ432" s="129" t="str">
        <f t="shared" si="411"/>
        <v/>
      </c>
      <c r="CK432" s="121" t="str">
        <f t="shared" si="412"/>
        <v/>
      </c>
      <c r="CL432" s="121" t="str">
        <f t="shared" si="413"/>
        <v/>
      </c>
      <c r="CM432" s="122" t="str">
        <f t="shared" si="414"/>
        <v/>
      </c>
      <c r="CN432" s="122"/>
      <c r="CO432" s="122"/>
      <c r="CP432" s="122"/>
      <c r="CQ432" s="122"/>
      <c r="CR432" s="218" t="str">
        <f t="shared" si="387"/>
        <v>NO</v>
      </c>
      <c r="CS432" s="120" t="str">
        <f t="shared" si="415"/>
        <v/>
      </c>
      <c r="CT432" s="121" t="str">
        <f t="shared" si="416"/>
        <v/>
      </c>
      <c r="CU432" s="121" t="str">
        <f t="shared" si="417"/>
        <v/>
      </c>
      <c r="CV432" s="121" t="str">
        <f t="shared" si="418"/>
        <v/>
      </c>
      <c r="CW432" s="121" t="str">
        <f t="shared" si="419"/>
        <v/>
      </c>
      <c r="CX432" s="121" t="str">
        <f t="shared" si="420"/>
        <v/>
      </c>
      <c r="CY432" s="121" t="str">
        <f t="shared" si="421"/>
        <v/>
      </c>
      <c r="CZ432" s="121" t="str">
        <f t="shared" si="422"/>
        <v/>
      </c>
      <c r="DA432" s="121" t="str">
        <f t="shared" si="423"/>
        <v/>
      </c>
      <c r="DB432" s="122" t="str">
        <f t="shared" si="424"/>
        <v/>
      </c>
      <c r="DC432" s="120" t="str">
        <f t="shared" si="425"/>
        <v/>
      </c>
      <c r="DD432" s="121" t="str">
        <f t="shared" si="426"/>
        <v/>
      </c>
      <c r="DE432" s="121" t="str">
        <f t="shared" si="427"/>
        <v/>
      </c>
      <c r="DF432" s="122" t="str">
        <f t="shared" si="428"/>
        <v/>
      </c>
      <c r="DG432" s="110"/>
    </row>
    <row r="433" spans="2:111" ht="16.2" hidden="1" customHeight="1" outlineLevel="2" x14ac:dyDescent="0.4">
      <c r="B433" s="7">
        <v>428</v>
      </c>
      <c r="C433" s="12"/>
      <c r="D433" s="13"/>
      <c r="E433" s="14"/>
      <c r="F433" s="14"/>
      <c r="G433" s="14"/>
      <c r="H433" s="14"/>
      <c r="I433" s="14"/>
      <c r="J433" s="14"/>
      <c r="K433" s="14"/>
      <c r="L433" s="15"/>
      <c r="M433" s="12"/>
      <c r="N433" s="12"/>
      <c r="O433" s="12"/>
      <c r="P433" s="98" t="str">
        <f xml:space="preserve"> IF(ISBLANK(M433),"",VLOOKUP(M433,ComboValue!$E$2:$I$18,5,FALSE))</f>
        <v/>
      </c>
      <c r="Q433" s="12"/>
      <c r="R433" s="234" t="str" cm="1">
        <f t="array" ref="R433">IF(OR(ISNUMBER(SEARCH("GHS05",$D433:$L433)),ISNUMBER(SEARCH("GHS06",$D433:$L433)),ISNUMBER(SEARCH("GHS07",$D433:$L433)),ISNUMBER(SEARCH("GHS08",$D433:$L433)),ISNUMBER(SEARCH("geen pictogram",$D433:$L433)),ISNUMBER(SEARCH("GHS09",$D433:$L433)),ISNUMBER(SEARCH("GHS05",$D433:$L433))),"JA","NEE")</f>
        <v>NEE</v>
      </c>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X433" s="121" t="str">
        <f xml:space="preserve"> IF(ISBLANK(D433),"",VLOOKUP(D433,ComboValue!$B$2:$C$11,2,FALSE) &amp; ",") &amp; IF(ISBLANK(E433),"",VLOOKUP(E433,ComboValue!$B$2:$C$11,2,FALSE) &amp; ",") &amp; IF(ISBLANK(F433),"",VLOOKUP(F433,ComboValue!$B$2:$C$11,2,FALSE) &amp; ",") &amp; IF(ISBLANK(G433),"",VLOOKUP(G433,ComboValue!$B$2:$C$11,2,FALSE) &amp; ",") &amp; IF(ISBLANK(H433),"",VLOOKUP(H433,ComboValue!$B$2:$C$11,2,FALSE) &amp; ",") &amp; IF(ISBLANK(I433),"",VLOOKUP(I433,ComboValue!$B$2:$C$11,2,FALSE) &amp; ",") &amp; IF(ISBLANK(J433),"",VLOOKUP(J433,ComboValue!$B$2:$C$11,2,FALSE) &amp; ",") &amp; IF(ISBLANK(K433),"",VLOOKUP(K433,ComboValue!$B$2:$C$11,2,FALSE) &amp; ",") &amp; IF(ISBLANK(L433),"",VLOOKUP(L433,ComboValue!$B$2:$C$11,2,FALSE) &amp; ",")</f>
        <v/>
      </c>
      <c r="AY433" s="121" t="str">
        <f t="shared" si="388"/>
        <v>Tous_NL</v>
      </c>
      <c r="AZ433" s="121" t="str">
        <f>IF(ISBLANK(M433),"",VLOOKUP(M433,ComboValue!$E$2:$G$18,3,FALSE))</f>
        <v/>
      </c>
      <c r="BA433" s="121" t="str">
        <f>IF(ISBLANK(N433),"",VLOOKUP(N433,ComboValue!$K$2:$L$5,2,FALSE))</f>
        <v/>
      </c>
      <c r="BB433" s="128" t="str">
        <f>IF(ISBLANK(S433),"",VLOOKUP(S433,ComboValue!$N$2:$O$70,2,FALSE) &amp; ",") &amp; IF(ISBLANK(T433),"",VLOOKUP(T433,ComboValue!$N$2:$O$70,2,FALSE) &amp; ",") &amp; IF(ISBLANK(U433),"",VLOOKUP(U433,ComboValue!$N$2:$O$70,2,FALSE) &amp; ",") &amp; IF(ISBLANK(V433),"",VLOOKUP(V433,ComboValue!$N$2:$O$70,2,FALSE) &amp; ",") &amp; IF(ISBLANK(W433),"",VLOOKUP(W433,ComboValue!$N$2:$O$70,2,FALSE) &amp; ",") &amp; IF(ISBLANK(X433),"",VLOOKUP(X433,ComboValue!$N$2:$O$70,2,FALSE) &amp; ",") &amp; IF(ISBLANK(Y433),"",VLOOKUP(Y433,ComboValue!$N$2:$O$70,2,FALSE) &amp; ",") &amp; IF(ISBLANK(Z433),"",VLOOKUP(Z433,ComboValue!$N$2:$O$70,2,FALSE) &amp; ",") &amp; IF(ISBLANK(AA433),"",VLOOKUP(AA433,ComboValue!$N$2:$O$70,2,FALSE) &amp; ",") &amp; IF(ISBLANK(AB433),"",VLOOKUP(AB433,ComboValue!$N$2:$O$70,2,FALSE) &amp; ",") &amp; IF(ISBLANK(AC433),"",VLOOKUP(AC433,ComboValue!$N$2:$O$70,2,FALSE) &amp; ",") &amp; IF(ISBLANK(AD433),"",VLOOKUP(AD433,ComboValue!$N$2:$O$70,2,FALSE) &amp; ",") &amp; IF(ISBLANK(AE433),"",VLOOKUP(AE433,ComboValue!$N$2:$O$70,2,FALSE) &amp; ",") &amp; IF(ISBLANK(AF433),"",VLOOKUP(AF433,ComboValue!$N$2:$O$70,2,FALSE) &amp; ",") &amp; IF(ISBLANK(AG433),"",VLOOKUP(AG433,ComboValue!$N$2:$O$70,2,FALSE) &amp; ",") &amp; IF(ISBLANK(AH433),"",VLOOKUP(AH433,ComboValue!$N$2:$O$70,2,FALSE) &amp; ",") &amp; IF(ISBLANK(AI433),"",VLOOKUP(AI433,ComboValue!$N$2:$O$70,2,FALSE) &amp; ",") &amp; IF(ISBLANK(AJ433),"",VLOOKUP(AJ433,ComboValue!$N$2:$O$70,2,FALSE) &amp; ",") &amp; IF(ISBLANK(AK433),"",VLOOKUP(AK433,ComboValue!$N$2:$O$70,2,FALSE) &amp; ",") &amp; IF(ISBLANK(AL433),"",VLOOKUP(AL433,ComboValue!$N$2:$O$70,2,FALSE) &amp; ",") &amp; IF(ISBLANK(AM433),"",VLOOKUP(AM433,ComboValue!$N$2:$O$70,2,FALSE) &amp; ",") &amp; IF(ISBLANK(AN433),"",VLOOKUP(AN433,ComboValue!$N$2:$O$70,2,FALSE) &amp; ",") &amp; IF(ISBLANK(AO433),"",VLOOKUP(AO433,ComboValue!$N$2:$O$70,2,FALSE) &amp; ",") &amp; IF(ISBLANK(AP433),"",VLOOKUP(AP433,ComboValue!$N$2:$O$70,2,FALSE) &amp; ",") &amp; IF(ISBLANK(AQ433),"",VLOOKUP(AQ433,ComboValue!$N$2:$O$70,2,FALSE) &amp; ",") &amp; IF(ISBLANK(AR433),"",VLOOKUP(AR433,ComboValue!$N$2:$O$70,2,FALSE) &amp; ",") &amp; IF(ISBLANK(AS433),"",VLOOKUP(AS433,ComboValue!$N$2:$O$70,2,FALSE) &amp; ",") &amp; IF(ISBLANK(AT433),"",VLOOKUP(AT433,ComboValue!$N$2:$O$70,2,FALSE) &amp; ",") &amp; IF(ISBLANK(AU433),"",VLOOKUP(AU433,ComboValue!$N$2:$O$70,2,FALSE) &amp; ",") &amp; IF(ISBLANK(AV433),"",VLOOKUP(AV433,ComboValue!$N$2:$O$70,2,FALSE) &amp; ",")</f>
        <v/>
      </c>
      <c r="BC433" s="122" t="str">
        <f t="shared" si="389"/>
        <v/>
      </c>
      <c r="BD433" s="110"/>
      <c r="BE433" s="120" t="str">
        <f t="shared" si="377"/>
        <v/>
      </c>
      <c r="BF433" s="121" t="str">
        <f t="shared" si="378"/>
        <v/>
      </c>
      <c r="BG433" s="121" t="str">
        <f t="shared" si="379"/>
        <v/>
      </c>
      <c r="BH433" s="121" t="str">
        <f t="shared" si="380"/>
        <v/>
      </c>
      <c r="BI433" s="121" t="str">
        <f t="shared" si="381"/>
        <v/>
      </c>
      <c r="BJ433" s="121" t="str">
        <f t="shared" si="382"/>
        <v/>
      </c>
      <c r="BK433" s="121" t="str">
        <f t="shared" si="383"/>
        <v/>
      </c>
      <c r="BL433" s="121" t="str">
        <f t="shared" si="384"/>
        <v/>
      </c>
      <c r="BM433" s="121" t="str">
        <f t="shared" si="385"/>
        <v/>
      </c>
      <c r="BN433" s="121" t="str">
        <f t="shared" si="386"/>
        <v/>
      </c>
      <c r="BO433" s="121">
        <f t="shared" si="390"/>
        <v>0</v>
      </c>
      <c r="BP433" s="121">
        <f t="shared" si="391"/>
        <v>0</v>
      </c>
      <c r="BQ433" s="121">
        <f t="shared" si="392"/>
        <v>0</v>
      </c>
      <c r="BR433" s="121">
        <f t="shared" si="393"/>
        <v>0</v>
      </c>
      <c r="BS433" s="121">
        <f t="shared" si="394"/>
        <v>0</v>
      </c>
      <c r="BT433" s="121">
        <f t="shared" si="395"/>
        <v>0</v>
      </c>
      <c r="BU433" s="121" t="str">
        <f t="shared" si="396"/>
        <v/>
      </c>
      <c r="BV433" s="121" t="str">
        <f t="shared" si="397"/>
        <v/>
      </c>
      <c r="BW433" s="121" t="str">
        <f t="shared" si="398"/>
        <v/>
      </c>
      <c r="BX433" s="121" t="str">
        <f t="shared" si="399"/>
        <v/>
      </c>
      <c r="BY433" s="121" t="str">
        <f t="shared" si="400"/>
        <v/>
      </c>
      <c r="BZ433" s="121" t="str">
        <f t="shared" si="401"/>
        <v/>
      </c>
      <c r="CA433" s="121" t="str">
        <f t="shared" si="402"/>
        <v/>
      </c>
      <c r="CB433" s="121" t="str">
        <f t="shared" si="403"/>
        <v/>
      </c>
      <c r="CC433" s="121" t="str">
        <f t="shared" si="404"/>
        <v/>
      </c>
      <c r="CD433" s="121" t="str">
        <f t="shared" si="405"/>
        <v/>
      </c>
      <c r="CE433" s="121" t="str">
        <f t="shared" si="406"/>
        <v/>
      </c>
      <c r="CF433" s="121" t="str">
        <f t="shared" si="407"/>
        <v/>
      </c>
      <c r="CG433" s="121" t="str">
        <f t="shared" si="408"/>
        <v/>
      </c>
      <c r="CH433" s="121" t="str">
        <f t="shared" si="409"/>
        <v/>
      </c>
      <c r="CI433" s="121" t="str">
        <f t="shared" si="410"/>
        <v/>
      </c>
      <c r="CJ433" s="129" t="str">
        <f t="shared" si="411"/>
        <v/>
      </c>
      <c r="CK433" s="121" t="str">
        <f t="shared" si="412"/>
        <v/>
      </c>
      <c r="CL433" s="121" t="str">
        <f t="shared" si="413"/>
        <v/>
      </c>
      <c r="CM433" s="122" t="str">
        <f t="shared" si="414"/>
        <v/>
      </c>
      <c r="CN433" s="122"/>
      <c r="CO433" s="122"/>
      <c r="CP433" s="122"/>
      <c r="CQ433" s="122"/>
      <c r="CR433" s="218" t="str">
        <f t="shared" si="387"/>
        <v>NO</v>
      </c>
      <c r="CS433" s="120" t="str">
        <f t="shared" si="415"/>
        <v/>
      </c>
      <c r="CT433" s="121" t="str">
        <f t="shared" si="416"/>
        <v/>
      </c>
      <c r="CU433" s="121" t="str">
        <f t="shared" si="417"/>
        <v/>
      </c>
      <c r="CV433" s="121" t="str">
        <f t="shared" si="418"/>
        <v/>
      </c>
      <c r="CW433" s="121" t="str">
        <f t="shared" si="419"/>
        <v/>
      </c>
      <c r="CX433" s="121" t="str">
        <f t="shared" si="420"/>
        <v/>
      </c>
      <c r="CY433" s="121" t="str">
        <f t="shared" si="421"/>
        <v/>
      </c>
      <c r="CZ433" s="121" t="str">
        <f t="shared" si="422"/>
        <v/>
      </c>
      <c r="DA433" s="121" t="str">
        <f t="shared" si="423"/>
        <v/>
      </c>
      <c r="DB433" s="122" t="str">
        <f t="shared" si="424"/>
        <v/>
      </c>
      <c r="DC433" s="120" t="str">
        <f t="shared" si="425"/>
        <v/>
      </c>
      <c r="DD433" s="121" t="str">
        <f t="shared" si="426"/>
        <v/>
      </c>
      <c r="DE433" s="121" t="str">
        <f t="shared" si="427"/>
        <v/>
      </c>
      <c r="DF433" s="122" t="str">
        <f t="shared" si="428"/>
        <v/>
      </c>
      <c r="DG433" s="110"/>
    </row>
    <row r="434" spans="2:111" ht="16.2" hidden="1" customHeight="1" outlineLevel="2" x14ac:dyDescent="0.4">
      <c r="B434" s="7">
        <v>429</v>
      </c>
      <c r="C434" s="12"/>
      <c r="D434" s="13"/>
      <c r="E434" s="14"/>
      <c r="F434" s="14"/>
      <c r="G434" s="14"/>
      <c r="H434" s="14"/>
      <c r="I434" s="14"/>
      <c r="J434" s="14"/>
      <c r="K434" s="14"/>
      <c r="L434" s="15"/>
      <c r="M434" s="12"/>
      <c r="N434" s="12"/>
      <c r="O434" s="12"/>
      <c r="P434" s="98" t="str">
        <f xml:space="preserve"> IF(ISBLANK(M434),"",VLOOKUP(M434,ComboValue!$E$2:$I$18,5,FALSE))</f>
        <v/>
      </c>
      <c r="Q434" s="12"/>
      <c r="R434" s="234" t="str" cm="1">
        <f t="array" ref="R434">IF(OR(ISNUMBER(SEARCH("GHS05",$D434:$L434)),ISNUMBER(SEARCH("GHS06",$D434:$L434)),ISNUMBER(SEARCH("GHS07",$D434:$L434)),ISNUMBER(SEARCH("GHS08",$D434:$L434)),ISNUMBER(SEARCH("geen pictogram",$D434:$L434)),ISNUMBER(SEARCH("GHS09",$D434:$L434)),ISNUMBER(SEARCH("GHS05",$D434:$L434))),"JA","NEE")</f>
        <v>NEE</v>
      </c>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X434" s="121" t="str">
        <f xml:space="preserve"> IF(ISBLANK(D434),"",VLOOKUP(D434,ComboValue!$B$2:$C$11,2,FALSE) &amp; ",") &amp; IF(ISBLANK(E434),"",VLOOKUP(E434,ComboValue!$B$2:$C$11,2,FALSE) &amp; ",") &amp; IF(ISBLANK(F434),"",VLOOKUP(F434,ComboValue!$B$2:$C$11,2,FALSE) &amp; ",") &amp; IF(ISBLANK(G434),"",VLOOKUP(G434,ComboValue!$B$2:$C$11,2,FALSE) &amp; ",") &amp; IF(ISBLANK(H434),"",VLOOKUP(H434,ComboValue!$B$2:$C$11,2,FALSE) &amp; ",") &amp; IF(ISBLANK(I434),"",VLOOKUP(I434,ComboValue!$B$2:$C$11,2,FALSE) &amp; ",") &amp; IF(ISBLANK(J434),"",VLOOKUP(J434,ComboValue!$B$2:$C$11,2,FALSE) &amp; ",") &amp; IF(ISBLANK(K434),"",VLOOKUP(K434,ComboValue!$B$2:$C$11,2,FALSE) &amp; ",") &amp; IF(ISBLANK(L434),"",VLOOKUP(L434,ComboValue!$B$2:$C$11,2,FALSE) &amp; ",")</f>
        <v/>
      </c>
      <c r="AY434" s="121" t="str">
        <f t="shared" si="388"/>
        <v>Tous_NL</v>
      </c>
      <c r="AZ434" s="121" t="str">
        <f>IF(ISBLANK(M434),"",VLOOKUP(M434,ComboValue!$E$2:$G$18,3,FALSE))</f>
        <v/>
      </c>
      <c r="BA434" s="121" t="str">
        <f>IF(ISBLANK(N434),"",VLOOKUP(N434,ComboValue!$K$2:$L$5,2,FALSE))</f>
        <v/>
      </c>
      <c r="BB434" s="128" t="str">
        <f>IF(ISBLANK(S434),"",VLOOKUP(S434,ComboValue!$N$2:$O$70,2,FALSE) &amp; ",") &amp; IF(ISBLANK(T434),"",VLOOKUP(T434,ComboValue!$N$2:$O$70,2,FALSE) &amp; ",") &amp; IF(ISBLANK(U434),"",VLOOKUP(U434,ComboValue!$N$2:$O$70,2,FALSE) &amp; ",") &amp; IF(ISBLANK(V434),"",VLOOKUP(V434,ComboValue!$N$2:$O$70,2,FALSE) &amp; ",") &amp; IF(ISBLANK(W434),"",VLOOKUP(W434,ComboValue!$N$2:$O$70,2,FALSE) &amp; ",") &amp; IF(ISBLANK(X434),"",VLOOKUP(X434,ComboValue!$N$2:$O$70,2,FALSE) &amp; ",") &amp; IF(ISBLANK(Y434),"",VLOOKUP(Y434,ComboValue!$N$2:$O$70,2,FALSE) &amp; ",") &amp; IF(ISBLANK(Z434),"",VLOOKUP(Z434,ComboValue!$N$2:$O$70,2,FALSE) &amp; ",") &amp; IF(ISBLANK(AA434),"",VLOOKUP(AA434,ComboValue!$N$2:$O$70,2,FALSE) &amp; ",") &amp; IF(ISBLANK(AB434),"",VLOOKUP(AB434,ComboValue!$N$2:$O$70,2,FALSE) &amp; ",") &amp; IF(ISBLANK(AC434),"",VLOOKUP(AC434,ComboValue!$N$2:$O$70,2,FALSE) &amp; ",") &amp; IF(ISBLANK(AD434),"",VLOOKUP(AD434,ComboValue!$N$2:$O$70,2,FALSE) &amp; ",") &amp; IF(ISBLANK(AE434),"",VLOOKUP(AE434,ComboValue!$N$2:$O$70,2,FALSE) &amp; ",") &amp; IF(ISBLANK(AF434),"",VLOOKUP(AF434,ComboValue!$N$2:$O$70,2,FALSE) &amp; ",") &amp; IF(ISBLANK(AG434),"",VLOOKUP(AG434,ComboValue!$N$2:$O$70,2,FALSE) &amp; ",") &amp; IF(ISBLANK(AH434),"",VLOOKUP(AH434,ComboValue!$N$2:$O$70,2,FALSE) &amp; ",") &amp; IF(ISBLANK(AI434),"",VLOOKUP(AI434,ComboValue!$N$2:$O$70,2,FALSE) &amp; ",") &amp; IF(ISBLANK(AJ434),"",VLOOKUP(AJ434,ComboValue!$N$2:$O$70,2,FALSE) &amp; ",") &amp; IF(ISBLANK(AK434),"",VLOOKUP(AK434,ComboValue!$N$2:$O$70,2,FALSE) &amp; ",") &amp; IF(ISBLANK(AL434),"",VLOOKUP(AL434,ComboValue!$N$2:$O$70,2,FALSE) &amp; ",") &amp; IF(ISBLANK(AM434),"",VLOOKUP(AM434,ComboValue!$N$2:$O$70,2,FALSE) &amp; ",") &amp; IF(ISBLANK(AN434),"",VLOOKUP(AN434,ComboValue!$N$2:$O$70,2,FALSE) &amp; ",") &amp; IF(ISBLANK(AO434),"",VLOOKUP(AO434,ComboValue!$N$2:$O$70,2,FALSE) &amp; ",") &amp; IF(ISBLANK(AP434),"",VLOOKUP(AP434,ComboValue!$N$2:$O$70,2,FALSE) &amp; ",") &amp; IF(ISBLANK(AQ434),"",VLOOKUP(AQ434,ComboValue!$N$2:$O$70,2,FALSE) &amp; ",") &amp; IF(ISBLANK(AR434),"",VLOOKUP(AR434,ComboValue!$N$2:$O$70,2,FALSE) &amp; ",") &amp; IF(ISBLANK(AS434),"",VLOOKUP(AS434,ComboValue!$N$2:$O$70,2,FALSE) &amp; ",") &amp; IF(ISBLANK(AT434),"",VLOOKUP(AT434,ComboValue!$N$2:$O$70,2,FALSE) &amp; ",") &amp; IF(ISBLANK(AU434),"",VLOOKUP(AU434,ComboValue!$N$2:$O$70,2,FALSE) &amp; ",") &amp; IF(ISBLANK(AV434),"",VLOOKUP(AV434,ComboValue!$N$2:$O$70,2,FALSE) &amp; ",")</f>
        <v/>
      </c>
      <c r="BC434" s="122" t="str">
        <f t="shared" si="389"/>
        <v/>
      </c>
      <c r="BD434" s="110"/>
      <c r="BE434" s="120" t="str">
        <f t="shared" si="377"/>
        <v/>
      </c>
      <c r="BF434" s="121" t="str">
        <f t="shared" si="378"/>
        <v/>
      </c>
      <c r="BG434" s="121" t="str">
        <f t="shared" si="379"/>
        <v/>
      </c>
      <c r="BH434" s="121" t="str">
        <f t="shared" si="380"/>
        <v/>
      </c>
      <c r="BI434" s="121" t="str">
        <f t="shared" si="381"/>
        <v/>
      </c>
      <c r="BJ434" s="121" t="str">
        <f t="shared" si="382"/>
        <v/>
      </c>
      <c r="BK434" s="121" t="str">
        <f t="shared" si="383"/>
        <v/>
      </c>
      <c r="BL434" s="121" t="str">
        <f t="shared" si="384"/>
        <v/>
      </c>
      <c r="BM434" s="121" t="str">
        <f t="shared" si="385"/>
        <v/>
      </c>
      <c r="BN434" s="121" t="str">
        <f t="shared" si="386"/>
        <v/>
      </c>
      <c r="BO434" s="121">
        <f t="shared" si="390"/>
        <v>0</v>
      </c>
      <c r="BP434" s="121">
        <f t="shared" si="391"/>
        <v>0</v>
      </c>
      <c r="BQ434" s="121">
        <f t="shared" si="392"/>
        <v>0</v>
      </c>
      <c r="BR434" s="121">
        <f t="shared" si="393"/>
        <v>0</v>
      </c>
      <c r="BS434" s="121">
        <f t="shared" si="394"/>
        <v>0</v>
      </c>
      <c r="BT434" s="121">
        <f t="shared" si="395"/>
        <v>0</v>
      </c>
      <c r="BU434" s="121" t="str">
        <f t="shared" si="396"/>
        <v/>
      </c>
      <c r="BV434" s="121" t="str">
        <f t="shared" si="397"/>
        <v/>
      </c>
      <c r="BW434" s="121" t="str">
        <f t="shared" si="398"/>
        <v/>
      </c>
      <c r="BX434" s="121" t="str">
        <f t="shared" si="399"/>
        <v/>
      </c>
      <c r="BY434" s="121" t="str">
        <f t="shared" si="400"/>
        <v/>
      </c>
      <c r="BZ434" s="121" t="str">
        <f t="shared" si="401"/>
        <v/>
      </c>
      <c r="CA434" s="121" t="str">
        <f t="shared" si="402"/>
        <v/>
      </c>
      <c r="CB434" s="121" t="str">
        <f t="shared" si="403"/>
        <v/>
      </c>
      <c r="CC434" s="121" t="str">
        <f t="shared" si="404"/>
        <v/>
      </c>
      <c r="CD434" s="121" t="str">
        <f t="shared" si="405"/>
        <v/>
      </c>
      <c r="CE434" s="121" t="str">
        <f t="shared" si="406"/>
        <v/>
      </c>
      <c r="CF434" s="121" t="str">
        <f t="shared" si="407"/>
        <v/>
      </c>
      <c r="CG434" s="121" t="str">
        <f t="shared" si="408"/>
        <v/>
      </c>
      <c r="CH434" s="121" t="str">
        <f t="shared" si="409"/>
        <v/>
      </c>
      <c r="CI434" s="121" t="str">
        <f t="shared" si="410"/>
        <v/>
      </c>
      <c r="CJ434" s="129" t="str">
        <f t="shared" si="411"/>
        <v/>
      </c>
      <c r="CK434" s="121" t="str">
        <f t="shared" si="412"/>
        <v/>
      </c>
      <c r="CL434" s="121" t="str">
        <f t="shared" si="413"/>
        <v/>
      </c>
      <c r="CM434" s="122" t="str">
        <f t="shared" si="414"/>
        <v/>
      </c>
      <c r="CN434" s="122"/>
      <c r="CO434" s="122"/>
      <c r="CP434" s="122"/>
      <c r="CQ434" s="122"/>
      <c r="CR434" s="218" t="str">
        <f t="shared" si="387"/>
        <v>NO</v>
      </c>
      <c r="CS434" s="120" t="str">
        <f t="shared" si="415"/>
        <v/>
      </c>
      <c r="CT434" s="121" t="str">
        <f t="shared" si="416"/>
        <v/>
      </c>
      <c r="CU434" s="121" t="str">
        <f t="shared" si="417"/>
        <v/>
      </c>
      <c r="CV434" s="121" t="str">
        <f t="shared" si="418"/>
        <v/>
      </c>
      <c r="CW434" s="121" t="str">
        <f t="shared" si="419"/>
        <v/>
      </c>
      <c r="CX434" s="121" t="str">
        <f t="shared" si="420"/>
        <v/>
      </c>
      <c r="CY434" s="121" t="str">
        <f t="shared" si="421"/>
        <v/>
      </c>
      <c r="CZ434" s="121" t="str">
        <f t="shared" si="422"/>
        <v/>
      </c>
      <c r="DA434" s="121" t="str">
        <f t="shared" si="423"/>
        <v/>
      </c>
      <c r="DB434" s="122" t="str">
        <f t="shared" si="424"/>
        <v/>
      </c>
      <c r="DC434" s="120" t="str">
        <f t="shared" si="425"/>
        <v/>
      </c>
      <c r="DD434" s="121" t="str">
        <f t="shared" si="426"/>
        <v/>
      </c>
      <c r="DE434" s="121" t="str">
        <f t="shared" si="427"/>
        <v/>
      </c>
      <c r="DF434" s="122" t="str">
        <f t="shared" si="428"/>
        <v/>
      </c>
      <c r="DG434" s="110"/>
    </row>
    <row r="435" spans="2:111" ht="16.2" hidden="1" customHeight="1" outlineLevel="2" x14ac:dyDescent="0.4">
      <c r="B435" s="7">
        <v>430</v>
      </c>
      <c r="C435" s="12"/>
      <c r="D435" s="13"/>
      <c r="E435" s="14"/>
      <c r="F435" s="14"/>
      <c r="G435" s="14"/>
      <c r="H435" s="14"/>
      <c r="I435" s="14"/>
      <c r="J435" s="14"/>
      <c r="K435" s="14"/>
      <c r="L435" s="15"/>
      <c r="M435" s="12"/>
      <c r="N435" s="12"/>
      <c r="O435" s="12"/>
      <c r="P435" s="98" t="str">
        <f xml:space="preserve"> IF(ISBLANK(M435),"",VLOOKUP(M435,ComboValue!$E$2:$I$18,5,FALSE))</f>
        <v/>
      </c>
      <c r="Q435" s="12"/>
      <c r="R435" s="234" t="str" cm="1">
        <f t="array" ref="R435">IF(OR(ISNUMBER(SEARCH("GHS05",$D435:$L435)),ISNUMBER(SEARCH("GHS06",$D435:$L435)),ISNUMBER(SEARCH("GHS07",$D435:$L435)),ISNUMBER(SEARCH("GHS08",$D435:$L435)),ISNUMBER(SEARCH("geen pictogram",$D435:$L435)),ISNUMBER(SEARCH("GHS09",$D435:$L435)),ISNUMBER(SEARCH("GHS05",$D435:$L435))),"JA","NEE")</f>
        <v>NEE</v>
      </c>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X435" s="121" t="str">
        <f xml:space="preserve"> IF(ISBLANK(D435),"",VLOOKUP(D435,ComboValue!$B$2:$C$11,2,FALSE) &amp; ",") &amp; IF(ISBLANK(E435),"",VLOOKUP(E435,ComboValue!$B$2:$C$11,2,FALSE) &amp; ",") &amp; IF(ISBLANK(F435),"",VLOOKUP(F435,ComboValue!$B$2:$C$11,2,FALSE) &amp; ",") &amp; IF(ISBLANK(G435),"",VLOOKUP(G435,ComboValue!$B$2:$C$11,2,FALSE) &amp; ",") &amp; IF(ISBLANK(H435),"",VLOOKUP(H435,ComboValue!$B$2:$C$11,2,FALSE) &amp; ",") &amp; IF(ISBLANK(I435),"",VLOOKUP(I435,ComboValue!$B$2:$C$11,2,FALSE) &amp; ",") &amp; IF(ISBLANK(J435),"",VLOOKUP(J435,ComboValue!$B$2:$C$11,2,FALSE) &amp; ",") &amp; IF(ISBLANK(K435),"",VLOOKUP(K435,ComboValue!$B$2:$C$11,2,FALSE) &amp; ",") &amp; IF(ISBLANK(L435),"",VLOOKUP(L435,ComboValue!$B$2:$C$11,2,FALSE) &amp; ",")</f>
        <v/>
      </c>
      <c r="AY435" s="121" t="str">
        <f t="shared" si="388"/>
        <v>Tous_NL</v>
      </c>
      <c r="AZ435" s="121" t="str">
        <f>IF(ISBLANK(M435),"",VLOOKUP(M435,ComboValue!$E$2:$G$18,3,FALSE))</f>
        <v/>
      </c>
      <c r="BA435" s="121" t="str">
        <f>IF(ISBLANK(N435),"",VLOOKUP(N435,ComboValue!$K$2:$L$5,2,FALSE))</f>
        <v/>
      </c>
      <c r="BB435" s="128" t="str">
        <f>IF(ISBLANK(S435),"",VLOOKUP(S435,ComboValue!$N$2:$O$70,2,FALSE) &amp; ",") &amp; IF(ISBLANK(T435),"",VLOOKUP(T435,ComboValue!$N$2:$O$70,2,FALSE) &amp; ",") &amp; IF(ISBLANK(U435),"",VLOOKUP(U435,ComboValue!$N$2:$O$70,2,FALSE) &amp; ",") &amp; IF(ISBLANK(V435),"",VLOOKUP(V435,ComboValue!$N$2:$O$70,2,FALSE) &amp; ",") &amp; IF(ISBLANK(W435),"",VLOOKUP(W435,ComboValue!$N$2:$O$70,2,FALSE) &amp; ",") &amp; IF(ISBLANK(X435),"",VLOOKUP(X435,ComboValue!$N$2:$O$70,2,FALSE) &amp; ",") &amp; IF(ISBLANK(Y435),"",VLOOKUP(Y435,ComboValue!$N$2:$O$70,2,FALSE) &amp; ",") &amp; IF(ISBLANK(Z435),"",VLOOKUP(Z435,ComboValue!$N$2:$O$70,2,FALSE) &amp; ",") &amp; IF(ISBLANK(AA435),"",VLOOKUP(AA435,ComboValue!$N$2:$O$70,2,FALSE) &amp; ",") &amp; IF(ISBLANK(AB435),"",VLOOKUP(AB435,ComboValue!$N$2:$O$70,2,FALSE) &amp; ",") &amp; IF(ISBLANK(AC435),"",VLOOKUP(AC435,ComboValue!$N$2:$O$70,2,FALSE) &amp; ",") &amp; IF(ISBLANK(AD435),"",VLOOKUP(AD435,ComboValue!$N$2:$O$70,2,FALSE) &amp; ",") &amp; IF(ISBLANK(AE435),"",VLOOKUP(AE435,ComboValue!$N$2:$O$70,2,FALSE) &amp; ",") &amp; IF(ISBLANK(AF435),"",VLOOKUP(AF435,ComboValue!$N$2:$O$70,2,FALSE) &amp; ",") &amp; IF(ISBLANK(AG435),"",VLOOKUP(AG435,ComboValue!$N$2:$O$70,2,FALSE) &amp; ",") &amp; IF(ISBLANK(AH435),"",VLOOKUP(AH435,ComboValue!$N$2:$O$70,2,FALSE) &amp; ",") &amp; IF(ISBLANK(AI435),"",VLOOKUP(AI435,ComboValue!$N$2:$O$70,2,FALSE) &amp; ",") &amp; IF(ISBLANK(AJ435),"",VLOOKUP(AJ435,ComboValue!$N$2:$O$70,2,FALSE) &amp; ",") &amp; IF(ISBLANK(AK435),"",VLOOKUP(AK435,ComboValue!$N$2:$O$70,2,FALSE) &amp; ",") &amp; IF(ISBLANK(AL435),"",VLOOKUP(AL435,ComboValue!$N$2:$O$70,2,FALSE) &amp; ",") &amp; IF(ISBLANK(AM435),"",VLOOKUP(AM435,ComboValue!$N$2:$O$70,2,FALSE) &amp; ",") &amp; IF(ISBLANK(AN435),"",VLOOKUP(AN435,ComboValue!$N$2:$O$70,2,FALSE) &amp; ",") &amp; IF(ISBLANK(AO435),"",VLOOKUP(AO435,ComboValue!$N$2:$O$70,2,FALSE) &amp; ",") &amp; IF(ISBLANK(AP435),"",VLOOKUP(AP435,ComboValue!$N$2:$O$70,2,FALSE) &amp; ",") &amp; IF(ISBLANK(AQ435),"",VLOOKUP(AQ435,ComboValue!$N$2:$O$70,2,FALSE) &amp; ",") &amp; IF(ISBLANK(AR435),"",VLOOKUP(AR435,ComboValue!$N$2:$O$70,2,FALSE) &amp; ",") &amp; IF(ISBLANK(AS435),"",VLOOKUP(AS435,ComboValue!$N$2:$O$70,2,FALSE) &amp; ",") &amp; IF(ISBLANK(AT435),"",VLOOKUP(AT435,ComboValue!$N$2:$O$70,2,FALSE) &amp; ",") &amp; IF(ISBLANK(AU435),"",VLOOKUP(AU435,ComboValue!$N$2:$O$70,2,FALSE) &amp; ",") &amp; IF(ISBLANK(AV435),"",VLOOKUP(AV435,ComboValue!$N$2:$O$70,2,FALSE) &amp; ",")</f>
        <v/>
      </c>
      <c r="BC435" s="122" t="str">
        <f t="shared" si="389"/>
        <v/>
      </c>
      <c r="BD435" s="110"/>
      <c r="BE435" s="120" t="str">
        <f t="shared" si="377"/>
        <v/>
      </c>
      <c r="BF435" s="121" t="str">
        <f t="shared" si="378"/>
        <v/>
      </c>
      <c r="BG435" s="121" t="str">
        <f t="shared" si="379"/>
        <v/>
      </c>
      <c r="BH435" s="121" t="str">
        <f t="shared" si="380"/>
        <v/>
      </c>
      <c r="BI435" s="121" t="str">
        <f t="shared" si="381"/>
        <v/>
      </c>
      <c r="BJ435" s="121" t="str">
        <f t="shared" si="382"/>
        <v/>
      </c>
      <c r="BK435" s="121" t="str">
        <f t="shared" si="383"/>
        <v/>
      </c>
      <c r="BL435" s="121" t="str">
        <f t="shared" si="384"/>
        <v/>
      </c>
      <c r="BM435" s="121" t="str">
        <f t="shared" si="385"/>
        <v/>
      </c>
      <c r="BN435" s="121" t="str">
        <f t="shared" si="386"/>
        <v/>
      </c>
      <c r="BO435" s="121">
        <f t="shared" si="390"/>
        <v>0</v>
      </c>
      <c r="BP435" s="121">
        <f t="shared" si="391"/>
        <v>0</v>
      </c>
      <c r="BQ435" s="121">
        <f t="shared" si="392"/>
        <v>0</v>
      </c>
      <c r="BR435" s="121">
        <f t="shared" si="393"/>
        <v>0</v>
      </c>
      <c r="BS435" s="121">
        <f t="shared" si="394"/>
        <v>0</v>
      </c>
      <c r="BT435" s="121">
        <f t="shared" si="395"/>
        <v>0</v>
      </c>
      <c r="BU435" s="121" t="str">
        <f t="shared" si="396"/>
        <v/>
      </c>
      <c r="BV435" s="121" t="str">
        <f t="shared" si="397"/>
        <v/>
      </c>
      <c r="BW435" s="121" t="str">
        <f t="shared" si="398"/>
        <v/>
      </c>
      <c r="BX435" s="121" t="str">
        <f t="shared" si="399"/>
        <v/>
      </c>
      <c r="BY435" s="121" t="str">
        <f t="shared" si="400"/>
        <v/>
      </c>
      <c r="BZ435" s="121" t="str">
        <f t="shared" si="401"/>
        <v/>
      </c>
      <c r="CA435" s="121" t="str">
        <f t="shared" si="402"/>
        <v/>
      </c>
      <c r="CB435" s="121" t="str">
        <f t="shared" si="403"/>
        <v/>
      </c>
      <c r="CC435" s="121" t="str">
        <f t="shared" si="404"/>
        <v/>
      </c>
      <c r="CD435" s="121" t="str">
        <f t="shared" si="405"/>
        <v/>
      </c>
      <c r="CE435" s="121" t="str">
        <f t="shared" si="406"/>
        <v/>
      </c>
      <c r="CF435" s="121" t="str">
        <f t="shared" si="407"/>
        <v/>
      </c>
      <c r="CG435" s="121" t="str">
        <f t="shared" si="408"/>
        <v/>
      </c>
      <c r="CH435" s="121" t="str">
        <f t="shared" si="409"/>
        <v/>
      </c>
      <c r="CI435" s="121" t="str">
        <f t="shared" si="410"/>
        <v/>
      </c>
      <c r="CJ435" s="129" t="str">
        <f t="shared" si="411"/>
        <v/>
      </c>
      <c r="CK435" s="121" t="str">
        <f t="shared" si="412"/>
        <v/>
      </c>
      <c r="CL435" s="121" t="str">
        <f t="shared" si="413"/>
        <v/>
      </c>
      <c r="CM435" s="122" t="str">
        <f t="shared" si="414"/>
        <v/>
      </c>
      <c r="CN435" s="122"/>
      <c r="CO435" s="122"/>
      <c r="CP435" s="122"/>
      <c r="CQ435" s="122"/>
      <c r="CR435" s="218" t="str">
        <f t="shared" si="387"/>
        <v>NO</v>
      </c>
      <c r="CS435" s="120" t="str">
        <f t="shared" si="415"/>
        <v/>
      </c>
      <c r="CT435" s="121" t="str">
        <f t="shared" si="416"/>
        <v/>
      </c>
      <c r="CU435" s="121" t="str">
        <f t="shared" si="417"/>
        <v/>
      </c>
      <c r="CV435" s="121" t="str">
        <f t="shared" si="418"/>
        <v/>
      </c>
      <c r="CW435" s="121" t="str">
        <f t="shared" si="419"/>
        <v/>
      </c>
      <c r="CX435" s="121" t="str">
        <f t="shared" si="420"/>
        <v/>
      </c>
      <c r="CY435" s="121" t="str">
        <f t="shared" si="421"/>
        <v/>
      </c>
      <c r="CZ435" s="121" t="str">
        <f t="shared" si="422"/>
        <v/>
      </c>
      <c r="DA435" s="121" t="str">
        <f t="shared" si="423"/>
        <v/>
      </c>
      <c r="DB435" s="122" t="str">
        <f t="shared" si="424"/>
        <v/>
      </c>
      <c r="DC435" s="120" t="str">
        <f t="shared" si="425"/>
        <v/>
      </c>
      <c r="DD435" s="121" t="str">
        <f t="shared" si="426"/>
        <v/>
      </c>
      <c r="DE435" s="121" t="str">
        <f t="shared" si="427"/>
        <v/>
      </c>
      <c r="DF435" s="122" t="str">
        <f t="shared" si="428"/>
        <v/>
      </c>
      <c r="DG435" s="110"/>
    </row>
    <row r="436" spans="2:111" ht="16.2" hidden="1" customHeight="1" outlineLevel="2" x14ac:dyDescent="0.4">
      <c r="B436" s="7">
        <v>431</v>
      </c>
      <c r="C436" s="12"/>
      <c r="D436" s="13"/>
      <c r="E436" s="14"/>
      <c r="F436" s="14"/>
      <c r="G436" s="14"/>
      <c r="H436" s="14"/>
      <c r="I436" s="14"/>
      <c r="J436" s="14"/>
      <c r="K436" s="14"/>
      <c r="L436" s="15"/>
      <c r="M436" s="12"/>
      <c r="N436" s="12"/>
      <c r="O436" s="12"/>
      <c r="P436" s="98" t="str">
        <f xml:space="preserve"> IF(ISBLANK(M436),"",VLOOKUP(M436,ComboValue!$E$2:$I$18,5,FALSE))</f>
        <v/>
      </c>
      <c r="Q436" s="12"/>
      <c r="R436" s="234" t="str" cm="1">
        <f t="array" ref="R436">IF(OR(ISNUMBER(SEARCH("GHS05",$D436:$L436)),ISNUMBER(SEARCH("GHS06",$D436:$L436)),ISNUMBER(SEARCH("GHS07",$D436:$L436)),ISNUMBER(SEARCH("GHS08",$D436:$L436)),ISNUMBER(SEARCH("geen pictogram",$D436:$L436)),ISNUMBER(SEARCH("GHS09",$D436:$L436)),ISNUMBER(SEARCH("GHS05",$D436:$L436))),"JA","NEE")</f>
        <v>NEE</v>
      </c>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X436" s="121" t="str">
        <f xml:space="preserve"> IF(ISBLANK(D436),"",VLOOKUP(D436,ComboValue!$B$2:$C$11,2,FALSE) &amp; ",") &amp; IF(ISBLANK(E436),"",VLOOKUP(E436,ComboValue!$B$2:$C$11,2,FALSE) &amp; ",") &amp; IF(ISBLANK(F436),"",VLOOKUP(F436,ComboValue!$B$2:$C$11,2,FALSE) &amp; ",") &amp; IF(ISBLANK(G436),"",VLOOKUP(G436,ComboValue!$B$2:$C$11,2,FALSE) &amp; ",") &amp; IF(ISBLANK(H436),"",VLOOKUP(H436,ComboValue!$B$2:$C$11,2,FALSE) &amp; ",") &amp; IF(ISBLANK(I436),"",VLOOKUP(I436,ComboValue!$B$2:$C$11,2,FALSE) &amp; ",") &amp; IF(ISBLANK(J436),"",VLOOKUP(J436,ComboValue!$B$2:$C$11,2,FALSE) &amp; ",") &amp; IF(ISBLANK(K436),"",VLOOKUP(K436,ComboValue!$B$2:$C$11,2,FALSE) &amp; ",") &amp; IF(ISBLANK(L436),"",VLOOKUP(L436,ComboValue!$B$2:$C$11,2,FALSE) &amp; ",")</f>
        <v/>
      </c>
      <c r="AY436" s="121" t="str">
        <f t="shared" si="388"/>
        <v>Tous_NL</v>
      </c>
      <c r="AZ436" s="121" t="str">
        <f>IF(ISBLANK(M436),"",VLOOKUP(M436,ComboValue!$E$2:$G$18,3,FALSE))</f>
        <v/>
      </c>
      <c r="BA436" s="121" t="str">
        <f>IF(ISBLANK(N436),"",VLOOKUP(N436,ComboValue!$K$2:$L$5,2,FALSE))</f>
        <v/>
      </c>
      <c r="BB436" s="128" t="str">
        <f>IF(ISBLANK(S436),"",VLOOKUP(S436,ComboValue!$N$2:$O$70,2,FALSE) &amp; ",") &amp; IF(ISBLANK(T436),"",VLOOKUP(T436,ComboValue!$N$2:$O$70,2,FALSE) &amp; ",") &amp; IF(ISBLANK(U436),"",VLOOKUP(U436,ComboValue!$N$2:$O$70,2,FALSE) &amp; ",") &amp; IF(ISBLANK(V436),"",VLOOKUP(V436,ComboValue!$N$2:$O$70,2,FALSE) &amp; ",") &amp; IF(ISBLANK(W436),"",VLOOKUP(W436,ComboValue!$N$2:$O$70,2,FALSE) &amp; ",") &amp; IF(ISBLANK(X436),"",VLOOKUP(X436,ComboValue!$N$2:$O$70,2,FALSE) &amp; ",") &amp; IF(ISBLANK(Y436),"",VLOOKUP(Y436,ComboValue!$N$2:$O$70,2,FALSE) &amp; ",") &amp; IF(ISBLANK(Z436),"",VLOOKUP(Z436,ComboValue!$N$2:$O$70,2,FALSE) &amp; ",") &amp; IF(ISBLANK(AA436),"",VLOOKUP(AA436,ComboValue!$N$2:$O$70,2,FALSE) &amp; ",") &amp; IF(ISBLANK(AB436),"",VLOOKUP(AB436,ComboValue!$N$2:$O$70,2,FALSE) &amp; ",") &amp; IF(ISBLANK(AC436),"",VLOOKUP(AC436,ComboValue!$N$2:$O$70,2,FALSE) &amp; ",") &amp; IF(ISBLANK(AD436),"",VLOOKUP(AD436,ComboValue!$N$2:$O$70,2,FALSE) &amp; ",") &amp; IF(ISBLANK(AE436),"",VLOOKUP(AE436,ComboValue!$N$2:$O$70,2,FALSE) &amp; ",") &amp; IF(ISBLANK(AF436),"",VLOOKUP(AF436,ComboValue!$N$2:$O$70,2,FALSE) &amp; ",") &amp; IF(ISBLANK(AG436),"",VLOOKUP(AG436,ComboValue!$N$2:$O$70,2,FALSE) &amp; ",") &amp; IF(ISBLANK(AH436),"",VLOOKUP(AH436,ComboValue!$N$2:$O$70,2,FALSE) &amp; ",") &amp; IF(ISBLANK(AI436),"",VLOOKUP(AI436,ComboValue!$N$2:$O$70,2,FALSE) &amp; ",") &amp; IF(ISBLANK(AJ436),"",VLOOKUP(AJ436,ComboValue!$N$2:$O$70,2,FALSE) &amp; ",") &amp; IF(ISBLANK(AK436),"",VLOOKUP(AK436,ComboValue!$N$2:$O$70,2,FALSE) &amp; ",") &amp; IF(ISBLANK(AL436),"",VLOOKUP(AL436,ComboValue!$N$2:$O$70,2,FALSE) &amp; ",") &amp; IF(ISBLANK(AM436),"",VLOOKUP(AM436,ComboValue!$N$2:$O$70,2,FALSE) &amp; ",") &amp; IF(ISBLANK(AN436),"",VLOOKUP(AN436,ComboValue!$N$2:$O$70,2,FALSE) &amp; ",") &amp; IF(ISBLANK(AO436),"",VLOOKUP(AO436,ComboValue!$N$2:$O$70,2,FALSE) &amp; ",") &amp; IF(ISBLANK(AP436),"",VLOOKUP(AP436,ComboValue!$N$2:$O$70,2,FALSE) &amp; ",") &amp; IF(ISBLANK(AQ436),"",VLOOKUP(AQ436,ComboValue!$N$2:$O$70,2,FALSE) &amp; ",") &amp; IF(ISBLANK(AR436),"",VLOOKUP(AR436,ComboValue!$N$2:$O$70,2,FALSE) &amp; ",") &amp; IF(ISBLANK(AS436),"",VLOOKUP(AS436,ComboValue!$N$2:$O$70,2,FALSE) &amp; ",") &amp; IF(ISBLANK(AT436),"",VLOOKUP(AT436,ComboValue!$N$2:$O$70,2,FALSE) &amp; ",") &amp; IF(ISBLANK(AU436),"",VLOOKUP(AU436,ComboValue!$N$2:$O$70,2,FALSE) &amp; ",") &amp; IF(ISBLANK(AV436),"",VLOOKUP(AV436,ComboValue!$N$2:$O$70,2,FALSE) &amp; ",")</f>
        <v/>
      </c>
      <c r="BC436" s="122" t="str">
        <f t="shared" si="389"/>
        <v/>
      </c>
      <c r="BD436" s="110"/>
      <c r="BE436" s="120" t="str">
        <f t="shared" si="377"/>
        <v/>
      </c>
      <c r="BF436" s="121" t="str">
        <f t="shared" si="378"/>
        <v/>
      </c>
      <c r="BG436" s="121" t="str">
        <f t="shared" si="379"/>
        <v/>
      </c>
      <c r="BH436" s="121" t="str">
        <f t="shared" si="380"/>
        <v/>
      </c>
      <c r="BI436" s="121" t="str">
        <f t="shared" si="381"/>
        <v/>
      </c>
      <c r="BJ436" s="121" t="str">
        <f t="shared" si="382"/>
        <v/>
      </c>
      <c r="BK436" s="121" t="str">
        <f t="shared" si="383"/>
        <v/>
      </c>
      <c r="BL436" s="121" t="str">
        <f t="shared" si="384"/>
        <v/>
      </c>
      <c r="BM436" s="121" t="str">
        <f t="shared" si="385"/>
        <v/>
      </c>
      <c r="BN436" s="121" t="str">
        <f t="shared" si="386"/>
        <v/>
      </c>
      <c r="BO436" s="121">
        <f t="shared" si="390"/>
        <v>0</v>
      </c>
      <c r="BP436" s="121">
        <f t="shared" si="391"/>
        <v>0</v>
      </c>
      <c r="BQ436" s="121">
        <f t="shared" si="392"/>
        <v>0</v>
      </c>
      <c r="BR436" s="121">
        <f t="shared" si="393"/>
        <v>0</v>
      </c>
      <c r="BS436" s="121">
        <f t="shared" si="394"/>
        <v>0</v>
      </c>
      <c r="BT436" s="121">
        <f t="shared" si="395"/>
        <v>0</v>
      </c>
      <c r="BU436" s="121" t="str">
        <f t="shared" si="396"/>
        <v/>
      </c>
      <c r="BV436" s="121" t="str">
        <f t="shared" si="397"/>
        <v/>
      </c>
      <c r="BW436" s="121" t="str">
        <f t="shared" si="398"/>
        <v/>
      </c>
      <c r="BX436" s="121" t="str">
        <f t="shared" si="399"/>
        <v/>
      </c>
      <c r="BY436" s="121" t="str">
        <f t="shared" si="400"/>
        <v/>
      </c>
      <c r="BZ436" s="121" t="str">
        <f t="shared" si="401"/>
        <v/>
      </c>
      <c r="CA436" s="121" t="str">
        <f t="shared" si="402"/>
        <v/>
      </c>
      <c r="CB436" s="121" t="str">
        <f t="shared" si="403"/>
        <v/>
      </c>
      <c r="CC436" s="121" t="str">
        <f t="shared" si="404"/>
        <v/>
      </c>
      <c r="CD436" s="121" t="str">
        <f t="shared" si="405"/>
        <v/>
      </c>
      <c r="CE436" s="121" t="str">
        <f t="shared" si="406"/>
        <v/>
      </c>
      <c r="CF436" s="121" t="str">
        <f t="shared" si="407"/>
        <v/>
      </c>
      <c r="CG436" s="121" t="str">
        <f t="shared" si="408"/>
        <v/>
      </c>
      <c r="CH436" s="121" t="str">
        <f t="shared" si="409"/>
        <v/>
      </c>
      <c r="CI436" s="121" t="str">
        <f t="shared" si="410"/>
        <v/>
      </c>
      <c r="CJ436" s="129" t="str">
        <f t="shared" si="411"/>
        <v/>
      </c>
      <c r="CK436" s="121" t="str">
        <f t="shared" si="412"/>
        <v/>
      </c>
      <c r="CL436" s="121" t="str">
        <f t="shared" si="413"/>
        <v/>
      </c>
      <c r="CM436" s="122" t="str">
        <f t="shared" si="414"/>
        <v/>
      </c>
      <c r="CN436" s="122"/>
      <c r="CO436" s="122"/>
      <c r="CP436" s="122"/>
      <c r="CQ436" s="122"/>
      <c r="CR436" s="218" t="str">
        <f t="shared" si="387"/>
        <v>NO</v>
      </c>
      <c r="CS436" s="120" t="str">
        <f t="shared" si="415"/>
        <v/>
      </c>
      <c r="CT436" s="121" t="str">
        <f t="shared" si="416"/>
        <v/>
      </c>
      <c r="CU436" s="121" t="str">
        <f t="shared" si="417"/>
        <v/>
      </c>
      <c r="CV436" s="121" t="str">
        <f t="shared" si="418"/>
        <v/>
      </c>
      <c r="CW436" s="121" t="str">
        <f t="shared" si="419"/>
        <v/>
      </c>
      <c r="CX436" s="121" t="str">
        <f t="shared" si="420"/>
        <v/>
      </c>
      <c r="CY436" s="121" t="str">
        <f t="shared" si="421"/>
        <v/>
      </c>
      <c r="CZ436" s="121" t="str">
        <f t="shared" si="422"/>
        <v/>
      </c>
      <c r="DA436" s="121" t="str">
        <f t="shared" si="423"/>
        <v/>
      </c>
      <c r="DB436" s="122" t="str">
        <f t="shared" si="424"/>
        <v/>
      </c>
      <c r="DC436" s="120" t="str">
        <f t="shared" si="425"/>
        <v/>
      </c>
      <c r="DD436" s="121" t="str">
        <f t="shared" si="426"/>
        <v/>
      </c>
      <c r="DE436" s="121" t="str">
        <f t="shared" si="427"/>
        <v/>
      </c>
      <c r="DF436" s="122" t="str">
        <f t="shared" si="428"/>
        <v/>
      </c>
      <c r="DG436" s="110"/>
    </row>
    <row r="437" spans="2:111" ht="16.2" hidden="1" customHeight="1" outlineLevel="2" x14ac:dyDescent="0.4">
      <c r="B437" s="7">
        <v>432</v>
      </c>
      <c r="C437" s="12"/>
      <c r="D437" s="13"/>
      <c r="E437" s="14"/>
      <c r="F437" s="14"/>
      <c r="G437" s="14"/>
      <c r="H437" s="14"/>
      <c r="I437" s="14"/>
      <c r="J437" s="14"/>
      <c r="K437" s="14"/>
      <c r="L437" s="15"/>
      <c r="M437" s="12"/>
      <c r="N437" s="12"/>
      <c r="O437" s="12"/>
      <c r="P437" s="98" t="str">
        <f xml:space="preserve"> IF(ISBLANK(M437),"",VLOOKUP(M437,ComboValue!$E$2:$I$18,5,FALSE))</f>
        <v/>
      </c>
      <c r="Q437" s="12"/>
      <c r="R437" s="234" t="str" cm="1">
        <f t="array" ref="R437">IF(OR(ISNUMBER(SEARCH("GHS05",$D437:$L437)),ISNUMBER(SEARCH("GHS06",$D437:$L437)),ISNUMBER(SEARCH("GHS07",$D437:$L437)),ISNUMBER(SEARCH("GHS08",$D437:$L437)),ISNUMBER(SEARCH("geen pictogram",$D437:$L437)),ISNUMBER(SEARCH("GHS09",$D437:$L437)),ISNUMBER(SEARCH("GHS05",$D437:$L437))),"JA","NEE")</f>
        <v>NEE</v>
      </c>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X437" s="121" t="str">
        <f xml:space="preserve"> IF(ISBLANK(D437),"",VLOOKUP(D437,ComboValue!$B$2:$C$11,2,FALSE) &amp; ",") &amp; IF(ISBLANK(E437),"",VLOOKUP(E437,ComboValue!$B$2:$C$11,2,FALSE) &amp; ",") &amp; IF(ISBLANK(F437),"",VLOOKUP(F437,ComboValue!$B$2:$C$11,2,FALSE) &amp; ",") &amp; IF(ISBLANK(G437),"",VLOOKUP(G437,ComboValue!$B$2:$C$11,2,FALSE) &amp; ",") &amp; IF(ISBLANK(H437),"",VLOOKUP(H437,ComboValue!$B$2:$C$11,2,FALSE) &amp; ",") &amp; IF(ISBLANK(I437),"",VLOOKUP(I437,ComboValue!$B$2:$C$11,2,FALSE) &amp; ",") &amp; IF(ISBLANK(J437),"",VLOOKUP(J437,ComboValue!$B$2:$C$11,2,FALSE) &amp; ",") &amp; IF(ISBLANK(K437),"",VLOOKUP(K437,ComboValue!$B$2:$C$11,2,FALSE) &amp; ",") &amp; IF(ISBLANK(L437),"",VLOOKUP(L437,ComboValue!$B$2:$C$11,2,FALSE) &amp; ",")</f>
        <v/>
      </c>
      <c r="AY437" s="121" t="str">
        <f t="shared" si="388"/>
        <v>Tous_NL</v>
      </c>
      <c r="AZ437" s="121" t="str">
        <f>IF(ISBLANK(M437),"",VLOOKUP(M437,ComboValue!$E$2:$G$18,3,FALSE))</f>
        <v/>
      </c>
      <c r="BA437" s="121" t="str">
        <f>IF(ISBLANK(N437),"",VLOOKUP(N437,ComboValue!$K$2:$L$5,2,FALSE))</f>
        <v/>
      </c>
      <c r="BB437" s="128" t="str">
        <f>IF(ISBLANK(S437),"",VLOOKUP(S437,ComboValue!$N$2:$O$70,2,FALSE) &amp; ",") &amp; IF(ISBLANK(T437),"",VLOOKUP(T437,ComboValue!$N$2:$O$70,2,FALSE) &amp; ",") &amp; IF(ISBLANK(U437),"",VLOOKUP(U437,ComboValue!$N$2:$O$70,2,FALSE) &amp; ",") &amp; IF(ISBLANK(V437),"",VLOOKUP(V437,ComboValue!$N$2:$O$70,2,FALSE) &amp; ",") &amp; IF(ISBLANK(W437),"",VLOOKUP(W437,ComboValue!$N$2:$O$70,2,FALSE) &amp; ",") &amp; IF(ISBLANK(X437),"",VLOOKUP(X437,ComboValue!$N$2:$O$70,2,FALSE) &amp; ",") &amp; IF(ISBLANK(Y437),"",VLOOKUP(Y437,ComboValue!$N$2:$O$70,2,FALSE) &amp; ",") &amp; IF(ISBLANK(Z437),"",VLOOKUP(Z437,ComboValue!$N$2:$O$70,2,FALSE) &amp; ",") &amp; IF(ISBLANK(AA437),"",VLOOKUP(AA437,ComboValue!$N$2:$O$70,2,FALSE) &amp; ",") &amp; IF(ISBLANK(AB437),"",VLOOKUP(AB437,ComboValue!$N$2:$O$70,2,FALSE) &amp; ",") &amp; IF(ISBLANK(AC437),"",VLOOKUP(AC437,ComboValue!$N$2:$O$70,2,FALSE) &amp; ",") &amp; IF(ISBLANK(AD437),"",VLOOKUP(AD437,ComboValue!$N$2:$O$70,2,FALSE) &amp; ",") &amp; IF(ISBLANK(AE437),"",VLOOKUP(AE437,ComboValue!$N$2:$O$70,2,FALSE) &amp; ",") &amp; IF(ISBLANK(AF437),"",VLOOKUP(AF437,ComboValue!$N$2:$O$70,2,FALSE) &amp; ",") &amp; IF(ISBLANK(AG437),"",VLOOKUP(AG437,ComboValue!$N$2:$O$70,2,FALSE) &amp; ",") &amp; IF(ISBLANK(AH437),"",VLOOKUP(AH437,ComboValue!$N$2:$O$70,2,FALSE) &amp; ",") &amp; IF(ISBLANK(AI437),"",VLOOKUP(AI437,ComboValue!$N$2:$O$70,2,FALSE) &amp; ",") &amp; IF(ISBLANK(AJ437),"",VLOOKUP(AJ437,ComboValue!$N$2:$O$70,2,FALSE) &amp; ",") &amp; IF(ISBLANK(AK437),"",VLOOKUP(AK437,ComboValue!$N$2:$O$70,2,FALSE) &amp; ",") &amp; IF(ISBLANK(AL437),"",VLOOKUP(AL437,ComboValue!$N$2:$O$70,2,FALSE) &amp; ",") &amp; IF(ISBLANK(AM437),"",VLOOKUP(AM437,ComboValue!$N$2:$O$70,2,FALSE) &amp; ",") &amp; IF(ISBLANK(AN437),"",VLOOKUP(AN437,ComboValue!$N$2:$O$70,2,FALSE) &amp; ",") &amp; IF(ISBLANK(AO437),"",VLOOKUP(AO437,ComboValue!$N$2:$O$70,2,FALSE) &amp; ",") &amp; IF(ISBLANK(AP437),"",VLOOKUP(AP437,ComboValue!$N$2:$O$70,2,FALSE) &amp; ",") &amp; IF(ISBLANK(AQ437),"",VLOOKUP(AQ437,ComboValue!$N$2:$O$70,2,FALSE) &amp; ",") &amp; IF(ISBLANK(AR437),"",VLOOKUP(AR437,ComboValue!$N$2:$O$70,2,FALSE) &amp; ",") &amp; IF(ISBLANK(AS437),"",VLOOKUP(AS437,ComboValue!$N$2:$O$70,2,FALSE) &amp; ",") &amp; IF(ISBLANK(AT437),"",VLOOKUP(AT437,ComboValue!$N$2:$O$70,2,FALSE) &amp; ",") &amp; IF(ISBLANK(AU437),"",VLOOKUP(AU437,ComboValue!$N$2:$O$70,2,FALSE) &amp; ",") &amp; IF(ISBLANK(AV437),"",VLOOKUP(AV437,ComboValue!$N$2:$O$70,2,FALSE) &amp; ",")</f>
        <v/>
      </c>
      <c r="BC437" s="122" t="str">
        <f t="shared" si="389"/>
        <v/>
      </c>
      <c r="BD437" s="110"/>
      <c r="BE437" s="120" t="str">
        <f t="shared" si="377"/>
        <v/>
      </c>
      <c r="BF437" s="121" t="str">
        <f t="shared" si="378"/>
        <v/>
      </c>
      <c r="BG437" s="121" t="str">
        <f t="shared" si="379"/>
        <v/>
      </c>
      <c r="BH437" s="121" t="str">
        <f t="shared" si="380"/>
        <v/>
      </c>
      <c r="BI437" s="121" t="str">
        <f t="shared" si="381"/>
        <v/>
      </c>
      <c r="BJ437" s="121" t="str">
        <f t="shared" si="382"/>
        <v/>
      </c>
      <c r="BK437" s="121" t="str">
        <f t="shared" si="383"/>
        <v/>
      </c>
      <c r="BL437" s="121" t="str">
        <f t="shared" si="384"/>
        <v/>
      </c>
      <c r="BM437" s="121" t="str">
        <f t="shared" si="385"/>
        <v/>
      </c>
      <c r="BN437" s="121" t="str">
        <f t="shared" si="386"/>
        <v/>
      </c>
      <c r="BO437" s="121">
        <f t="shared" si="390"/>
        <v>0</v>
      </c>
      <c r="BP437" s="121">
        <f t="shared" si="391"/>
        <v>0</v>
      </c>
      <c r="BQ437" s="121">
        <f t="shared" si="392"/>
        <v>0</v>
      </c>
      <c r="BR437" s="121">
        <f t="shared" si="393"/>
        <v>0</v>
      </c>
      <c r="BS437" s="121">
        <f t="shared" si="394"/>
        <v>0</v>
      </c>
      <c r="BT437" s="121">
        <f t="shared" si="395"/>
        <v>0</v>
      </c>
      <c r="BU437" s="121" t="str">
        <f t="shared" si="396"/>
        <v/>
      </c>
      <c r="BV437" s="121" t="str">
        <f t="shared" si="397"/>
        <v/>
      </c>
      <c r="BW437" s="121" t="str">
        <f t="shared" si="398"/>
        <v/>
      </c>
      <c r="BX437" s="121" t="str">
        <f t="shared" si="399"/>
        <v/>
      </c>
      <c r="BY437" s="121" t="str">
        <f t="shared" si="400"/>
        <v/>
      </c>
      <c r="BZ437" s="121" t="str">
        <f t="shared" si="401"/>
        <v/>
      </c>
      <c r="CA437" s="121" t="str">
        <f t="shared" si="402"/>
        <v/>
      </c>
      <c r="CB437" s="121" t="str">
        <f t="shared" si="403"/>
        <v/>
      </c>
      <c r="CC437" s="121" t="str">
        <f t="shared" si="404"/>
        <v/>
      </c>
      <c r="CD437" s="121" t="str">
        <f t="shared" si="405"/>
        <v/>
      </c>
      <c r="CE437" s="121" t="str">
        <f t="shared" si="406"/>
        <v/>
      </c>
      <c r="CF437" s="121" t="str">
        <f t="shared" si="407"/>
        <v/>
      </c>
      <c r="CG437" s="121" t="str">
        <f t="shared" si="408"/>
        <v/>
      </c>
      <c r="CH437" s="121" t="str">
        <f t="shared" si="409"/>
        <v/>
      </c>
      <c r="CI437" s="121" t="str">
        <f t="shared" si="410"/>
        <v/>
      </c>
      <c r="CJ437" s="129" t="str">
        <f t="shared" si="411"/>
        <v/>
      </c>
      <c r="CK437" s="121" t="str">
        <f t="shared" si="412"/>
        <v/>
      </c>
      <c r="CL437" s="121" t="str">
        <f t="shared" si="413"/>
        <v/>
      </c>
      <c r="CM437" s="122" t="str">
        <f t="shared" si="414"/>
        <v/>
      </c>
      <c r="CN437" s="122"/>
      <c r="CO437" s="122"/>
      <c r="CP437" s="122"/>
      <c r="CQ437" s="122"/>
      <c r="CR437" s="218" t="str">
        <f t="shared" si="387"/>
        <v>NO</v>
      </c>
      <c r="CS437" s="120" t="str">
        <f t="shared" si="415"/>
        <v/>
      </c>
      <c r="CT437" s="121" t="str">
        <f t="shared" si="416"/>
        <v/>
      </c>
      <c r="CU437" s="121" t="str">
        <f t="shared" si="417"/>
        <v/>
      </c>
      <c r="CV437" s="121" t="str">
        <f t="shared" si="418"/>
        <v/>
      </c>
      <c r="CW437" s="121" t="str">
        <f t="shared" si="419"/>
        <v/>
      </c>
      <c r="CX437" s="121" t="str">
        <f t="shared" si="420"/>
        <v/>
      </c>
      <c r="CY437" s="121" t="str">
        <f t="shared" si="421"/>
        <v/>
      </c>
      <c r="CZ437" s="121" t="str">
        <f t="shared" si="422"/>
        <v/>
      </c>
      <c r="DA437" s="121" t="str">
        <f t="shared" si="423"/>
        <v/>
      </c>
      <c r="DB437" s="122" t="str">
        <f t="shared" si="424"/>
        <v/>
      </c>
      <c r="DC437" s="120" t="str">
        <f t="shared" si="425"/>
        <v/>
      </c>
      <c r="DD437" s="121" t="str">
        <f t="shared" si="426"/>
        <v/>
      </c>
      <c r="DE437" s="121" t="str">
        <f t="shared" si="427"/>
        <v/>
      </c>
      <c r="DF437" s="122" t="str">
        <f t="shared" si="428"/>
        <v/>
      </c>
      <c r="DG437" s="110"/>
    </row>
    <row r="438" spans="2:111" ht="16.2" hidden="1" customHeight="1" outlineLevel="2" x14ac:dyDescent="0.4">
      <c r="B438" s="7">
        <v>433</v>
      </c>
      <c r="C438" s="12"/>
      <c r="D438" s="13"/>
      <c r="E438" s="14"/>
      <c r="F438" s="14"/>
      <c r="G438" s="14"/>
      <c r="H438" s="14"/>
      <c r="I438" s="14"/>
      <c r="J438" s="14"/>
      <c r="K438" s="14"/>
      <c r="L438" s="15"/>
      <c r="M438" s="12"/>
      <c r="N438" s="12"/>
      <c r="O438" s="12"/>
      <c r="P438" s="98" t="str">
        <f xml:space="preserve"> IF(ISBLANK(M438),"",VLOOKUP(M438,ComboValue!$E$2:$I$18,5,FALSE))</f>
        <v/>
      </c>
      <c r="Q438" s="12"/>
      <c r="R438" s="234" t="str" cm="1">
        <f t="array" ref="R438">IF(OR(ISNUMBER(SEARCH("GHS05",$D438:$L438)),ISNUMBER(SEARCH("GHS06",$D438:$L438)),ISNUMBER(SEARCH("GHS07",$D438:$L438)),ISNUMBER(SEARCH("GHS08",$D438:$L438)),ISNUMBER(SEARCH("geen pictogram",$D438:$L438)),ISNUMBER(SEARCH("GHS09",$D438:$L438)),ISNUMBER(SEARCH("GHS05",$D438:$L438))),"JA","NEE")</f>
        <v>NEE</v>
      </c>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X438" s="121" t="str">
        <f xml:space="preserve"> IF(ISBLANK(D438),"",VLOOKUP(D438,ComboValue!$B$2:$C$11,2,FALSE) &amp; ",") &amp; IF(ISBLANK(E438),"",VLOOKUP(E438,ComboValue!$B$2:$C$11,2,FALSE) &amp; ",") &amp; IF(ISBLANK(F438),"",VLOOKUP(F438,ComboValue!$B$2:$C$11,2,FALSE) &amp; ",") &amp; IF(ISBLANK(G438),"",VLOOKUP(G438,ComboValue!$B$2:$C$11,2,FALSE) &amp; ",") &amp; IF(ISBLANK(H438),"",VLOOKUP(H438,ComboValue!$B$2:$C$11,2,FALSE) &amp; ",") &amp; IF(ISBLANK(I438),"",VLOOKUP(I438,ComboValue!$B$2:$C$11,2,FALSE) &amp; ",") &amp; IF(ISBLANK(J438),"",VLOOKUP(J438,ComboValue!$B$2:$C$11,2,FALSE) &amp; ",") &amp; IF(ISBLANK(K438),"",VLOOKUP(K438,ComboValue!$B$2:$C$11,2,FALSE) &amp; ",") &amp; IF(ISBLANK(L438),"",VLOOKUP(L438,ComboValue!$B$2:$C$11,2,FALSE) &amp; ",")</f>
        <v/>
      </c>
      <c r="AY438" s="121" t="str">
        <f t="shared" si="388"/>
        <v>Tous_NL</v>
      </c>
      <c r="AZ438" s="121" t="str">
        <f>IF(ISBLANK(M438),"",VLOOKUP(M438,ComboValue!$E$2:$G$18,3,FALSE))</f>
        <v/>
      </c>
      <c r="BA438" s="121" t="str">
        <f>IF(ISBLANK(N438),"",VLOOKUP(N438,ComboValue!$K$2:$L$5,2,FALSE))</f>
        <v/>
      </c>
      <c r="BB438" s="128" t="str">
        <f>IF(ISBLANK(S438),"",VLOOKUP(S438,ComboValue!$N$2:$O$70,2,FALSE) &amp; ",") &amp; IF(ISBLANK(T438),"",VLOOKUP(T438,ComboValue!$N$2:$O$70,2,FALSE) &amp; ",") &amp; IF(ISBLANK(U438),"",VLOOKUP(U438,ComboValue!$N$2:$O$70,2,FALSE) &amp; ",") &amp; IF(ISBLANK(V438),"",VLOOKUP(V438,ComboValue!$N$2:$O$70,2,FALSE) &amp; ",") &amp; IF(ISBLANK(W438),"",VLOOKUP(W438,ComboValue!$N$2:$O$70,2,FALSE) &amp; ",") &amp; IF(ISBLANK(X438),"",VLOOKUP(X438,ComboValue!$N$2:$O$70,2,FALSE) &amp; ",") &amp; IF(ISBLANK(Y438),"",VLOOKUP(Y438,ComboValue!$N$2:$O$70,2,FALSE) &amp; ",") &amp; IF(ISBLANK(Z438),"",VLOOKUP(Z438,ComboValue!$N$2:$O$70,2,FALSE) &amp; ",") &amp; IF(ISBLANK(AA438),"",VLOOKUP(AA438,ComboValue!$N$2:$O$70,2,FALSE) &amp; ",") &amp; IF(ISBLANK(AB438),"",VLOOKUP(AB438,ComboValue!$N$2:$O$70,2,FALSE) &amp; ",") &amp; IF(ISBLANK(AC438),"",VLOOKUP(AC438,ComboValue!$N$2:$O$70,2,FALSE) &amp; ",") &amp; IF(ISBLANK(AD438),"",VLOOKUP(AD438,ComboValue!$N$2:$O$70,2,FALSE) &amp; ",") &amp; IF(ISBLANK(AE438),"",VLOOKUP(AE438,ComboValue!$N$2:$O$70,2,FALSE) &amp; ",") &amp; IF(ISBLANK(AF438),"",VLOOKUP(AF438,ComboValue!$N$2:$O$70,2,FALSE) &amp; ",") &amp; IF(ISBLANK(AG438),"",VLOOKUP(AG438,ComboValue!$N$2:$O$70,2,FALSE) &amp; ",") &amp; IF(ISBLANK(AH438),"",VLOOKUP(AH438,ComboValue!$N$2:$O$70,2,FALSE) &amp; ",") &amp; IF(ISBLANK(AI438),"",VLOOKUP(AI438,ComboValue!$N$2:$O$70,2,FALSE) &amp; ",") &amp; IF(ISBLANK(AJ438),"",VLOOKUP(AJ438,ComboValue!$N$2:$O$70,2,FALSE) &amp; ",") &amp; IF(ISBLANK(AK438),"",VLOOKUP(AK438,ComboValue!$N$2:$O$70,2,FALSE) &amp; ",") &amp; IF(ISBLANK(AL438),"",VLOOKUP(AL438,ComboValue!$N$2:$O$70,2,FALSE) &amp; ",") &amp; IF(ISBLANK(AM438),"",VLOOKUP(AM438,ComboValue!$N$2:$O$70,2,FALSE) &amp; ",") &amp; IF(ISBLANK(AN438),"",VLOOKUP(AN438,ComboValue!$N$2:$O$70,2,FALSE) &amp; ",") &amp; IF(ISBLANK(AO438),"",VLOOKUP(AO438,ComboValue!$N$2:$O$70,2,FALSE) &amp; ",") &amp; IF(ISBLANK(AP438),"",VLOOKUP(AP438,ComboValue!$N$2:$O$70,2,FALSE) &amp; ",") &amp; IF(ISBLANK(AQ438),"",VLOOKUP(AQ438,ComboValue!$N$2:$O$70,2,FALSE) &amp; ",") &amp; IF(ISBLANK(AR438),"",VLOOKUP(AR438,ComboValue!$N$2:$O$70,2,FALSE) &amp; ",") &amp; IF(ISBLANK(AS438),"",VLOOKUP(AS438,ComboValue!$N$2:$O$70,2,FALSE) &amp; ",") &amp; IF(ISBLANK(AT438),"",VLOOKUP(AT438,ComboValue!$N$2:$O$70,2,FALSE) &amp; ",") &amp; IF(ISBLANK(AU438),"",VLOOKUP(AU438,ComboValue!$N$2:$O$70,2,FALSE) &amp; ",") &amp; IF(ISBLANK(AV438),"",VLOOKUP(AV438,ComboValue!$N$2:$O$70,2,FALSE) &amp; ",")</f>
        <v/>
      </c>
      <c r="BC438" s="122" t="str">
        <f t="shared" si="389"/>
        <v/>
      </c>
      <c r="BD438" s="110"/>
      <c r="BE438" s="120" t="str">
        <f t="shared" si="377"/>
        <v/>
      </c>
      <c r="BF438" s="121" t="str">
        <f t="shared" si="378"/>
        <v/>
      </c>
      <c r="BG438" s="121" t="str">
        <f t="shared" si="379"/>
        <v/>
      </c>
      <c r="BH438" s="121" t="str">
        <f t="shared" si="380"/>
        <v/>
      </c>
      <c r="BI438" s="121" t="str">
        <f t="shared" si="381"/>
        <v/>
      </c>
      <c r="BJ438" s="121" t="str">
        <f t="shared" si="382"/>
        <v/>
      </c>
      <c r="BK438" s="121" t="str">
        <f t="shared" si="383"/>
        <v/>
      </c>
      <c r="BL438" s="121" t="str">
        <f t="shared" si="384"/>
        <v/>
      </c>
      <c r="BM438" s="121" t="str">
        <f t="shared" si="385"/>
        <v/>
      </c>
      <c r="BN438" s="121" t="str">
        <f t="shared" si="386"/>
        <v/>
      </c>
      <c r="BO438" s="121">
        <f t="shared" si="390"/>
        <v>0</v>
      </c>
      <c r="BP438" s="121">
        <f t="shared" si="391"/>
        <v>0</v>
      </c>
      <c r="BQ438" s="121">
        <f t="shared" si="392"/>
        <v>0</v>
      </c>
      <c r="BR438" s="121">
        <f t="shared" si="393"/>
        <v>0</v>
      </c>
      <c r="BS438" s="121">
        <f t="shared" si="394"/>
        <v>0</v>
      </c>
      <c r="BT438" s="121">
        <f t="shared" si="395"/>
        <v>0</v>
      </c>
      <c r="BU438" s="121" t="str">
        <f t="shared" si="396"/>
        <v/>
      </c>
      <c r="BV438" s="121" t="str">
        <f t="shared" si="397"/>
        <v/>
      </c>
      <c r="BW438" s="121" t="str">
        <f t="shared" si="398"/>
        <v/>
      </c>
      <c r="BX438" s="121" t="str">
        <f t="shared" si="399"/>
        <v/>
      </c>
      <c r="BY438" s="121" t="str">
        <f t="shared" si="400"/>
        <v/>
      </c>
      <c r="BZ438" s="121" t="str">
        <f t="shared" si="401"/>
        <v/>
      </c>
      <c r="CA438" s="121" t="str">
        <f t="shared" si="402"/>
        <v/>
      </c>
      <c r="CB438" s="121" t="str">
        <f t="shared" si="403"/>
        <v/>
      </c>
      <c r="CC438" s="121" t="str">
        <f t="shared" si="404"/>
        <v/>
      </c>
      <c r="CD438" s="121" t="str">
        <f t="shared" si="405"/>
        <v/>
      </c>
      <c r="CE438" s="121" t="str">
        <f t="shared" si="406"/>
        <v/>
      </c>
      <c r="CF438" s="121" t="str">
        <f t="shared" si="407"/>
        <v/>
      </c>
      <c r="CG438" s="121" t="str">
        <f t="shared" si="408"/>
        <v/>
      </c>
      <c r="CH438" s="121" t="str">
        <f t="shared" si="409"/>
        <v/>
      </c>
      <c r="CI438" s="121" t="str">
        <f t="shared" si="410"/>
        <v/>
      </c>
      <c r="CJ438" s="129" t="str">
        <f t="shared" si="411"/>
        <v/>
      </c>
      <c r="CK438" s="121" t="str">
        <f t="shared" si="412"/>
        <v/>
      </c>
      <c r="CL438" s="121" t="str">
        <f t="shared" si="413"/>
        <v/>
      </c>
      <c r="CM438" s="122" t="str">
        <f t="shared" si="414"/>
        <v/>
      </c>
      <c r="CN438" s="122"/>
      <c r="CO438" s="122"/>
      <c r="CP438" s="122"/>
      <c r="CQ438" s="122"/>
      <c r="CR438" s="218" t="str">
        <f t="shared" si="387"/>
        <v>NO</v>
      </c>
      <c r="CS438" s="120" t="str">
        <f t="shared" si="415"/>
        <v/>
      </c>
      <c r="CT438" s="121" t="str">
        <f t="shared" si="416"/>
        <v/>
      </c>
      <c r="CU438" s="121" t="str">
        <f t="shared" si="417"/>
        <v/>
      </c>
      <c r="CV438" s="121" t="str">
        <f t="shared" si="418"/>
        <v/>
      </c>
      <c r="CW438" s="121" t="str">
        <f t="shared" si="419"/>
        <v/>
      </c>
      <c r="CX438" s="121" t="str">
        <f t="shared" si="420"/>
        <v/>
      </c>
      <c r="CY438" s="121" t="str">
        <f t="shared" si="421"/>
        <v/>
      </c>
      <c r="CZ438" s="121" t="str">
        <f t="shared" si="422"/>
        <v/>
      </c>
      <c r="DA438" s="121" t="str">
        <f t="shared" si="423"/>
        <v/>
      </c>
      <c r="DB438" s="122" t="str">
        <f t="shared" si="424"/>
        <v/>
      </c>
      <c r="DC438" s="120" t="str">
        <f t="shared" si="425"/>
        <v/>
      </c>
      <c r="DD438" s="121" t="str">
        <f t="shared" si="426"/>
        <v/>
      </c>
      <c r="DE438" s="121" t="str">
        <f t="shared" si="427"/>
        <v/>
      </c>
      <c r="DF438" s="122" t="str">
        <f t="shared" si="428"/>
        <v/>
      </c>
      <c r="DG438" s="110"/>
    </row>
    <row r="439" spans="2:111" ht="16.2" hidden="1" customHeight="1" outlineLevel="2" x14ac:dyDescent="0.4">
      <c r="B439" s="7">
        <v>434</v>
      </c>
      <c r="C439" s="12"/>
      <c r="D439" s="13"/>
      <c r="E439" s="14"/>
      <c r="F439" s="14"/>
      <c r="G439" s="14"/>
      <c r="H439" s="14"/>
      <c r="I439" s="14"/>
      <c r="J439" s="14"/>
      <c r="K439" s="14"/>
      <c r="L439" s="15"/>
      <c r="M439" s="12"/>
      <c r="N439" s="12"/>
      <c r="O439" s="12"/>
      <c r="P439" s="98" t="str">
        <f xml:space="preserve"> IF(ISBLANK(M439),"",VLOOKUP(M439,ComboValue!$E$2:$I$18,5,FALSE))</f>
        <v/>
      </c>
      <c r="Q439" s="12"/>
      <c r="R439" s="234" t="str" cm="1">
        <f t="array" ref="R439">IF(OR(ISNUMBER(SEARCH("GHS05",$D439:$L439)),ISNUMBER(SEARCH("GHS06",$D439:$L439)),ISNUMBER(SEARCH("GHS07",$D439:$L439)),ISNUMBER(SEARCH("GHS08",$D439:$L439)),ISNUMBER(SEARCH("geen pictogram",$D439:$L439)),ISNUMBER(SEARCH("GHS09",$D439:$L439)),ISNUMBER(SEARCH("GHS05",$D439:$L439))),"JA","NEE")</f>
        <v>NEE</v>
      </c>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X439" s="121" t="str">
        <f xml:space="preserve"> IF(ISBLANK(D439),"",VLOOKUP(D439,ComboValue!$B$2:$C$11,2,FALSE) &amp; ",") &amp; IF(ISBLANK(E439),"",VLOOKUP(E439,ComboValue!$B$2:$C$11,2,FALSE) &amp; ",") &amp; IF(ISBLANK(F439),"",VLOOKUP(F439,ComboValue!$B$2:$C$11,2,FALSE) &amp; ",") &amp; IF(ISBLANK(G439),"",VLOOKUP(G439,ComboValue!$B$2:$C$11,2,FALSE) &amp; ",") &amp; IF(ISBLANK(H439),"",VLOOKUP(H439,ComboValue!$B$2:$C$11,2,FALSE) &amp; ",") &amp; IF(ISBLANK(I439),"",VLOOKUP(I439,ComboValue!$B$2:$C$11,2,FALSE) &amp; ",") &amp; IF(ISBLANK(J439),"",VLOOKUP(J439,ComboValue!$B$2:$C$11,2,FALSE) &amp; ",") &amp; IF(ISBLANK(K439),"",VLOOKUP(K439,ComboValue!$B$2:$C$11,2,FALSE) &amp; ",") &amp; IF(ISBLANK(L439),"",VLOOKUP(L439,ComboValue!$B$2:$C$11,2,FALSE) &amp; ",")</f>
        <v/>
      </c>
      <c r="AY439" s="121" t="str">
        <f t="shared" si="388"/>
        <v>Tous_NL</v>
      </c>
      <c r="AZ439" s="121" t="str">
        <f>IF(ISBLANK(M439),"",VLOOKUP(M439,ComboValue!$E$2:$G$18,3,FALSE))</f>
        <v/>
      </c>
      <c r="BA439" s="121" t="str">
        <f>IF(ISBLANK(N439),"",VLOOKUP(N439,ComboValue!$K$2:$L$5,2,FALSE))</f>
        <v/>
      </c>
      <c r="BB439" s="128" t="str">
        <f>IF(ISBLANK(S439),"",VLOOKUP(S439,ComboValue!$N$2:$O$70,2,FALSE) &amp; ",") &amp; IF(ISBLANK(T439),"",VLOOKUP(T439,ComboValue!$N$2:$O$70,2,FALSE) &amp; ",") &amp; IF(ISBLANK(U439),"",VLOOKUP(U439,ComboValue!$N$2:$O$70,2,FALSE) &amp; ",") &amp; IF(ISBLANK(V439),"",VLOOKUP(V439,ComboValue!$N$2:$O$70,2,FALSE) &amp; ",") &amp; IF(ISBLANK(W439),"",VLOOKUP(W439,ComboValue!$N$2:$O$70,2,FALSE) &amp; ",") &amp; IF(ISBLANK(X439),"",VLOOKUP(X439,ComboValue!$N$2:$O$70,2,FALSE) &amp; ",") &amp; IF(ISBLANK(Y439),"",VLOOKUP(Y439,ComboValue!$N$2:$O$70,2,FALSE) &amp; ",") &amp; IF(ISBLANK(Z439),"",VLOOKUP(Z439,ComboValue!$N$2:$O$70,2,FALSE) &amp; ",") &amp; IF(ISBLANK(AA439),"",VLOOKUP(AA439,ComboValue!$N$2:$O$70,2,FALSE) &amp; ",") &amp; IF(ISBLANK(AB439),"",VLOOKUP(AB439,ComboValue!$N$2:$O$70,2,FALSE) &amp; ",") &amp; IF(ISBLANK(AC439),"",VLOOKUP(AC439,ComboValue!$N$2:$O$70,2,FALSE) &amp; ",") &amp; IF(ISBLANK(AD439),"",VLOOKUP(AD439,ComboValue!$N$2:$O$70,2,FALSE) &amp; ",") &amp; IF(ISBLANK(AE439),"",VLOOKUP(AE439,ComboValue!$N$2:$O$70,2,FALSE) &amp; ",") &amp; IF(ISBLANK(AF439),"",VLOOKUP(AF439,ComboValue!$N$2:$O$70,2,FALSE) &amp; ",") &amp; IF(ISBLANK(AG439),"",VLOOKUP(AG439,ComboValue!$N$2:$O$70,2,FALSE) &amp; ",") &amp; IF(ISBLANK(AH439),"",VLOOKUP(AH439,ComboValue!$N$2:$O$70,2,FALSE) &amp; ",") &amp; IF(ISBLANK(AI439),"",VLOOKUP(AI439,ComboValue!$N$2:$O$70,2,FALSE) &amp; ",") &amp; IF(ISBLANK(AJ439),"",VLOOKUP(AJ439,ComboValue!$N$2:$O$70,2,FALSE) &amp; ",") &amp; IF(ISBLANK(AK439),"",VLOOKUP(AK439,ComboValue!$N$2:$O$70,2,FALSE) &amp; ",") &amp; IF(ISBLANK(AL439),"",VLOOKUP(AL439,ComboValue!$N$2:$O$70,2,FALSE) &amp; ",") &amp; IF(ISBLANK(AM439),"",VLOOKUP(AM439,ComboValue!$N$2:$O$70,2,FALSE) &amp; ",") &amp; IF(ISBLANK(AN439),"",VLOOKUP(AN439,ComboValue!$N$2:$O$70,2,FALSE) &amp; ",") &amp; IF(ISBLANK(AO439),"",VLOOKUP(AO439,ComboValue!$N$2:$O$70,2,FALSE) &amp; ",") &amp; IF(ISBLANK(AP439),"",VLOOKUP(AP439,ComboValue!$N$2:$O$70,2,FALSE) &amp; ",") &amp; IF(ISBLANK(AQ439),"",VLOOKUP(AQ439,ComboValue!$N$2:$O$70,2,FALSE) &amp; ",") &amp; IF(ISBLANK(AR439),"",VLOOKUP(AR439,ComboValue!$N$2:$O$70,2,FALSE) &amp; ",") &amp; IF(ISBLANK(AS439),"",VLOOKUP(AS439,ComboValue!$N$2:$O$70,2,FALSE) &amp; ",") &amp; IF(ISBLANK(AT439),"",VLOOKUP(AT439,ComboValue!$N$2:$O$70,2,FALSE) &amp; ",") &amp; IF(ISBLANK(AU439),"",VLOOKUP(AU439,ComboValue!$N$2:$O$70,2,FALSE) &amp; ",") &amp; IF(ISBLANK(AV439),"",VLOOKUP(AV439,ComboValue!$N$2:$O$70,2,FALSE) &amp; ",")</f>
        <v/>
      </c>
      <c r="BC439" s="122" t="str">
        <f t="shared" si="389"/>
        <v/>
      </c>
      <c r="BD439" s="110"/>
      <c r="BE439" s="120" t="str">
        <f t="shared" si="377"/>
        <v/>
      </c>
      <c r="BF439" s="121" t="str">
        <f t="shared" si="378"/>
        <v/>
      </c>
      <c r="BG439" s="121" t="str">
        <f t="shared" si="379"/>
        <v/>
      </c>
      <c r="BH439" s="121" t="str">
        <f t="shared" si="380"/>
        <v/>
      </c>
      <c r="BI439" s="121" t="str">
        <f t="shared" si="381"/>
        <v/>
      </c>
      <c r="BJ439" s="121" t="str">
        <f t="shared" si="382"/>
        <v/>
      </c>
      <c r="BK439" s="121" t="str">
        <f t="shared" si="383"/>
        <v/>
      </c>
      <c r="BL439" s="121" t="str">
        <f t="shared" si="384"/>
        <v/>
      </c>
      <c r="BM439" s="121" t="str">
        <f t="shared" si="385"/>
        <v/>
      </c>
      <c r="BN439" s="121" t="str">
        <f t="shared" si="386"/>
        <v/>
      </c>
      <c r="BO439" s="121">
        <f t="shared" si="390"/>
        <v>0</v>
      </c>
      <c r="BP439" s="121">
        <f t="shared" si="391"/>
        <v>0</v>
      </c>
      <c r="BQ439" s="121">
        <f t="shared" si="392"/>
        <v>0</v>
      </c>
      <c r="BR439" s="121">
        <f t="shared" si="393"/>
        <v>0</v>
      </c>
      <c r="BS439" s="121">
        <f t="shared" si="394"/>
        <v>0</v>
      </c>
      <c r="BT439" s="121">
        <f t="shared" si="395"/>
        <v>0</v>
      </c>
      <c r="BU439" s="121" t="str">
        <f t="shared" si="396"/>
        <v/>
      </c>
      <c r="BV439" s="121" t="str">
        <f t="shared" si="397"/>
        <v/>
      </c>
      <c r="BW439" s="121" t="str">
        <f t="shared" si="398"/>
        <v/>
      </c>
      <c r="BX439" s="121" t="str">
        <f t="shared" si="399"/>
        <v/>
      </c>
      <c r="BY439" s="121" t="str">
        <f t="shared" si="400"/>
        <v/>
      </c>
      <c r="BZ439" s="121" t="str">
        <f t="shared" si="401"/>
        <v/>
      </c>
      <c r="CA439" s="121" t="str">
        <f t="shared" si="402"/>
        <v/>
      </c>
      <c r="CB439" s="121" t="str">
        <f t="shared" si="403"/>
        <v/>
      </c>
      <c r="CC439" s="121" t="str">
        <f t="shared" si="404"/>
        <v/>
      </c>
      <c r="CD439" s="121" t="str">
        <f t="shared" si="405"/>
        <v/>
      </c>
      <c r="CE439" s="121" t="str">
        <f t="shared" si="406"/>
        <v/>
      </c>
      <c r="CF439" s="121" t="str">
        <f t="shared" si="407"/>
        <v/>
      </c>
      <c r="CG439" s="121" t="str">
        <f t="shared" si="408"/>
        <v/>
      </c>
      <c r="CH439" s="121" t="str">
        <f t="shared" si="409"/>
        <v/>
      </c>
      <c r="CI439" s="121" t="str">
        <f t="shared" si="410"/>
        <v/>
      </c>
      <c r="CJ439" s="129" t="str">
        <f t="shared" si="411"/>
        <v/>
      </c>
      <c r="CK439" s="121" t="str">
        <f t="shared" si="412"/>
        <v/>
      </c>
      <c r="CL439" s="121" t="str">
        <f t="shared" si="413"/>
        <v/>
      </c>
      <c r="CM439" s="122" t="str">
        <f t="shared" si="414"/>
        <v/>
      </c>
      <c r="CN439" s="122"/>
      <c r="CO439" s="122"/>
      <c r="CP439" s="122"/>
      <c r="CQ439" s="122"/>
      <c r="CR439" s="218" t="str">
        <f t="shared" si="387"/>
        <v>NO</v>
      </c>
      <c r="CS439" s="120" t="str">
        <f t="shared" si="415"/>
        <v/>
      </c>
      <c r="CT439" s="121" t="str">
        <f t="shared" si="416"/>
        <v/>
      </c>
      <c r="CU439" s="121" t="str">
        <f t="shared" si="417"/>
        <v/>
      </c>
      <c r="CV439" s="121" t="str">
        <f t="shared" si="418"/>
        <v/>
      </c>
      <c r="CW439" s="121" t="str">
        <f t="shared" si="419"/>
        <v/>
      </c>
      <c r="CX439" s="121" t="str">
        <f t="shared" si="420"/>
        <v/>
      </c>
      <c r="CY439" s="121" t="str">
        <f t="shared" si="421"/>
        <v/>
      </c>
      <c r="CZ439" s="121" t="str">
        <f t="shared" si="422"/>
        <v/>
      </c>
      <c r="DA439" s="121" t="str">
        <f t="shared" si="423"/>
        <v/>
      </c>
      <c r="DB439" s="122" t="str">
        <f t="shared" si="424"/>
        <v/>
      </c>
      <c r="DC439" s="120" t="str">
        <f t="shared" si="425"/>
        <v/>
      </c>
      <c r="DD439" s="121" t="str">
        <f t="shared" si="426"/>
        <v/>
      </c>
      <c r="DE439" s="121" t="str">
        <f t="shared" si="427"/>
        <v/>
      </c>
      <c r="DF439" s="122" t="str">
        <f t="shared" si="428"/>
        <v/>
      </c>
      <c r="DG439" s="110"/>
    </row>
    <row r="440" spans="2:111" ht="16.2" hidden="1" customHeight="1" outlineLevel="2" x14ac:dyDescent="0.4">
      <c r="B440" s="7">
        <v>435</v>
      </c>
      <c r="C440" s="12"/>
      <c r="D440" s="13"/>
      <c r="E440" s="14"/>
      <c r="F440" s="14"/>
      <c r="G440" s="14"/>
      <c r="H440" s="14"/>
      <c r="I440" s="14"/>
      <c r="J440" s="14"/>
      <c r="K440" s="14"/>
      <c r="L440" s="15"/>
      <c r="M440" s="12"/>
      <c r="N440" s="12"/>
      <c r="O440" s="12"/>
      <c r="P440" s="98" t="str">
        <f xml:space="preserve"> IF(ISBLANK(M440),"",VLOOKUP(M440,ComboValue!$E$2:$I$18,5,FALSE))</f>
        <v/>
      </c>
      <c r="Q440" s="12"/>
      <c r="R440" s="234" t="str" cm="1">
        <f t="array" ref="R440">IF(OR(ISNUMBER(SEARCH("GHS05",$D440:$L440)),ISNUMBER(SEARCH("GHS06",$D440:$L440)),ISNUMBER(SEARCH("GHS07",$D440:$L440)),ISNUMBER(SEARCH("GHS08",$D440:$L440)),ISNUMBER(SEARCH("geen pictogram",$D440:$L440)),ISNUMBER(SEARCH("GHS09",$D440:$L440)),ISNUMBER(SEARCH("GHS05",$D440:$L440))),"JA","NEE")</f>
        <v>NEE</v>
      </c>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X440" s="121" t="str">
        <f xml:space="preserve"> IF(ISBLANK(D440),"",VLOOKUP(D440,ComboValue!$B$2:$C$11,2,FALSE) &amp; ",") &amp; IF(ISBLANK(E440),"",VLOOKUP(E440,ComboValue!$B$2:$C$11,2,FALSE) &amp; ",") &amp; IF(ISBLANK(F440),"",VLOOKUP(F440,ComboValue!$B$2:$C$11,2,FALSE) &amp; ",") &amp; IF(ISBLANK(G440),"",VLOOKUP(G440,ComboValue!$B$2:$C$11,2,FALSE) &amp; ",") &amp; IF(ISBLANK(H440),"",VLOOKUP(H440,ComboValue!$B$2:$C$11,2,FALSE) &amp; ",") &amp; IF(ISBLANK(I440),"",VLOOKUP(I440,ComboValue!$B$2:$C$11,2,FALSE) &amp; ",") &amp; IF(ISBLANK(J440),"",VLOOKUP(J440,ComboValue!$B$2:$C$11,2,FALSE) &amp; ",") &amp; IF(ISBLANK(K440),"",VLOOKUP(K440,ComboValue!$B$2:$C$11,2,FALSE) &amp; ",") &amp; IF(ISBLANK(L440),"",VLOOKUP(L440,ComboValue!$B$2:$C$11,2,FALSE) &amp; ",")</f>
        <v/>
      </c>
      <c r="AY440" s="121" t="str">
        <f t="shared" si="388"/>
        <v>Tous_NL</v>
      </c>
      <c r="AZ440" s="121" t="str">
        <f>IF(ISBLANK(M440),"",VLOOKUP(M440,ComboValue!$E$2:$G$18,3,FALSE))</f>
        <v/>
      </c>
      <c r="BA440" s="121" t="str">
        <f>IF(ISBLANK(N440),"",VLOOKUP(N440,ComboValue!$K$2:$L$5,2,FALSE))</f>
        <v/>
      </c>
      <c r="BB440" s="128" t="str">
        <f>IF(ISBLANK(S440),"",VLOOKUP(S440,ComboValue!$N$2:$O$70,2,FALSE) &amp; ",") &amp; IF(ISBLANK(T440),"",VLOOKUP(T440,ComboValue!$N$2:$O$70,2,FALSE) &amp; ",") &amp; IF(ISBLANK(U440),"",VLOOKUP(U440,ComboValue!$N$2:$O$70,2,FALSE) &amp; ",") &amp; IF(ISBLANK(V440),"",VLOOKUP(V440,ComboValue!$N$2:$O$70,2,FALSE) &amp; ",") &amp; IF(ISBLANK(W440),"",VLOOKUP(W440,ComboValue!$N$2:$O$70,2,FALSE) &amp; ",") &amp; IF(ISBLANK(X440),"",VLOOKUP(X440,ComboValue!$N$2:$O$70,2,FALSE) &amp; ",") &amp; IF(ISBLANK(Y440),"",VLOOKUP(Y440,ComboValue!$N$2:$O$70,2,FALSE) &amp; ",") &amp; IF(ISBLANK(Z440),"",VLOOKUP(Z440,ComboValue!$N$2:$O$70,2,FALSE) &amp; ",") &amp; IF(ISBLANK(AA440),"",VLOOKUP(AA440,ComboValue!$N$2:$O$70,2,FALSE) &amp; ",") &amp; IF(ISBLANK(AB440),"",VLOOKUP(AB440,ComboValue!$N$2:$O$70,2,FALSE) &amp; ",") &amp; IF(ISBLANK(AC440),"",VLOOKUP(AC440,ComboValue!$N$2:$O$70,2,FALSE) &amp; ",") &amp; IF(ISBLANK(AD440),"",VLOOKUP(AD440,ComboValue!$N$2:$O$70,2,FALSE) &amp; ",") &amp; IF(ISBLANK(AE440),"",VLOOKUP(AE440,ComboValue!$N$2:$O$70,2,FALSE) &amp; ",") &amp; IF(ISBLANK(AF440),"",VLOOKUP(AF440,ComboValue!$N$2:$O$70,2,FALSE) &amp; ",") &amp; IF(ISBLANK(AG440),"",VLOOKUP(AG440,ComboValue!$N$2:$O$70,2,FALSE) &amp; ",") &amp; IF(ISBLANK(AH440),"",VLOOKUP(AH440,ComboValue!$N$2:$O$70,2,FALSE) &amp; ",") &amp; IF(ISBLANK(AI440),"",VLOOKUP(AI440,ComboValue!$N$2:$O$70,2,FALSE) &amp; ",") &amp; IF(ISBLANK(AJ440),"",VLOOKUP(AJ440,ComboValue!$N$2:$O$70,2,FALSE) &amp; ",") &amp; IF(ISBLANK(AK440),"",VLOOKUP(AK440,ComboValue!$N$2:$O$70,2,FALSE) &amp; ",") &amp; IF(ISBLANK(AL440),"",VLOOKUP(AL440,ComboValue!$N$2:$O$70,2,FALSE) &amp; ",") &amp; IF(ISBLANK(AM440),"",VLOOKUP(AM440,ComboValue!$N$2:$O$70,2,FALSE) &amp; ",") &amp; IF(ISBLANK(AN440),"",VLOOKUP(AN440,ComboValue!$N$2:$O$70,2,FALSE) &amp; ",") &amp; IF(ISBLANK(AO440),"",VLOOKUP(AO440,ComboValue!$N$2:$O$70,2,FALSE) &amp; ",") &amp; IF(ISBLANK(AP440),"",VLOOKUP(AP440,ComboValue!$N$2:$O$70,2,FALSE) &amp; ",") &amp; IF(ISBLANK(AQ440),"",VLOOKUP(AQ440,ComboValue!$N$2:$O$70,2,FALSE) &amp; ",") &amp; IF(ISBLANK(AR440),"",VLOOKUP(AR440,ComboValue!$N$2:$O$70,2,FALSE) &amp; ",") &amp; IF(ISBLANK(AS440),"",VLOOKUP(AS440,ComboValue!$N$2:$O$70,2,FALSE) &amp; ",") &amp; IF(ISBLANK(AT440),"",VLOOKUP(AT440,ComboValue!$N$2:$O$70,2,FALSE) &amp; ",") &amp; IF(ISBLANK(AU440),"",VLOOKUP(AU440,ComboValue!$N$2:$O$70,2,FALSE) &amp; ",") &amp; IF(ISBLANK(AV440),"",VLOOKUP(AV440,ComboValue!$N$2:$O$70,2,FALSE) &amp; ",")</f>
        <v/>
      </c>
      <c r="BC440" s="122" t="str">
        <f t="shared" si="389"/>
        <v/>
      </c>
      <c r="BD440" s="110"/>
      <c r="BE440" s="120" t="str">
        <f t="shared" si="377"/>
        <v/>
      </c>
      <c r="BF440" s="121" t="str">
        <f t="shared" si="378"/>
        <v/>
      </c>
      <c r="BG440" s="121" t="str">
        <f t="shared" si="379"/>
        <v/>
      </c>
      <c r="BH440" s="121" t="str">
        <f t="shared" si="380"/>
        <v/>
      </c>
      <c r="BI440" s="121" t="str">
        <f t="shared" si="381"/>
        <v/>
      </c>
      <c r="BJ440" s="121" t="str">
        <f t="shared" si="382"/>
        <v/>
      </c>
      <c r="BK440" s="121" t="str">
        <f t="shared" si="383"/>
        <v/>
      </c>
      <c r="BL440" s="121" t="str">
        <f t="shared" si="384"/>
        <v/>
      </c>
      <c r="BM440" s="121" t="str">
        <f t="shared" si="385"/>
        <v/>
      </c>
      <c r="BN440" s="121" t="str">
        <f t="shared" si="386"/>
        <v/>
      </c>
      <c r="BO440" s="121">
        <f t="shared" si="390"/>
        <v>0</v>
      </c>
      <c r="BP440" s="121">
        <f t="shared" si="391"/>
        <v>0</v>
      </c>
      <c r="BQ440" s="121">
        <f t="shared" si="392"/>
        <v>0</v>
      </c>
      <c r="BR440" s="121">
        <f t="shared" si="393"/>
        <v>0</v>
      </c>
      <c r="BS440" s="121">
        <f t="shared" si="394"/>
        <v>0</v>
      </c>
      <c r="BT440" s="121">
        <f t="shared" si="395"/>
        <v>0</v>
      </c>
      <c r="BU440" s="121" t="str">
        <f t="shared" si="396"/>
        <v/>
      </c>
      <c r="BV440" s="121" t="str">
        <f t="shared" si="397"/>
        <v/>
      </c>
      <c r="BW440" s="121" t="str">
        <f t="shared" si="398"/>
        <v/>
      </c>
      <c r="BX440" s="121" t="str">
        <f t="shared" si="399"/>
        <v/>
      </c>
      <c r="BY440" s="121" t="str">
        <f t="shared" si="400"/>
        <v/>
      </c>
      <c r="BZ440" s="121" t="str">
        <f t="shared" si="401"/>
        <v/>
      </c>
      <c r="CA440" s="121" t="str">
        <f t="shared" si="402"/>
        <v/>
      </c>
      <c r="CB440" s="121" t="str">
        <f t="shared" si="403"/>
        <v/>
      </c>
      <c r="CC440" s="121" t="str">
        <f t="shared" si="404"/>
        <v/>
      </c>
      <c r="CD440" s="121" t="str">
        <f t="shared" si="405"/>
        <v/>
      </c>
      <c r="CE440" s="121" t="str">
        <f t="shared" si="406"/>
        <v/>
      </c>
      <c r="CF440" s="121" t="str">
        <f t="shared" si="407"/>
        <v/>
      </c>
      <c r="CG440" s="121" t="str">
        <f t="shared" si="408"/>
        <v/>
      </c>
      <c r="CH440" s="121" t="str">
        <f t="shared" si="409"/>
        <v/>
      </c>
      <c r="CI440" s="121" t="str">
        <f t="shared" si="410"/>
        <v/>
      </c>
      <c r="CJ440" s="129" t="str">
        <f t="shared" si="411"/>
        <v/>
      </c>
      <c r="CK440" s="121" t="str">
        <f t="shared" si="412"/>
        <v/>
      </c>
      <c r="CL440" s="121" t="str">
        <f t="shared" si="413"/>
        <v/>
      </c>
      <c r="CM440" s="122" t="str">
        <f t="shared" si="414"/>
        <v/>
      </c>
      <c r="CN440" s="122"/>
      <c r="CO440" s="122"/>
      <c r="CP440" s="122"/>
      <c r="CQ440" s="122"/>
      <c r="CR440" s="218" t="str">
        <f t="shared" si="387"/>
        <v>NO</v>
      </c>
      <c r="CS440" s="120" t="str">
        <f t="shared" si="415"/>
        <v/>
      </c>
      <c r="CT440" s="121" t="str">
        <f t="shared" si="416"/>
        <v/>
      </c>
      <c r="CU440" s="121" t="str">
        <f t="shared" si="417"/>
        <v/>
      </c>
      <c r="CV440" s="121" t="str">
        <f t="shared" si="418"/>
        <v/>
      </c>
      <c r="CW440" s="121" t="str">
        <f t="shared" si="419"/>
        <v/>
      </c>
      <c r="CX440" s="121" t="str">
        <f t="shared" si="420"/>
        <v/>
      </c>
      <c r="CY440" s="121" t="str">
        <f t="shared" si="421"/>
        <v/>
      </c>
      <c r="CZ440" s="121" t="str">
        <f t="shared" si="422"/>
        <v/>
      </c>
      <c r="DA440" s="121" t="str">
        <f t="shared" si="423"/>
        <v/>
      </c>
      <c r="DB440" s="122" t="str">
        <f t="shared" si="424"/>
        <v/>
      </c>
      <c r="DC440" s="120" t="str">
        <f t="shared" si="425"/>
        <v/>
      </c>
      <c r="DD440" s="121" t="str">
        <f t="shared" si="426"/>
        <v/>
      </c>
      <c r="DE440" s="121" t="str">
        <f t="shared" si="427"/>
        <v/>
      </c>
      <c r="DF440" s="122" t="str">
        <f t="shared" si="428"/>
        <v/>
      </c>
      <c r="DG440" s="110"/>
    </row>
    <row r="441" spans="2:111" ht="16.2" hidden="1" customHeight="1" outlineLevel="2" x14ac:dyDescent="0.4">
      <c r="B441" s="7">
        <v>436</v>
      </c>
      <c r="C441" s="12"/>
      <c r="D441" s="13"/>
      <c r="E441" s="14"/>
      <c r="F441" s="14"/>
      <c r="G441" s="14"/>
      <c r="H441" s="14"/>
      <c r="I441" s="14"/>
      <c r="J441" s="14"/>
      <c r="K441" s="14"/>
      <c r="L441" s="15"/>
      <c r="M441" s="12"/>
      <c r="N441" s="12"/>
      <c r="O441" s="12"/>
      <c r="P441" s="98" t="str">
        <f xml:space="preserve"> IF(ISBLANK(M441),"",VLOOKUP(M441,ComboValue!$E$2:$I$18,5,FALSE))</f>
        <v/>
      </c>
      <c r="Q441" s="12"/>
      <c r="R441" s="234" t="str" cm="1">
        <f t="array" ref="R441">IF(OR(ISNUMBER(SEARCH("GHS05",$D441:$L441)),ISNUMBER(SEARCH("GHS06",$D441:$L441)),ISNUMBER(SEARCH("GHS07",$D441:$L441)),ISNUMBER(SEARCH("GHS08",$D441:$L441)),ISNUMBER(SEARCH("geen pictogram",$D441:$L441)),ISNUMBER(SEARCH("GHS09",$D441:$L441)),ISNUMBER(SEARCH("GHS05",$D441:$L441))),"JA","NEE")</f>
        <v>NEE</v>
      </c>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X441" s="121" t="str">
        <f xml:space="preserve"> IF(ISBLANK(D441),"",VLOOKUP(D441,ComboValue!$B$2:$C$11,2,FALSE) &amp; ",") &amp; IF(ISBLANK(E441),"",VLOOKUP(E441,ComboValue!$B$2:$C$11,2,FALSE) &amp; ",") &amp; IF(ISBLANK(F441),"",VLOOKUP(F441,ComboValue!$B$2:$C$11,2,FALSE) &amp; ",") &amp; IF(ISBLANK(G441),"",VLOOKUP(G441,ComboValue!$B$2:$C$11,2,FALSE) &amp; ",") &amp; IF(ISBLANK(H441),"",VLOOKUP(H441,ComboValue!$B$2:$C$11,2,FALSE) &amp; ",") &amp; IF(ISBLANK(I441),"",VLOOKUP(I441,ComboValue!$B$2:$C$11,2,FALSE) &amp; ",") &amp; IF(ISBLANK(J441),"",VLOOKUP(J441,ComboValue!$B$2:$C$11,2,FALSE) &amp; ",") &amp; IF(ISBLANK(K441),"",VLOOKUP(K441,ComboValue!$B$2:$C$11,2,FALSE) &amp; ",") &amp; IF(ISBLANK(L441),"",VLOOKUP(L441,ComboValue!$B$2:$C$11,2,FALSE) &amp; ",")</f>
        <v/>
      </c>
      <c r="AY441" s="121" t="str">
        <f t="shared" si="388"/>
        <v>Tous_NL</v>
      </c>
      <c r="AZ441" s="121" t="str">
        <f>IF(ISBLANK(M441),"",VLOOKUP(M441,ComboValue!$E$2:$G$18,3,FALSE))</f>
        <v/>
      </c>
      <c r="BA441" s="121" t="str">
        <f>IF(ISBLANK(N441),"",VLOOKUP(N441,ComboValue!$K$2:$L$5,2,FALSE))</f>
        <v/>
      </c>
      <c r="BB441" s="128" t="str">
        <f>IF(ISBLANK(S441),"",VLOOKUP(S441,ComboValue!$N$2:$O$70,2,FALSE) &amp; ",") &amp; IF(ISBLANK(T441),"",VLOOKUP(T441,ComboValue!$N$2:$O$70,2,FALSE) &amp; ",") &amp; IF(ISBLANK(U441),"",VLOOKUP(U441,ComboValue!$N$2:$O$70,2,FALSE) &amp; ",") &amp; IF(ISBLANK(V441),"",VLOOKUP(V441,ComboValue!$N$2:$O$70,2,FALSE) &amp; ",") &amp; IF(ISBLANK(W441),"",VLOOKUP(W441,ComboValue!$N$2:$O$70,2,FALSE) &amp; ",") &amp; IF(ISBLANK(X441),"",VLOOKUP(X441,ComboValue!$N$2:$O$70,2,FALSE) &amp; ",") &amp; IF(ISBLANK(Y441),"",VLOOKUP(Y441,ComboValue!$N$2:$O$70,2,FALSE) &amp; ",") &amp; IF(ISBLANK(Z441),"",VLOOKUP(Z441,ComboValue!$N$2:$O$70,2,FALSE) &amp; ",") &amp; IF(ISBLANK(AA441),"",VLOOKUP(AA441,ComboValue!$N$2:$O$70,2,FALSE) &amp; ",") &amp; IF(ISBLANK(AB441),"",VLOOKUP(AB441,ComboValue!$N$2:$O$70,2,FALSE) &amp; ",") &amp; IF(ISBLANK(AC441),"",VLOOKUP(AC441,ComboValue!$N$2:$O$70,2,FALSE) &amp; ",") &amp; IF(ISBLANK(AD441),"",VLOOKUP(AD441,ComboValue!$N$2:$O$70,2,FALSE) &amp; ",") &amp; IF(ISBLANK(AE441),"",VLOOKUP(AE441,ComboValue!$N$2:$O$70,2,FALSE) &amp; ",") &amp; IF(ISBLANK(AF441),"",VLOOKUP(AF441,ComboValue!$N$2:$O$70,2,FALSE) &amp; ",") &amp; IF(ISBLANK(AG441),"",VLOOKUP(AG441,ComboValue!$N$2:$O$70,2,FALSE) &amp; ",") &amp; IF(ISBLANK(AH441),"",VLOOKUP(AH441,ComboValue!$N$2:$O$70,2,FALSE) &amp; ",") &amp; IF(ISBLANK(AI441),"",VLOOKUP(AI441,ComboValue!$N$2:$O$70,2,FALSE) &amp; ",") &amp; IF(ISBLANK(AJ441),"",VLOOKUP(AJ441,ComboValue!$N$2:$O$70,2,FALSE) &amp; ",") &amp; IF(ISBLANK(AK441),"",VLOOKUP(AK441,ComboValue!$N$2:$O$70,2,FALSE) &amp; ",") &amp; IF(ISBLANK(AL441),"",VLOOKUP(AL441,ComboValue!$N$2:$O$70,2,FALSE) &amp; ",") &amp; IF(ISBLANK(AM441),"",VLOOKUP(AM441,ComboValue!$N$2:$O$70,2,FALSE) &amp; ",") &amp; IF(ISBLANK(AN441),"",VLOOKUP(AN441,ComboValue!$N$2:$O$70,2,FALSE) &amp; ",") &amp; IF(ISBLANK(AO441),"",VLOOKUP(AO441,ComboValue!$N$2:$O$70,2,FALSE) &amp; ",") &amp; IF(ISBLANK(AP441),"",VLOOKUP(AP441,ComboValue!$N$2:$O$70,2,FALSE) &amp; ",") &amp; IF(ISBLANK(AQ441),"",VLOOKUP(AQ441,ComboValue!$N$2:$O$70,2,FALSE) &amp; ",") &amp; IF(ISBLANK(AR441),"",VLOOKUP(AR441,ComboValue!$N$2:$O$70,2,FALSE) &amp; ",") &amp; IF(ISBLANK(AS441),"",VLOOKUP(AS441,ComboValue!$N$2:$O$70,2,FALSE) &amp; ",") &amp; IF(ISBLANK(AT441),"",VLOOKUP(AT441,ComboValue!$N$2:$O$70,2,FALSE) &amp; ",") &amp; IF(ISBLANK(AU441),"",VLOOKUP(AU441,ComboValue!$N$2:$O$70,2,FALSE) &amp; ",") &amp; IF(ISBLANK(AV441),"",VLOOKUP(AV441,ComboValue!$N$2:$O$70,2,FALSE) &amp; ",")</f>
        <v/>
      </c>
      <c r="BC441" s="122" t="str">
        <f t="shared" si="389"/>
        <v/>
      </c>
      <c r="BD441" s="110"/>
      <c r="BE441" s="120" t="str">
        <f t="shared" si="377"/>
        <v/>
      </c>
      <c r="BF441" s="121" t="str">
        <f t="shared" si="378"/>
        <v/>
      </c>
      <c r="BG441" s="121" t="str">
        <f t="shared" si="379"/>
        <v/>
      </c>
      <c r="BH441" s="121" t="str">
        <f t="shared" si="380"/>
        <v/>
      </c>
      <c r="BI441" s="121" t="str">
        <f t="shared" si="381"/>
        <v/>
      </c>
      <c r="BJ441" s="121" t="str">
        <f t="shared" si="382"/>
        <v/>
      </c>
      <c r="BK441" s="121" t="str">
        <f t="shared" si="383"/>
        <v/>
      </c>
      <c r="BL441" s="121" t="str">
        <f t="shared" si="384"/>
        <v/>
      </c>
      <c r="BM441" s="121" t="str">
        <f t="shared" si="385"/>
        <v/>
      </c>
      <c r="BN441" s="121" t="str">
        <f t="shared" si="386"/>
        <v/>
      </c>
      <c r="BO441" s="121">
        <f t="shared" si="390"/>
        <v>0</v>
      </c>
      <c r="BP441" s="121">
        <f t="shared" si="391"/>
        <v>0</v>
      </c>
      <c r="BQ441" s="121">
        <f t="shared" si="392"/>
        <v>0</v>
      </c>
      <c r="BR441" s="121">
        <f t="shared" si="393"/>
        <v>0</v>
      </c>
      <c r="BS441" s="121">
        <f t="shared" si="394"/>
        <v>0</v>
      </c>
      <c r="BT441" s="121">
        <f t="shared" si="395"/>
        <v>0</v>
      </c>
      <c r="BU441" s="121" t="str">
        <f t="shared" si="396"/>
        <v/>
      </c>
      <c r="BV441" s="121" t="str">
        <f t="shared" si="397"/>
        <v/>
      </c>
      <c r="BW441" s="121" t="str">
        <f t="shared" si="398"/>
        <v/>
      </c>
      <c r="BX441" s="121" t="str">
        <f t="shared" si="399"/>
        <v/>
      </c>
      <c r="BY441" s="121" t="str">
        <f t="shared" si="400"/>
        <v/>
      </c>
      <c r="BZ441" s="121" t="str">
        <f t="shared" si="401"/>
        <v/>
      </c>
      <c r="CA441" s="121" t="str">
        <f t="shared" si="402"/>
        <v/>
      </c>
      <c r="CB441" s="121" t="str">
        <f t="shared" si="403"/>
        <v/>
      </c>
      <c r="CC441" s="121" t="str">
        <f t="shared" si="404"/>
        <v/>
      </c>
      <c r="CD441" s="121" t="str">
        <f t="shared" si="405"/>
        <v/>
      </c>
      <c r="CE441" s="121" t="str">
        <f t="shared" si="406"/>
        <v/>
      </c>
      <c r="CF441" s="121" t="str">
        <f t="shared" si="407"/>
        <v/>
      </c>
      <c r="CG441" s="121" t="str">
        <f t="shared" si="408"/>
        <v/>
      </c>
      <c r="CH441" s="121" t="str">
        <f t="shared" si="409"/>
        <v/>
      </c>
      <c r="CI441" s="121" t="str">
        <f t="shared" si="410"/>
        <v/>
      </c>
      <c r="CJ441" s="129" t="str">
        <f t="shared" si="411"/>
        <v/>
      </c>
      <c r="CK441" s="121" t="str">
        <f t="shared" si="412"/>
        <v/>
      </c>
      <c r="CL441" s="121" t="str">
        <f t="shared" si="413"/>
        <v/>
      </c>
      <c r="CM441" s="122" t="str">
        <f t="shared" si="414"/>
        <v/>
      </c>
      <c r="CN441" s="122"/>
      <c r="CO441" s="122"/>
      <c r="CP441" s="122"/>
      <c r="CQ441" s="122"/>
      <c r="CR441" s="218" t="str">
        <f t="shared" si="387"/>
        <v>NO</v>
      </c>
      <c r="CS441" s="120" t="str">
        <f t="shared" si="415"/>
        <v/>
      </c>
      <c r="CT441" s="121" t="str">
        <f t="shared" si="416"/>
        <v/>
      </c>
      <c r="CU441" s="121" t="str">
        <f t="shared" si="417"/>
        <v/>
      </c>
      <c r="CV441" s="121" t="str">
        <f t="shared" si="418"/>
        <v/>
      </c>
      <c r="CW441" s="121" t="str">
        <f t="shared" si="419"/>
        <v/>
      </c>
      <c r="CX441" s="121" t="str">
        <f t="shared" si="420"/>
        <v/>
      </c>
      <c r="CY441" s="121" t="str">
        <f t="shared" si="421"/>
        <v/>
      </c>
      <c r="CZ441" s="121" t="str">
        <f t="shared" si="422"/>
        <v/>
      </c>
      <c r="DA441" s="121" t="str">
        <f t="shared" si="423"/>
        <v/>
      </c>
      <c r="DB441" s="122" t="str">
        <f t="shared" si="424"/>
        <v/>
      </c>
      <c r="DC441" s="120" t="str">
        <f t="shared" si="425"/>
        <v/>
      </c>
      <c r="DD441" s="121" t="str">
        <f t="shared" si="426"/>
        <v/>
      </c>
      <c r="DE441" s="121" t="str">
        <f t="shared" si="427"/>
        <v/>
      </c>
      <c r="DF441" s="122" t="str">
        <f t="shared" si="428"/>
        <v/>
      </c>
      <c r="DG441" s="110"/>
    </row>
    <row r="442" spans="2:111" ht="16.2" hidden="1" customHeight="1" outlineLevel="2" x14ac:dyDescent="0.4">
      <c r="B442" s="7">
        <v>437</v>
      </c>
      <c r="C442" s="12"/>
      <c r="D442" s="13"/>
      <c r="E442" s="14"/>
      <c r="F442" s="14"/>
      <c r="G442" s="14"/>
      <c r="H442" s="14"/>
      <c r="I442" s="14"/>
      <c r="J442" s="14"/>
      <c r="K442" s="14"/>
      <c r="L442" s="15"/>
      <c r="M442" s="12"/>
      <c r="N442" s="12"/>
      <c r="O442" s="12"/>
      <c r="P442" s="98" t="str">
        <f xml:space="preserve"> IF(ISBLANK(M442),"",VLOOKUP(M442,ComboValue!$E$2:$I$18,5,FALSE))</f>
        <v/>
      </c>
      <c r="Q442" s="12"/>
      <c r="R442" s="234" t="str" cm="1">
        <f t="array" ref="R442">IF(OR(ISNUMBER(SEARCH("GHS05",$D442:$L442)),ISNUMBER(SEARCH("GHS06",$D442:$L442)),ISNUMBER(SEARCH("GHS07",$D442:$L442)),ISNUMBER(SEARCH("GHS08",$D442:$L442)),ISNUMBER(SEARCH("geen pictogram",$D442:$L442)),ISNUMBER(SEARCH("GHS09",$D442:$L442)),ISNUMBER(SEARCH("GHS05",$D442:$L442))),"JA","NEE")</f>
        <v>NEE</v>
      </c>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X442" s="121" t="str">
        <f xml:space="preserve"> IF(ISBLANK(D442),"",VLOOKUP(D442,ComboValue!$B$2:$C$11,2,FALSE) &amp; ",") &amp; IF(ISBLANK(E442),"",VLOOKUP(E442,ComboValue!$B$2:$C$11,2,FALSE) &amp; ",") &amp; IF(ISBLANK(F442),"",VLOOKUP(F442,ComboValue!$B$2:$C$11,2,FALSE) &amp; ",") &amp; IF(ISBLANK(G442),"",VLOOKUP(G442,ComboValue!$B$2:$C$11,2,FALSE) &amp; ",") &amp; IF(ISBLANK(H442),"",VLOOKUP(H442,ComboValue!$B$2:$C$11,2,FALSE) &amp; ",") &amp; IF(ISBLANK(I442),"",VLOOKUP(I442,ComboValue!$B$2:$C$11,2,FALSE) &amp; ",") &amp; IF(ISBLANK(J442),"",VLOOKUP(J442,ComboValue!$B$2:$C$11,2,FALSE) &amp; ",") &amp; IF(ISBLANK(K442),"",VLOOKUP(K442,ComboValue!$B$2:$C$11,2,FALSE) &amp; ",") &amp; IF(ISBLANK(L442),"",VLOOKUP(L442,ComboValue!$B$2:$C$11,2,FALSE) &amp; ",")</f>
        <v/>
      </c>
      <c r="AY442" s="121" t="str">
        <f t="shared" si="388"/>
        <v>Tous_NL</v>
      </c>
      <c r="AZ442" s="121" t="str">
        <f>IF(ISBLANK(M442),"",VLOOKUP(M442,ComboValue!$E$2:$G$18,3,FALSE))</f>
        <v/>
      </c>
      <c r="BA442" s="121" t="str">
        <f>IF(ISBLANK(N442),"",VLOOKUP(N442,ComboValue!$K$2:$L$5,2,FALSE))</f>
        <v/>
      </c>
      <c r="BB442" s="128" t="str">
        <f>IF(ISBLANK(S442),"",VLOOKUP(S442,ComboValue!$N$2:$O$70,2,FALSE) &amp; ",") &amp; IF(ISBLANK(T442),"",VLOOKUP(T442,ComboValue!$N$2:$O$70,2,FALSE) &amp; ",") &amp; IF(ISBLANK(U442),"",VLOOKUP(U442,ComboValue!$N$2:$O$70,2,FALSE) &amp; ",") &amp; IF(ISBLANK(V442),"",VLOOKUP(V442,ComboValue!$N$2:$O$70,2,FALSE) &amp; ",") &amp; IF(ISBLANK(W442),"",VLOOKUP(W442,ComboValue!$N$2:$O$70,2,FALSE) &amp; ",") &amp; IF(ISBLANK(X442),"",VLOOKUP(X442,ComboValue!$N$2:$O$70,2,FALSE) &amp; ",") &amp; IF(ISBLANK(Y442),"",VLOOKUP(Y442,ComboValue!$N$2:$O$70,2,FALSE) &amp; ",") &amp; IF(ISBLANK(Z442),"",VLOOKUP(Z442,ComboValue!$N$2:$O$70,2,FALSE) &amp; ",") &amp; IF(ISBLANK(AA442),"",VLOOKUP(AA442,ComboValue!$N$2:$O$70,2,FALSE) &amp; ",") &amp; IF(ISBLANK(AB442),"",VLOOKUP(AB442,ComboValue!$N$2:$O$70,2,FALSE) &amp; ",") &amp; IF(ISBLANK(AC442),"",VLOOKUP(AC442,ComboValue!$N$2:$O$70,2,FALSE) &amp; ",") &amp; IF(ISBLANK(AD442),"",VLOOKUP(AD442,ComboValue!$N$2:$O$70,2,FALSE) &amp; ",") &amp; IF(ISBLANK(AE442),"",VLOOKUP(AE442,ComboValue!$N$2:$O$70,2,FALSE) &amp; ",") &amp; IF(ISBLANK(AF442),"",VLOOKUP(AF442,ComboValue!$N$2:$O$70,2,FALSE) &amp; ",") &amp; IF(ISBLANK(AG442),"",VLOOKUP(AG442,ComboValue!$N$2:$O$70,2,FALSE) &amp; ",") &amp; IF(ISBLANK(AH442),"",VLOOKUP(AH442,ComboValue!$N$2:$O$70,2,FALSE) &amp; ",") &amp; IF(ISBLANK(AI442),"",VLOOKUP(AI442,ComboValue!$N$2:$O$70,2,FALSE) &amp; ",") &amp; IF(ISBLANK(AJ442),"",VLOOKUP(AJ442,ComboValue!$N$2:$O$70,2,FALSE) &amp; ",") &amp; IF(ISBLANK(AK442),"",VLOOKUP(AK442,ComboValue!$N$2:$O$70,2,FALSE) &amp; ",") &amp; IF(ISBLANK(AL442),"",VLOOKUP(AL442,ComboValue!$N$2:$O$70,2,FALSE) &amp; ",") &amp; IF(ISBLANK(AM442),"",VLOOKUP(AM442,ComboValue!$N$2:$O$70,2,FALSE) &amp; ",") &amp; IF(ISBLANK(AN442),"",VLOOKUP(AN442,ComboValue!$N$2:$O$70,2,FALSE) &amp; ",") &amp; IF(ISBLANK(AO442),"",VLOOKUP(AO442,ComboValue!$N$2:$O$70,2,FALSE) &amp; ",") &amp; IF(ISBLANK(AP442),"",VLOOKUP(AP442,ComboValue!$N$2:$O$70,2,FALSE) &amp; ",") &amp; IF(ISBLANK(AQ442),"",VLOOKUP(AQ442,ComboValue!$N$2:$O$70,2,FALSE) &amp; ",") &amp; IF(ISBLANK(AR442),"",VLOOKUP(AR442,ComboValue!$N$2:$O$70,2,FALSE) &amp; ",") &amp; IF(ISBLANK(AS442),"",VLOOKUP(AS442,ComboValue!$N$2:$O$70,2,FALSE) &amp; ",") &amp; IF(ISBLANK(AT442),"",VLOOKUP(AT442,ComboValue!$N$2:$O$70,2,FALSE) &amp; ",") &amp; IF(ISBLANK(AU442),"",VLOOKUP(AU442,ComboValue!$N$2:$O$70,2,FALSE) &amp; ",") &amp; IF(ISBLANK(AV442),"",VLOOKUP(AV442,ComboValue!$N$2:$O$70,2,FALSE) &amp; ",")</f>
        <v/>
      </c>
      <c r="BC442" s="122" t="str">
        <f t="shared" si="389"/>
        <v/>
      </c>
      <c r="BD442" s="110"/>
      <c r="BE442" s="120" t="str">
        <f t="shared" si="377"/>
        <v/>
      </c>
      <c r="BF442" s="121" t="str">
        <f t="shared" si="378"/>
        <v/>
      </c>
      <c r="BG442" s="121" t="str">
        <f t="shared" si="379"/>
        <v/>
      </c>
      <c r="BH442" s="121" t="str">
        <f t="shared" si="380"/>
        <v/>
      </c>
      <c r="BI442" s="121" t="str">
        <f t="shared" si="381"/>
        <v/>
      </c>
      <c r="BJ442" s="121" t="str">
        <f t="shared" si="382"/>
        <v/>
      </c>
      <c r="BK442" s="121" t="str">
        <f t="shared" si="383"/>
        <v/>
      </c>
      <c r="BL442" s="121" t="str">
        <f t="shared" si="384"/>
        <v/>
      </c>
      <c r="BM442" s="121" t="str">
        <f t="shared" si="385"/>
        <v/>
      </c>
      <c r="BN442" s="121" t="str">
        <f t="shared" si="386"/>
        <v/>
      </c>
      <c r="BO442" s="121">
        <f t="shared" si="390"/>
        <v>0</v>
      </c>
      <c r="BP442" s="121">
        <f t="shared" si="391"/>
        <v>0</v>
      </c>
      <c r="BQ442" s="121">
        <f t="shared" si="392"/>
        <v>0</v>
      </c>
      <c r="BR442" s="121">
        <f t="shared" si="393"/>
        <v>0</v>
      </c>
      <c r="BS442" s="121">
        <f t="shared" si="394"/>
        <v>0</v>
      </c>
      <c r="BT442" s="121">
        <f t="shared" si="395"/>
        <v>0</v>
      </c>
      <c r="BU442" s="121" t="str">
        <f t="shared" si="396"/>
        <v/>
      </c>
      <c r="BV442" s="121" t="str">
        <f t="shared" si="397"/>
        <v/>
      </c>
      <c r="BW442" s="121" t="str">
        <f t="shared" si="398"/>
        <v/>
      </c>
      <c r="BX442" s="121" t="str">
        <f t="shared" si="399"/>
        <v/>
      </c>
      <c r="BY442" s="121" t="str">
        <f t="shared" si="400"/>
        <v/>
      </c>
      <c r="BZ442" s="121" t="str">
        <f t="shared" si="401"/>
        <v/>
      </c>
      <c r="CA442" s="121" t="str">
        <f t="shared" si="402"/>
        <v/>
      </c>
      <c r="CB442" s="121" t="str">
        <f t="shared" si="403"/>
        <v/>
      </c>
      <c r="CC442" s="121" t="str">
        <f t="shared" si="404"/>
        <v/>
      </c>
      <c r="CD442" s="121" t="str">
        <f t="shared" si="405"/>
        <v/>
      </c>
      <c r="CE442" s="121" t="str">
        <f t="shared" si="406"/>
        <v/>
      </c>
      <c r="CF442" s="121" t="str">
        <f t="shared" si="407"/>
        <v/>
      </c>
      <c r="CG442" s="121" t="str">
        <f t="shared" si="408"/>
        <v/>
      </c>
      <c r="CH442" s="121" t="str">
        <f t="shared" si="409"/>
        <v/>
      </c>
      <c r="CI442" s="121" t="str">
        <f t="shared" si="410"/>
        <v/>
      </c>
      <c r="CJ442" s="129" t="str">
        <f t="shared" si="411"/>
        <v/>
      </c>
      <c r="CK442" s="121" t="str">
        <f t="shared" si="412"/>
        <v/>
      </c>
      <c r="CL442" s="121" t="str">
        <f t="shared" si="413"/>
        <v/>
      </c>
      <c r="CM442" s="122" t="str">
        <f t="shared" si="414"/>
        <v/>
      </c>
      <c r="CN442" s="122"/>
      <c r="CO442" s="122"/>
      <c r="CP442" s="122"/>
      <c r="CQ442" s="122"/>
      <c r="CR442" s="218" t="str">
        <f t="shared" si="387"/>
        <v>NO</v>
      </c>
      <c r="CS442" s="120" t="str">
        <f t="shared" si="415"/>
        <v/>
      </c>
      <c r="CT442" s="121" t="str">
        <f t="shared" si="416"/>
        <v/>
      </c>
      <c r="CU442" s="121" t="str">
        <f t="shared" si="417"/>
        <v/>
      </c>
      <c r="CV442" s="121" t="str">
        <f t="shared" si="418"/>
        <v/>
      </c>
      <c r="CW442" s="121" t="str">
        <f t="shared" si="419"/>
        <v/>
      </c>
      <c r="CX442" s="121" t="str">
        <f t="shared" si="420"/>
        <v/>
      </c>
      <c r="CY442" s="121" t="str">
        <f t="shared" si="421"/>
        <v/>
      </c>
      <c r="CZ442" s="121" t="str">
        <f t="shared" si="422"/>
        <v/>
      </c>
      <c r="DA442" s="121" t="str">
        <f t="shared" si="423"/>
        <v/>
      </c>
      <c r="DB442" s="122" t="str">
        <f t="shared" si="424"/>
        <v/>
      </c>
      <c r="DC442" s="120" t="str">
        <f t="shared" si="425"/>
        <v/>
      </c>
      <c r="DD442" s="121" t="str">
        <f t="shared" si="426"/>
        <v/>
      </c>
      <c r="DE442" s="121" t="str">
        <f t="shared" si="427"/>
        <v/>
      </c>
      <c r="DF442" s="122" t="str">
        <f t="shared" si="428"/>
        <v/>
      </c>
      <c r="DG442" s="110"/>
    </row>
    <row r="443" spans="2:111" ht="16.2" hidden="1" customHeight="1" outlineLevel="2" x14ac:dyDescent="0.4">
      <c r="B443" s="7">
        <v>438</v>
      </c>
      <c r="C443" s="12"/>
      <c r="D443" s="13"/>
      <c r="E443" s="14"/>
      <c r="F443" s="14"/>
      <c r="G443" s="14"/>
      <c r="H443" s="14"/>
      <c r="I443" s="14"/>
      <c r="J443" s="14"/>
      <c r="K443" s="14"/>
      <c r="L443" s="15"/>
      <c r="M443" s="12"/>
      <c r="N443" s="12"/>
      <c r="O443" s="12"/>
      <c r="P443" s="98" t="str">
        <f xml:space="preserve"> IF(ISBLANK(M443),"",VLOOKUP(M443,ComboValue!$E$2:$I$18,5,FALSE))</f>
        <v/>
      </c>
      <c r="Q443" s="12"/>
      <c r="R443" s="234" t="str" cm="1">
        <f t="array" ref="R443">IF(OR(ISNUMBER(SEARCH("GHS05",$D443:$L443)),ISNUMBER(SEARCH("GHS06",$D443:$L443)),ISNUMBER(SEARCH("GHS07",$D443:$L443)),ISNUMBER(SEARCH("GHS08",$D443:$L443)),ISNUMBER(SEARCH("geen pictogram",$D443:$L443)),ISNUMBER(SEARCH("GHS09",$D443:$L443)),ISNUMBER(SEARCH("GHS05",$D443:$L443))),"JA","NEE")</f>
        <v>NEE</v>
      </c>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X443" s="121" t="str">
        <f xml:space="preserve"> IF(ISBLANK(D443),"",VLOOKUP(D443,ComboValue!$B$2:$C$11,2,FALSE) &amp; ",") &amp; IF(ISBLANK(E443),"",VLOOKUP(E443,ComboValue!$B$2:$C$11,2,FALSE) &amp; ",") &amp; IF(ISBLANK(F443),"",VLOOKUP(F443,ComboValue!$B$2:$C$11,2,FALSE) &amp; ",") &amp; IF(ISBLANK(G443),"",VLOOKUP(G443,ComboValue!$B$2:$C$11,2,FALSE) &amp; ",") &amp; IF(ISBLANK(H443),"",VLOOKUP(H443,ComboValue!$B$2:$C$11,2,FALSE) &amp; ",") &amp; IF(ISBLANK(I443),"",VLOOKUP(I443,ComboValue!$B$2:$C$11,2,FALSE) &amp; ",") &amp; IF(ISBLANK(J443),"",VLOOKUP(J443,ComboValue!$B$2:$C$11,2,FALSE) &amp; ",") &amp; IF(ISBLANK(K443),"",VLOOKUP(K443,ComboValue!$B$2:$C$11,2,FALSE) &amp; ",") &amp; IF(ISBLANK(L443),"",VLOOKUP(L443,ComboValue!$B$2:$C$11,2,FALSE) &amp; ",")</f>
        <v/>
      </c>
      <c r="AY443" s="121" t="str">
        <f t="shared" si="388"/>
        <v>Tous_NL</v>
      </c>
      <c r="AZ443" s="121" t="str">
        <f>IF(ISBLANK(M443),"",VLOOKUP(M443,ComboValue!$E$2:$G$18,3,FALSE))</f>
        <v/>
      </c>
      <c r="BA443" s="121" t="str">
        <f>IF(ISBLANK(N443),"",VLOOKUP(N443,ComboValue!$K$2:$L$5,2,FALSE))</f>
        <v/>
      </c>
      <c r="BB443" s="128" t="str">
        <f>IF(ISBLANK(S443),"",VLOOKUP(S443,ComboValue!$N$2:$O$70,2,FALSE) &amp; ",") &amp; IF(ISBLANK(T443),"",VLOOKUP(T443,ComboValue!$N$2:$O$70,2,FALSE) &amp; ",") &amp; IF(ISBLANK(U443),"",VLOOKUP(U443,ComboValue!$N$2:$O$70,2,FALSE) &amp; ",") &amp; IF(ISBLANK(V443),"",VLOOKUP(V443,ComboValue!$N$2:$O$70,2,FALSE) &amp; ",") &amp; IF(ISBLANK(W443),"",VLOOKUP(W443,ComboValue!$N$2:$O$70,2,FALSE) &amp; ",") &amp; IF(ISBLANK(X443),"",VLOOKUP(X443,ComboValue!$N$2:$O$70,2,FALSE) &amp; ",") &amp; IF(ISBLANK(Y443),"",VLOOKUP(Y443,ComboValue!$N$2:$O$70,2,FALSE) &amp; ",") &amp; IF(ISBLANK(Z443),"",VLOOKUP(Z443,ComboValue!$N$2:$O$70,2,FALSE) &amp; ",") &amp; IF(ISBLANK(AA443),"",VLOOKUP(AA443,ComboValue!$N$2:$O$70,2,FALSE) &amp; ",") &amp; IF(ISBLANK(AB443),"",VLOOKUP(AB443,ComboValue!$N$2:$O$70,2,FALSE) &amp; ",") &amp; IF(ISBLANK(AC443),"",VLOOKUP(AC443,ComboValue!$N$2:$O$70,2,FALSE) &amp; ",") &amp; IF(ISBLANK(AD443),"",VLOOKUP(AD443,ComboValue!$N$2:$O$70,2,FALSE) &amp; ",") &amp; IF(ISBLANK(AE443),"",VLOOKUP(AE443,ComboValue!$N$2:$O$70,2,FALSE) &amp; ",") &amp; IF(ISBLANK(AF443),"",VLOOKUP(AF443,ComboValue!$N$2:$O$70,2,FALSE) &amp; ",") &amp; IF(ISBLANK(AG443),"",VLOOKUP(AG443,ComboValue!$N$2:$O$70,2,FALSE) &amp; ",") &amp; IF(ISBLANK(AH443),"",VLOOKUP(AH443,ComboValue!$N$2:$O$70,2,FALSE) &amp; ",") &amp; IF(ISBLANK(AI443),"",VLOOKUP(AI443,ComboValue!$N$2:$O$70,2,FALSE) &amp; ",") &amp; IF(ISBLANK(AJ443),"",VLOOKUP(AJ443,ComboValue!$N$2:$O$70,2,FALSE) &amp; ",") &amp; IF(ISBLANK(AK443),"",VLOOKUP(AK443,ComboValue!$N$2:$O$70,2,FALSE) &amp; ",") &amp; IF(ISBLANK(AL443),"",VLOOKUP(AL443,ComboValue!$N$2:$O$70,2,FALSE) &amp; ",") &amp; IF(ISBLANK(AM443),"",VLOOKUP(AM443,ComboValue!$N$2:$O$70,2,FALSE) &amp; ",") &amp; IF(ISBLANK(AN443),"",VLOOKUP(AN443,ComboValue!$N$2:$O$70,2,FALSE) &amp; ",") &amp; IF(ISBLANK(AO443),"",VLOOKUP(AO443,ComboValue!$N$2:$O$70,2,FALSE) &amp; ",") &amp; IF(ISBLANK(AP443),"",VLOOKUP(AP443,ComboValue!$N$2:$O$70,2,FALSE) &amp; ",") &amp; IF(ISBLANK(AQ443),"",VLOOKUP(AQ443,ComboValue!$N$2:$O$70,2,FALSE) &amp; ",") &amp; IF(ISBLANK(AR443),"",VLOOKUP(AR443,ComboValue!$N$2:$O$70,2,FALSE) &amp; ",") &amp; IF(ISBLANK(AS443),"",VLOOKUP(AS443,ComboValue!$N$2:$O$70,2,FALSE) &amp; ",") &amp; IF(ISBLANK(AT443),"",VLOOKUP(AT443,ComboValue!$N$2:$O$70,2,FALSE) &amp; ",") &amp; IF(ISBLANK(AU443),"",VLOOKUP(AU443,ComboValue!$N$2:$O$70,2,FALSE) &amp; ",") &amp; IF(ISBLANK(AV443),"",VLOOKUP(AV443,ComboValue!$N$2:$O$70,2,FALSE) &amp; ",")</f>
        <v/>
      </c>
      <c r="BC443" s="122" t="str">
        <f t="shared" si="389"/>
        <v/>
      </c>
      <c r="BD443" s="110"/>
      <c r="BE443" s="120" t="str">
        <f t="shared" si="377"/>
        <v/>
      </c>
      <c r="BF443" s="121" t="str">
        <f t="shared" si="378"/>
        <v/>
      </c>
      <c r="BG443" s="121" t="str">
        <f t="shared" si="379"/>
        <v/>
      </c>
      <c r="BH443" s="121" t="str">
        <f t="shared" si="380"/>
        <v/>
      </c>
      <c r="BI443" s="121" t="str">
        <f t="shared" si="381"/>
        <v/>
      </c>
      <c r="BJ443" s="121" t="str">
        <f t="shared" si="382"/>
        <v/>
      </c>
      <c r="BK443" s="121" t="str">
        <f t="shared" si="383"/>
        <v/>
      </c>
      <c r="BL443" s="121" t="str">
        <f t="shared" si="384"/>
        <v/>
      </c>
      <c r="BM443" s="121" t="str">
        <f t="shared" si="385"/>
        <v/>
      </c>
      <c r="BN443" s="121" t="str">
        <f t="shared" si="386"/>
        <v/>
      </c>
      <c r="BO443" s="121">
        <f t="shared" si="390"/>
        <v>0</v>
      </c>
      <c r="BP443" s="121">
        <f t="shared" si="391"/>
        <v>0</v>
      </c>
      <c r="BQ443" s="121">
        <f t="shared" si="392"/>
        <v>0</v>
      </c>
      <c r="BR443" s="121">
        <f t="shared" si="393"/>
        <v>0</v>
      </c>
      <c r="BS443" s="121">
        <f t="shared" si="394"/>
        <v>0</v>
      </c>
      <c r="BT443" s="121">
        <f t="shared" si="395"/>
        <v>0</v>
      </c>
      <c r="BU443" s="121" t="str">
        <f t="shared" si="396"/>
        <v/>
      </c>
      <c r="BV443" s="121" t="str">
        <f t="shared" si="397"/>
        <v/>
      </c>
      <c r="BW443" s="121" t="str">
        <f t="shared" si="398"/>
        <v/>
      </c>
      <c r="BX443" s="121" t="str">
        <f t="shared" si="399"/>
        <v/>
      </c>
      <c r="BY443" s="121" t="str">
        <f t="shared" si="400"/>
        <v/>
      </c>
      <c r="BZ443" s="121" t="str">
        <f t="shared" si="401"/>
        <v/>
      </c>
      <c r="CA443" s="121" t="str">
        <f t="shared" si="402"/>
        <v/>
      </c>
      <c r="CB443" s="121" t="str">
        <f t="shared" si="403"/>
        <v/>
      </c>
      <c r="CC443" s="121" t="str">
        <f t="shared" si="404"/>
        <v/>
      </c>
      <c r="CD443" s="121" t="str">
        <f t="shared" si="405"/>
        <v/>
      </c>
      <c r="CE443" s="121" t="str">
        <f t="shared" si="406"/>
        <v/>
      </c>
      <c r="CF443" s="121" t="str">
        <f t="shared" si="407"/>
        <v/>
      </c>
      <c r="CG443" s="121" t="str">
        <f t="shared" si="408"/>
        <v/>
      </c>
      <c r="CH443" s="121" t="str">
        <f t="shared" si="409"/>
        <v/>
      </c>
      <c r="CI443" s="121" t="str">
        <f t="shared" si="410"/>
        <v/>
      </c>
      <c r="CJ443" s="129" t="str">
        <f t="shared" si="411"/>
        <v/>
      </c>
      <c r="CK443" s="121" t="str">
        <f t="shared" si="412"/>
        <v/>
      </c>
      <c r="CL443" s="121" t="str">
        <f t="shared" si="413"/>
        <v/>
      </c>
      <c r="CM443" s="122" t="str">
        <f t="shared" si="414"/>
        <v/>
      </c>
      <c r="CN443" s="122"/>
      <c r="CO443" s="122"/>
      <c r="CP443" s="122"/>
      <c r="CQ443" s="122"/>
      <c r="CR443" s="218" t="str">
        <f t="shared" si="387"/>
        <v>NO</v>
      </c>
      <c r="CS443" s="120" t="str">
        <f t="shared" si="415"/>
        <v/>
      </c>
      <c r="CT443" s="121" t="str">
        <f t="shared" si="416"/>
        <v/>
      </c>
      <c r="CU443" s="121" t="str">
        <f t="shared" si="417"/>
        <v/>
      </c>
      <c r="CV443" s="121" t="str">
        <f t="shared" si="418"/>
        <v/>
      </c>
      <c r="CW443" s="121" t="str">
        <f t="shared" si="419"/>
        <v/>
      </c>
      <c r="CX443" s="121" t="str">
        <f t="shared" si="420"/>
        <v/>
      </c>
      <c r="CY443" s="121" t="str">
        <f t="shared" si="421"/>
        <v/>
      </c>
      <c r="CZ443" s="121" t="str">
        <f t="shared" si="422"/>
        <v/>
      </c>
      <c r="DA443" s="121" t="str">
        <f t="shared" si="423"/>
        <v/>
      </c>
      <c r="DB443" s="122" t="str">
        <f t="shared" si="424"/>
        <v/>
      </c>
      <c r="DC443" s="120" t="str">
        <f t="shared" si="425"/>
        <v/>
      </c>
      <c r="DD443" s="121" t="str">
        <f t="shared" si="426"/>
        <v/>
      </c>
      <c r="DE443" s="121" t="str">
        <f t="shared" si="427"/>
        <v/>
      </c>
      <c r="DF443" s="122" t="str">
        <f t="shared" si="428"/>
        <v/>
      </c>
      <c r="DG443" s="110"/>
    </row>
    <row r="444" spans="2:111" ht="16.2" hidden="1" customHeight="1" outlineLevel="2" x14ac:dyDescent="0.4">
      <c r="B444" s="7">
        <v>439</v>
      </c>
      <c r="C444" s="12"/>
      <c r="D444" s="13"/>
      <c r="E444" s="14"/>
      <c r="F444" s="14"/>
      <c r="G444" s="14"/>
      <c r="H444" s="14"/>
      <c r="I444" s="14"/>
      <c r="J444" s="14"/>
      <c r="K444" s="14"/>
      <c r="L444" s="15"/>
      <c r="M444" s="12"/>
      <c r="N444" s="12"/>
      <c r="O444" s="12"/>
      <c r="P444" s="98" t="str">
        <f xml:space="preserve"> IF(ISBLANK(M444),"",VLOOKUP(M444,ComboValue!$E$2:$I$18,5,FALSE))</f>
        <v/>
      </c>
      <c r="Q444" s="12"/>
      <c r="R444" s="234" t="str" cm="1">
        <f t="array" ref="R444">IF(OR(ISNUMBER(SEARCH("GHS05",$D444:$L444)),ISNUMBER(SEARCH("GHS06",$D444:$L444)),ISNUMBER(SEARCH("GHS07",$D444:$L444)),ISNUMBER(SEARCH("GHS08",$D444:$L444)),ISNUMBER(SEARCH("geen pictogram",$D444:$L444)),ISNUMBER(SEARCH("GHS09",$D444:$L444)),ISNUMBER(SEARCH("GHS05",$D444:$L444))),"JA","NEE")</f>
        <v>NEE</v>
      </c>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X444" s="121" t="str">
        <f xml:space="preserve"> IF(ISBLANK(D444),"",VLOOKUP(D444,ComboValue!$B$2:$C$11,2,FALSE) &amp; ",") &amp; IF(ISBLANK(E444),"",VLOOKUP(E444,ComboValue!$B$2:$C$11,2,FALSE) &amp; ",") &amp; IF(ISBLANK(F444),"",VLOOKUP(F444,ComboValue!$B$2:$C$11,2,FALSE) &amp; ",") &amp; IF(ISBLANK(G444),"",VLOOKUP(G444,ComboValue!$B$2:$C$11,2,FALSE) &amp; ",") &amp; IF(ISBLANK(H444),"",VLOOKUP(H444,ComboValue!$B$2:$C$11,2,FALSE) &amp; ",") &amp; IF(ISBLANK(I444),"",VLOOKUP(I444,ComboValue!$B$2:$C$11,2,FALSE) &amp; ",") &amp; IF(ISBLANK(J444),"",VLOOKUP(J444,ComboValue!$B$2:$C$11,2,FALSE) &amp; ",") &amp; IF(ISBLANK(K444),"",VLOOKUP(K444,ComboValue!$B$2:$C$11,2,FALSE) &amp; ",") &amp; IF(ISBLANK(L444),"",VLOOKUP(L444,ComboValue!$B$2:$C$11,2,FALSE) &amp; ",")</f>
        <v/>
      </c>
      <c r="AY444" s="121" t="str">
        <f t="shared" si="388"/>
        <v>Tous_NL</v>
      </c>
      <c r="AZ444" s="121" t="str">
        <f>IF(ISBLANK(M444),"",VLOOKUP(M444,ComboValue!$E$2:$G$18,3,FALSE))</f>
        <v/>
      </c>
      <c r="BA444" s="121" t="str">
        <f>IF(ISBLANK(N444),"",VLOOKUP(N444,ComboValue!$K$2:$L$5,2,FALSE))</f>
        <v/>
      </c>
      <c r="BB444" s="128" t="str">
        <f>IF(ISBLANK(S444),"",VLOOKUP(S444,ComboValue!$N$2:$O$70,2,FALSE) &amp; ",") &amp; IF(ISBLANK(T444),"",VLOOKUP(T444,ComboValue!$N$2:$O$70,2,FALSE) &amp; ",") &amp; IF(ISBLANK(U444),"",VLOOKUP(U444,ComboValue!$N$2:$O$70,2,FALSE) &amp; ",") &amp; IF(ISBLANK(V444),"",VLOOKUP(V444,ComboValue!$N$2:$O$70,2,FALSE) &amp; ",") &amp; IF(ISBLANK(W444),"",VLOOKUP(W444,ComboValue!$N$2:$O$70,2,FALSE) &amp; ",") &amp; IF(ISBLANK(X444),"",VLOOKUP(X444,ComboValue!$N$2:$O$70,2,FALSE) &amp; ",") &amp; IF(ISBLANK(Y444),"",VLOOKUP(Y444,ComboValue!$N$2:$O$70,2,FALSE) &amp; ",") &amp; IF(ISBLANK(Z444),"",VLOOKUP(Z444,ComboValue!$N$2:$O$70,2,FALSE) &amp; ",") &amp; IF(ISBLANK(AA444),"",VLOOKUP(AA444,ComboValue!$N$2:$O$70,2,FALSE) &amp; ",") &amp; IF(ISBLANK(AB444),"",VLOOKUP(AB444,ComboValue!$N$2:$O$70,2,FALSE) &amp; ",") &amp; IF(ISBLANK(AC444),"",VLOOKUP(AC444,ComboValue!$N$2:$O$70,2,FALSE) &amp; ",") &amp; IF(ISBLANK(AD444),"",VLOOKUP(AD444,ComboValue!$N$2:$O$70,2,FALSE) &amp; ",") &amp; IF(ISBLANK(AE444),"",VLOOKUP(AE444,ComboValue!$N$2:$O$70,2,FALSE) &amp; ",") &amp; IF(ISBLANK(AF444),"",VLOOKUP(AF444,ComboValue!$N$2:$O$70,2,FALSE) &amp; ",") &amp; IF(ISBLANK(AG444),"",VLOOKUP(AG444,ComboValue!$N$2:$O$70,2,FALSE) &amp; ",") &amp; IF(ISBLANK(AH444),"",VLOOKUP(AH444,ComboValue!$N$2:$O$70,2,FALSE) &amp; ",") &amp; IF(ISBLANK(AI444),"",VLOOKUP(AI444,ComboValue!$N$2:$O$70,2,FALSE) &amp; ",") &amp; IF(ISBLANK(AJ444),"",VLOOKUP(AJ444,ComboValue!$N$2:$O$70,2,FALSE) &amp; ",") &amp; IF(ISBLANK(AK444),"",VLOOKUP(AK444,ComboValue!$N$2:$O$70,2,FALSE) &amp; ",") &amp; IF(ISBLANK(AL444),"",VLOOKUP(AL444,ComboValue!$N$2:$O$70,2,FALSE) &amp; ",") &amp; IF(ISBLANK(AM444),"",VLOOKUP(AM444,ComboValue!$N$2:$O$70,2,FALSE) &amp; ",") &amp; IF(ISBLANK(AN444),"",VLOOKUP(AN444,ComboValue!$N$2:$O$70,2,FALSE) &amp; ",") &amp; IF(ISBLANK(AO444),"",VLOOKUP(AO444,ComboValue!$N$2:$O$70,2,FALSE) &amp; ",") &amp; IF(ISBLANK(AP444),"",VLOOKUP(AP444,ComboValue!$N$2:$O$70,2,FALSE) &amp; ",") &amp; IF(ISBLANK(AQ444),"",VLOOKUP(AQ444,ComboValue!$N$2:$O$70,2,FALSE) &amp; ",") &amp; IF(ISBLANK(AR444),"",VLOOKUP(AR444,ComboValue!$N$2:$O$70,2,FALSE) &amp; ",") &amp; IF(ISBLANK(AS444),"",VLOOKUP(AS444,ComboValue!$N$2:$O$70,2,FALSE) &amp; ",") &amp; IF(ISBLANK(AT444),"",VLOOKUP(AT444,ComboValue!$N$2:$O$70,2,FALSE) &amp; ",") &amp; IF(ISBLANK(AU444),"",VLOOKUP(AU444,ComboValue!$N$2:$O$70,2,FALSE) &amp; ",") &amp; IF(ISBLANK(AV444),"",VLOOKUP(AV444,ComboValue!$N$2:$O$70,2,FALSE) &amp; ",")</f>
        <v/>
      </c>
      <c r="BC444" s="122" t="str">
        <f t="shared" si="389"/>
        <v/>
      </c>
      <c r="BD444" s="110"/>
      <c r="BE444" s="120" t="str">
        <f t="shared" si="377"/>
        <v/>
      </c>
      <c r="BF444" s="121" t="str">
        <f t="shared" si="378"/>
        <v/>
      </c>
      <c r="BG444" s="121" t="str">
        <f t="shared" si="379"/>
        <v/>
      </c>
      <c r="BH444" s="121" t="str">
        <f t="shared" si="380"/>
        <v/>
      </c>
      <c r="BI444" s="121" t="str">
        <f t="shared" si="381"/>
        <v/>
      </c>
      <c r="BJ444" s="121" t="str">
        <f t="shared" si="382"/>
        <v/>
      </c>
      <c r="BK444" s="121" t="str">
        <f t="shared" si="383"/>
        <v/>
      </c>
      <c r="BL444" s="121" t="str">
        <f t="shared" si="384"/>
        <v/>
      </c>
      <c r="BM444" s="121" t="str">
        <f t="shared" si="385"/>
        <v/>
      </c>
      <c r="BN444" s="121" t="str">
        <f t="shared" si="386"/>
        <v/>
      </c>
      <c r="BO444" s="121">
        <f t="shared" si="390"/>
        <v>0</v>
      </c>
      <c r="BP444" s="121">
        <f t="shared" si="391"/>
        <v>0</v>
      </c>
      <c r="BQ444" s="121">
        <f t="shared" si="392"/>
        <v>0</v>
      </c>
      <c r="BR444" s="121">
        <f t="shared" si="393"/>
        <v>0</v>
      </c>
      <c r="BS444" s="121">
        <f t="shared" si="394"/>
        <v>0</v>
      </c>
      <c r="BT444" s="121">
        <f t="shared" si="395"/>
        <v>0</v>
      </c>
      <c r="BU444" s="121" t="str">
        <f t="shared" si="396"/>
        <v/>
      </c>
      <c r="BV444" s="121" t="str">
        <f t="shared" si="397"/>
        <v/>
      </c>
      <c r="BW444" s="121" t="str">
        <f t="shared" si="398"/>
        <v/>
      </c>
      <c r="BX444" s="121" t="str">
        <f t="shared" si="399"/>
        <v/>
      </c>
      <c r="BY444" s="121" t="str">
        <f t="shared" si="400"/>
        <v/>
      </c>
      <c r="BZ444" s="121" t="str">
        <f t="shared" si="401"/>
        <v/>
      </c>
      <c r="CA444" s="121" t="str">
        <f t="shared" si="402"/>
        <v/>
      </c>
      <c r="CB444" s="121" t="str">
        <f t="shared" si="403"/>
        <v/>
      </c>
      <c r="CC444" s="121" t="str">
        <f t="shared" si="404"/>
        <v/>
      </c>
      <c r="CD444" s="121" t="str">
        <f t="shared" si="405"/>
        <v/>
      </c>
      <c r="CE444" s="121" t="str">
        <f t="shared" si="406"/>
        <v/>
      </c>
      <c r="CF444" s="121" t="str">
        <f t="shared" si="407"/>
        <v/>
      </c>
      <c r="CG444" s="121" t="str">
        <f t="shared" si="408"/>
        <v/>
      </c>
      <c r="CH444" s="121" t="str">
        <f t="shared" si="409"/>
        <v/>
      </c>
      <c r="CI444" s="121" t="str">
        <f t="shared" si="410"/>
        <v/>
      </c>
      <c r="CJ444" s="129" t="str">
        <f t="shared" si="411"/>
        <v/>
      </c>
      <c r="CK444" s="121" t="str">
        <f t="shared" si="412"/>
        <v/>
      </c>
      <c r="CL444" s="121" t="str">
        <f t="shared" si="413"/>
        <v/>
      </c>
      <c r="CM444" s="122" t="str">
        <f t="shared" si="414"/>
        <v/>
      </c>
      <c r="CN444" s="122"/>
      <c r="CO444" s="122"/>
      <c r="CP444" s="122"/>
      <c r="CQ444" s="122"/>
      <c r="CR444" s="218" t="str">
        <f t="shared" si="387"/>
        <v>NO</v>
      </c>
      <c r="CS444" s="120" t="str">
        <f t="shared" si="415"/>
        <v/>
      </c>
      <c r="CT444" s="121" t="str">
        <f t="shared" si="416"/>
        <v/>
      </c>
      <c r="CU444" s="121" t="str">
        <f t="shared" si="417"/>
        <v/>
      </c>
      <c r="CV444" s="121" t="str">
        <f t="shared" si="418"/>
        <v/>
      </c>
      <c r="CW444" s="121" t="str">
        <f t="shared" si="419"/>
        <v/>
      </c>
      <c r="CX444" s="121" t="str">
        <f t="shared" si="420"/>
        <v/>
      </c>
      <c r="CY444" s="121" t="str">
        <f t="shared" si="421"/>
        <v/>
      </c>
      <c r="CZ444" s="121" t="str">
        <f t="shared" si="422"/>
        <v/>
      </c>
      <c r="DA444" s="121" t="str">
        <f t="shared" si="423"/>
        <v/>
      </c>
      <c r="DB444" s="122" t="str">
        <f t="shared" si="424"/>
        <v/>
      </c>
      <c r="DC444" s="120" t="str">
        <f t="shared" si="425"/>
        <v/>
      </c>
      <c r="DD444" s="121" t="str">
        <f t="shared" si="426"/>
        <v/>
      </c>
      <c r="DE444" s="121" t="str">
        <f t="shared" si="427"/>
        <v/>
      </c>
      <c r="DF444" s="122" t="str">
        <f t="shared" si="428"/>
        <v/>
      </c>
      <c r="DG444" s="110"/>
    </row>
    <row r="445" spans="2:111" ht="16.2" hidden="1" customHeight="1" outlineLevel="2" x14ac:dyDescent="0.4">
      <c r="B445" s="7">
        <v>440</v>
      </c>
      <c r="C445" s="12"/>
      <c r="D445" s="13"/>
      <c r="E445" s="14"/>
      <c r="F445" s="14"/>
      <c r="G445" s="14"/>
      <c r="H445" s="14"/>
      <c r="I445" s="14"/>
      <c r="J445" s="14"/>
      <c r="K445" s="14"/>
      <c r="L445" s="15"/>
      <c r="M445" s="12"/>
      <c r="N445" s="12"/>
      <c r="O445" s="12"/>
      <c r="P445" s="98" t="str">
        <f xml:space="preserve"> IF(ISBLANK(M445),"",VLOOKUP(M445,ComboValue!$E$2:$I$18,5,FALSE))</f>
        <v/>
      </c>
      <c r="Q445" s="12"/>
      <c r="R445" s="234" t="str" cm="1">
        <f t="array" ref="R445">IF(OR(ISNUMBER(SEARCH("GHS05",$D445:$L445)),ISNUMBER(SEARCH("GHS06",$D445:$L445)),ISNUMBER(SEARCH("GHS07",$D445:$L445)),ISNUMBER(SEARCH("GHS08",$D445:$L445)),ISNUMBER(SEARCH("geen pictogram",$D445:$L445)),ISNUMBER(SEARCH("GHS09",$D445:$L445)),ISNUMBER(SEARCH("GHS05",$D445:$L445))),"JA","NEE")</f>
        <v>NEE</v>
      </c>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X445" s="121" t="str">
        <f xml:space="preserve"> IF(ISBLANK(D445),"",VLOOKUP(D445,ComboValue!$B$2:$C$11,2,FALSE) &amp; ",") &amp; IF(ISBLANK(E445),"",VLOOKUP(E445,ComboValue!$B$2:$C$11,2,FALSE) &amp; ",") &amp; IF(ISBLANK(F445),"",VLOOKUP(F445,ComboValue!$B$2:$C$11,2,FALSE) &amp; ",") &amp; IF(ISBLANK(G445),"",VLOOKUP(G445,ComboValue!$B$2:$C$11,2,FALSE) &amp; ",") &amp; IF(ISBLANK(H445),"",VLOOKUP(H445,ComboValue!$B$2:$C$11,2,FALSE) &amp; ",") &amp; IF(ISBLANK(I445),"",VLOOKUP(I445,ComboValue!$B$2:$C$11,2,FALSE) &amp; ",") &amp; IF(ISBLANK(J445),"",VLOOKUP(J445,ComboValue!$B$2:$C$11,2,FALSE) &amp; ",") &amp; IF(ISBLANK(K445),"",VLOOKUP(K445,ComboValue!$B$2:$C$11,2,FALSE) &amp; ",") &amp; IF(ISBLANK(L445),"",VLOOKUP(L445,ComboValue!$B$2:$C$11,2,FALSE) &amp; ",")</f>
        <v/>
      </c>
      <c r="AY445" s="121" t="str">
        <f t="shared" si="388"/>
        <v>Tous_NL</v>
      </c>
      <c r="AZ445" s="121" t="str">
        <f>IF(ISBLANK(M445),"",VLOOKUP(M445,ComboValue!$E$2:$G$18,3,FALSE))</f>
        <v/>
      </c>
      <c r="BA445" s="121" t="str">
        <f>IF(ISBLANK(N445),"",VLOOKUP(N445,ComboValue!$K$2:$L$5,2,FALSE))</f>
        <v/>
      </c>
      <c r="BB445" s="128" t="str">
        <f>IF(ISBLANK(S445),"",VLOOKUP(S445,ComboValue!$N$2:$O$70,2,FALSE) &amp; ",") &amp; IF(ISBLANK(T445),"",VLOOKUP(T445,ComboValue!$N$2:$O$70,2,FALSE) &amp; ",") &amp; IF(ISBLANK(U445),"",VLOOKUP(U445,ComboValue!$N$2:$O$70,2,FALSE) &amp; ",") &amp; IF(ISBLANK(V445),"",VLOOKUP(V445,ComboValue!$N$2:$O$70,2,FALSE) &amp; ",") &amp; IF(ISBLANK(W445),"",VLOOKUP(W445,ComboValue!$N$2:$O$70,2,FALSE) &amp; ",") &amp; IF(ISBLANK(X445),"",VLOOKUP(X445,ComboValue!$N$2:$O$70,2,FALSE) &amp; ",") &amp; IF(ISBLANK(Y445),"",VLOOKUP(Y445,ComboValue!$N$2:$O$70,2,FALSE) &amp; ",") &amp; IF(ISBLANK(Z445),"",VLOOKUP(Z445,ComboValue!$N$2:$O$70,2,FALSE) &amp; ",") &amp; IF(ISBLANK(AA445),"",VLOOKUP(AA445,ComboValue!$N$2:$O$70,2,FALSE) &amp; ",") &amp; IF(ISBLANK(AB445),"",VLOOKUP(AB445,ComboValue!$N$2:$O$70,2,FALSE) &amp; ",") &amp; IF(ISBLANK(AC445),"",VLOOKUP(AC445,ComboValue!$N$2:$O$70,2,FALSE) &amp; ",") &amp; IF(ISBLANK(AD445),"",VLOOKUP(AD445,ComboValue!$N$2:$O$70,2,FALSE) &amp; ",") &amp; IF(ISBLANK(AE445),"",VLOOKUP(AE445,ComboValue!$N$2:$O$70,2,FALSE) &amp; ",") &amp; IF(ISBLANK(AF445),"",VLOOKUP(AF445,ComboValue!$N$2:$O$70,2,FALSE) &amp; ",") &amp; IF(ISBLANK(AG445),"",VLOOKUP(AG445,ComboValue!$N$2:$O$70,2,FALSE) &amp; ",") &amp; IF(ISBLANK(AH445),"",VLOOKUP(AH445,ComboValue!$N$2:$O$70,2,FALSE) &amp; ",") &amp; IF(ISBLANK(AI445),"",VLOOKUP(AI445,ComboValue!$N$2:$O$70,2,FALSE) &amp; ",") &amp; IF(ISBLANK(AJ445),"",VLOOKUP(AJ445,ComboValue!$N$2:$O$70,2,FALSE) &amp; ",") &amp; IF(ISBLANK(AK445),"",VLOOKUP(AK445,ComboValue!$N$2:$O$70,2,FALSE) &amp; ",") &amp; IF(ISBLANK(AL445),"",VLOOKUP(AL445,ComboValue!$N$2:$O$70,2,FALSE) &amp; ",") &amp; IF(ISBLANK(AM445),"",VLOOKUP(AM445,ComboValue!$N$2:$O$70,2,FALSE) &amp; ",") &amp; IF(ISBLANK(AN445),"",VLOOKUP(AN445,ComboValue!$N$2:$O$70,2,FALSE) &amp; ",") &amp; IF(ISBLANK(AO445),"",VLOOKUP(AO445,ComboValue!$N$2:$O$70,2,FALSE) &amp; ",") &amp; IF(ISBLANK(AP445),"",VLOOKUP(AP445,ComboValue!$N$2:$O$70,2,FALSE) &amp; ",") &amp; IF(ISBLANK(AQ445),"",VLOOKUP(AQ445,ComboValue!$N$2:$O$70,2,FALSE) &amp; ",") &amp; IF(ISBLANK(AR445),"",VLOOKUP(AR445,ComboValue!$N$2:$O$70,2,FALSE) &amp; ",") &amp; IF(ISBLANK(AS445),"",VLOOKUP(AS445,ComboValue!$N$2:$O$70,2,FALSE) &amp; ",") &amp; IF(ISBLANK(AT445),"",VLOOKUP(AT445,ComboValue!$N$2:$O$70,2,FALSE) &amp; ",") &amp; IF(ISBLANK(AU445),"",VLOOKUP(AU445,ComboValue!$N$2:$O$70,2,FALSE) &amp; ",") &amp; IF(ISBLANK(AV445),"",VLOOKUP(AV445,ComboValue!$N$2:$O$70,2,FALSE) &amp; ",")</f>
        <v/>
      </c>
      <c r="BC445" s="122" t="str">
        <f t="shared" si="389"/>
        <v/>
      </c>
      <c r="BD445" s="110"/>
      <c r="BE445" s="120" t="str">
        <f t="shared" si="377"/>
        <v/>
      </c>
      <c r="BF445" s="121" t="str">
        <f t="shared" si="378"/>
        <v/>
      </c>
      <c r="BG445" s="121" t="str">
        <f t="shared" si="379"/>
        <v/>
      </c>
      <c r="BH445" s="121" t="str">
        <f t="shared" si="380"/>
        <v/>
      </c>
      <c r="BI445" s="121" t="str">
        <f t="shared" si="381"/>
        <v/>
      </c>
      <c r="BJ445" s="121" t="str">
        <f t="shared" si="382"/>
        <v/>
      </c>
      <c r="BK445" s="121" t="str">
        <f t="shared" si="383"/>
        <v/>
      </c>
      <c r="BL445" s="121" t="str">
        <f t="shared" si="384"/>
        <v/>
      </c>
      <c r="BM445" s="121" t="str">
        <f t="shared" si="385"/>
        <v/>
      </c>
      <c r="BN445" s="121" t="str">
        <f t="shared" si="386"/>
        <v/>
      </c>
      <c r="BO445" s="121">
        <f t="shared" si="390"/>
        <v>0</v>
      </c>
      <c r="BP445" s="121">
        <f t="shared" si="391"/>
        <v>0</v>
      </c>
      <c r="BQ445" s="121">
        <f t="shared" si="392"/>
        <v>0</v>
      </c>
      <c r="BR445" s="121">
        <f t="shared" si="393"/>
        <v>0</v>
      </c>
      <c r="BS445" s="121">
        <f t="shared" si="394"/>
        <v>0</v>
      </c>
      <c r="BT445" s="121">
        <f t="shared" si="395"/>
        <v>0</v>
      </c>
      <c r="BU445" s="121" t="str">
        <f t="shared" si="396"/>
        <v/>
      </c>
      <c r="BV445" s="121" t="str">
        <f t="shared" si="397"/>
        <v/>
      </c>
      <c r="BW445" s="121" t="str">
        <f t="shared" si="398"/>
        <v/>
      </c>
      <c r="BX445" s="121" t="str">
        <f t="shared" si="399"/>
        <v/>
      </c>
      <c r="BY445" s="121" t="str">
        <f t="shared" si="400"/>
        <v/>
      </c>
      <c r="BZ445" s="121" t="str">
        <f t="shared" si="401"/>
        <v/>
      </c>
      <c r="CA445" s="121" t="str">
        <f t="shared" si="402"/>
        <v/>
      </c>
      <c r="CB445" s="121" t="str">
        <f t="shared" si="403"/>
        <v/>
      </c>
      <c r="CC445" s="121" t="str">
        <f t="shared" si="404"/>
        <v/>
      </c>
      <c r="CD445" s="121" t="str">
        <f t="shared" si="405"/>
        <v/>
      </c>
      <c r="CE445" s="121" t="str">
        <f t="shared" si="406"/>
        <v/>
      </c>
      <c r="CF445" s="121" t="str">
        <f t="shared" si="407"/>
        <v/>
      </c>
      <c r="CG445" s="121" t="str">
        <f t="shared" si="408"/>
        <v/>
      </c>
      <c r="CH445" s="121" t="str">
        <f t="shared" si="409"/>
        <v/>
      </c>
      <c r="CI445" s="121" t="str">
        <f t="shared" si="410"/>
        <v/>
      </c>
      <c r="CJ445" s="129" t="str">
        <f t="shared" si="411"/>
        <v/>
      </c>
      <c r="CK445" s="121" t="str">
        <f t="shared" si="412"/>
        <v/>
      </c>
      <c r="CL445" s="121" t="str">
        <f t="shared" si="413"/>
        <v/>
      </c>
      <c r="CM445" s="122" t="str">
        <f t="shared" si="414"/>
        <v/>
      </c>
      <c r="CN445" s="122"/>
      <c r="CO445" s="122"/>
      <c r="CP445" s="122"/>
      <c r="CQ445" s="122"/>
      <c r="CR445" s="218" t="str">
        <f t="shared" si="387"/>
        <v>NO</v>
      </c>
      <c r="CS445" s="120" t="str">
        <f t="shared" si="415"/>
        <v/>
      </c>
      <c r="CT445" s="121" t="str">
        <f t="shared" si="416"/>
        <v/>
      </c>
      <c r="CU445" s="121" t="str">
        <f t="shared" si="417"/>
        <v/>
      </c>
      <c r="CV445" s="121" t="str">
        <f t="shared" si="418"/>
        <v/>
      </c>
      <c r="CW445" s="121" t="str">
        <f t="shared" si="419"/>
        <v/>
      </c>
      <c r="CX445" s="121" t="str">
        <f t="shared" si="420"/>
        <v/>
      </c>
      <c r="CY445" s="121" t="str">
        <f t="shared" si="421"/>
        <v/>
      </c>
      <c r="CZ445" s="121" t="str">
        <f t="shared" si="422"/>
        <v/>
      </c>
      <c r="DA445" s="121" t="str">
        <f t="shared" si="423"/>
        <v/>
      </c>
      <c r="DB445" s="122" t="str">
        <f t="shared" si="424"/>
        <v/>
      </c>
      <c r="DC445" s="120" t="str">
        <f t="shared" si="425"/>
        <v/>
      </c>
      <c r="DD445" s="121" t="str">
        <f t="shared" si="426"/>
        <v/>
      </c>
      <c r="DE445" s="121" t="str">
        <f t="shared" si="427"/>
        <v/>
      </c>
      <c r="DF445" s="122" t="str">
        <f t="shared" si="428"/>
        <v/>
      </c>
      <c r="DG445" s="110"/>
    </row>
    <row r="446" spans="2:111" ht="16.2" hidden="1" customHeight="1" outlineLevel="2" x14ac:dyDescent="0.4">
      <c r="B446" s="7">
        <v>441</v>
      </c>
      <c r="C446" s="12"/>
      <c r="D446" s="13"/>
      <c r="E446" s="14"/>
      <c r="F446" s="14"/>
      <c r="G446" s="14"/>
      <c r="H446" s="14"/>
      <c r="I446" s="14"/>
      <c r="J446" s="14"/>
      <c r="K446" s="14"/>
      <c r="L446" s="15"/>
      <c r="M446" s="12"/>
      <c r="N446" s="12"/>
      <c r="O446" s="12"/>
      <c r="P446" s="98" t="str">
        <f xml:space="preserve"> IF(ISBLANK(M446),"",VLOOKUP(M446,ComboValue!$E$2:$I$18,5,FALSE))</f>
        <v/>
      </c>
      <c r="Q446" s="12"/>
      <c r="R446" s="234" t="str" cm="1">
        <f t="array" ref="R446">IF(OR(ISNUMBER(SEARCH("GHS05",$D446:$L446)),ISNUMBER(SEARCH("GHS06",$D446:$L446)),ISNUMBER(SEARCH("GHS07",$D446:$L446)),ISNUMBER(SEARCH("GHS08",$D446:$L446)),ISNUMBER(SEARCH("geen pictogram",$D446:$L446)),ISNUMBER(SEARCH("GHS09",$D446:$L446)),ISNUMBER(SEARCH("GHS05",$D446:$L446))),"JA","NEE")</f>
        <v>NEE</v>
      </c>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X446" s="121" t="str">
        <f xml:space="preserve"> IF(ISBLANK(D446),"",VLOOKUP(D446,ComboValue!$B$2:$C$11,2,FALSE) &amp; ",") &amp; IF(ISBLANK(E446),"",VLOOKUP(E446,ComboValue!$B$2:$C$11,2,FALSE) &amp; ",") &amp; IF(ISBLANK(F446),"",VLOOKUP(F446,ComboValue!$B$2:$C$11,2,FALSE) &amp; ",") &amp; IF(ISBLANK(G446),"",VLOOKUP(G446,ComboValue!$B$2:$C$11,2,FALSE) &amp; ",") &amp; IF(ISBLANK(H446),"",VLOOKUP(H446,ComboValue!$B$2:$C$11,2,FALSE) &amp; ",") &amp; IF(ISBLANK(I446),"",VLOOKUP(I446,ComboValue!$B$2:$C$11,2,FALSE) &amp; ",") &amp; IF(ISBLANK(J446),"",VLOOKUP(J446,ComboValue!$B$2:$C$11,2,FALSE) &amp; ",") &amp; IF(ISBLANK(K446),"",VLOOKUP(K446,ComboValue!$B$2:$C$11,2,FALSE) &amp; ",") &amp; IF(ISBLANK(L446),"",VLOOKUP(L446,ComboValue!$B$2:$C$11,2,FALSE) &amp; ",")</f>
        <v/>
      </c>
      <c r="AY446" s="121" t="str">
        <f t="shared" si="388"/>
        <v>Tous_NL</v>
      </c>
      <c r="AZ446" s="121" t="str">
        <f>IF(ISBLANK(M446),"",VLOOKUP(M446,ComboValue!$E$2:$G$18,3,FALSE))</f>
        <v/>
      </c>
      <c r="BA446" s="121" t="str">
        <f>IF(ISBLANK(N446),"",VLOOKUP(N446,ComboValue!$K$2:$L$5,2,FALSE))</f>
        <v/>
      </c>
      <c r="BB446" s="128" t="str">
        <f>IF(ISBLANK(S446),"",VLOOKUP(S446,ComboValue!$N$2:$O$70,2,FALSE) &amp; ",") &amp; IF(ISBLANK(T446),"",VLOOKUP(T446,ComboValue!$N$2:$O$70,2,FALSE) &amp; ",") &amp; IF(ISBLANK(U446),"",VLOOKUP(U446,ComboValue!$N$2:$O$70,2,FALSE) &amp; ",") &amp; IF(ISBLANK(V446),"",VLOOKUP(V446,ComboValue!$N$2:$O$70,2,FALSE) &amp; ",") &amp; IF(ISBLANK(W446),"",VLOOKUP(W446,ComboValue!$N$2:$O$70,2,FALSE) &amp; ",") &amp; IF(ISBLANK(X446),"",VLOOKUP(X446,ComboValue!$N$2:$O$70,2,FALSE) &amp; ",") &amp; IF(ISBLANK(Y446),"",VLOOKUP(Y446,ComboValue!$N$2:$O$70,2,FALSE) &amp; ",") &amp; IF(ISBLANK(Z446),"",VLOOKUP(Z446,ComboValue!$N$2:$O$70,2,FALSE) &amp; ",") &amp; IF(ISBLANK(AA446),"",VLOOKUP(AA446,ComboValue!$N$2:$O$70,2,FALSE) &amp; ",") &amp; IF(ISBLANK(AB446),"",VLOOKUP(AB446,ComboValue!$N$2:$O$70,2,FALSE) &amp; ",") &amp; IF(ISBLANK(AC446),"",VLOOKUP(AC446,ComboValue!$N$2:$O$70,2,FALSE) &amp; ",") &amp; IF(ISBLANK(AD446),"",VLOOKUP(AD446,ComboValue!$N$2:$O$70,2,FALSE) &amp; ",") &amp; IF(ISBLANK(AE446),"",VLOOKUP(AE446,ComboValue!$N$2:$O$70,2,FALSE) &amp; ",") &amp; IF(ISBLANK(AF446),"",VLOOKUP(AF446,ComboValue!$N$2:$O$70,2,FALSE) &amp; ",") &amp; IF(ISBLANK(AG446),"",VLOOKUP(AG446,ComboValue!$N$2:$O$70,2,FALSE) &amp; ",") &amp; IF(ISBLANK(AH446),"",VLOOKUP(AH446,ComboValue!$N$2:$O$70,2,FALSE) &amp; ",") &amp; IF(ISBLANK(AI446),"",VLOOKUP(AI446,ComboValue!$N$2:$O$70,2,FALSE) &amp; ",") &amp; IF(ISBLANK(AJ446),"",VLOOKUP(AJ446,ComboValue!$N$2:$O$70,2,FALSE) &amp; ",") &amp; IF(ISBLANK(AK446),"",VLOOKUP(AK446,ComboValue!$N$2:$O$70,2,FALSE) &amp; ",") &amp; IF(ISBLANK(AL446),"",VLOOKUP(AL446,ComboValue!$N$2:$O$70,2,FALSE) &amp; ",") &amp; IF(ISBLANK(AM446),"",VLOOKUP(AM446,ComboValue!$N$2:$O$70,2,FALSE) &amp; ",") &amp; IF(ISBLANK(AN446),"",VLOOKUP(AN446,ComboValue!$N$2:$O$70,2,FALSE) &amp; ",") &amp; IF(ISBLANK(AO446),"",VLOOKUP(AO446,ComboValue!$N$2:$O$70,2,FALSE) &amp; ",") &amp; IF(ISBLANK(AP446),"",VLOOKUP(AP446,ComboValue!$N$2:$O$70,2,FALSE) &amp; ",") &amp; IF(ISBLANK(AQ446),"",VLOOKUP(AQ446,ComboValue!$N$2:$O$70,2,FALSE) &amp; ",") &amp; IF(ISBLANK(AR446),"",VLOOKUP(AR446,ComboValue!$N$2:$O$70,2,FALSE) &amp; ",") &amp; IF(ISBLANK(AS446),"",VLOOKUP(AS446,ComboValue!$N$2:$O$70,2,FALSE) &amp; ",") &amp; IF(ISBLANK(AT446),"",VLOOKUP(AT446,ComboValue!$N$2:$O$70,2,FALSE) &amp; ",") &amp; IF(ISBLANK(AU446),"",VLOOKUP(AU446,ComboValue!$N$2:$O$70,2,FALSE) &amp; ",") &amp; IF(ISBLANK(AV446),"",VLOOKUP(AV446,ComboValue!$N$2:$O$70,2,FALSE) &amp; ",")</f>
        <v/>
      </c>
      <c r="BC446" s="122" t="str">
        <f t="shared" si="389"/>
        <v/>
      </c>
      <c r="BD446" s="110"/>
      <c r="BE446" s="120" t="str">
        <f t="shared" si="377"/>
        <v/>
      </c>
      <c r="BF446" s="121" t="str">
        <f t="shared" si="378"/>
        <v/>
      </c>
      <c r="BG446" s="121" t="str">
        <f t="shared" si="379"/>
        <v/>
      </c>
      <c r="BH446" s="121" t="str">
        <f t="shared" si="380"/>
        <v/>
      </c>
      <c r="BI446" s="121" t="str">
        <f t="shared" si="381"/>
        <v/>
      </c>
      <c r="BJ446" s="121" t="str">
        <f t="shared" si="382"/>
        <v/>
      </c>
      <c r="BK446" s="121" t="str">
        <f t="shared" si="383"/>
        <v/>
      </c>
      <c r="BL446" s="121" t="str">
        <f t="shared" si="384"/>
        <v/>
      </c>
      <c r="BM446" s="121" t="str">
        <f t="shared" si="385"/>
        <v/>
      </c>
      <c r="BN446" s="121" t="str">
        <f t="shared" si="386"/>
        <v/>
      </c>
      <c r="BO446" s="121">
        <f t="shared" si="390"/>
        <v>0</v>
      </c>
      <c r="BP446" s="121">
        <f t="shared" si="391"/>
        <v>0</v>
      </c>
      <c r="BQ446" s="121">
        <f t="shared" si="392"/>
        <v>0</v>
      </c>
      <c r="BR446" s="121">
        <f t="shared" si="393"/>
        <v>0</v>
      </c>
      <c r="BS446" s="121">
        <f t="shared" si="394"/>
        <v>0</v>
      </c>
      <c r="BT446" s="121">
        <f t="shared" si="395"/>
        <v>0</v>
      </c>
      <c r="BU446" s="121" t="str">
        <f t="shared" si="396"/>
        <v/>
      </c>
      <c r="BV446" s="121" t="str">
        <f t="shared" si="397"/>
        <v/>
      </c>
      <c r="BW446" s="121" t="str">
        <f t="shared" si="398"/>
        <v/>
      </c>
      <c r="BX446" s="121" t="str">
        <f t="shared" si="399"/>
        <v/>
      </c>
      <c r="BY446" s="121" t="str">
        <f t="shared" si="400"/>
        <v/>
      </c>
      <c r="BZ446" s="121" t="str">
        <f t="shared" si="401"/>
        <v/>
      </c>
      <c r="CA446" s="121" t="str">
        <f t="shared" si="402"/>
        <v/>
      </c>
      <c r="CB446" s="121" t="str">
        <f t="shared" si="403"/>
        <v/>
      </c>
      <c r="CC446" s="121" t="str">
        <f t="shared" si="404"/>
        <v/>
      </c>
      <c r="CD446" s="121" t="str">
        <f t="shared" si="405"/>
        <v/>
      </c>
      <c r="CE446" s="121" t="str">
        <f t="shared" si="406"/>
        <v/>
      </c>
      <c r="CF446" s="121" t="str">
        <f t="shared" si="407"/>
        <v/>
      </c>
      <c r="CG446" s="121" t="str">
        <f t="shared" si="408"/>
        <v/>
      </c>
      <c r="CH446" s="121" t="str">
        <f t="shared" si="409"/>
        <v/>
      </c>
      <c r="CI446" s="121" t="str">
        <f t="shared" si="410"/>
        <v/>
      </c>
      <c r="CJ446" s="129" t="str">
        <f t="shared" si="411"/>
        <v/>
      </c>
      <c r="CK446" s="121" t="str">
        <f t="shared" si="412"/>
        <v/>
      </c>
      <c r="CL446" s="121" t="str">
        <f t="shared" si="413"/>
        <v/>
      </c>
      <c r="CM446" s="122" t="str">
        <f t="shared" si="414"/>
        <v/>
      </c>
      <c r="CN446" s="122"/>
      <c r="CO446" s="122"/>
      <c r="CP446" s="122"/>
      <c r="CQ446" s="122"/>
      <c r="CR446" s="218" t="str">
        <f t="shared" si="387"/>
        <v>NO</v>
      </c>
      <c r="CS446" s="120" t="str">
        <f t="shared" si="415"/>
        <v/>
      </c>
      <c r="CT446" s="121" t="str">
        <f t="shared" si="416"/>
        <v/>
      </c>
      <c r="CU446" s="121" t="str">
        <f t="shared" si="417"/>
        <v/>
      </c>
      <c r="CV446" s="121" t="str">
        <f t="shared" si="418"/>
        <v/>
      </c>
      <c r="CW446" s="121" t="str">
        <f t="shared" si="419"/>
        <v/>
      </c>
      <c r="CX446" s="121" t="str">
        <f t="shared" si="420"/>
        <v/>
      </c>
      <c r="CY446" s="121" t="str">
        <f t="shared" si="421"/>
        <v/>
      </c>
      <c r="CZ446" s="121" t="str">
        <f t="shared" si="422"/>
        <v/>
      </c>
      <c r="DA446" s="121" t="str">
        <f t="shared" si="423"/>
        <v/>
      </c>
      <c r="DB446" s="122" t="str">
        <f t="shared" si="424"/>
        <v/>
      </c>
      <c r="DC446" s="120" t="str">
        <f t="shared" si="425"/>
        <v/>
      </c>
      <c r="DD446" s="121" t="str">
        <f t="shared" si="426"/>
        <v/>
      </c>
      <c r="DE446" s="121" t="str">
        <f t="shared" si="427"/>
        <v/>
      </c>
      <c r="DF446" s="122" t="str">
        <f t="shared" si="428"/>
        <v/>
      </c>
      <c r="DG446" s="110"/>
    </row>
    <row r="447" spans="2:111" ht="16.2" hidden="1" customHeight="1" outlineLevel="2" x14ac:dyDescent="0.4">
      <c r="B447" s="7">
        <v>442</v>
      </c>
      <c r="C447" s="12"/>
      <c r="D447" s="13"/>
      <c r="E447" s="14"/>
      <c r="F447" s="14"/>
      <c r="G447" s="14"/>
      <c r="H447" s="14"/>
      <c r="I447" s="14"/>
      <c r="J447" s="14"/>
      <c r="K447" s="14"/>
      <c r="L447" s="15"/>
      <c r="M447" s="12"/>
      <c r="N447" s="12"/>
      <c r="O447" s="12"/>
      <c r="P447" s="98" t="str">
        <f xml:space="preserve"> IF(ISBLANK(M447),"",VLOOKUP(M447,ComboValue!$E$2:$I$18,5,FALSE))</f>
        <v/>
      </c>
      <c r="Q447" s="12"/>
      <c r="R447" s="234" t="str" cm="1">
        <f t="array" ref="R447">IF(OR(ISNUMBER(SEARCH("GHS05",$D447:$L447)),ISNUMBER(SEARCH("GHS06",$D447:$L447)),ISNUMBER(SEARCH("GHS07",$D447:$L447)),ISNUMBER(SEARCH("GHS08",$D447:$L447)),ISNUMBER(SEARCH("geen pictogram",$D447:$L447)),ISNUMBER(SEARCH("GHS09",$D447:$L447)),ISNUMBER(SEARCH("GHS05",$D447:$L447))),"JA","NEE")</f>
        <v>NEE</v>
      </c>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X447" s="121" t="str">
        <f xml:space="preserve"> IF(ISBLANK(D447),"",VLOOKUP(D447,ComboValue!$B$2:$C$11,2,FALSE) &amp; ",") &amp; IF(ISBLANK(E447),"",VLOOKUP(E447,ComboValue!$B$2:$C$11,2,FALSE) &amp; ",") &amp; IF(ISBLANK(F447),"",VLOOKUP(F447,ComboValue!$B$2:$C$11,2,FALSE) &amp; ",") &amp; IF(ISBLANK(G447),"",VLOOKUP(G447,ComboValue!$B$2:$C$11,2,FALSE) &amp; ",") &amp; IF(ISBLANK(H447),"",VLOOKUP(H447,ComboValue!$B$2:$C$11,2,FALSE) &amp; ",") &amp; IF(ISBLANK(I447),"",VLOOKUP(I447,ComboValue!$B$2:$C$11,2,FALSE) &amp; ",") &amp; IF(ISBLANK(J447),"",VLOOKUP(J447,ComboValue!$B$2:$C$11,2,FALSE) &amp; ",") &amp; IF(ISBLANK(K447),"",VLOOKUP(K447,ComboValue!$B$2:$C$11,2,FALSE) &amp; ",") &amp; IF(ISBLANK(L447),"",VLOOKUP(L447,ComboValue!$B$2:$C$11,2,FALSE) &amp; ",")</f>
        <v/>
      </c>
      <c r="AY447" s="121" t="str">
        <f t="shared" si="388"/>
        <v>Tous_NL</v>
      </c>
      <c r="AZ447" s="121" t="str">
        <f>IF(ISBLANK(M447),"",VLOOKUP(M447,ComboValue!$E$2:$G$18,3,FALSE))</f>
        <v/>
      </c>
      <c r="BA447" s="121" t="str">
        <f>IF(ISBLANK(N447),"",VLOOKUP(N447,ComboValue!$K$2:$L$5,2,FALSE))</f>
        <v/>
      </c>
      <c r="BB447" s="128" t="str">
        <f>IF(ISBLANK(S447),"",VLOOKUP(S447,ComboValue!$N$2:$O$70,2,FALSE) &amp; ",") &amp; IF(ISBLANK(T447),"",VLOOKUP(T447,ComboValue!$N$2:$O$70,2,FALSE) &amp; ",") &amp; IF(ISBLANK(U447),"",VLOOKUP(U447,ComboValue!$N$2:$O$70,2,FALSE) &amp; ",") &amp; IF(ISBLANK(V447),"",VLOOKUP(V447,ComboValue!$N$2:$O$70,2,FALSE) &amp; ",") &amp; IF(ISBLANK(W447),"",VLOOKUP(W447,ComboValue!$N$2:$O$70,2,FALSE) &amp; ",") &amp; IF(ISBLANK(X447),"",VLOOKUP(X447,ComboValue!$N$2:$O$70,2,FALSE) &amp; ",") &amp; IF(ISBLANK(Y447),"",VLOOKUP(Y447,ComboValue!$N$2:$O$70,2,FALSE) &amp; ",") &amp; IF(ISBLANK(Z447),"",VLOOKUP(Z447,ComboValue!$N$2:$O$70,2,FALSE) &amp; ",") &amp; IF(ISBLANK(AA447),"",VLOOKUP(AA447,ComboValue!$N$2:$O$70,2,FALSE) &amp; ",") &amp; IF(ISBLANK(AB447),"",VLOOKUP(AB447,ComboValue!$N$2:$O$70,2,FALSE) &amp; ",") &amp; IF(ISBLANK(AC447),"",VLOOKUP(AC447,ComboValue!$N$2:$O$70,2,FALSE) &amp; ",") &amp; IF(ISBLANK(AD447),"",VLOOKUP(AD447,ComboValue!$N$2:$O$70,2,FALSE) &amp; ",") &amp; IF(ISBLANK(AE447),"",VLOOKUP(AE447,ComboValue!$N$2:$O$70,2,FALSE) &amp; ",") &amp; IF(ISBLANK(AF447),"",VLOOKUP(AF447,ComboValue!$N$2:$O$70,2,FALSE) &amp; ",") &amp; IF(ISBLANK(AG447),"",VLOOKUP(AG447,ComboValue!$N$2:$O$70,2,FALSE) &amp; ",") &amp; IF(ISBLANK(AH447),"",VLOOKUP(AH447,ComboValue!$N$2:$O$70,2,FALSE) &amp; ",") &amp; IF(ISBLANK(AI447),"",VLOOKUP(AI447,ComboValue!$N$2:$O$70,2,FALSE) &amp; ",") &amp; IF(ISBLANK(AJ447),"",VLOOKUP(AJ447,ComboValue!$N$2:$O$70,2,FALSE) &amp; ",") &amp; IF(ISBLANK(AK447),"",VLOOKUP(AK447,ComboValue!$N$2:$O$70,2,FALSE) &amp; ",") &amp; IF(ISBLANK(AL447),"",VLOOKUP(AL447,ComboValue!$N$2:$O$70,2,FALSE) &amp; ",") &amp; IF(ISBLANK(AM447),"",VLOOKUP(AM447,ComboValue!$N$2:$O$70,2,FALSE) &amp; ",") &amp; IF(ISBLANK(AN447),"",VLOOKUP(AN447,ComboValue!$N$2:$O$70,2,FALSE) &amp; ",") &amp; IF(ISBLANK(AO447),"",VLOOKUP(AO447,ComboValue!$N$2:$O$70,2,FALSE) &amp; ",") &amp; IF(ISBLANK(AP447),"",VLOOKUP(AP447,ComboValue!$N$2:$O$70,2,FALSE) &amp; ",") &amp; IF(ISBLANK(AQ447),"",VLOOKUP(AQ447,ComboValue!$N$2:$O$70,2,FALSE) &amp; ",") &amp; IF(ISBLANK(AR447),"",VLOOKUP(AR447,ComboValue!$N$2:$O$70,2,FALSE) &amp; ",") &amp; IF(ISBLANK(AS447),"",VLOOKUP(AS447,ComboValue!$N$2:$O$70,2,FALSE) &amp; ",") &amp; IF(ISBLANK(AT447),"",VLOOKUP(AT447,ComboValue!$N$2:$O$70,2,FALSE) &amp; ",") &amp; IF(ISBLANK(AU447),"",VLOOKUP(AU447,ComboValue!$N$2:$O$70,2,FALSE) &amp; ",") &amp; IF(ISBLANK(AV447),"",VLOOKUP(AV447,ComboValue!$N$2:$O$70,2,FALSE) &amp; ",")</f>
        <v/>
      </c>
      <c r="BC447" s="122" t="str">
        <f t="shared" si="389"/>
        <v/>
      </c>
      <c r="BD447" s="110"/>
      <c r="BE447" s="120" t="str">
        <f t="shared" si="377"/>
        <v/>
      </c>
      <c r="BF447" s="121" t="str">
        <f t="shared" si="378"/>
        <v/>
      </c>
      <c r="BG447" s="121" t="str">
        <f t="shared" si="379"/>
        <v/>
      </c>
      <c r="BH447" s="121" t="str">
        <f t="shared" si="380"/>
        <v/>
      </c>
      <c r="BI447" s="121" t="str">
        <f t="shared" si="381"/>
        <v/>
      </c>
      <c r="BJ447" s="121" t="str">
        <f t="shared" si="382"/>
        <v/>
      </c>
      <c r="BK447" s="121" t="str">
        <f t="shared" si="383"/>
        <v/>
      </c>
      <c r="BL447" s="121" t="str">
        <f t="shared" si="384"/>
        <v/>
      </c>
      <c r="BM447" s="121" t="str">
        <f t="shared" si="385"/>
        <v/>
      </c>
      <c r="BN447" s="121" t="str">
        <f t="shared" si="386"/>
        <v/>
      </c>
      <c r="BO447" s="121">
        <f t="shared" si="390"/>
        <v>0</v>
      </c>
      <c r="BP447" s="121">
        <f t="shared" si="391"/>
        <v>0</v>
      </c>
      <c r="BQ447" s="121">
        <f t="shared" si="392"/>
        <v>0</v>
      </c>
      <c r="BR447" s="121">
        <f t="shared" si="393"/>
        <v>0</v>
      </c>
      <c r="BS447" s="121">
        <f t="shared" si="394"/>
        <v>0</v>
      </c>
      <c r="BT447" s="121">
        <f t="shared" si="395"/>
        <v>0</v>
      </c>
      <c r="BU447" s="121" t="str">
        <f t="shared" si="396"/>
        <v/>
      </c>
      <c r="BV447" s="121" t="str">
        <f t="shared" si="397"/>
        <v/>
      </c>
      <c r="BW447" s="121" t="str">
        <f t="shared" si="398"/>
        <v/>
      </c>
      <c r="BX447" s="121" t="str">
        <f t="shared" si="399"/>
        <v/>
      </c>
      <c r="BY447" s="121" t="str">
        <f t="shared" si="400"/>
        <v/>
      </c>
      <c r="BZ447" s="121" t="str">
        <f t="shared" si="401"/>
        <v/>
      </c>
      <c r="CA447" s="121" t="str">
        <f t="shared" si="402"/>
        <v/>
      </c>
      <c r="CB447" s="121" t="str">
        <f t="shared" si="403"/>
        <v/>
      </c>
      <c r="CC447" s="121" t="str">
        <f t="shared" si="404"/>
        <v/>
      </c>
      <c r="CD447" s="121" t="str">
        <f t="shared" si="405"/>
        <v/>
      </c>
      <c r="CE447" s="121" t="str">
        <f t="shared" si="406"/>
        <v/>
      </c>
      <c r="CF447" s="121" t="str">
        <f t="shared" si="407"/>
        <v/>
      </c>
      <c r="CG447" s="121" t="str">
        <f t="shared" si="408"/>
        <v/>
      </c>
      <c r="CH447" s="121" t="str">
        <f t="shared" si="409"/>
        <v/>
      </c>
      <c r="CI447" s="121" t="str">
        <f t="shared" si="410"/>
        <v/>
      </c>
      <c r="CJ447" s="129" t="str">
        <f t="shared" si="411"/>
        <v/>
      </c>
      <c r="CK447" s="121" t="str">
        <f t="shared" si="412"/>
        <v/>
      </c>
      <c r="CL447" s="121" t="str">
        <f t="shared" si="413"/>
        <v/>
      </c>
      <c r="CM447" s="122" t="str">
        <f t="shared" si="414"/>
        <v/>
      </c>
      <c r="CN447" s="122"/>
      <c r="CO447" s="122"/>
      <c r="CP447" s="122"/>
      <c r="CQ447" s="122"/>
      <c r="CR447" s="218" t="str">
        <f t="shared" si="387"/>
        <v>NO</v>
      </c>
      <c r="CS447" s="120" t="str">
        <f t="shared" si="415"/>
        <v/>
      </c>
      <c r="CT447" s="121" t="str">
        <f t="shared" si="416"/>
        <v/>
      </c>
      <c r="CU447" s="121" t="str">
        <f t="shared" si="417"/>
        <v/>
      </c>
      <c r="CV447" s="121" t="str">
        <f t="shared" si="418"/>
        <v/>
      </c>
      <c r="CW447" s="121" t="str">
        <f t="shared" si="419"/>
        <v/>
      </c>
      <c r="CX447" s="121" t="str">
        <f t="shared" si="420"/>
        <v/>
      </c>
      <c r="CY447" s="121" t="str">
        <f t="shared" si="421"/>
        <v/>
      </c>
      <c r="CZ447" s="121" t="str">
        <f t="shared" si="422"/>
        <v/>
      </c>
      <c r="DA447" s="121" t="str">
        <f t="shared" si="423"/>
        <v/>
      </c>
      <c r="DB447" s="122" t="str">
        <f t="shared" si="424"/>
        <v/>
      </c>
      <c r="DC447" s="120" t="str">
        <f t="shared" si="425"/>
        <v/>
      </c>
      <c r="DD447" s="121" t="str">
        <f t="shared" si="426"/>
        <v/>
      </c>
      <c r="DE447" s="121" t="str">
        <f t="shared" si="427"/>
        <v/>
      </c>
      <c r="DF447" s="122" t="str">
        <f t="shared" si="428"/>
        <v/>
      </c>
      <c r="DG447" s="110"/>
    </row>
    <row r="448" spans="2:111" ht="16.2" hidden="1" customHeight="1" outlineLevel="2" x14ac:dyDescent="0.4">
      <c r="B448" s="7">
        <v>443</v>
      </c>
      <c r="C448" s="12"/>
      <c r="D448" s="13"/>
      <c r="E448" s="14"/>
      <c r="F448" s="14"/>
      <c r="G448" s="14"/>
      <c r="H448" s="14"/>
      <c r="I448" s="14"/>
      <c r="J448" s="14"/>
      <c r="K448" s="14"/>
      <c r="L448" s="15"/>
      <c r="M448" s="12"/>
      <c r="N448" s="12"/>
      <c r="O448" s="12"/>
      <c r="P448" s="98" t="str">
        <f xml:space="preserve"> IF(ISBLANK(M448),"",VLOOKUP(M448,ComboValue!$E$2:$I$18,5,FALSE))</f>
        <v/>
      </c>
      <c r="Q448" s="12"/>
      <c r="R448" s="234" t="str" cm="1">
        <f t="array" ref="R448">IF(OR(ISNUMBER(SEARCH("GHS05",$D448:$L448)),ISNUMBER(SEARCH("GHS06",$D448:$L448)),ISNUMBER(SEARCH("GHS07",$D448:$L448)),ISNUMBER(SEARCH("GHS08",$D448:$L448)),ISNUMBER(SEARCH("geen pictogram",$D448:$L448)),ISNUMBER(SEARCH("GHS09",$D448:$L448)),ISNUMBER(SEARCH("GHS05",$D448:$L448))),"JA","NEE")</f>
        <v>NEE</v>
      </c>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X448" s="121" t="str">
        <f xml:space="preserve"> IF(ISBLANK(D448),"",VLOOKUP(D448,ComboValue!$B$2:$C$11,2,FALSE) &amp; ",") &amp; IF(ISBLANK(E448),"",VLOOKUP(E448,ComboValue!$B$2:$C$11,2,FALSE) &amp; ",") &amp; IF(ISBLANK(F448),"",VLOOKUP(F448,ComboValue!$B$2:$C$11,2,FALSE) &amp; ",") &amp; IF(ISBLANK(G448),"",VLOOKUP(G448,ComboValue!$B$2:$C$11,2,FALSE) &amp; ",") &amp; IF(ISBLANK(H448),"",VLOOKUP(H448,ComboValue!$B$2:$C$11,2,FALSE) &amp; ",") &amp; IF(ISBLANK(I448),"",VLOOKUP(I448,ComboValue!$B$2:$C$11,2,FALSE) &amp; ",") &amp; IF(ISBLANK(J448),"",VLOOKUP(J448,ComboValue!$B$2:$C$11,2,FALSE) &amp; ",") &amp; IF(ISBLANK(K448),"",VLOOKUP(K448,ComboValue!$B$2:$C$11,2,FALSE) &amp; ",") &amp; IF(ISBLANK(L448),"",VLOOKUP(L448,ComboValue!$B$2:$C$11,2,FALSE) &amp; ",")</f>
        <v/>
      </c>
      <c r="AY448" s="121" t="str">
        <f t="shared" si="388"/>
        <v>Tous_NL</v>
      </c>
      <c r="AZ448" s="121" t="str">
        <f>IF(ISBLANK(M448),"",VLOOKUP(M448,ComboValue!$E$2:$G$18,3,FALSE))</f>
        <v/>
      </c>
      <c r="BA448" s="121" t="str">
        <f>IF(ISBLANK(N448),"",VLOOKUP(N448,ComboValue!$K$2:$L$5,2,FALSE))</f>
        <v/>
      </c>
      <c r="BB448" s="128" t="str">
        <f>IF(ISBLANK(S448),"",VLOOKUP(S448,ComboValue!$N$2:$O$70,2,FALSE) &amp; ",") &amp; IF(ISBLANK(T448),"",VLOOKUP(T448,ComboValue!$N$2:$O$70,2,FALSE) &amp; ",") &amp; IF(ISBLANK(U448),"",VLOOKUP(U448,ComboValue!$N$2:$O$70,2,FALSE) &amp; ",") &amp; IF(ISBLANK(V448),"",VLOOKUP(V448,ComboValue!$N$2:$O$70,2,FALSE) &amp; ",") &amp; IF(ISBLANK(W448),"",VLOOKUP(W448,ComboValue!$N$2:$O$70,2,FALSE) &amp; ",") &amp; IF(ISBLANK(X448),"",VLOOKUP(X448,ComboValue!$N$2:$O$70,2,FALSE) &amp; ",") &amp; IF(ISBLANK(Y448),"",VLOOKUP(Y448,ComboValue!$N$2:$O$70,2,FALSE) &amp; ",") &amp; IF(ISBLANK(Z448),"",VLOOKUP(Z448,ComboValue!$N$2:$O$70,2,FALSE) &amp; ",") &amp; IF(ISBLANK(AA448),"",VLOOKUP(AA448,ComboValue!$N$2:$O$70,2,FALSE) &amp; ",") &amp; IF(ISBLANK(AB448),"",VLOOKUP(AB448,ComboValue!$N$2:$O$70,2,FALSE) &amp; ",") &amp; IF(ISBLANK(AC448),"",VLOOKUP(AC448,ComboValue!$N$2:$O$70,2,FALSE) &amp; ",") &amp; IF(ISBLANK(AD448),"",VLOOKUP(AD448,ComboValue!$N$2:$O$70,2,FALSE) &amp; ",") &amp; IF(ISBLANK(AE448),"",VLOOKUP(AE448,ComboValue!$N$2:$O$70,2,FALSE) &amp; ",") &amp; IF(ISBLANK(AF448),"",VLOOKUP(AF448,ComboValue!$N$2:$O$70,2,FALSE) &amp; ",") &amp; IF(ISBLANK(AG448),"",VLOOKUP(AG448,ComboValue!$N$2:$O$70,2,FALSE) &amp; ",") &amp; IF(ISBLANK(AH448),"",VLOOKUP(AH448,ComboValue!$N$2:$O$70,2,FALSE) &amp; ",") &amp; IF(ISBLANK(AI448),"",VLOOKUP(AI448,ComboValue!$N$2:$O$70,2,FALSE) &amp; ",") &amp; IF(ISBLANK(AJ448),"",VLOOKUP(AJ448,ComboValue!$N$2:$O$70,2,FALSE) &amp; ",") &amp; IF(ISBLANK(AK448),"",VLOOKUP(AK448,ComboValue!$N$2:$O$70,2,FALSE) &amp; ",") &amp; IF(ISBLANK(AL448),"",VLOOKUP(AL448,ComboValue!$N$2:$O$70,2,FALSE) &amp; ",") &amp; IF(ISBLANK(AM448),"",VLOOKUP(AM448,ComboValue!$N$2:$O$70,2,FALSE) &amp; ",") &amp; IF(ISBLANK(AN448),"",VLOOKUP(AN448,ComboValue!$N$2:$O$70,2,FALSE) &amp; ",") &amp; IF(ISBLANK(AO448),"",VLOOKUP(AO448,ComboValue!$N$2:$O$70,2,FALSE) &amp; ",") &amp; IF(ISBLANK(AP448),"",VLOOKUP(AP448,ComboValue!$N$2:$O$70,2,FALSE) &amp; ",") &amp; IF(ISBLANK(AQ448),"",VLOOKUP(AQ448,ComboValue!$N$2:$O$70,2,FALSE) &amp; ",") &amp; IF(ISBLANK(AR448),"",VLOOKUP(AR448,ComboValue!$N$2:$O$70,2,FALSE) &amp; ",") &amp; IF(ISBLANK(AS448),"",VLOOKUP(AS448,ComboValue!$N$2:$O$70,2,FALSE) &amp; ",") &amp; IF(ISBLANK(AT448),"",VLOOKUP(AT448,ComboValue!$N$2:$O$70,2,FALSE) &amp; ",") &amp; IF(ISBLANK(AU448),"",VLOOKUP(AU448,ComboValue!$N$2:$O$70,2,FALSE) &amp; ",") &amp; IF(ISBLANK(AV448),"",VLOOKUP(AV448,ComboValue!$N$2:$O$70,2,FALSE) &amp; ",")</f>
        <v/>
      </c>
      <c r="BC448" s="122" t="str">
        <f t="shared" si="389"/>
        <v/>
      </c>
      <c r="BD448" s="110"/>
      <c r="BE448" s="120" t="str">
        <f t="shared" si="377"/>
        <v/>
      </c>
      <c r="BF448" s="121" t="str">
        <f t="shared" si="378"/>
        <v/>
      </c>
      <c r="BG448" s="121" t="str">
        <f t="shared" si="379"/>
        <v/>
      </c>
      <c r="BH448" s="121" t="str">
        <f t="shared" si="380"/>
        <v/>
      </c>
      <c r="BI448" s="121" t="str">
        <f t="shared" si="381"/>
        <v/>
      </c>
      <c r="BJ448" s="121" t="str">
        <f t="shared" si="382"/>
        <v/>
      </c>
      <c r="BK448" s="121" t="str">
        <f t="shared" si="383"/>
        <v/>
      </c>
      <c r="BL448" s="121" t="str">
        <f t="shared" si="384"/>
        <v/>
      </c>
      <c r="BM448" s="121" t="str">
        <f t="shared" si="385"/>
        <v/>
      </c>
      <c r="BN448" s="121" t="str">
        <f t="shared" si="386"/>
        <v/>
      </c>
      <c r="BO448" s="121">
        <f t="shared" si="390"/>
        <v>0</v>
      </c>
      <c r="BP448" s="121">
        <f t="shared" si="391"/>
        <v>0</v>
      </c>
      <c r="BQ448" s="121">
        <f t="shared" si="392"/>
        <v>0</v>
      </c>
      <c r="BR448" s="121">
        <f t="shared" si="393"/>
        <v>0</v>
      </c>
      <c r="BS448" s="121">
        <f t="shared" si="394"/>
        <v>0</v>
      </c>
      <c r="BT448" s="121">
        <f t="shared" si="395"/>
        <v>0</v>
      </c>
      <c r="BU448" s="121" t="str">
        <f t="shared" si="396"/>
        <v/>
      </c>
      <c r="BV448" s="121" t="str">
        <f t="shared" si="397"/>
        <v/>
      </c>
      <c r="BW448" s="121" t="str">
        <f t="shared" si="398"/>
        <v/>
      </c>
      <c r="BX448" s="121" t="str">
        <f t="shared" si="399"/>
        <v/>
      </c>
      <c r="BY448" s="121" t="str">
        <f t="shared" si="400"/>
        <v/>
      </c>
      <c r="BZ448" s="121" t="str">
        <f t="shared" si="401"/>
        <v/>
      </c>
      <c r="CA448" s="121" t="str">
        <f t="shared" si="402"/>
        <v/>
      </c>
      <c r="CB448" s="121" t="str">
        <f t="shared" si="403"/>
        <v/>
      </c>
      <c r="CC448" s="121" t="str">
        <f t="shared" si="404"/>
        <v/>
      </c>
      <c r="CD448" s="121" t="str">
        <f t="shared" si="405"/>
        <v/>
      </c>
      <c r="CE448" s="121" t="str">
        <f t="shared" si="406"/>
        <v/>
      </c>
      <c r="CF448" s="121" t="str">
        <f t="shared" si="407"/>
        <v/>
      </c>
      <c r="CG448" s="121" t="str">
        <f t="shared" si="408"/>
        <v/>
      </c>
      <c r="CH448" s="121" t="str">
        <f t="shared" si="409"/>
        <v/>
      </c>
      <c r="CI448" s="121" t="str">
        <f t="shared" si="410"/>
        <v/>
      </c>
      <c r="CJ448" s="129" t="str">
        <f t="shared" si="411"/>
        <v/>
      </c>
      <c r="CK448" s="121" t="str">
        <f t="shared" si="412"/>
        <v/>
      </c>
      <c r="CL448" s="121" t="str">
        <f t="shared" si="413"/>
        <v/>
      </c>
      <c r="CM448" s="122" t="str">
        <f t="shared" si="414"/>
        <v/>
      </c>
      <c r="CN448" s="122"/>
      <c r="CO448" s="122"/>
      <c r="CP448" s="122"/>
      <c r="CQ448" s="122"/>
      <c r="CR448" s="218" t="str">
        <f t="shared" si="387"/>
        <v>NO</v>
      </c>
      <c r="CS448" s="120" t="str">
        <f t="shared" si="415"/>
        <v/>
      </c>
      <c r="CT448" s="121" t="str">
        <f t="shared" si="416"/>
        <v/>
      </c>
      <c r="CU448" s="121" t="str">
        <f t="shared" si="417"/>
        <v/>
      </c>
      <c r="CV448" s="121" t="str">
        <f t="shared" si="418"/>
        <v/>
      </c>
      <c r="CW448" s="121" t="str">
        <f t="shared" si="419"/>
        <v/>
      </c>
      <c r="CX448" s="121" t="str">
        <f t="shared" si="420"/>
        <v/>
      </c>
      <c r="CY448" s="121" t="str">
        <f t="shared" si="421"/>
        <v/>
      </c>
      <c r="CZ448" s="121" t="str">
        <f t="shared" si="422"/>
        <v/>
      </c>
      <c r="DA448" s="121" t="str">
        <f t="shared" si="423"/>
        <v/>
      </c>
      <c r="DB448" s="122" t="str">
        <f t="shared" si="424"/>
        <v/>
      </c>
      <c r="DC448" s="120" t="str">
        <f t="shared" si="425"/>
        <v/>
      </c>
      <c r="DD448" s="121" t="str">
        <f t="shared" si="426"/>
        <v/>
      </c>
      <c r="DE448" s="121" t="str">
        <f t="shared" si="427"/>
        <v/>
      </c>
      <c r="DF448" s="122" t="str">
        <f t="shared" si="428"/>
        <v/>
      </c>
      <c r="DG448" s="110"/>
    </row>
    <row r="449" spans="2:111" ht="16.2" hidden="1" customHeight="1" outlineLevel="2" x14ac:dyDescent="0.4">
      <c r="B449" s="7">
        <v>444</v>
      </c>
      <c r="C449" s="12"/>
      <c r="D449" s="13"/>
      <c r="E449" s="14"/>
      <c r="F449" s="14"/>
      <c r="G449" s="14"/>
      <c r="H449" s="14"/>
      <c r="I449" s="14"/>
      <c r="J449" s="14"/>
      <c r="K449" s="14"/>
      <c r="L449" s="15"/>
      <c r="M449" s="12"/>
      <c r="N449" s="12"/>
      <c r="O449" s="12"/>
      <c r="P449" s="98" t="str">
        <f xml:space="preserve"> IF(ISBLANK(M449),"",VLOOKUP(M449,ComboValue!$E$2:$I$18,5,FALSE))</f>
        <v/>
      </c>
      <c r="Q449" s="12"/>
      <c r="R449" s="234" t="str" cm="1">
        <f t="array" ref="R449">IF(OR(ISNUMBER(SEARCH("GHS05",$D449:$L449)),ISNUMBER(SEARCH("GHS06",$D449:$L449)),ISNUMBER(SEARCH("GHS07",$D449:$L449)),ISNUMBER(SEARCH("GHS08",$D449:$L449)),ISNUMBER(SEARCH("geen pictogram",$D449:$L449)),ISNUMBER(SEARCH("GHS09",$D449:$L449)),ISNUMBER(SEARCH("GHS05",$D449:$L449))),"JA","NEE")</f>
        <v>NEE</v>
      </c>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X449" s="121" t="str">
        <f xml:space="preserve"> IF(ISBLANK(D449),"",VLOOKUP(D449,ComboValue!$B$2:$C$11,2,FALSE) &amp; ",") &amp; IF(ISBLANK(E449),"",VLOOKUP(E449,ComboValue!$B$2:$C$11,2,FALSE) &amp; ",") &amp; IF(ISBLANK(F449),"",VLOOKUP(F449,ComboValue!$B$2:$C$11,2,FALSE) &amp; ",") &amp; IF(ISBLANK(G449),"",VLOOKUP(G449,ComboValue!$B$2:$C$11,2,FALSE) &amp; ",") &amp; IF(ISBLANK(H449),"",VLOOKUP(H449,ComboValue!$B$2:$C$11,2,FALSE) &amp; ",") &amp; IF(ISBLANK(I449),"",VLOOKUP(I449,ComboValue!$B$2:$C$11,2,FALSE) &amp; ",") &amp; IF(ISBLANK(J449),"",VLOOKUP(J449,ComboValue!$B$2:$C$11,2,FALSE) &amp; ",") &amp; IF(ISBLANK(K449),"",VLOOKUP(K449,ComboValue!$B$2:$C$11,2,FALSE) &amp; ",") &amp; IF(ISBLANK(L449),"",VLOOKUP(L449,ComboValue!$B$2:$C$11,2,FALSE) &amp; ",")</f>
        <v/>
      </c>
      <c r="AY449" s="121" t="str">
        <f t="shared" si="388"/>
        <v>Tous_NL</v>
      </c>
      <c r="AZ449" s="121" t="str">
        <f>IF(ISBLANK(M449),"",VLOOKUP(M449,ComboValue!$E$2:$G$18,3,FALSE))</f>
        <v/>
      </c>
      <c r="BA449" s="121" t="str">
        <f>IF(ISBLANK(N449),"",VLOOKUP(N449,ComboValue!$K$2:$L$5,2,FALSE))</f>
        <v/>
      </c>
      <c r="BB449" s="128" t="str">
        <f>IF(ISBLANK(S449),"",VLOOKUP(S449,ComboValue!$N$2:$O$70,2,FALSE) &amp; ",") &amp; IF(ISBLANK(T449),"",VLOOKUP(T449,ComboValue!$N$2:$O$70,2,FALSE) &amp; ",") &amp; IF(ISBLANK(U449),"",VLOOKUP(U449,ComboValue!$N$2:$O$70,2,FALSE) &amp; ",") &amp; IF(ISBLANK(V449),"",VLOOKUP(V449,ComboValue!$N$2:$O$70,2,FALSE) &amp; ",") &amp; IF(ISBLANK(W449),"",VLOOKUP(W449,ComboValue!$N$2:$O$70,2,FALSE) &amp; ",") &amp; IF(ISBLANK(X449),"",VLOOKUP(X449,ComboValue!$N$2:$O$70,2,FALSE) &amp; ",") &amp; IF(ISBLANK(Y449),"",VLOOKUP(Y449,ComboValue!$N$2:$O$70,2,FALSE) &amp; ",") &amp; IF(ISBLANK(Z449),"",VLOOKUP(Z449,ComboValue!$N$2:$O$70,2,FALSE) &amp; ",") &amp; IF(ISBLANK(AA449),"",VLOOKUP(AA449,ComboValue!$N$2:$O$70,2,FALSE) &amp; ",") &amp; IF(ISBLANK(AB449),"",VLOOKUP(AB449,ComboValue!$N$2:$O$70,2,FALSE) &amp; ",") &amp; IF(ISBLANK(AC449),"",VLOOKUP(AC449,ComboValue!$N$2:$O$70,2,FALSE) &amp; ",") &amp; IF(ISBLANK(AD449),"",VLOOKUP(AD449,ComboValue!$N$2:$O$70,2,FALSE) &amp; ",") &amp; IF(ISBLANK(AE449),"",VLOOKUP(AE449,ComboValue!$N$2:$O$70,2,FALSE) &amp; ",") &amp; IF(ISBLANK(AF449),"",VLOOKUP(AF449,ComboValue!$N$2:$O$70,2,FALSE) &amp; ",") &amp; IF(ISBLANK(AG449),"",VLOOKUP(AG449,ComboValue!$N$2:$O$70,2,FALSE) &amp; ",") &amp; IF(ISBLANK(AH449),"",VLOOKUP(AH449,ComboValue!$N$2:$O$70,2,FALSE) &amp; ",") &amp; IF(ISBLANK(AI449),"",VLOOKUP(AI449,ComboValue!$N$2:$O$70,2,FALSE) &amp; ",") &amp; IF(ISBLANK(AJ449),"",VLOOKUP(AJ449,ComboValue!$N$2:$O$70,2,FALSE) &amp; ",") &amp; IF(ISBLANK(AK449),"",VLOOKUP(AK449,ComboValue!$N$2:$O$70,2,FALSE) &amp; ",") &amp; IF(ISBLANK(AL449),"",VLOOKUP(AL449,ComboValue!$N$2:$O$70,2,FALSE) &amp; ",") &amp; IF(ISBLANK(AM449),"",VLOOKUP(AM449,ComboValue!$N$2:$O$70,2,FALSE) &amp; ",") &amp; IF(ISBLANK(AN449),"",VLOOKUP(AN449,ComboValue!$N$2:$O$70,2,FALSE) &amp; ",") &amp; IF(ISBLANK(AO449),"",VLOOKUP(AO449,ComboValue!$N$2:$O$70,2,FALSE) &amp; ",") &amp; IF(ISBLANK(AP449),"",VLOOKUP(AP449,ComboValue!$N$2:$O$70,2,FALSE) &amp; ",") &amp; IF(ISBLANK(AQ449),"",VLOOKUP(AQ449,ComboValue!$N$2:$O$70,2,FALSE) &amp; ",") &amp; IF(ISBLANK(AR449),"",VLOOKUP(AR449,ComboValue!$N$2:$O$70,2,FALSE) &amp; ",") &amp; IF(ISBLANK(AS449),"",VLOOKUP(AS449,ComboValue!$N$2:$O$70,2,FALSE) &amp; ",") &amp; IF(ISBLANK(AT449),"",VLOOKUP(AT449,ComboValue!$N$2:$O$70,2,FALSE) &amp; ",") &amp; IF(ISBLANK(AU449),"",VLOOKUP(AU449,ComboValue!$N$2:$O$70,2,FALSE) &amp; ",") &amp; IF(ISBLANK(AV449),"",VLOOKUP(AV449,ComboValue!$N$2:$O$70,2,FALSE) &amp; ",")</f>
        <v/>
      </c>
      <c r="BC449" s="122" t="str">
        <f t="shared" si="389"/>
        <v/>
      </c>
      <c r="BD449" s="110"/>
      <c r="BE449" s="120" t="str">
        <f t="shared" si="377"/>
        <v/>
      </c>
      <c r="BF449" s="121" t="str">
        <f t="shared" si="378"/>
        <v/>
      </c>
      <c r="BG449" s="121" t="str">
        <f t="shared" si="379"/>
        <v/>
      </c>
      <c r="BH449" s="121" t="str">
        <f t="shared" si="380"/>
        <v/>
      </c>
      <c r="BI449" s="121" t="str">
        <f t="shared" si="381"/>
        <v/>
      </c>
      <c r="BJ449" s="121" t="str">
        <f t="shared" si="382"/>
        <v/>
      </c>
      <c r="BK449" s="121" t="str">
        <f t="shared" si="383"/>
        <v/>
      </c>
      <c r="BL449" s="121" t="str">
        <f t="shared" si="384"/>
        <v/>
      </c>
      <c r="BM449" s="121" t="str">
        <f t="shared" si="385"/>
        <v/>
      </c>
      <c r="BN449" s="121" t="str">
        <f t="shared" si="386"/>
        <v/>
      </c>
      <c r="BO449" s="121">
        <f t="shared" si="390"/>
        <v>0</v>
      </c>
      <c r="BP449" s="121">
        <f t="shared" si="391"/>
        <v>0</v>
      </c>
      <c r="BQ449" s="121">
        <f t="shared" si="392"/>
        <v>0</v>
      </c>
      <c r="BR449" s="121">
        <f t="shared" si="393"/>
        <v>0</v>
      </c>
      <c r="BS449" s="121">
        <f t="shared" si="394"/>
        <v>0</v>
      </c>
      <c r="BT449" s="121">
        <f t="shared" si="395"/>
        <v>0</v>
      </c>
      <c r="BU449" s="121" t="str">
        <f t="shared" si="396"/>
        <v/>
      </c>
      <c r="BV449" s="121" t="str">
        <f t="shared" si="397"/>
        <v/>
      </c>
      <c r="BW449" s="121" t="str">
        <f t="shared" si="398"/>
        <v/>
      </c>
      <c r="BX449" s="121" t="str">
        <f t="shared" si="399"/>
        <v/>
      </c>
      <c r="BY449" s="121" t="str">
        <f t="shared" si="400"/>
        <v/>
      </c>
      <c r="BZ449" s="121" t="str">
        <f t="shared" si="401"/>
        <v/>
      </c>
      <c r="CA449" s="121" t="str">
        <f t="shared" si="402"/>
        <v/>
      </c>
      <c r="CB449" s="121" t="str">
        <f t="shared" si="403"/>
        <v/>
      </c>
      <c r="CC449" s="121" t="str">
        <f t="shared" si="404"/>
        <v/>
      </c>
      <c r="CD449" s="121" t="str">
        <f t="shared" si="405"/>
        <v/>
      </c>
      <c r="CE449" s="121" t="str">
        <f t="shared" si="406"/>
        <v/>
      </c>
      <c r="CF449" s="121" t="str">
        <f t="shared" si="407"/>
        <v/>
      </c>
      <c r="CG449" s="121" t="str">
        <f t="shared" si="408"/>
        <v/>
      </c>
      <c r="CH449" s="121" t="str">
        <f t="shared" si="409"/>
        <v/>
      </c>
      <c r="CI449" s="121" t="str">
        <f t="shared" si="410"/>
        <v/>
      </c>
      <c r="CJ449" s="129" t="str">
        <f t="shared" si="411"/>
        <v/>
      </c>
      <c r="CK449" s="121" t="str">
        <f t="shared" si="412"/>
        <v/>
      </c>
      <c r="CL449" s="121" t="str">
        <f t="shared" si="413"/>
        <v/>
      </c>
      <c r="CM449" s="122" t="str">
        <f t="shared" si="414"/>
        <v/>
      </c>
      <c r="CN449" s="122"/>
      <c r="CO449" s="122"/>
      <c r="CP449" s="122"/>
      <c r="CQ449" s="122"/>
      <c r="CR449" s="218" t="str">
        <f t="shared" si="387"/>
        <v>NO</v>
      </c>
      <c r="CS449" s="120" t="str">
        <f t="shared" si="415"/>
        <v/>
      </c>
      <c r="CT449" s="121" t="str">
        <f t="shared" si="416"/>
        <v/>
      </c>
      <c r="CU449" s="121" t="str">
        <f t="shared" si="417"/>
        <v/>
      </c>
      <c r="CV449" s="121" t="str">
        <f t="shared" si="418"/>
        <v/>
      </c>
      <c r="CW449" s="121" t="str">
        <f t="shared" si="419"/>
        <v/>
      </c>
      <c r="CX449" s="121" t="str">
        <f t="shared" si="420"/>
        <v/>
      </c>
      <c r="CY449" s="121" t="str">
        <f t="shared" si="421"/>
        <v/>
      </c>
      <c r="CZ449" s="121" t="str">
        <f t="shared" si="422"/>
        <v/>
      </c>
      <c r="DA449" s="121" t="str">
        <f t="shared" si="423"/>
        <v/>
      </c>
      <c r="DB449" s="122" t="str">
        <f t="shared" si="424"/>
        <v/>
      </c>
      <c r="DC449" s="120" t="str">
        <f t="shared" si="425"/>
        <v/>
      </c>
      <c r="DD449" s="121" t="str">
        <f t="shared" si="426"/>
        <v/>
      </c>
      <c r="DE449" s="121" t="str">
        <f t="shared" si="427"/>
        <v/>
      </c>
      <c r="DF449" s="122" t="str">
        <f t="shared" si="428"/>
        <v/>
      </c>
      <c r="DG449" s="110"/>
    </row>
    <row r="450" spans="2:111" ht="16.2" hidden="1" customHeight="1" outlineLevel="2" x14ac:dyDescent="0.4">
      <c r="B450" s="7">
        <v>445</v>
      </c>
      <c r="C450" s="12"/>
      <c r="D450" s="13"/>
      <c r="E450" s="14"/>
      <c r="F450" s="14"/>
      <c r="G450" s="14"/>
      <c r="H450" s="14"/>
      <c r="I450" s="14"/>
      <c r="J450" s="14"/>
      <c r="K450" s="14"/>
      <c r="L450" s="15"/>
      <c r="M450" s="12"/>
      <c r="N450" s="12"/>
      <c r="O450" s="12"/>
      <c r="P450" s="98" t="str">
        <f xml:space="preserve"> IF(ISBLANK(M450),"",VLOOKUP(M450,ComboValue!$E$2:$I$18,5,FALSE))</f>
        <v/>
      </c>
      <c r="Q450" s="12"/>
      <c r="R450" s="234" t="str" cm="1">
        <f t="array" ref="R450">IF(OR(ISNUMBER(SEARCH("GHS05",$D450:$L450)),ISNUMBER(SEARCH("GHS06",$D450:$L450)),ISNUMBER(SEARCH("GHS07",$D450:$L450)),ISNUMBER(SEARCH("GHS08",$D450:$L450)),ISNUMBER(SEARCH("geen pictogram",$D450:$L450)),ISNUMBER(SEARCH("GHS09",$D450:$L450)),ISNUMBER(SEARCH("GHS05",$D450:$L450))),"JA","NEE")</f>
        <v>NEE</v>
      </c>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X450" s="121" t="str">
        <f xml:space="preserve"> IF(ISBLANK(D450),"",VLOOKUP(D450,ComboValue!$B$2:$C$11,2,FALSE) &amp; ",") &amp; IF(ISBLANK(E450),"",VLOOKUP(E450,ComboValue!$B$2:$C$11,2,FALSE) &amp; ",") &amp; IF(ISBLANK(F450),"",VLOOKUP(F450,ComboValue!$B$2:$C$11,2,FALSE) &amp; ",") &amp; IF(ISBLANK(G450),"",VLOOKUP(G450,ComboValue!$B$2:$C$11,2,FALSE) &amp; ",") &amp; IF(ISBLANK(H450),"",VLOOKUP(H450,ComboValue!$B$2:$C$11,2,FALSE) &amp; ",") &amp; IF(ISBLANK(I450),"",VLOOKUP(I450,ComboValue!$B$2:$C$11,2,FALSE) &amp; ",") &amp; IF(ISBLANK(J450),"",VLOOKUP(J450,ComboValue!$B$2:$C$11,2,FALSE) &amp; ",") &amp; IF(ISBLANK(K450),"",VLOOKUP(K450,ComboValue!$B$2:$C$11,2,FALSE) &amp; ",") &amp; IF(ISBLANK(L450),"",VLOOKUP(L450,ComboValue!$B$2:$C$11,2,FALSE) &amp; ",")</f>
        <v/>
      </c>
      <c r="AY450" s="121" t="str">
        <f t="shared" si="388"/>
        <v>Tous_NL</v>
      </c>
      <c r="AZ450" s="121" t="str">
        <f>IF(ISBLANK(M450),"",VLOOKUP(M450,ComboValue!$E$2:$G$18,3,FALSE))</f>
        <v/>
      </c>
      <c r="BA450" s="121" t="str">
        <f>IF(ISBLANK(N450),"",VLOOKUP(N450,ComboValue!$K$2:$L$5,2,FALSE))</f>
        <v/>
      </c>
      <c r="BB450" s="128" t="str">
        <f>IF(ISBLANK(S450),"",VLOOKUP(S450,ComboValue!$N$2:$O$70,2,FALSE) &amp; ",") &amp; IF(ISBLANK(T450),"",VLOOKUP(T450,ComboValue!$N$2:$O$70,2,FALSE) &amp; ",") &amp; IF(ISBLANK(U450),"",VLOOKUP(U450,ComboValue!$N$2:$O$70,2,FALSE) &amp; ",") &amp; IF(ISBLANK(V450),"",VLOOKUP(V450,ComboValue!$N$2:$O$70,2,FALSE) &amp; ",") &amp; IF(ISBLANK(W450),"",VLOOKUP(W450,ComboValue!$N$2:$O$70,2,FALSE) &amp; ",") &amp; IF(ISBLANK(X450),"",VLOOKUP(X450,ComboValue!$N$2:$O$70,2,FALSE) &amp; ",") &amp; IF(ISBLANK(Y450),"",VLOOKUP(Y450,ComboValue!$N$2:$O$70,2,FALSE) &amp; ",") &amp; IF(ISBLANK(Z450),"",VLOOKUP(Z450,ComboValue!$N$2:$O$70,2,FALSE) &amp; ",") &amp; IF(ISBLANK(AA450),"",VLOOKUP(AA450,ComboValue!$N$2:$O$70,2,FALSE) &amp; ",") &amp; IF(ISBLANK(AB450),"",VLOOKUP(AB450,ComboValue!$N$2:$O$70,2,FALSE) &amp; ",") &amp; IF(ISBLANK(AC450),"",VLOOKUP(AC450,ComboValue!$N$2:$O$70,2,FALSE) &amp; ",") &amp; IF(ISBLANK(AD450),"",VLOOKUP(AD450,ComboValue!$N$2:$O$70,2,FALSE) &amp; ",") &amp; IF(ISBLANK(AE450),"",VLOOKUP(AE450,ComboValue!$N$2:$O$70,2,FALSE) &amp; ",") &amp; IF(ISBLANK(AF450),"",VLOOKUP(AF450,ComboValue!$N$2:$O$70,2,FALSE) &amp; ",") &amp; IF(ISBLANK(AG450),"",VLOOKUP(AG450,ComboValue!$N$2:$O$70,2,FALSE) &amp; ",") &amp; IF(ISBLANK(AH450),"",VLOOKUP(AH450,ComboValue!$N$2:$O$70,2,FALSE) &amp; ",") &amp; IF(ISBLANK(AI450),"",VLOOKUP(AI450,ComboValue!$N$2:$O$70,2,FALSE) &amp; ",") &amp; IF(ISBLANK(AJ450),"",VLOOKUP(AJ450,ComboValue!$N$2:$O$70,2,FALSE) &amp; ",") &amp; IF(ISBLANK(AK450),"",VLOOKUP(AK450,ComboValue!$N$2:$O$70,2,FALSE) &amp; ",") &amp; IF(ISBLANK(AL450),"",VLOOKUP(AL450,ComboValue!$N$2:$O$70,2,FALSE) &amp; ",") &amp; IF(ISBLANK(AM450),"",VLOOKUP(AM450,ComboValue!$N$2:$O$70,2,FALSE) &amp; ",") &amp; IF(ISBLANK(AN450),"",VLOOKUP(AN450,ComboValue!$N$2:$O$70,2,FALSE) &amp; ",") &amp; IF(ISBLANK(AO450),"",VLOOKUP(AO450,ComboValue!$N$2:$O$70,2,FALSE) &amp; ",") &amp; IF(ISBLANK(AP450),"",VLOOKUP(AP450,ComboValue!$N$2:$O$70,2,FALSE) &amp; ",") &amp; IF(ISBLANK(AQ450),"",VLOOKUP(AQ450,ComboValue!$N$2:$O$70,2,FALSE) &amp; ",") &amp; IF(ISBLANK(AR450),"",VLOOKUP(AR450,ComboValue!$N$2:$O$70,2,FALSE) &amp; ",") &amp; IF(ISBLANK(AS450),"",VLOOKUP(AS450,ComboValue!$N$2:$O$70,2,FALSE) &amp; ",") &amp; IF(ISBLANK(AT450),"",VLOOKUP(AT450,ComboValue!$N$2:$O$70,2,FALSE) &amp; ",") &amp; IF(ISBLANK(AU450),"",VLOOKUP(AU450,ComboValue!$N$2:$O$70,2,FALSE) &amp; ",") &amp; IF(ISBLANK(AV450),"",VLOOKUP(AV450,ComboValue!$N$2:$O$70,2,FALSE) &amp; ",")</f>
        <v/>
      </c>
      <c r="BC450" s="122" t="str">
        <f t="shared" si="389"/>
        <v/>
      </c>
      <c r="BD450" s="110"/>
      <c r="BE450" s="120" t="str">
        <f t="shared" si="377"/>
        <v/>
      </c>
      <c r="BF450" s="121" t="str">
        <f t="shared" si="378"/>
        <v/>
      </c>
      <c r="BG450" s="121" t="str">
        <f t="shared" si="379"/>
        <v/>
      </c>
      <c r="BH450" s="121" t="str">
        <f t="shared" si="380"/>
        <v/>
      </c>
      <c r="BI450" s="121" t="str">
        <f t="shared" si="381"/>
        <v/>
      </c>
      <c r="BJ450" s="121" t="str">
        <f t="shared" si="382"/>
        <v/>
      </c>
      <c r="BK450" s="121" t="str">
        <f t="shared" si="383"/>
        <v/>
      </c>
      <c r="BL450" s="121" t="str">
        <f t="shared" si="384"/>
        <v/>
      </c>
      <c r="BM450" s="121" t="str">
        <f t="shared" si="385"/>
        <v/>
      </c>
      <c r="BN450" s="121" t="str">
        <f t="shared" si="386"/>
        <v/>
      </c>
      <c r="BO450" s="121">
        <f t="shared" si="390"/>
        <v>0</v>
      </c>
      <c r="BP450" s="121">
        <f t="shared" si="391"/>
        <v>0</v>
      </c>
      <c r="BQ450" s="121">
        <f t="shared" si="392"/>
        <v>0</v>
      </c>
      <c r="BR450" s="121">
        <f t="shared" si="393"/>
        <v>0</v>
      </c>
      <c r="BS450" s="121">
        <f t="shared" si="394"/>
        <v>0</v>
      </c>
      <c r="BT450" s="121">
        <f t="shared" si="395"/>
        <v>0</v>
      </c>
      <c r="BU450" s="121" t="str">
        <f t="shared" si="396"/>
        <v/>
      </c>
      <c r="BV450" s="121" t="str">
        <f t="shared" si="397"/>
        <v/>
      </c>
      <c r="BW450" s="121" t="str">
        <f t="shared" si="398"/>
        <v/>
      </c>
      <c r="BX450" s="121" t="str">
        <f t="shared" si="399"/>
        <v/>
      </c>
      <c r="BY450" s="121" t="str">
        <f t="shared" si="400"/>
        <v/>
      </c>
      <c r="BZ450" s="121" t="str">
        <f t="shared" si="401"/>
        <v/>
      </c>
      <c r="CA450" s="121" t="str">
        <f t="shared" si="402"/>
        <v/>
      </c>
      <c r="CB450" s="121" t="str">
        <f t="shared" si="403"/>
        <v/>
      </c>
      <c r="CC450" s="121" t="str">
        <f t="shared" si="404"/>
        <v/>
      </c>
      <c r="CD450" s="121" t="str">
        <f t="shared" si="405"/>
        <v/>
      </c>
      <c r="CE450" s="121" t="str">
        <f t="shared" si="406"/>
        <v/>
      </c>
      <c r="CF450" s="121" t="str">
        <f t="shared" si="407"/>
        <v/>
      </c>
      <c r="CG450" s="121" t="str">
        <f t="shared" si="408"/>
        <v/>
      </c>
      <c r="CH450" s="121" t="str">
        <f t="shared" si="409"/>
        <v/>
      </c>
      <c r="CI450" s="121" t="str">
        <f t="shared" si="410"/>
        <v/>
      </c>
      <c r="CJ450" s="129" t="str">
        <f t="shared" si="411"/>
        <v/>
      </c>
      <c r="CK450" s="121" t="str">
        <f t="shared" si="412"/>
        <v/>
      </c>
      <c r="CL450" s="121" t="str">
        <f t="shared" si="413"/>
        <v/>
      </c>
      <c r="CM450" s="122" t="str">
        <f t="shared" si="414"/>
        <v/>
      </c>
      <c r="CN450" s="122"/>
      <c r="CO450" s="122"/>
      <c r="CP450" s="122"/>
      <c r="CQ450" s="122"/>
      <c r="CR450" s="218" t="str">
        <f t="shared" si="387"/>
        <v>NO</v>
      </c>
      <c r="CS450" s="120" t="str">
        <f t="shared" si="415"/>
        <v/>
      </c>
      <c r="CT450" s="121" t="str">
        <f t="shared" si="416"/>
        <v/>
      </c>
      <c r="CU450" s="121" t="str">
        <f t="shared" si="417"/>
        <v/>
      </c>
      <c r="CV450" s="121" t="str">
        <f t="shared" si="418"/>
        <v/>
      </c>
      <c r="CW450" s="121" t="str">
        <f t="shared" si="419"/>
        <v/>
      </c>
      <c r="CX450" s="121" t="str">
        <f t="shared" si="420"/>
        <v/>
      </c>
      <c r="CY450" s="121" t="str">
        <f t="shared" si="421"/>
        <v/>
      </c>
      <c r="CZ450" s="121" t="str">
        <f t="shared" si="422"/>
        <v/>
      </c>
      <c r="DA450" s="121" t="str">
        <f t="shared" si="423"/>
        <v/>
      </c>
      <c r="DB450" s="122" t="str">
        <f t="shared" si="424"/>
        <v/>
      </c>
      <c r="DC450" s="120" t="str">
        <f t="shared" si="425"/>
        <v/>
      </c>
      <c r="DD450" s="121" t="str">
        <f t="shared" si="426"/>
        <v/>
      </c>
      <c r="DE450" s="121" t="str">
        <f t="shared" si="427"/>
        <v/>
      </c>
      <c r="DF450" s="122" t="str">
        <f t="shared" si="428"/>
        <v/>
      </c>
      <c r="DG450" s="110"/>
    </row>
    <row r="451" spans="2:111" ht="16.2" hidden="1" customHeight="1" outlineLevel="2" x14ac:dyDescent="0.4">
      <c r="B451" s="7">
        <v>446</v>
      </c>
      <c r="C451" s="12"/>
      <c r="D451" s="13"/>
      <c r="E451" s="14"/>
      <c r="F451" s="14"/>
      <c r="G451" s="14"/>
      <c r="H451" s="14"/>
      <c r="I451" s="14"/>
      <c r="J451" s="14"/>
      <c r="K451" s="14"/>
      <c r="L451" s="15"/>
      <c r="M451" s="12"/>
      <c r="N451" s="12"/>
      <c r="O451" s="12"/>
      <c r="P451" s="98" t="str">
        <f xml:space="preserve"> IF(ISBLANK(M451),"",VLOOKUP(M451,ComboValue!$E$2:$I$18,5,FALSE))</f>
        <v/>
      </c>
      <c r="Q451" s="12"/>
      <c r="R451" s="234" t="str" cm="1">
        <f t="array" ref="R451">IF(OR(ISNUMBER(SEARCH("GHS05",$D451:$L451)),ISNUMBER(SEARCH("GHS06",$D451:$L451)),ISNUMBER(SEARCH("GHS07",$D451:$L451)),ISNUMBER(SEARCH("GHS08",$D451:$L451)),ISNUMBER(SEARCH("geen pictogram",$D451:$L451)),ISNUMBER(SEARCH("GHS09",$D451:$L451)),ISNUMBER(SEARCH("GHS05",$D451:$L451))),"JA","NEE")</f>
        <v>NEE</v>
      </c>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X451" s="121" t="str">
        <f xml:space="preserve"> IF(ISBLANK(D451),"",VLOOKUP(D451,ComboValue!$B$2:$C$11,2,FALSE) &amp; ",") &amp; IF(ISBLANK(E451),"",VLOOKUP(E451,ComboValue!$B$2:$C$11,2,FALSE) &amp; ",") &amp; IF(ISBLANK(F451),"",VLOOKUP(F451,ComboValue!$B$2:$C$11,2,FALSE) &amp; ",") &amp; IF(ISBLANK(G451),"",VLOOKUP(G451,ComboValue!$B$2:$C$11,2,FALSE) &amp; ",") &amp; IF(ISBLANK(H451),"",VLOOKUP(H451,ComboValue!$B$2:$C$11,2,FALSE) &amp; ",") &amp; IF(ISBLANK(I451),"",VLOOKUP(I451,ComboValue!$B$2:$C$11,2,FALSE) &amp; ",") &amp; IF(ISBLANK(J451),"",VLOOKUP(J451,ComboValue!$B$2:$C$11,2,FALSE) &amp; ",") &amp; IF(ISBLANK(K451),"",VLOOKUP(K451,ComboValue!$B$2:$C$11,2,FALSE) &amp; ",") &amp; IF(ISBLANK(L451),"",VLOOKUP(L451,ComboValue!$B$2:$C$11,2,FALSE) &amp; ",")</f>
        <v/>
      </c>
      <c r="AY451" s="121" t="str">
        <f t="shared" si="388"/>
        <v>Tous_NL</v>
      </c>
      <c r="AZ451" s="121" t="str">
        <f>IF(ISBLANK(M451),"",VLOOKUP(M451,ComboValue!$E$2:$G$18,3,FALSE))</f>
        <v/>
      </c>
      <c r="BA451" s="121" t="str">
        <f>IF(ISBLANK(N451),"",VLOOKUP(N451,ComboValue!$K$2:$L$5,2,FALSE))</f>
        <v/>
      </c>
      <c r="BB451" s="128" t="str">
        <f>IF(ISBLANK(S451),"",VLOOKUP(S451,ComboValue!$N$2:$O$70,2,FALSE) &amp; ",") &amp; IF(ISBLANK(T451),"",VLOOKUP(T451,ComboValue!$N$2:$O$70,2,FALSE) &amp; ",") &amp; IF(ISBLANK(U451),"",VLOOKUP(U451,ComboValue!$N$2:$O$70,2,FALSE) &amp; ",") &amp; IF(ISBLANK(V451),"",VLOOKUP(V451,ComboValue!$N$2:$O$70,2,FALSE) &amp; ",") &amp; IF(ISBLANK(W451),"",VLOOKUP(W451,ComboValue!$N$2:$O$70,2,FALSE) &amp; ",") &amp; IF(ISBLANK(X451),"",VLOOKUP(X451,ComboValue!$N$2:$O$70,2,FALSE) &amp; ",") &amp; IF(ISBLANK(Y451),"",VLOOKUP(Y451,ComboValue!$N$2:$O$70,2,FALSE) &amp; ",") &amp; IF(ISBLANK(Z451),"",VLOOKUP(Z451,ComboValue!$N$2:$O$70,2,FALSE) &amp; ",") &amp; IF(ISBLANK(AA451),"",VLOOKUP(AA451,ComboValue!$N$2:$O$70,2,FALSE) &amp; ",") &amp; IF(ISBLANK(AB451),"",VLOOKUP(AB451,ComboValue!$N$2:$O$70,2,FALSE) &amp; ",") &amp; IF(ISBLANK(AC451),"",VLOOKUP(AC451,ComboValue!$N$2:$O$70,2,FALSE) &amp; ",") &amp; IF(ISBLANK(AD451),"",VLOOKUP(AD451,ComboValue!$N$2:$O$70,2,FALSE) &amp; ",") &amp; IF(ISBLANK(AE451),"",VLOOKUP(AE451,ComboValue!$N$2:$O$70,2,FALSE) &amp; ",") &amp; IF(ISBLANK(AF451),"",VLOOKUP(AF451,ComboValue!$N$2:$O$70,2,FALSE) &amp; ",") &amp; IF(ISBLANK(AG451),"",VLOOKUP(AG451,ComboValue!$N$2:$O$70,2,FALSE) &amp; ",") &amp; IF(ISBLANK(AH451),"",VLOOKUP(AH451,ComboValue!$N$2:$O$70,2,FALSE) &amp; ",") &amp; IF(ISBLANK(AI451),"",VLOOKUP(AI451,ComboValue!$N$2:$O$70,2,FALSE) &amp; ",") &amp; IF(ISBLANK(AJ451),"",VLOOKUP(AJ451,ComboValue!$N$2:$O$70,2,FALSE) &amp; ",") &amp; IF(ISBLANK(AK451),"",VLOOKUP(AK451,ComboValue!$N$2:$O$70,2,FALSE) &amp; ",") &amp; IF(ISBLANK(AL451),"",VLOOKUP(AL451,ComboValue!$N$2:$O$70,2,FALSE) &amp; ",") &amp; IF(ISBLANK(AM451),"",VLOOKUP(AM451,ComboValue!$N$2:$O$70,2,FALSE) &amp; ",") &amp; IF(ISBLANK(AN451),"",VLOOKUP(AN451,ComboValue!$N$2:$O$70,2,FALSE) &amp; ",") &amp; IF(ISBLANK(AO451),"",VLOOKUP(AO451,ComboValue!$N$2:$O$70,2,FALSE) &amp; ",") &amp; IF(ISBLANK(AP451),"",VLOOKUP(AP451,ComboValue!$N$2:$O$70,2,FALSE) &amp; ",") &amp; IF(ISBLANK(AQ451),"",VLOOKUP(AQ451,ComboValue!$N$2:$O$70,2,FALSE) &amp; ",") &amp; IF(ISBLANK(AR451),"",VLOOKUP(AR451,ComboValue!$N$2:$O$70,2,FALSE) &amp; ",") &amp; IF(ISBLANK(AS451),"",VLOOKUP(AS451,ComboValue!$N$2:$O$70,2,FALSE) &amp; ",") &amp; IF(ISBLANK(AT451),"",VLOOKUP(AT451,ComboValue!$N$2:$O$70,2,FALSE) &amp; ",") &amp; IF(ISBLANK(AU451),"",VLOOKUP(AU451,ComboValue!$N$2:$O$70,2,FALSE) &amp; ",") &amp; IF(ISBLANK(AV451),"",VLOOKUP(AV451,ComboValue!$N$2:$O$70,2,FALSE) &amp; ",")</f>
        <v/>
      </c>
      <c r="BC451" s="122" t="str">
        <f t="shared" si="389"/>
        <v/>
      </c>
      <c r="BD451" s="110"/>
      <c r="BE451" s="120" t="str">
        <f t="shared" si="377"/>
        <v/>
      </c>
      <c r="BF451" s="121" t="str">
        <f t="shared" si="378"/>
        <v/>
      </c>
      <c r="BG451" s="121" t="str">
        <f t="shared" si="379"/>
        <v/>
      </c>
      <c r="BH451" s="121" t="str">
        <f t="shared" si="380"/>
        <v/>
      </c>
      <c r="BI451" s="121" t="str">
        <f t="shared" si="381"/>
        <v/>
      </c>
      <c r="BJ451" s="121" t="str">
        <f t="shared" si="382"/>
        <v/>
      </c>
      <c r="BK451" s="121" t="str">
        <f t="shared" si="383"/>
        <v/>
      </c>
      <c r="BL451" s="121" t="str">
        <f t="shared" si="384"/>
        <v/>
      </c>
      <c r="BM451" s="121" t="str">
        <f t="shared" si="385"/>
        <v/>
      </c>
      <c r="BN451" s="121" t="str">
        <f t="shared" si="386"/>
        <v/>
      </c>
      <c r="BO451" s="121">
        <f t="shared" si="390"/>
        <v>0</v>
      </c>
      <c r="BP451" s="121">
        <f t="shared" si="391"/>
        <v>0</v>
      </c>
      <c r="BQ451" s="121">
        <f t="shared" si="392"/>
        <v>0</v>
      </c>
      <c r="BR451" s="121">
        <f t="shared" si="393"/>
        <v>0</v>
      </c>
      <c r="BS451" s="121">
        <f t="shared" si="394"/>
        <v>0</v>
      </c>
      <c r="BT451" s="121">
        <f t="shared" si="395"/>
        <v>0</v>
      </c>
      <c r="BU451" s="121" t="str">
        <f t="shared" si="396"/>
        <v/>
      </c>
      <c r="BV451" s="121" t="str">
        <f t="shared" si="397"/>
        <v/>
      </c>
      <c r="BW451" s="121" t="str">
        <f t="shared" si="398"/>
        <v/>
      </c>
      <c r="BX451" s="121" t="str">
        <f t="shared" si="399"/>
        <v/>
      </c>
      <c r="BY451" s="121" t="str">
        <f t="shared" si="400"/>
        <v/>
      </c>
      <c r="BZ451" s="121" t="str">
        <f t="shared" si="401"/>
        <v/>
      </c>
      <c r="CA451" s="121" t="str">
        <f t="shared" si="402"/>
        <v/>
      </c>
      <c r="CB451" s="121" t="str">
        <f t="shared" si="403"/>
        <v/>
      </c>
      <c r="CC451" s="121" t="str">
        <f t="shared" si="404"/>
        <v/>
      </c>
      <c r="CD451" s="121" t="str">
        <f t="shared" si="405"/>
        <v/>
      </c>
      <c r="CE451" s="121" t="str">
        <f t="shared" si="406"/>
        <v/>
      </c>
      <c r="CF451" s="121" t="str">
        <f t="shared" si="407"/>
        <v/>
      </c>
      <c r="CG451" s="121" t="str">
        <f t="shared" si="408"/>
        <v/>
      </c>
      <c r="CH451" s="121" t="str">
        <f t="shared" si="409"/>
        <v/>
      </c>
      <c r="CI451" s="121" t="str">
        <f t="shared" si="410"/>
        <v/>
      </c>
      <c r="CJ451" s="129" t="str">
        <f t="shared" si="411"/>
        <v/>
      </c>
      <c r="CK451" s="121" t="str">
        <f t="shared" si="412"/>
        <v/>
      </c>
      <c r="CL451" s="121" t="str">
        <f t="shared" si="413"/>
        <v/>
      </c>
      <c r="CM451" s="122" t="str">
        <f t="shared" si="414"/>
        <v/>
      </c>
      <c r="CN451" s="122"/>
      <c r="CO451" s="122"/>
      <c r="CP451" s="122"/>
      <c r="CQ451" s="122"/>
      <c r="CR451" s="218" t="str">
        <f t="shared" si="387"/>
        <v>NO</v>
      </c>
      <c r="CS451" s="120" t="str">
        <f t="shared" si="415"/>
        <v/>
      </c>
      <c r="CT451" s="121" t="str">
        <f t="shared" si="416"/>
        <v/>
      </c>
      <c r="CU451" s="121" t="str">
        <f t="shared" si="417"/>
        <v/>
      </c>
      <c r="CV451" s="121" t="str">
        <f t="shared" si="418"/>
        <v/>
      </c>
      <c r="CW451" s="121" t="str">
        <f t="shared" si="419"/>
        <v/>
      </c>
      <c r="CX451" s="121" t="str">
        <f t="shared" si="420"/>
        <v/>
      </c>
      <c r="CY451" s="121" t="str">
        <f t="shared" si="421"/>
        <v/>
      </c>
      <c r="CZ451" s="121" t="str">
        <f t="shared" si="422"/>
        <v/>
      </c>
      <c r="DA451" s="121" t="str">
        <f t="shared" si="423"/>
        <v/>
      </c>
      <c r="DB451" s="122" t="str">
        <f t="shared" si="424"/>
        <v/>
      </c>
      <c r="DC451" s="120" t="str">
        <f t="shared" si="425"/>
        <v/>
      </c>
      <c r="DD451" s="121" t="str">
        <f t="shared" si="426"/>
        <v/>
      </c>
      <c r="DE451" s="121" t="str">
        <f t="shared" si="427"/>
        <v/>
      </c>
      <c r="DF451" s="122" t="str">
        <f t="shared" si="428"/>
        <v/>
      </c>
      <c r="DG451" s="110"/>
    </row>
    <row r="452" spans="2:111" ht="16.2" hidden="1" customHeight="1" outlineLevel="2" x14ac:dyDescent="0.4">
      <c r="B452" s="7">
        <v>447</v>
      </c>
      <c r="C452" s="12"/>
      <c r="D452" s="13"/>
      <c r="E452" s="14"/>
      <c r="F452" s="14"/>
      <c r="G452" s="14"/>
      <c r="H452" s="14"/>
      <c r="I452" s="14"/>
      <c r="J452" s="14"/>
      <c r="K452" s="14"/>
      <c r="L452" s="15"/>
      <c r="M452" s="12"/>
      <c r="N452" s="12"/>
      <c r="O452" s="12"/>
      <c r="P452" s="98" t="str">
        <f xml:space="preserve"> IF(ISBLANK(M452),"",VLOOKUP(M452,ComboValue!$E$2:$I$18,5,FALSE))</f>
        <v/>
      </c>
      <c r="Q452" s="12"/>
      <c r="R452" s="234" t="str" cm="1">
        <f t="array" ref="R452">IF(OR(ISNUMBER(SEARCH("GHS05",$D452:$L452)),ISNUMBER(SEARCH("GHS06",$D452:$L452)),ISNUMBER(SEARCH("GHS07",$D452:$L452)),ISNUMBER(SEARCH("GHS08",$D452:$L452)),ISNUMBER(SEARCH("geen pictogram",$D452:$L452)),ISNUMBER(SEARCH("GHS09",$D452:$L452)),ISNUMBER(SEARCH("GHS05",$D452:$L452))),"JA","NEE")</f>
        <v>NEE</v>
      </c>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X452" s="121" t="str">
        <f xml:space="preserve"> IF(ISBLANK(D452),"",VLOOKUP(D452,ComboValue!$B$2:$C$11,2,FALSE) &amp; ",") &amp; IF(ISBLANK(E452),"",VLOOKUP(E452,ComboValue!$B$2:$C$11,2,FALSE) &amp; ",") &amp; IF(ISBLANK(F452),"",VLOOKUP(F452,ComboValue!$B$2:$C$11,2,FALSE) &amp; ",") &amp; IF(ISBLANK(G452),"",VLOOKUP(G452,ComboValue!$B$2:$C$11,2,FALSE) &amp; ",") &amp; IF(ISBLANK(H452),"",VLOOKUP(H452,ComboValue!$B$2:$C$11,2,FALSE) &amp; ",") &amp; IF(ISBLANK(I452),"",VLOOKUP(I452,ComboValue!$B$2:$C$11,2,FALSE) &amp; ",") &amp; IF(ISBLANK(J452),"",VLOOKUP(J452,ComboValue!$B$2:$C$11,2,FALSE) &amp; ",") &amp; IF(ISBLANK(K452),"",VLOOKUP(K452,ComboValue!$B$2:$C$11,2,FALSE) &amp; ",") &amp; IF(ISBLANK(L452),"",VLOOKUP(L452,ComboValue!$B$2:$C$11,2,FALSE) &amp; ",")</f>
        <v/>
      </c>
      <c r="AY452" s="121" t="str">
        <f t="shared" si="388"/>
        <v>Tous_NL</v>
      </c>
      <c r="AZ452" s="121" t="str">
        <f>IF(ISBLANK(M452),"",VLOOKUP(M452,ComboValue!$E$2:$G$18,3,FALSE))</f>
        <v/>
      </c>
      <c r="BA452" s="121" t="str">
        <f>IF(ISBLANK(N452),"",VLOOKUP(N452,ComboValue!$K$2:$L$5,2,FALSE))</f>
        <v/>
      </c>
      <c r="BB452" s="128" t="str">
        <f>IF(ISBLANK(S452),"",VLOOKUP(S452,ComboValue!$N$2:$O$70,2,FALSE) &amp; ",") &amp; IF(ISBLANK(T452),"",VLOOKUP(T452,ComboValue!$N$2:$O$70,2,FALSE) &amp; ",") &amp; IF(ISBLANK(U452),"",VLOOKUP(U452,ComboValue!$N$2:$O$70,2,FALSE) &amp; ",") &amp; IF(ISBLANK(V452),"",VLOOKUP(V452,ComboValue!$N$2:$O$70,2,FALSE) &amp; ",") &amp; IF(ISBLANK(W452),"",VLOOKUP(W452,ComboValue!$N$2:$O$70,2,FALSE) &amp; ",") &amp; IF(ISBLANK(X452),"",VLOOKUP(X452,ComboValue!$N$2:$O$70,2,FALSE) &amp; ",") &amp; IF(ISBLANK(Y452),"",VLOOKUP(Y452,ComboValue!$N$2:$O$70,2,FALSE) &amp; ",") &amp; IF(ISBLANK(Z452),"",VLOOKUP(Z452,ComboValue!$N$2:$O$70,2,FALSE) &amp; ",") &amp; IF(ISBLANK(AA452),"",VLOOKUP(AA452,ComboValue!$N$2:$O$70,2,FALSE) &amp; ",") &amp; IF(ISBLANK(AB452),"",VLOOKUP(AB452,ComboValue!$N$2:$O$70,2,FALSE) &amp; ",") &amp; IF(ISBLANK(AC452),"",VLOOKUP(AC452,ComboValue!$N$2:$O$70,2,FALSE) &amp; ",") &amp; IF(ISBLANK(AD452),"",VLOOKUP(AD452,ComboValue!$N$2:$O$70,2,FALSE) &amp; ",") &amp; IF(ISBLANK(AE452),"",VLOOKUP(AE452,ComboValue!$N$2:$O$70,2,FALSE) &amp; ",") &amp; IF(ISBLANK(AF452),"",VLOOKUP(AF452,ComboValue!$N$2:$O$70,2,FALSE) &amp; ",") &amp; IF(ISBLANK(AG452),"",VLOOKUP(AG452,ComboValue!$N$2:$O$70,2,FALSE) &amp; ",") &amp; IF(ISBLANK(AH452),"",VLOOKUP(AH452,ComboValue!$N$2:$O$70,2,FALSE) &amp; ",") &amp; IF(ISBLANK(AI452),"",VLOOKUP(AI452,ComboValue!$N$2:$O$70,2,FALSE) &amp; ",") &amp; IF(ISBLANK(AJ452),"",VLOOKUP(AJ452,ComboValue!$N$2:$O$70,2,FALSE) &amp; ",") &amp; IF(ISBLANK(AK452),"",VLOOKUP(AK452,ComboValue!$N$2:$O$70,2,FALSE) &amp; ",") &amp; IF(ISBLANK(AL452),"",VLOOKUP(AL452,ComboValue!$N$2:$O$70,2,FALSE) &amp; ",") &amp; IF(ISBLANK(AM452),"",VLOOKUP(AM452,ComboValue!$N$2:$O$70,2,FALSE) &amp; ",") &amp; IF(ISBLANK(AN452),"",VLOOKUP(AN452,ComboValue!$N$2:$O$70,2,FALSE) &amp; ",") &amp; IF(ISBLANK(AO452),"",VLOOKUP(AO452,ComboValue!$N$2:$O$70,2,FALSE) &amp; ",") &amp; IF(ISBLANK(AP452),"",VLOOKUP(AP452,ComboValue!$N$2:$O$70,2,FALSE) &amp; ",") &amp; IF(ISBLANK(AQ452),"",VLOOKUP(AQ452,ComboValue!$N$2:$O$70,2,FALSE) &amp; ",") &amp; IF(ISBLANK(AR452),"",VLOOKUP(AR452,ComboValue!$N$2:$O$70,2,FALSE) &amp; ",") &amp; IF(ISBLANK(AS452),"",VLOOKUP(AS452,ComboValue!$N$2:$O$70,2,FALSE) &amp; ",") &amp; IF(ISBLANK(AT452),"",VLOOKUP(AT452,ComboValue!$N$2:$O$70,2,FALSE) &amp; ",") &amp; IF(ISBLANK(AU452),"",VLOOKUP(AU452,ComboValue!$N$2:$O$70,2,FALSE) &amp; ",") &amp; IF(ISBLANK(AV452),"",VLOOKUP(AV452,ComboValue!$N$2:$O$70,2,FALSE) &amp; ",")</f>
        <v/>
      </c>
      <c r="BC452" s="122" t="str">
        <f t="shared" si="389"/>
        <v/>
      </c>
      <c r="BD452" s="110"/>
      <c r="BE452" s="120" t="str">
        <f t="shared" si="377"/>
        <v/>
      </c>
      <c r="BF452" s="121" t="str">
        <f t="shared" si="378"/>
        <v/>
      </c>
      <c r="BG452" s="121" t="str">
        <f t="shared" si="379"/>
        <v/>
      </c>
      <c r="BH452" s="121" t="str">
        <f t="shared" si="380"/>
        <v/>
      </c>
      <c r="BI452" s="121" t="str">
        <f t="shared" si="381"/>
        <v/>
      </c>
      <c r="BJ452" s="121" t="str">
        <f t="shared" si="382"/>
        <v/>
      </c>
      <c r="BK452" s="121" t="str">
        <f t="shared" si="383"/>
        <v/>
      </c>
      <c r="BL452" s="121" t="str">
        <f t="shared" si="384"/>
        <v/>
      </c>
      <c r="BM452" s="121" t="str">
        <f t="shared" si="385"/>
        <v/>
      </c>
      <c r="BN452" s="121" t="str">
        <f t="shared" si="386"/>
        <v/>
      </c>
      <c r="BO452" s="121">
        <f t="shared" si="390"/>
        <v>0</v>
      </c>
      <c r="BP452" s="121">
        <f t="shared" si="391"/>
        <v>0</v>
      </c>
      <c r="BQ452" s="121">
        <f t="shared" si="392"/>
        <v>0</v>
      </c>
      <c r="BR452" s="121">
        <f t="shared" si="393"/>
        <v>0</v>
      </c>
      <c r="BS452" s="121">
        <f t="shared" si="394"/>
        <v>0</v>
      </c>
      <c r="BT452" s="121">
        <f t="shared" si="395"/>
        <v>0</v>
      </c>
      <c r="BU452" s="121" t="str">
        <f t="shared" si="396"/>
        <v/>
      </c>
      <c r="BV452" s="121" t="str">
        <f t="shared" si="397"/>
        <v/>
      </c>
      <c r="BW452" s="121" t="str">
        <f t="shared" si="398"/>
        <v/>
      </c>
      <c r="BX452" s="121" t="str">
        <f t="shared" si="399"/>
        <v/>
      </c>
      <c r="BY452" s="121" t="str">
        <f t="shared" si="400"/>
        <v/>
      </c>
      <c r="BZ452" s="121" t="str">
        <f t="shared" si="401"/>
        <v/>
      </c>
      <c r="CA452" s="121" t="str">
        <f t="shared" si="402"/>
        <v/>
      </c>
      <c r="CB452" s="121" t="str">
        <f t="shared" si="403"/>
        <v/>
      </c>
      <c r="CC452" s="121" t="str">
        <f t="shared" si="404"/>
        <v/>
      </c>
      <c r="CD452" s="121" t="str">
        <f t="shared" si="405"/>
        <v/>
      </c>
      <c r="CE452" s="121" t="str">
        <f t="shared" si="406"/>
        <v/>
      </c>
      <c r="CF452" s="121" t="str">
        <f t="shared" si="407"/>
        <v/>
      </c>
      <c r="CG452" s="121" t="str">
        <f t="shared" si="408"/>
        <v/>
      </c>
      <c r="CH452" s="121" t="str">
        <f t="shared" si="409"/>
        <v/>
      </c>
      <c r="CI452" s="121" t="str">
        <f t="shared" si="410"/>
        <v/>
      </c>
      <c r="CJ452" s="129" t="str">
        <f t="shared" si="411"/>
        <v/>
      </c>
      <c r="CK452" s="121" t="str">
        <f t="shared" si="412"/>
        <v/>
      </c>
      <c r="CL452" s="121" t="str">
        <f t="shared" si="413"/>
        <v/>
      </c>
      <c r="CM452" s="122" t="str">
        <f t="shared" si="414"/>
        <v/>
      </c>
      <c r="CN452" s="122"/>
      <c r="CO452" s="122"/>
      <c r="CP452" s="122"/>
      <c r="CQ452" s="122"/>
      <c r="CR452" s="218" t="str">
        <f t="shared" si="387"/>
        <v>NO</v>
      </c>
      <c r="CS452" s="120" t="str">
        <f t="shared" si="415"/>
        <v/>
      </c>
      <c r="CT452" s="121" t="str">
        <f t="shared" si="416"/>
        <v/>
      </c>
      <c r="CU452" s="121" t="str">
        <f t="shared" si="417"/>
        <v/>
      </c>
      <c r="CV452" s="121" t="str">
        <f t="shared" si="418"/>
        <v/>
      </c>
      <c r="CW452" s="121" t="str">
        <f t="shared" si="419"/>
        <v/>
      </c>
      <c r="CX452" s="121" t="str">
        <f t="shared" si="420"/>
        <v/>
      </c>
      <c r="CY452" s="121" t="str">
        <f t="shared" si="421"/>
        <v/>
      </c>
      <c r="CZ452" s="121" t="str">
        <f t="shared" si="422"/>
        <v/>
      </c>
      <c r="DA452" s="121" t="str">
        <f t="shared" si="423"/>
        <v/>
      </c>
      <c r="DB452" s="122" t="str">
        <f t="shared" si="424"/>
        <v/>
      </c>
      <c r="DC452" s="120" t="str">
        <f t="shared" si="425"/>
        <v/>
      </c>
      <c r="DD452" s="121" t="str">
        <f t="shared" si="426"/>
        <v/>
      </c>
      <c r="DE452" s="121" t="str">
        <f t="shared" si="427"/>
        <v/>
      </c>
      <c r="DF452" s="122" t="str">
        <f t="shared" si="428"/>
        <v/>
      </c>
      <c r="DG452" s="110"/>
    </row>
    <row r="453" spans="2:111" ht="16.2" hidden="1" customHeight="1" outlineLevel="2" x14ac:dyDescent="0.4">
      <c r="B453" s="7">
        <v>448</v>
      </c>
      <c r="C453" s="12"/>
      <c r="D453" s="13"/>
      <c r="E453" s="14"/>
      <c r="F453" s="14"/>
      <c r="G453" s="14"/>
      <c r="H453" s="14"/>
      <c r="I453" s="14"/>
      <c r="J453" s="14"/>
      <c r="K453" s="14"/>
      <c r="L453" s="15"/>
      <c r="M453" s="12"/>
      <c r="N453" s="12"/>
      <c r="O453" s="12"/>
      <c r="P453" s="98" t="str">
        <f xml:space="preserve"> IF(ISBLANK(M453),"",VLOOKUP(M453,ComboValue!$E$2:$I$18,5,FALSE))</f>
        <v/>
      </c>
      <c r="Q453" s="12"/>
      <c r="R453" s="234" t="str" cm="1">
        <f t="array" ref="R453">IF(OR(ISNUMBER(SEARCH("GHS05",$D453:$L453)),ISNUMBER(SEARCH("GHS06",$D453:$L453)),ISNUMBER(SEARCH("GHS07",$D453:$L453)),ISNUMBER(SEARCH("GHS08",$D453:$L453)),ISNUMBER(SEARCH("geen pictogram",$D453:$L453)),ISNUMBER(SEARCH("GHS09",$D453:$L453)),ISNUMBER(SEARCH("GHS05",$D453:$L453))),"JA","NEE")</f>
        <v>NEE</v>
      </c>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X453" s="121" t="str">
        <f xml:space="preserve"> IF(ISBLANK(D453),"",VLOOKUP(D453,ComboValue!$B$2:$C$11,2,FALSE) &amp; ",") &amp; IF(ISBLANK(E453),"",VLOOKUP(E453,ComboValue!$B$2:$C$11,2,FALSE) &amp; ",") &amp; IF(ISBLANK(F453),"",VLOOKUP(F453,ComboValue!$B$2:$C$11,2,FALSE) &amp; ",") &amp; IF(ISBLANK(G453),"",VLOOKUP(G453,ComboValue!$B$2:$C$11,2,FALSE) &amp; ",") &amp; IF(ISBLANK(H453),"",VLOOKUP(H453,ComboValue!$B$2:$C$11,2,FALSE) &amp; ",") &amp; IF(ISBLANK(I453),"",VLOOKUP(I453,ComboValue!$B$2:$C$11,2,FALSE) &amp; ",") &amp; IF(ISBLANK(J453),"",VLOOKUP(J453,ComboValue!$B$2:$C$11,2,FALSE) &amp; ",") &amp; IF(ISBLANK(K453),"",VLOOKUP(K453,ComboValue!$B$2:$C$11,2,FALSE) &amp; ",") &amp; IF(ISBLANK(L453),"",VLOOKUP(L453,ComboValue!$B$2:$C$11,2,FALSE) &amp; ",")</f>
        <v/>
      </c>
      <c r="AY453" s="121" t="str">
        <f t="shared" si="388"/>
        <v>Tous_NL</v>
      </c>
      <c r="AZ453" s="121" t="str">
        <f>IF(ISBLANK(M453),"",VLOOKUP(M453,ComboValue!$E$2:$G$18,3,FALSE))</f>
        <v/>
      </c>
      <c r="BA453" s="121" t="str">
        <f>IF(ISBLANK(N453),"",VLOOKUP(N453,ComboValue!$K$2:$L$5,2,FALSE))</f>
        <v/>
      </c>
      <c r="BB453" s="128" t="str">
        <f>IF(ISBLANK(S453),"",VLOOKUP(S453,ComboValue!$N$2:$O$70,2,FALSE) &amp; ",") &amp; IF(ISBLANK(T453),"",VLOOKUP(T453,ComboValue!$N$2:$O$70,2,FALSE) &amp; ",") &amp; IF(ISBLANK(U453),"",VLOOKUP(U453,ComboValue!$N$2:$O$70,2,FALSE) &amp; ",") &amp; IF(ISBLANK(V453),"",VLOOKUP(V453,ComboValue!$N$2:$O$70,2,FALSE) &amp; ",") &amp; IF(ISBLANK(W453),"",VLOOKUP(W453,ComboValue!$N$2:$O$70,2,FALSE) &amp; ",") &amp; IF(ISBLANK(X453),"",VLOOKUP(X453,ComboValue!$N$2:$O$70,2,FALSE) &amp; ",") &amp; IF(ISBLANK(Y453),"",VLOOKUP(Y453,ComboValue!$N$2:$O$70,2,FALSE) &amp; ",") &amp; IF(ISBLANK(Z453),"",VLOOKUP(Z453,ComboValue!$N$2:$O$70,2,FALSE) &amp; ",") &amp; IF(ISBLANK(AA453),"",VLOOKUP(AA453,ComboValue!$N$2:$O$70,2,FALSE) &amp; ",") &amp; IF(ISBLANK(AB453),"",VLOOKUP(AB453,ComboValue!$N$2:$O$70,2,FALSE) &amp; ",") &amp; IF(ISBLANK(AC453),"",VLOOKUP(AC453,ComboValue!$N$2:$O$70,2,FALSE) &amp; ",") &amp; IF(ISBLANK(AD453),"",VLOOKUP(AD453,ComboValue!$N$2:$O$70,2,FALSE) &amp; ",") &amp; IF(ISBLANK(AE453),"",VLOOKUP(AE453,ComboValue!$N$2:$O$70,2,FALSE) &amp; ",") &amp; IF(ISBLANK(AF453),"",VLOOKUP(AF453,ComboValue!$N$2:$O$70,2,FALSE) &amp; ",") &amp; IF(ISBLANK(AG453),"",VLOOKUP(AG453,ComboValue!$N$2:$O$70,2,FALSE) &amp; ",") &amp; IF(ISBLANK(AH453),"",VLOOKUP(AH453,ComboValue!$N$2:$O$70,2,FALSE) &amp; ",") &amp; IF(ISBLANK(AI453),"",VLOOKUP(AI453,ComboValue!$N$2:$O$70,2,FALSE) &amp; ",") &amp; IF(ISBLANK(AJ453),"",VLOOKUP(AJ453,ComboValue!$N$2:$O$70,2,FALSE) &amp; ",") &amp; IF(ISBLANK(AK453),"",VLOOKUP(AK453,ComboValue!$N$2:$O$70,2,FALSE) &amp; ",") &amp; IF(ISBLANK(AL453),"",VLOOKUP(AL453,ComboValue!$N$2:$O$70,2,FALSE) &amp; ",") &amp; IF(ISBLANK(AM453),"",VLOOKUP(AM453,ComboValue!$N$2:$O$70,2,FALSE) &amp; ",") &amp; IF(ISBLANK(AN453),"",VLOOKUP(AN453,ComboValue!$N$2:$O$70,2,FALSE) &amp; ",") &amp; IF(ISBLANK(AO453),"",VLOOKUP(AO453,ComboValue!$N$2:$O$70,2,FALSE) &amp; ",") &amp; IF(ISBLANK(AP453),"",VLOOKUP(AP453,ComboValue!$N$2:$O$70,2,FALSE) &amp; ",") &amp; IF(ISBLANK(AQ453),"",VLOOKUP(AQ453,ComboValue!$N$2:$O$70,2,FALSE) &amp; ",") &amp; IF(ISBLANK(AR453),"",VLOOKUP(AR453,ComboValue!$N$2:$O$70,2,FALSE) &amp; ",") &amp; IF(ISBLANK(AS453),"",VLOOKUP(AS453,ComboValue!$N$2:$O$70,2,FALSE) &amp; ",") &amp; IF(ISBLANK(AT453),"",VLOOKUP(AT453,ComboValue!$N$2:$O$70,2,FALSE) &amp; ",") &amp; IF(ISBLANK(AU453),"",VLOOKUP(AU453,ComboValue!$N$2:$O$70,2,FALSE) &amp; ",") &amp; IF(ISBLANK(AV453),"",VLOOKUP(AV453,ComboValue!$N$2:$O$70,2,FALSE) &amp; ",")</f>
        <v/>
      </c>
      <c r="BC453" s="122" t="str">
        <f t="shared" si="389"/>
        <v/>
      </c>
      <c r="BD453" s="110"/>
      <c r="BE453" s="120" t="str">
        <f t="shared" si="377"/>
        <v/>
      </c>
      <c r="BF453" s="121" t="str">
        <f t="shared" si="378"/>
        <v/>
      </c>
      <c r="BG453" s="121" t="str">
        <f t="shared" si="379"/>
        <v/>
      </c>
      <c r="BH453" s="121" t="str">
        <f t="shared" si="380"/>
        <v/>
      </c>
      <c r="BI453" s="121" t="str">
        <f t="shared" si="381"/>
        <v/>
      </c>
      <c r="BJ453" s="121" t="str">
        <f t="shared" si="382"/>
        <v/>
      </c>
      <c r="BK453" s="121" t="str">
        <f t="shared" si="383"/>
        <v/>
      </c>
      <c r="BL453" s="121" t="str">
        <f t="shared" si="384"/>
        <v/>
      </c>
      <c r="BM453" s="121" t="str">
        <f t="shared" si="385"/>
        <v/>
      </c>
      <c r="BN453" s="121" t="str">
        <f t="shared" si="386"/>
        <v/>
      </c>
      <c r="BO453" s="121">
        <f t="shared" si="390"/>
        <v>0</v>
      </c>
      <c r="BP453" s="121">
        <f t="shared" si="391"/>
        <v>0</v>
      </c>
      <c r="BQ453" s="121">
        <f t="shared" si="392"/>
        <v>0</v>
      </c>
      <c r="BR453" s="121">
        <f t="shared" si="393"/>
        <v>0</v>
      </c>
      <c r="BS453" s="121">
        <f t="shared" si="394"/>
        <v>0</v>
      </c>
      <c r="BT453" s="121">
        <f t="shared" si="395"/>
        <v>0</v>
      </c>
      <c r="BU453" s="121" t="str">
        <f t="shared" si="396"/>
        <v/>
      </c>
      <c r="BV453" s="121" t="str">
        <f t="shared" si="397"/>
        <v/>
      </c>
      <c r="BW453" s="121" t="str">
        <f t="shared" si="398"/>
        <v/>
      </c>
      <c r="BX453" s="121" t="str">
        <f t="shared" si="399"/>
        <v/>
      </c>
      <c r="BY453" s="121" t="str">
        <f t="shared" si="400"/>
        <v/>
      </c>
      <c r="BZ453" s="121" t="str">
        <f t="shared" si="401"/>
        <v/>
      </c>
      <c r="CA453" s="121" t="str">
        <f t="shared" si="402"/>
        <v/>
      </c>
      <c r="CB453" s="121" t="str">
        <f t="shared" si="403"/>
        <v/>
      </c>
      <c r="CC453" s="121" t="str">
        <f t="shared" si="404"/>
        <v/>
      </c>
      <c r="CD453" s="121" t="str">
        <f t="shared" si="405"/>
        <v/>
      </c>
      <c r="CE453" s="121" t="str">
        <f t="shared" si="406"/>
        <v/>
      </c>
      <c r="CF453" s="121" t="str">
        <f t="shared" si="407"/>
        <v/>
      </c>
      <c r="CG453" s="121" t="str">
        <f t="shared" si="408"/>
        <v/>
      </c>
      <c r="CH453" s="121" t="str">
        <f t="shared" si="409"/>
        <v/>
      </c>
      <c r="CI453" s="121" t="str">
        <f t="shared" si="410"/>
        <v/>
      </c>
      <c r="CJ453" s="129" t="str">
        <f t="shared" si="411"/>
        <v/>
      </c>
      <c r="CK453" s="121" t="str">
        <f t="shared" si="412"/>
        <v/>
      </c>
      <c r="CL453" s="121" t="str">
        <f t="shared" si="413"/>
        <v/>
      </c>
      <c r="CM453" s="122" t="str">
        <f t="shared" si="414"/>
        <v/>
      </c>
      <c r="CN453" s="122"/>
      <c r="CO453" s="122"/>
      <c r="CP453" s="122"/>
      <c r="CQ453" s="122"/>
      <c r="CR453" s="218" t="str">
        <f t="shared" si="387"/>
        <v>NO</v>
      </c>
      <c r="CS453" s="120" t="str">
        <f t="shared" si="415"/>
        <v/>
      </c>
      <c r="CT453" s="121" t="str">
        <f t="shared" si="416"/>
        <v/>
      </c>
      <c r="CU453" s="121" t="str">
        <f t="shared" si="417"/>
        <v/>
      </c>
      <c r="CV453" s="121" t="str">
        <f t="shared" si="418"/>
        <v/>
      </c>
      <c r="CW453" s="121" t="str">
        <f t="shared" si="419"/>
        <v/>
      </c>
      <c r="CX453" s="121" t="str">
        <f t="shared" si="420"/>
        <v/>
      </c>
      <c r="CY453" s="121" t="str">
        <f t="shared" si="421"/>
        <v/>
      </c>
      <c r="CZ453" s="121" t="str">
        <f t="shared" si="422"/>
        <v/>
      </c>
      <c r="DA453" s="121" t="str">
        <f t="shared" si="423"/>
        <v/>
      </c>
      <c r="DB453" s="122" t="str">
        <f t="shared" si="424"/>
        <v/>
      </c>
      <c r="DC453" s="120" t="str">
        <f t="shared" si="425"/>
        <v/>
      </c>
      <c r="DD453" s="121" t="str">
        <f t="shared" si="426"/>
        <v/>
      </c>
      <c r="DE453" s="121" t="str">
        <f t="shared" si="427"/>
        <v/>
      </c>
      <c r="DF453" s="122" t="str">
        <f t="shared" si="428"/>
        <v/>
      </c>
      <c r="DG453" s="110"/>
    </row>
    <row r="454" spans="2:111" ht="16.2" hidden="1" customHeight="1" outlineLevel="2" x14ac:dyDescent="0.4">
      <c r="B454" s="7">
        <v>449</v>
      </c>
      <c r="C454" s="12"/>
      <c r="D454" s="13"/>
      <c r="E454" s="14"/>
      <c r="F454" s="14"/>
      <c r="G454" s="14"/>
      <c r="H454" s="14"/>
      <c r="I454" s="14"/>
      <c r="J454" s="14"/>
      <c r="K454" s="14"/>
      <c r="L454" s="15"/>
      <c r="M454" s="12"/>
      <c r="N454" s="12"/>
      <c r="O454" s="12"/>
      <c r="P454" s="98" t="str">
        <f xml:space="preserve"> IF(ISBLANK(M454),"",VLOOKUP(M454,ComboValue!$E$2:$I$18,5,FALSE))</f>
        <v/>
      </c>
      <c r="Q454" s="12"/>
      <c r="R454" s="234" t="str" cm="1">
        <f t="array" ref="R454">IF(OR(ISNUMBER(SEARCH("GHS05",$D454:$L454)),ISNUMBER(SEARCH("GHS06",$D454:$L454)),ISNUMBER(SEARCH("GHS07",$D454:$L454)),ISNUMBER(SEARCH("GHS08",$D454:$L454)),ISNUMBER(SEARCH("geen pictogram",$D454:$L454)),ISNUMBER(SEARCH("GHS09",$D454:$L454)),ISNUMBER(SEARCH("GHS05",$D454:$L454))),"JA","NEE")</f>
        <v>NEE</v>
      </c>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X454" s="121" t="str">
        <f xml:space="preserve"> IF(ISBLANK(D454),"",VLOOKUP(D454,ComboValue!$B$2:$C$11,2,FALSE) &amp; ",") &amp; IF(ISBLANK(E454),"",VLOOKUP(E454,ComboValue!$B$2:$C$11,2,FALSE) &amp; ",") &amp; IF(ISBLANK(F454),"",VLOOKUP(F454,ComboValue!$B$2:$C$11,2,FALSE) &amp; ",") &amp; IF(ISBLANK(G454),"",VLOOKUP(G454,ComboValue!$B$2:$C$11,2,FALSE) &amp; ",") &amp; IF(ISBLANK(H454),"",VLOOKUP(H454,ComboValue!$B$2:$C$11,2,FALSE) &amp; ",") &amp; IF(ISBLANK(I454),"",VLOOKUP(I454,ComboValue!$B$2:$C$11,2,FALSE) &amp; ",") &amp; IF(ISBLANK(J454),"",VLOOKUP(J454,ComboValue!$B$2:$C$11,2,FALSE) &amp; ",") &amp; IF(ISBLANK(K454),"",VLOOKUP(K454,ComboValue!$B$2:$C$11,2,FALSE) &amp; ",") &amp; IF(ISBLANK(L454),"",VLOOKUP(L454,ComboValue!$B$2:$C$11,2,FALSE) &amp; ",")</f>
        <v/>
      </c>
      <c r="AY454" s="121" t="str">
        <f t="shared" si="388"/>
        <v>Tous_NL</v>
      </c>
      <c r="AZ454" s="121" t="str">
        <f>IF(ISBLANK(M454),"",VLOOKUP(M454,ComboValue!$E$2:$G$18,3,FALSE))</f>
        <v/>
      </c>
      <c r="BA454" s="121" t="str">
        <f>IF(ISBLANK(N454),"",VLOOKUP(N454,ComboValue!$K$2:$L$5,2,FALSE))</f>
        <v/>
      </c>
      <c r="BB454" s="128" t="str">
        <f>IF(ISBLANK(S454),"",VLOOKUP(S454,ComboValue!$N$2:$O$70,2,FALSE) &amp; ",") &amp; IF(ISBLANK(T454),"",VLOOKUP(T454,ComboValue!$N$2:$O$70,2,FALSE) &amp; ",") &amp; IF(ISBLANK(U454),"",VLOOKUP(U454,ComboValue!$N$2:$O$70,2,FALSE) &amp; ",") &amp; IF(ISBLANK(V454),"",VLOOKUP(V454,ComboValue!$N$2:$O$70,2,FALSE) &amp; ",") &amp; IF(ISBLANK(W454),"",VLOOKUP(W454,ComboValue!$N$2:$O$70,2,FALSE) &amp; ",") &amp; IF(ISBLANK(X454),"",VLOOKUP(X454,ComboValue!$N$2:$O$70,2,FALSE) &amp; ",") &amp; IF(ISBLANK(Y454),"",VLOOKUP(Y454,ComboValue!$N$2:$O$70,2,FALSE) &amp; ",") &amp; IF(ISBLANK(Z454),"",VLOOKUP(Z454,ComboValue!$N$2:$O$70,2,FALSE) &amp; ",") &amp; IF(ISBLANK(AA454),"",VLOOKUP(AA454,ComboValue!$N$2:$O$70,2,FALSE) &amp; ",") &amp; IF(ISBLANK(AB454),"",VLOOKUP(AB454,ComboValue!$N$2:$O$70,2,FALSE) &amp; ",") &amp; IF(ISBLANK(AC454),"",VLOOKUP(AC454,ComboValue!$N$2:$O$70,2,FALSE) &amp; ",") &amp; IF(ISBLANK(AD454),"",VLOOKUP(AD454,ComboValue!$N$2:$O$70,2,FALSE) &amp; ",") &amp; IF(ISBLANK(AE454),"",VLOOKUP(AE454,ComboValue!$N$2:$O$70,2,FALSE) &amp; ",") &amp; IF(ISBLANK(AF454),"",VLOOKUP(AF454,ComboValue!$N$2:$O$70,2,FALSE) &amp; ",") &amp; IF(ISBLANK(AG454),"",VLOOKUP(AG454,ComboValue!$N$2:$O$70,2,FALSE) &amp; ",") &amp; IF(ISBLANK(AH454),"",VLOOKUP(AH454,ComboValue!$N$2:$O$70,2,FALSE) &amp; ",") &amp; IF(ISBLANK(AI454),"",VLOOKUP(AI454,ComboValue!$N$2:$O$70,2,FALSE) &amp; ",") &amp; IF(ISBLANK(AJ454),"",VLOOKUP(AJ454,ComboValue!$N$2:$O$70,2,FALSE) &amp; ",") &amp; IF(ISBLANK(AK454),"",VLOOKUP(AK454,ComboValue!$N$2:$O$70,2,FALSE) &amp; ",") &amp; IF(ISBLANK(AL454),"",VLOOKUP(AL454,ComboValue!$N$2:$O$70,2,FALSE) &amp; ",") &amp; IF(ISBLANK(AM454),"",VLOOKUP(AM454,ComboValue!$N$2:$O$70,2,FALSE) &amp; ",") &amp; IF(ISBLANK(AN454),"",VLOOKUP(AN454,ComboValue!$N$2:$O$70,2,FALSE) &amp; ",") &amp; IF(ISBLANK(AO454),"",VLOOKUP(AO454,ComboValue!$N$2:$O$70,2,FALSE) &amp; ",") &amp; IF(ISBLANK(AP454),"",VLOOKUP(AP454,ComboValue!$N$2:$O$70,2,FALSE) &amp; ",") &amp; IF(ISBLANK(AQ454),"",VLOOKUP(AQ454,ComboValue!$N$2:$O$70,2,FALSE) &amp; ",") &amp; IF(ISBLANK(AR454),"",VLOOKUP(AR454,ComboValue!$N$2:$O$70,2,FALSE) &amp; ",") &amp; IF(ISBLANK(AS454),"",VLOOKUP(AS454,ComboValue!$N$2:$O$70,2,FALSE) &amp; ",") &amp; IF(ISBLANK(AT454),"",VLOOKUP(AT454,ComboValue!$N$2:$O$70,2,FALSE) &amp; ",") &amp; IF(ISBLANK(AU454),"",VLOOKUP(AU454,ComboValue!$N$2:$O$70,2,FALSE) &amp; ",") &amp; IF(ISBLANK(AV454),"",VLOOKUP(AV454,ComboValue!$N$2:$O$70,2,FALSE) &amp; ",")</f>
        <v/>
      </c>
      <c r="BC454" s="122" t="str">
        <f t="shared" si="389"/>
        <v/>
      </c>
      <c r="BD454" s="110"/>
      <c r="BE454" s="120" t="str">
        <f t="shared" si="377"/>
        <v/>
      </c>
      <c r="BF454" s="121" t="str">
        <f t="shared" si="378"/>
        <v/>
      </c>
      <c r="BG454" s="121" t="str">
        <f t="shared" si="379"/>
        <v/>
      </c>
      <c r="BH454" s="121" t="str">
        <f t="shared" si="380"/>
        <v/>
      </c>
      <c r="BI454" s="121" t="str">
        <f t="shared" si="381"/>
        <v/>
      </c>
      <c r="BJ454" s="121" t="str">
        <f t="shared" si="382"/>
        <v/>
      </c>
      <c r="BK454" s="121" t="str">
        <f t="shared" si="383"/>
        <v/>
      </c>
      <c r="BL454" s="121" t="str">
        <f t="shared" si="384"/>
        <v/>
      </c>
      <c r="BM454" s="121" t="str">
        <f t="shared" si="385"/>
        <v/>
      </c>
      <c r="BN454" s="121" t="str">
        <f t="shared" si="386"/>
        <v/>
      </c>
      <c r="BO454" s="121">
        <f t="shared" si="390"/>
        <v>0</v>
      </c>
      <c r="BP454" s="121">
        <f t="shared" si="391"/>
        <v>0</v>
      </c>
      <c r="BQ454" s="121">
        <f t="shared" si="392"/>
        <v>0</v>
      </c>
      <c r="BR454" s="121">
        <f t="shared" si="393"/>
        <v>0</v>
      </c>
      <c r="BS454" s="121">
        <f t="shared" si="394"/>
        <v>0</v>
      </c>
      <c r="BT454" s="121">
        <f t="shared" si="395"/>
        <v>0</v>
      </c>
      <c r="BU454" s="121" t="str">
        <f t="shared" si="396"/>
        <v/>
      </c>
      <c r="BV454" s="121" t="str">
        <f t="shared" si="397"/>
        <v/>
      </c>
      <c r="BW454" s="121" t="str">
        <f t="shared" si="398"/>
        <v/>
      </c>
      <c r="BX454" s="121" t="str">
        <f t="shared" si="399"/>
        <v/>
      </c>
      <c r="BY454" s="121" t="str">
        <f t="shared" si="400"/>
        <v/>
      </c>
      <c r="BZ454" s="121" t="str">
        <f t="shared" si="401"/>
        <v/>
      </c>
      <c r="CA454" s="121" t="str">
        <f t="shared" si="402"/>
        <v/>
      </c>
      <c r="CB454" s="121" t="str">
        <f t="shared" si="403"/>
        <v/>
      </c>
      <c r="CC454" s="121" t="str">
        <f t="shared" si="404"/>
        <v/>
      </c>
      <c r="CD454" s="121" t="str">
        <f t="shared" si="405"/>
        <v/>
      </c>
      <c r="CE454" s="121" t="str">
        <f t="shared" si="406"/>
        <v/>
      </c>
      <c r="CF454" s="121" t="str">
        <f t="shared" si="407"/>
        <v/>
      </c>
      <c r="CG454" s="121" t="str">
        <f t="shared" si="408"/>
        <v/>
      </c>
      <c r="CH454" s="121" t="str">
        <f t="shared" si="409"/>
        <v/>
      </c>
      <c r="CI454" s="121" t="str">
        <f t="shared" si="410"/>
        <v/>
      </c>
      <c r="CJ454" s="129" t="str">
        <f t="shared" si="411"/>
        <v/>
      </c>
      <c r="CK454" s="121" t="str">
        <f t="shared" si="412"/>
        <v/>
      </c>
      <c r="CL454" s="121" t="str">
        <f t="shared" si="413"/>
        <v/>
      </c>
      <c r="CM454" s="122" t="str">
        <f t="shared" si="414"/>
        <v/>
      </c>
      <c r="CN454" s="122"/>
      <c r="CO454" s="122"/>
      <c r="CP454" s="122"/>
      <c r="CQ454" s="122"/>
      <c r="CR454" s="218" t="str">
        <f t="shared" si="387"/>
        <v>NO</v>
      </c>
      <c r="CS454" s="120" t="str">
        <f t="shared" si="415"/>
        <v/>
      </c>
      <c r="CT454" s="121" t="str">
        <f t="shared" si="416"/>
        <v/>
      </c>
      <c r="CU454" s="121" t="str">
        <f t="shared" si="417"/>
        <v/>
      </c>
      <c r="CV454" s="121" t="str">
        <f t="shared" si="418"/>
        <v/>
      </c>
      <c r="CW454" s="121" t="str">
        <f t="shared" si="419"/>
        <v/>
      </c>
      <c r="CX454" s="121" t="str">
        <f t="shared" si="420"/>
        <v/>
      </c>
      <c r="CY454" s="121" t="str">
        <f t="shared" si="421"/>
        <v/>
      </c>
      <c r="CZ454" s="121" t="str">
        <f t="shared" si="422"/>
        <v/>
      </c>
      <c r="DA454" s="121" t="str">
        <f t="shared" si="423"/>
        <v/>
      </c>
      <c r="DB454" s="122" t="str">
        <f t="shared" si="424"/>
        <v/>
      </c>
      <c r="DC454" s="120" t="str">
        <f t="shared" si="425"/>
        <v/>
      </c>
      <c r="DD454" s="121" t="str">
        <f t="shared" si="426"/>
        <v/>
      </c>
      <c r="DE454" s="121" t="str">
        <f t="shared" si="427"/>
        <v/>
      </c>
      <c r="DF454" s="122" t="str">
        <f t="shared" si="428"/>
        <v/>
      </c>
      <c r="DG454" s="110"/>
    </row>
    <row r="455" spans="2:111" ht="16.2" hidden="1" customHeight="1" outlineLevel="2" x14ac:dyDescent="0.4">
      <c r="B455" s="7">
        <v>450</v>
      </c>
      <c r="C455" s="12"/>
      <c r="D455" s="13"/>
      <c r="E455" s="14"/>
      <c r="F455" s="14"/>
      <c r="G455" s="14"/>
      <c r="H455" s="14"/>
      <c r="I455" s="14"/>
      <c r="J455" s="14"/>
      <c r="K455" s="14"/>
      <c r="L455" s="15"/>
      <c r="M455" s="12"/>
      <c r="N455" s="12"/>
      <c r="O455" s="12"/>
      <c r="P455" s="98" t="str">
        <f xml:space="preserve"> IF(ISBLANK(M455),"",VLOOKUP(M455,ComboValue!$E$2:$I$18,5,FALSE))</f>
        <v/>
      </c>
      <c r="Q455" s="12"/>
      <c r="R455" s="234" t="str" cm="1">
        <f t="array" ref="R455">IF(OR(ISNUMBER(SEARCH("GHS05",$D455:$L455)),ISNUMBER(SEARCH("GHS06",$D455:$L455)),ISNUMBER(SEARCH("GHS07",$D455:$L455)),ISNUMBER(SEARCH("GHS08",$D455:$L455)),ISNUMBER(SEARCH("geen pictogram",$D455:$L455)),ISNUMBER(SEARCH("GHS09",$D455:$L455)),ISNUMBER(SEARCH("GHS05",$D455:$L455))),"JA","NEE")</f>
        <v>NEE</v>
      </c>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X455" s="121" t="str">
        <f xml:space="preserve"> IF(ISBLANK(D455),"",VLOOKUP(D455,ComboValue!$B$2:$C$11,2,FALSE) &amp; ",") &amp; IF(ISBLANK(E455),"",VLOOKUP(E455,ComboValue!$B$2:$C$11,2,FALSE) &amp; ",") &amp; IF(ISBLANK(F455),"",VLOOKUP(F455,ComboValue!$B$2:$C$11,2,FALSE) &amp; ",") &amp; IF(ISBLANK(G455),"",VLOOKUP(G455,ComboValue!$B$2:$C$11,2,FALSE) &amp; ",") &amp; IF(ISBLANK(H455),"",VLOOKUP(H455,ComboValue!$B$2:$C$11,2,FALSE) &amp; ",") &amp; IF(ISBLANK(I455),"",VLOOKUP(I455,ComboValue!$B$2:$C$11,2,FALSE) &amp; ",") &amp; IF(ISBLANK(J455),"",VLOOKUP(J455,ComboValue!$B$2:$C$11,2,FALSE) &amp; ",") &amp; IF(ISBLANK(K455),"",VLOOKUP(K455,ComboValue!$B$2:$C$11,2,FALSE) &amp; ",") &amp; IF(ISBLANK(L455),"",VLOOKUP(L455,ComboValue!$B$2:$C$11,2,FALSE) &amp; ",")</f>
        <v/>
      </c>
      <c r="AY455" s="121" t="str">
        <f t="shared" si="388"/>
        <v>Tous_NL</v>
      </c>
      <c r="AZ455" s="121" t="str">
        <f>IF(ISBLANK(M455),"",VLOOKUP(M455,ComboValue!$E$2:$G$18,3,FALSE))</f>
        <v/>
      </c>
      <c r="BA455" s="121" t="str">
        <f>IF(ISBLANK(N455),"",VLOOKUP(N455,ComboValue!$K$2:$L$5,2,FALSE))</f>
        <v/>
      </c>
      <c r="BB455" s="128" t="str">
        <f>IF(ISBLANK(S455),"",VLOOKUP(S455,ComboValue!$N$2:$O$70,2,FALSE) &amp; ",") &amp; IF(ISBLANK(T455),"",VLOOKUP(T455,ComboValue!$N$2:$O$70,2,FALSE) &amp; ",") &amp; IF(ISBLANK(U455),"",VLOOKUP(U455,ComboValue!$N$2:$O$70,2,FALSE) &amp; ",") &amp; IF(ISBLANK(V455),"",VLOOKUP(V455,ComboValue!$N$2:$O$70,2,FALSE) &amp; ",") &amp; IF(ISBLANK(W455),"",VLOOKUP(W455,ComboValue!$N$2:$O$70,2,FALSE) &amp; ",") &amp; IF(ISBLANK(X455),"",VLOOKUP(X455,ComboValue!$N$2:$O$70,2,FALSE) &amp; ",") &amp; IF(ISBLANK(Y455),"",VLOOKUP(Y455,ComboValue!$N$2:$O$70,2,FALSE) &amp; ",") &amp; IF(ISBLANK(Z455),"",VLOOKUP(Z455,ComboValue!$N$2:$O$70,2,FALSE) &amp; ",") &amp; IF(ISBLANK(AA455),"",VLOOKUP(AA455,ComboValue!$N$2:$O$70,2,FALSE) &amp; ",") &amp; IF(ISBLANK(AB455),"",VLOOKUP(AB455,ComboValue!$N$2:$O$70,2,FALSE) &amp; ",") &amp; IF(ISBLANK(AC455),"",VLOOKUP(AC455,ComboValue!$N$2:$O$70,2,FALSE) &amp; ",") &amp; IF(ISBLANK(AD455),"",VLOOKUP(AD455,ComboValue!$N$2:$O$70,2,FALSE) &amp; ",") &amp; IF(ISBLANK(AE455),"",VLOOKUP(AE455,ComboValue!$N$2:$O$70,2,FALSE) &amp; ",") &amp; IF(ISBLANK(AF455),"",VLOOKUP(AF455,ComboValue!$N$2:$O$70,2,FALSE) &amp; ",") &amp; IF(ISBLANK(AG455),"",VLOOKUP(AG455,ComboValue!$N$2:$O$70,2,FALSE) &amp; ",") &amp; IF(ISBLANK(AH455),"",VLOOKUP(AH455,ComboValue!$N$2:$O$70,2,FALSE) &amp; ",") &amp; IF(ISBLANK(AI455),"",VLOOKUP(AI455,ComboValue!$N$2:$O$70,2,FALSE) &amp; ",") &amp; IF(ISBLANK(AJ455),"",VLOOKUP(AJ455,ComboValue!$N$2:$O$70,2,FALSE) &amp; ",") &amp; IF(ISBLANK(AK455),"",VLOOKUP(AK455,ComboValue!$N$2:$O$70,2,FALSE) &amp; ",") &amp; IF(ISBLANK(AL455),"",VLOOKUP(AL455,ComboValue!$N$2:$O$70,2,FALSE) &amp; ",") &amp; IF(ISBLANK(AM455),"",VLOOKUP(AM455,ComboValue!$N$2:$O$70,2,FALSE) &amp; ",") &amp; IF(ISBLANK(AN455),"",VLOOKUP(AN455,ComboValue!$N$2:$O$70,2,FALSE) &amp; ",") &amp; IF(ISBLANK(AO455),"",VLOOKUP(AO455,ComboValue!$N$2:$O$70,2,FALSE) &amp; ",") &amp; IF(ISBLANK(AP455),"",VLOOKUP(AP455,ComboValue!$N$2:$O$70,2,FALSE) &amp; ",") &amp; IF(ISBLANK(AQ455),"",VLOOKUP(AQ455,ComboValue!$N$2:$O$70,2,FALSE) &amp; ",") &amp; IF(ISBLANK(AR455),"",VLOOKUP(AR455,ComboValue!$N$2:$O$70,2,FALSE) &amp; ",") &amp; IF(ISBLANK(AS455),"",VLOOKUP(AS455,ComboValue!$N$2:$O$70,2,FALSE) &amp; ",") &amp; IF(ISBLANK(AT455),"",VLOOKUP(AT455,ComboValue!$N$2:$O$70,2,FALSE) &amp; ",") &amp; IF(ISBLANK(AU455),"",VLOOKUP(AU455,ComboValue!$N$2:$O$70,2,FALSE) &amp; ",") &amp; IF(ISBLANK(AV455),"",VLOOKUP(AV455,ComboValue!$N$2:$O$70,2,FALSE) &amp; ",")</f>
        <v/>
      </c>
      <c r="BC455" s="122" t="str">
        <f t="shared" si="389"/>
        <v/>
      </c>
      <c r="BD455" s="110"/>
      <c r="BE455" s="120" t="str">
        <f t="shared" ref="BE455:BE506" si="429">IF(ISNUMBER(SEARCH("01",AX455)),O455,"")</f>
        <v/>
      </c>
      <c r="BF455" s="121" t="str">
        <f t="shared" ref="BF455:BF506" si="430">IF(ISNUMBER(SEARCH("02",AX455)),O455,"")</f>
        <v/>
      </c>
      <c r="BG455" s="121" t="str">
        <f t="shared" ref="BG455:BG506" si="431">IF(ISNUMBER(SEARCH("03",AX455)),O455,"")</f>
        <v/>
      </c>
      <c r="BH455" s="121" t="str">
        <f t="shared" ref="BH455:BH506" si="432">IF(ISNUMBER(SEARCH("04",AX455)),O455,"")</f>
        <v/>
      </c>
      <c r="BI455" s="121" t="str">
        <f t="shared" ref="BI455:BI506" si="433">IF(ISNUMBER(SEARCH("05",AX455)),O455,"")</f>
        <v/>
      </c>
      <c r="BJ455" s="121" t="str">
        <f t="shared" ref="BJ455:BJ506" si="434">IF(ISNUMBER(SEARCH("06",AX455)),O455,"")</f>
        <v/>
      </c>
      <c r="BK455" s="121" t="str">
        <f t="shared" ref="BK455:BK506" si="435">IF(ISNUMBER(SEARCH("07",AX455)),O455,"")</f>
        <v/>
      </c>
      <c r="BL455" s="121" t="str">
        <f t="shared" ref="BL455:BL506" si="436">IF(ISNUMBER(SEARCH("08",AX455)),O455,"")</f>
        <v/>
      </c>
      <c r="BM455" s="121" t="str">
        <f t="shared" ref="BM455:BM506" si="437">IF(ISNUMBER(SEARCH("09",AX455)),O455,"")</f>
        <v/>
      </c>
      <c r="BN455" s="121" t="str">
        <f t="shared" ref="BN455:BN506" si="438">IF(ISNUMBER(SEARCH("10",AX455)),O455,"")</f>
        <v/>
      </c>
      <c r="BO455" s="121">
        <f t="shared" si="390"/>
        <v>0</v>
      </c>
      <c r="BP455" s="121">
        <f t="shared" si="391"/>
        <v>0</v>
      </c>
      <c r="BQ455" s="121">
        <f t="shared" si="392"/>
        <v>0</v>
      </c>
      <c r="BR455" s="121">
        <f t="shared" si="393"/>
        <v>0</v>
      </c>
      <c r="BS455" s="121">
        <f t="shared" si="394"/>
        <v>0</v>
      </c>
      <c r="BT455" s="121">
        <f t="shared" si="395"/>
        <v>0</v>
      </c>
      <c r="BU455" s="121" t="str">
        <f t="shared" si="396"/>
        <v/>
      </c>
      <c r="BV455" s="121" t="str">
        <f t="shared" si="397"/>
        <v/>
      </c>
      <c r="BW455" s="121" t="str">
        <f t="shared" si="398"/>
        <v/>
      </c>
      <c r="BX455" s="121" t="str">
        <f t="shared" si="399"/>
        <v/>
      </c>
      <c r="BY455" s="121" t="str">
        <f t="shared" si="400"/>
        <v/>
      </c>
      <c r="BZ455" s="121" t="str">
        <f t="shared" si="401"/>
        <v/>
      </c>
      <c r="CA455" s="121" t="str">
        <f t="shared" si="402"/>
        <v/>
      </c>
      <c r="CB455" s="121" t="str">
        <f t="shared" si="403"/>
        <v/>
      </c>
      <c r="CC455" s="121" t="str">
        <f t="shared" si="404"/>
        <v/>
      </c>
      <c r="CD455" s="121" t="str">
        <f t="shared" si="405"/>
        <v/>
      </c>
      <c r="CE455" s="121" t="str">
        <f t="shared" si="406"/>
        <v/>
      </c>
      <c r="CF455" s="121" t="str">
        <f t="shared" si="407"/>
        <v/>
      </c>
      <c r="CG455" s="121" t="str">
        <f t="shared" si="408"/>
        <v/>
      </c>
      <c r="CH455" s="121" t="str">
        <f t="shared" si="409"/>
        <v/>
      </c>
      <c r="CI455" s="121" t="str">
        <f t="shared" si="410"/>
        <v/>
      </c>
      <c r="CJ455" s="129" t="str">
        <f t="shared" si="411"/>
        <v/>
      </c>
      <c r="CK455" s="121" t="str">
        <f t="shared" si="412"/>
        <v/>
      </c>
      <c r="CL455" s="121" t="str">
        <f t="shared" si="413"/>
        <v/>
      </c>
      <c r="CM455" s="122" t="str">
        <f t="shared" si="414"/>
        <v/>
      </c>
      <c r="CN455" s="122"/>
      <c r="CO455" s="122"/>
      <c r="CP455" s="122"/>
      <c r="CQ455" s="122"/>
      <c r="CR455" s="218" t="str">
        <f t="shared" ref="CR455:CR506" si="439">IF(OR(AZ455="D_15", CM455&lt;&gt;"",CN455&lt;&gt;"",CO455&lt;&gt;"",CP455&lt;&gt;""), "YES", "NO")</f>
        <v>NO</v>
      </c>
      <c r="CS455" s="120" t="str">
        <f t="shared" si="415"/>
        <v/>
      </c>
      <c r="CT455" s="121" t="str">
        <f t="shared" si="416"/>
        <v/>
      </c>
      <c r="CU455" s="121" t="str">
        <f t="shared" si="417"/>
        <v/>
      </c>
      <c r="CV455" s="121" t="str">
        <f t="shared" si="418"/>
        <v/>
      </c>
      <c r="CW455" s="121" t="str">
        <f t="shared" si="419"/>
        <v/>
      </c>
      <c r="CX455" s="121" t="str">
        <f t="shared" si="420"/>
        <v/>
      </c>
      <c r="CY455" s="121" t="str">
        <f t="shared" si="421"/>
        <v/>
      </c>
      <c r="CZ455" s="121" t="str">
        <f t="shared" si="422"/>
        <v/>
      </c>
      <c r="DA455" s="121" t="str">
        <f t="shared" si="423"/>
        <v/>
      </c>
      <c r="DB455" s="122" t="str">
        <f t="shared" si="424"/>
        <v/>
      </c>
      <c r="DC455" s="120" t="str">
        <f t="shared" si="425"/>
        <v/>
      </c>
      <c r="DD455" s="121" t="str">
        <f t="shared" si="426"/>
        <v/>
      </c>
      <c r="DE455" s="121" t="str">
        <f t="shared" si="427"/>
        <v/>
      </c>
      <c r="DF455" s="122" t="str">
        <f t="shared" si="428"/>
        <v/>
      </c>
      <c r="DG455" s="110"/>
    </row>
    <row r="456" spans="2:111" ht="16.2" hidden="1" customHeight="1" outlineLevel="2" x14ac:dyDescent="0.4">
      <c r="B456" s="7">
        <v>451</v>
      </c>
      <c r="C456" s="12"/>
      <c r="D456" s="13"/>
      <c r="E456" s="14"/>
      <c r="F456" s="14"/>
      <c r="G456" s="14"/>
      <c r="H456" s="14"/>
      <c r="I456" s="14"/>
      <c r="J456" s="14"/>
      <c r="K456" s="14"/>
      <c r="L456" s="15"/>
      <c r="M456" s="12"/>
      <c r="N456" s="12"/>
      <c r="O456" s="12"/>
      <c r="P456" s="98" t="str">
        <f xml:space="preserve"> IF(ISBLANK(M456),"",VLOOKUP(M456,ComboValue!$E$2:$I$18,5,FALSE))</f>
        <v/>
      </c>
      <c r="Q456" s="12"/>
      <c r="R456" s="234" t="str" cm="1">
        <f t="array" ref="R456">IF(OR(ISNUMBER(SEARCH("GHS05",$D456:$L456)),ISNUMBER(SEARCH("GHS06",$D456:$L456)),ISNUMBER(SEARCH("GHS07",$D456:$L456)),ISNUMBER(SEARCH("GHS08",$D456:$L456)),ISNUMBER(SEARCH("geen pictogram",$D456:$L456)),ISNUMBER(SEARCH("GHS09",$D456:$L456)),ISNUMBER(SEARCH("GHS05",$D456:$L456))),"JA","NEE")</f>
        <v>NEE</v>
      </c>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X456" s="121" t="str">
        <f xml:space="preserve"> IF(ISBLANK(D456),"",VLOOKUP(D456,ComboValue!$B$2:$C$11,2,FALSE) &amp; ",") &amp; IF(ISBLANK(E456),"",VLOOKUP(E456,ComboValue!$B$2:$C$11,2,FALSE) &amp; ",") &amp; IF(ISBLANK(F456),"",VLOOKUP(F456,ComboValue!$B$2:$C$11,2,FALSE) &amp; ",") &amp; IF(ISBLANK(G456),"",VLOOKUP(G456,ComboValue!$B$2:$C$11,2,FALSE) &amp; ",") &amp; IF(ISBLANK(H456),"",VLOOKUP(H456,ComboValue!$B$2:$C$11,2,FALSE) &amp; ",") &amp; IF(ISBLANK(I456),"",VLOOKUP(I456,ComboValue!$B$2:$C$11,2,FALSE) &amp; ",") &amp; IF(ISBLANK(J456),"",VLOOKUP(J456,ComboValue!$B$2:$C$11,2,FALSE) &amp; ",") &amp; IF(ISBLANK(K456),"",VLOOKUP(K456,ComboValue!$B$2:$C$11,2,FALSE) &amp; ",") &amp; IF(ISBLANK(L456),"",VLOOKUP(L456,ComboValue!$B$2:$C$11,2,FALSE) &amp; ",")</f>
        <v/>
      </c>
      <c r="AY456" s="121" t="str">
        <f t="shared" si="388"/>
        <v>Tous_NL</v>
      </c>
      <c r="AZ456" s="121" t="str">
        <f>IF(ISBLANK(M456),"",VLOOKUP(M456,ComboValue!$E$2:$G$18,3,FALSE))</f>
        <v/>
      </c>
      <c r="BA456" s="121" t="str">
        <f>IF(ISBLANK(N456),"",VLOOKUP(N456,ComboValue!$K$2:$L$5,2,FALSE))</f>
        <v/>
      </c>
      <c r="BB456" s="128" t="str">
        <f>IF(ISBLANK(S456),"",VLOOKUP(S456,ComboValue!$N$2:$O$70,2,FALSE) &amp; ",") &amp; IF(ISBLANK(T456),"",VLOOKUP(T456,ComboValue!$N$2:$O$70,2,FALSE) &amp; ",") &amp; IF(ISBLANK(U456),"",VLOOKUP(U456,ComboValue!$N$2:$O$70,2,FALSE) &amp; ",") &amp; IF(ISBLANK(V456),"",VLOOKUP(V456,ComboValue!$N$2:$O$70,2,FALSE) &amp; ",") &amp; IF(ISBLANK(W456),"",VLOOKUP(W456,ComboValue!$N$2:$O$70,2,FALSE) &amp; ",") &amp; IF(ISBLANK(X456),"",VLOOKUP(X456,ComboValue!$N$2:$O$70,2,FALSE) &amp; ",") &amp; IF(ISBLANK(Y456),"",VLOOKUP(Y456,ComboValue!$N$2:$O$70,2,FALSE) &amp; ",") &amp; IF(ISBLANK(Z456),"",VLOOKUP(Z456,ComboValue!$N$2:$O$70,2,FALSE) &amp; ",") &amp; IF(ISBLANK(AA456),"",VLOOKUP(AA456,ComboValue!$N$2:$O$70,2,FALSE) &amp; ",") &amp; IF(ISBLANK(AB456),"",VLOOKUP(AB456,ComboValue!$N$2:$O$70,2,FALSE) &amp; ",") &amp; IF(ISBLANK(AC456),"",VLOOKUP(AC456,ComboValue!$N$2:$O$70,2,FALSE) &amp; ",") &amp; IF(ISBLANK(AD456),"",VLOOKUP(AD456,ComboValue!$N$2:$O$70,2,FALSE) &amp; ",") &amp; IF(ISBLANK(AE456),"",VLOOKUP(AE456,ComboValue!$N$2:$O$70,2,FALSE) &amp; ",") &amp; IF(ISBLANK(AF456),"",VLOOKUP(AF456,ComboValue!$N$2:$O$70,2,FALSE) &amp; ",") &amp; IF(ISBLANK(AG456),"",VLOOKUP(AG456,ComboValue!$N$2:$O$70,2,FALSE) &amp; ",") &amp; IF(ISBLANK(AH456),"",VLOOKUP(AH456,ComboValue!$N$2:$O$70,2,FALSE) &amp; ",") &amp; IF(ISBLANK(AI456),"",VLOOKUP(AI456,ComboValue!$N$2:$O$70,2,FALSE) &amp; ",") &amp; IF(ISBLANK(AJ456),"",VLOOKUP(AJ456,ComboValue!$N$2:$O$70,2,FALSE) &amp; ",") &amp; IF(ISBLANK(AK456),"",VLOOKUP(AK456,ComboValue!$N$2:$O$70,2,FALSE) &amp; ",") &amp; IF(ISBLANK(AL456),"",VLOOKUP(AL456,ComboValue!$N$2:$O$70,2,FALSE) &amp; ",") &amp; IF(ISBLANK(AM456),"",VLOOKUP(AM456,ComboValue!$N$2:$O$70,2,FALSE) &amp; ",") &amp; IF(ISBLANK(AN456),"",VLOOKUP(AN456,ComboValue!$N$2:$O$70,2,FALSE) &amp; ",") &amp; IF(ISBLANK(AO456),"",VLOOKUP(AO456,ComboValue!$N$2:$O$70,2,FALSE) &amp; ",") &amp; IF(ISBLANK(AP456),"",VLOOKUP(AP456,ComboValue!$N$2:$O$70,2,FALSE) &amp; ",") &amp; IF(ISBLANK(AQ456),"",VLOOKUP(AQ456,ComboValue!$N$2:$O$70,2,FALSE) &amp; ",") &amp; IF(ISBLANK(AR456),"",VLOOKUP(AR456,ComboValue!$N$2:$O$70,2,FALSE) &amp; ",") &amp; IF(ISBLANK(AS456),"",VLOOKUP(AS456,ComboValue!$N$2:$O$70,2,FALSE) &amp; ",") &amp; IF(ISBLANK(AT456),"",VLOOKUP(AT456,ComboValue!$N$2:$O$70,2,FALSE) &amp; ",") &amp; IF(ISBLANK(AU456),"",VLOOKUP(AU456,ComboValue!$N$2:$O$70,2,FALSE) &amp; ",") &amp; IF(ISBLANK(AV456),"",VLOOKUP(AV456,ComboValue!$N$2:$O$70,2,FALSE) &amp; ",")</f>
        <v/>
      </c>
      <c r="BC456" s="122" t="str">
        <f t="shared" si="389"/>
        <v/>
      </c>
      <c r="BD456" s="110"/>
      <c r="BE456" s="120" t="str">
        <f t="shared" si="429"/>
        <v/>
      </c>
      <c r="BF456" s="121" t="str">
        <f t="shared" si="430"/>
        <v/>
      </c>
      <c r="BG456" s="121" t="str">
        <f t="shared" si="431"/>
        <v/>
      </c>
      <c r="BH456" s="121" t="str">
        <f t="shared" si="432"/>
        <v/>
      </c>
      <c r="BI456" s="121" t="str">
        <f t="shared" si="433"/>
        <v/>
      </c>
      <c r="BJ456" s="121" t="str">
        <f t="shared" si="434"/>
        <v/>
      </c>
      <c r="BK456" s="121" t="str">
        <f t="shared" si="435"/>
        <v/>
      </c>
      <c r="BL456" s="121" t="str">
        <f t="shared" si="436"/>
        <v/>
      </c>
      <c r="BM456" s="121" t="str">
        <f t="shared" si="437"/>
        <v/>
      </c>
      <c r="BN456" s="121" t="str">
        <f t="shared" si="438"/>
        <v/>
      </c>
      <c r="BO456" s="121">
        <f t="shared" si="390"/>
        <v>0</v>
      </c>
      <c r="BP456" s="121">
        <f t="shared" si="391"/>
        <v>0</v>
      </c>
      <c r="BQ456" s="121">
        <f t="shared" si="392"/>
        <v>0</v>
      </c>
      <c r="BR456" s="121">
        <f t="shared" si="393"/>
        <v>0</v>
      </c>
      <c r="BS456" s="121">
        <f t="shared" si="394"/>
        <v>0</v>
      </c>
      <c r="BT456" s="121">
        <f t="shared" si="395"/>
        <v>0</v>
      </c>
      <c r="BU456" s="121" t="str">
        <f t="shared" si="396"/>
        <v/>
      </c>
      <c r="BV456" s="121" t="str">
        <f t="shared" si="397"/>
        <v/>
      </c>
      <c r="BW456" s="121" t="str">
        <f t="shared" si="398"/>
        <v/>
      </c>
      <c r="BX456" s="121" t="str">
        <f t="shared" si="399"/>
        <v/>
      </c>
      <c r="BY456" s="121" t="str">
        <f t="shared" si="400"/>
        <v/>
      </c>
      <c r="BZ456" s="121" t="str">
        <f t="shared" si="401"/>
        <v/>
      </c>
      <c r="CA456" s="121" t="str">
        <f t="shared" si="402"/>
        <v/>
      </c>
      <c r="CB456" s="121" t="str">
        <f t="shared" si="403"/>
        <v/>
      </c>
      <c r="CC456" s="121" t="str">
        <f t="shared" si="404"/>
        <v/>
      </c>
      <c r="CD456" s="121" t="str">
        <f t="shared" si="405"/>
        <v/>
      </c>
      <c r="CE456" s="121" t="str">
        <f t="shared" si="406"/>
        <v/>
      </c>
      <c r="CF456" s="121" t="str">
        <f t="shared" si="407"/>
        <v/>
      </c>
      <c r="CG456" s="121" t="str">
        <f t="shared" si="408"/>
        <v/>
      </c>
      <c r="CH456" s="121" t="str">
        <f t="shared" si="409"/>
        <v/>
      </c>
      <c r="CI456" s="121" t="str">
        <f t="shared" si="410"/>
        <v/>
      </c>
      <c r="CJ456" s="129" t="str">
        <f t="shared" si="411"/>
        <v/>
      </c>
      <c r="CK456" s="121" t="str">
        <f t="shared" si="412"/>
        <v/>
      </c>
      <c r="CL456" s="121" t="str">
        <f t="shared" si="413"/>
        <v/>
      </c>
      <c r="CM456" s="122" t="str">
        <f t="shared" si="414"/>
        <v/>
      </c>
      <c r="CN456" s="122"/>
      <c r="CO456" s="122"/>
      <c r="CP456" s="122"/>
      <c r="CQ456" s="122"/>
      <c r="CR456" s="218" t="str">
        <f t="shared" si="439"/>
        <v>NO</v>
      </c>
      <c r="CS456" s="120" t="str">
        <f t="shared" si="415"/>
        <v/>
      </c>
      <c r="CT456" s="121" t="str">
        <f t="shared" si="416"/>
        <v/>
      </c>
      <c r="CU456" s="121" t="str">
        <f t="shared" si="417"/>
        <v/>
      </c>
      <c r="CV456" s="121" t="str">
        <f t="shared" si="418"/>
        <v/>
      </c>
      <c r="CW456" s="121" t="str">
        <f t="shared" si="419"/>
        <v/>
      </c>
      <c r="CX456" s="121" t="str">
        <f t="shared" si="420"/>
        <v/>
      </c>
      <c r="CY456" s="121" t="str">
        <f t="shared" si="421"/>
        <v/>
      </c>
      <c r="CZ456" s="121" t="str">
        <f t="shared" si="422"/>
        <v/>
      </c>
      <c r="DA456" s="121" t="str">
        <f t="shared" si="423"/>
        <v/>
      </c>
      <c r="DB456" s="122" t="str">
        <f t="shared" si="424"/>
        <v/>
      </c>
      <c r="DC456" s="120" t="str">
        <f t="shared" si="425"/>
        <v/>
      </c>
      <c r="DD456" s="121" t="str">
        <f t="shared" si="426"/>
        <v/>
      </c>
      <c r="DE456" s="121" t="str">
        <f t="shared" si="427"/>
        <v/>
      </c>
      <c r="DF456" s="122" t="str">
        <f t="shared" si="428"/>
        <v/>
      </c>
      <c r="DG456" s="110"/>
    </row>
    <row r="457" spans="2:111" ht="16.2" hidden="1" customHeight="1" outlineLevel="2" x14ac:dyDescent="0.4">
      <c r="B457" s="7">
        <v>452</v>
      </c>
      <c r="C457" s="12"/>
      <c r="D457" s="13"/>
      <c r="E457" s="14"/>
      <c r="F457" s="14"/>
      <c r="G457" s="14"/>
      <c r="H457" s="14"/>
      <c r="I457" s="14"/>
      <c r="J457" s="14"/>
      <c r="K457" s="14"/>
      <c r="L457" s="15"/>
      <c r="M457" s="12"/>
      <c r="N457" s="12"/>
      <c r="O457" s="12"/>
      <c r="P457" s="98" t="str">
        <f xml:space="preserve"> IF(ISBLANK(M457),"",VLOOKUP(M457,ComboValue!$E$2:$I$18,5,FALSE))</f>
        <v/>
      </c>
      <c r="Q457" s="12"/>
      <c r="R457" s="234" t="str" cm="1">
        <f t="array" ref="R457">IF(OR(ISNUMBER(SEARCH("GHS05",$D457:$L457)),ISNUMBER(SEARCH("GHS06",$D457:$L457)),ISNUMBER(SEARCH("GHS07",$D457:$L457)),ISNUMBER(SEARCH("GHS08",$D457:$L457)),ISNUMBER(SEARCH("geen pictogram",$D457:$L457)),ISNUMBER(SEARCH("GHS09",$D457:$L457)),ISNUMBER(SEARCH("GHS05",$D457:$L457))),"JA","NEE")</f>
        <v>NEE</v>
      </c>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X457" s="121" t="str">
        <f xml:space="preserve"> IF(ISBLANK(D457),"",VLOOKUP(D457,ComboValue!$B$2:$C$11,2,FALSE) &amp; ",") &amp; IF(ISBLANK(E457),"",VLOOKUP(E457,ComboValue!$B$2:$C$11,2,FALSE) &amp; ",") &amp; IF(ISBLANK(F457),"",VLOOKUP(F457,ComboValue!$B$2:$C$11,2,FALSE) &amp; ",") &amp; IF(ISBLANK(G457),"",VLOOKUP(G457,ComboValue!$B$2:$C$11,2,FALSE) &amp; ",") &amp; IF(ISBLANK(H457),"",VLOOKUP(H457,ComboValue!$B$2:$C$11,2,FALSE) &amp; ",") &amp; IF(ISBLANK(I457),"",VLOOKUP(I457,ComboValue!$B$2:$C$11,2,FALSE) &amp; ",") &amp; IF(ISBLANK(J457),"",VLOOKUP(J457,ComboValue!$B$2:$C$11,2,FALSE) &amp; ",") &amp; IF(ISBLANK(K457),"",VLOOKUP(K457,ComboValue!$B$2:$C$11,2,FALSE) &amp; ",") &amp; IF(ISBLANK(L457),"",VLOOKUP(L457,ComboValue!$B$2:$C$11,2,FALSE) &amp; ",")</f>
        <v/>
      </c>
      <c r="AY457" s="121" t="str">
        <f t="shared" si="388"/>
        <v>Tous_NL</v>
      </c>
      <c r="AZ457" s="121" t="str">
        <f>IF(ISBLANK(M457),"",VLOOKUP(M457,ComboValue!$E$2:$G$18,3,FALSE))</f>
        <v/>
      </c>
      <c r="BA457" s="121" t="str">
        <f>IF(ISBLANK(N457),"",VLOOKUP(N457,ComboValue!$K$2:$L$5,2,FALSE))</f>
        <v/>
      </c>
      <c r="BB457" s="128" t="str">
        <f>IF(ISBLANK(S457),"",VLOOKUP(S457,ComboValue!$N$2:$O$70,2,FALSE) &amp; ",") &amp; IF(ISBLANK(T457),"",VLOOKUP(T457,ComboValue!$N$2:$O$70,2,FALSE) &amp; ",") &amp; IF(ISBLANK(U457),"",VLOOKUP(U457,ComboValue!$N$2:$O$70,2,FALSE) &amp; ",") &amp; IF(ISBLANK(V457),"",VLOOKUP(V457,ComboValue!$N$2:$O$70,2,FALSE) &amp; ",") &amp; IF(ISBLANK(W457),"",VLOOKUP(W457,ComboValue!$N$2:$O$70,2,FALSE) &amp; ",") &amp; IF(ISBLANK(X457),"",VLOOKUP(X457,ComboValue!$N$2:$O$70,2,FALSE) &amp; ",") &amp; IF(ISBLANK(Y457),"",VLOOKUP(Y457,ComboValue!$N$2:$O$70,2,FALSE) &amp; ",") &amp; IF(ISBLANK(Z457),"",VLOOKUP(Z457,ComboValue!$N$2:$O$70,2,FALSE) &amp; ",") &amp; IF(ISBLANK(AA457),"",VLOOKUP(AA457,ComboValue!$N$2:$O$70,2,FALSE) &amp; ",") &amp; IF(ISBLANK(AB457),"",VLOOKUP(AB457,ComboValue!$N$2:$O$70,2,FALSE) &amp; ",") &amp; IF(ISBLANK(AC457),"",VLOOKUP(AC457,ComboValue!$N$2:$O$70,2,FALSE) &amp; ",") &amp; IF(ISBLANK(AD457),"",VLOOKUP(AD457,ComboValue!$N$2:$O$70,2,FALSE) &amp; ",") &amp; IF(ISBLANK(AE457),"",VLOOKUP(AE457,ComboValue!$N$2:$O$70,2,FALSE) &amp; ",") &amp; IF(ISBLANK(AF457),"",VLOOKUP(AF457,ComboValue!$N$2:$O$70,2,FALSE) &amp; ",") &amp; IF(ISBLANK(AG457),"",VLOOKUP(AG457,ComboValue!$N$2:$O$70,2,FALSE) &amp; ",") &amp; IF(ISBLANK(AH457),"",VLOOKUP(AH457,ComboValue!$N$2:$O$70,2,FALSE) &amp; ",") &amp; IF(ISBLANK(AI457),"",VLOOKUP(AI457,ComboValue!$N$2:$O$70,2,FALSE) &amp; ",") &amp; IF(ISBLANK(AJ457),"",VLOOKUP(AJ457,ComboValue!$N$2:$O$70,2,FALSE) &amp; ",") &amp; IF(ISBLANK(AK457),"",VLOOKUP(AK457,ComboValue!$N$2:$O$70,2,FALSE) &amp; ",") &amp; IF(ISBLANK(AL457),"",VLOOKUP(AL457,ComboValue!$N$2:$O$70,2,FALSE) &amp; ",") &amp; IF(ISBLANK(AM457),"",VLOOKUP(AM457,ComboValue!$N$2:$O$70,2,FALSE) &amp; ",") &amp; IF(ISBLANK(AN457),"",VLOOKUP(AN457,ComboValue!$N$2:$O$70,2,FALSE) &amp; ",") &amp; IF(ISBLANK(AO457),"",VLOOKUP(AO457,ComboValue!$N$2:$O$70,2,FALSE) &amp; ",") &amp; IF(ISBLANK(AP457),"",VLOOKUP(AP457,ComboValue!$N$2:$O$70,2,FALSE) &amp; ",") &amp; IF(ISBLANK(AQ457),"",VLOOKUP(AQ457,ComboValue!$N$2:$O$70,2,FALSE) &amp; ",") &amp; IF(ISBLANK(AR457),"",VLOOKUP(AR457,ComboValue!$N$2:$O$70,2,FALSE) &amp; ",") &amp; IF(ISBLANK(AS457),"",VLOOKUP(AS457,ComboValue!$N$2:$O$70,2,FALSE) &amp; ",") &amp; IF(ISBLANK(AT457),"",VLOOKUP(AT457,ComboValue!$N$2:$O$70,2,FALSE) &amp; ",") &amp; IF(ISBLANK(AU457),"",VLOOKUP(AU457,ComboValue!$N$2:$O$70,2,FALSE) &amp; ",") &amp; IF(ISBLANK(AV457),"",VLOOKUP(AV457,ComboValue!$N$2:$O$70,2,FALSE) &amp; ",")</f>
        <v/>
      </c>
      <c r="BC457" s="122" t="str">
        <f t="shared" si="389"/>
        <v/>
      </c>
      <c r="BD457" s="110"/>
      <c r="BE457" s="120" t="str">
        <f t="shared" si="429"/>
        <v/>
      </c>
      <c r="BF457" s="121" t="str">
        <f t="shared" si="430"/>
        <v/>
      </c>
      <c r="BG457" s="121" t="str">
        <f t="shared" si="431"/>
        <v/>
      </c>
      <c r="BH457" s="121" t="str">
        <f t="shared" si="432"/>
        <v/>
      </c>
      <c r="BI457" s="121" t="str">
        <f t="shared" si="433"/>
        <v/>
      </c>
      <c r="BJ457" s="121" t="str">
        <f t="shared" si="434"/>
        <v/>
      </c>
      <c r="BK457" s="121" t="str">
        <f t="shared" si="435"/>
        <v/>
      </c>
      <c r="BL457" s="121" t="str">
        <f t="shared" si="436"/>
        <v/>
      </c>
      <c r="BM457" s="121" t="str">
        <f t="shared" si="437"/>
        <v/>
      </c>
      <c r="BN457" s="121" t="str">
        <f t="shared" si="438"/>
        <v/>
      </c>
      <c r="BO457" s="121">
        <f t="shared" si="390"/>
        <v>0</v>
      </c>
      <c r="BP457" s="121">
        <f t="shared" si="391"/>
        <v>0</v>
      </c>
      <c r="BQ457" s="121">
        <f t="shared" si="392"/>
        <v>0</v>
      </c>
      <c r="BR457" s="121">
        <f t="shared" si="393"/>
        <v>0</v>
      </c>
      <c r="BS457" s="121">
        <f t="shared" si="394"/>
        <v>0</v>
      </c>
      <c r="BT457" s="121">
        <f t="shared" si="395"/>
        <v>0</v>
      </c>
      <c r="BU457" s="121" t="str">
        <f t="shared" si="396"/>
        <v/>
      </c>
      <c r="BV457" s="121" t="str">
        <f t="shared" si="397"/>
        <v/>
      </c>
      <c r="BW457" s="121" t="str">
        <f t="shared" si="398"/>
        <v/>
      </c>
      <c r="BX457" s="121" t="str">
        <f t="shared" si="399"/>
        <v/>
      </c>
      <c r="BY457" s="121" t="str">
        <f t="shared" si="400"/>
        <v/>
      </c>
      <c r="BZ457" s="121" t="str">
        <f t="shared" si="401"/>
        <v/>
      </c>
      <c r="CA457" s="121" t="str">
        <f t="shared" si="402"/>
        <v/>
      </c>
      <c r="CB457" s="121" t="str">
        <f t="shared" si="403"/>
        <v/>
      </c>
      <c r="CC457" s="121" t="str">
        <f t="shared" si="404"/>
        <v/>
      </c>
      <c r="CD457" s="121" t="str">
        <f t="shared" si="405"/>
        <v/>
      </c>
      <c r="CE457" s="121" t="str">
        <f t="shared" si="406"/>
        <v/>
      </c>
      <c r="CF457" s="121" t="str">
        <f t="shared" si="407"/>
        <v/>
      </c>
      <c r="CG457" s="121" t="str">
        <f t="shared" si="408"/>
        <v/>
      </c>
      <c r="CH457" s="121" t="str">
        <f t="shared" si="409"/>
        <v/>
      </c>
      <c r="CI457" s="121" t="str">
        <f t="shared" si="410"/>
        <v/>
      </c>
      <c r="CJ457" s="129" t="str">
        <f t="shared" si="411"/>
        <v/>
      </c>
      <c r="CK457" s="121" t="str">
        <f t="shared" si="412"/>
        <v/>
      </c>
      <c r="CL457" s="121" t="str">
        <f t="shared" si="413"/>
        <v/>
      </c>
      <c r="CM457" s="122" t="str">
        <f t="shared" si="414"/>
        <v/>
      </c>
      <c r="CN457" s="122"/>
      <c r="CO457" s="122"/>
      <c r="CP457" s="122"/>
      <c r="CQ457" s="122"/>
      <c r="CR457" s="218" t="str">
        <f t="shared" si="439"/>
        <v>NO</v>
      </c>
      <c r="CS457" s="120" t="str">
        <f t="shared" si="415"/>
        <v/>
      </c>
      <c r="CT457" s="121" t="str">
        <f t="shared" si="416"/>
        <v/>
      </c>
      <c r="CU457" s="121" t="str">
        <f t="shared" si="417"/>
        <v/>
      </c>
      <c r="CV457" s="121" t="str">
        <f t="shared" si="418"/>
        <v/>
      </c>
      <c r="CW457" s="121" t="str">
        <f t="shared" si="419"/>
        <v/>
      </c>
      <c r="CX457" s="121" t="str">
        <f t="shared" si="420"/>
        <v/>
      </c>
      <c r="CY457" s="121" t="str">
        <f t="shared" si="421"/>
        <v/>
      </c>
      <c r="CZ457" s="121" t="str">
        <f t="shared" si="422"/>
        <v/>
      </c>
      <c r="DA457" s="121" t="str">
        <f t="shared" si="423"/>
        <v/>
      </c>
      <c r="DB457" s="122" t="str">
        <f t="shared" si="424"/>
        <v/>
      </c>
      <c r="DC457" s="120" t="str">
        <f t="shared" si="425"/>
        <v/>
      </c>
      <c r="DD457" s="121" t="str">
        <f t="shared" si="426"/>
        <v/>
      </c>
      <c r="DE457" s="121" t="str">
        <f t="shared" si="427"/>
        <v/>
      </c>
      <c r="DF457" s="122" t="str">
        <f t="shared" si="428"/>
        <v/>
      </c>
      <c r="DG457" s="110"/>
    </row>
    <row r="458" spans="2:111" ht="16.2" hidden="1" customHeight="1" outlineLevel="2" x14ac:dyDescent="0.4">
      <c r="B458" s="7">
        <v>453</v>
      </c>
      <c r="C458" s="12"/>
      <c r="D458" s="13"/>
      <c r="E458" s="14"/>
      <c r="F458" s="14"/>
      <c r="G458" s="14"/>
      <c r="H458" s="14"/>
      <c r="I458" s="14"/>
      <c r="J458" s="14"/>
      <c r="K458" s="14"/>
      <c r="L458" s="15"/>
      <c r="M458" s="12"/>
      <c r="N458" s="12"/>
      <c r="O458" s="12"/>
      <c r="P458" s="98" t="str">
        <f xml:space="preserve"> IF(ISBLANK(M458),"",VLOOKUP(M458,ComboValue!$E$2:$I$18,5,FALSE))</f>
        <v/>
      </c>
      <c r="Q458" s="12"/>
      <c r="R458" s="234" t="str" cm="1">
        <f t="array" ref="R458">IF(OR(ISNUMBER(SEARCH("GHS05",$D458:$L458)),ISNUMBER(SEARCH("GHS06",$D458:$L458)),ISNUMBER(SEARCH("GHS07",$D458:$L458)),ISNUMBER(SEARCH("GHS08",$D458:$L458)),ISNUMBER(SEARCH("geen pictogram",$D458:$L458)),ISNUMBER(SEARCH("GHS09",$D458:$L458)),ISNUMBER(SEARCH("GHS05",$D458:$L458))),"JA","NEE")</f>
        <v>NEE</v>
      </c>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X458" s="121" t="str">
        <f xml:space="preserve"> IF(ISBLANK(D458),"",VLOOKUP(D458,ComboValue!$B$2:$C$11,2,FALSE) &amp; ",") &amp; IF(ISBLANK(E458),"",VLOOKUP(E458,ComboValue!$B$2:$C$11,2,FALSE) &amp; ",") &amp; IF(ISBLANK(F458),"",VLOOKUP(F458,ComboValue!$B$2:$C$11,2,FALSE) &amp; ",") &amp; IF(ISBLANK(G458),"",VLOOKUP(G458,ComboValue!$B$2:$C$11,2,FALSE) &amp; ",") &amp; IF(ISBLANK(H458),"",VLOOKUP(H458,ComboValue!$B$2:$C$11,2,FALSE) &amp; ",") &amp; IF(ISBLANK(I458),"",VLOOKUP(I458,ComboValue!$B$2:$C$11,2,FALSE) &amp; ",") &amp; IF(ISBLANK(J458),"",VLOOKUP(J458,ComboValue!$B$2:$C$11,2,FALSE) &amp; ",") &amp; IF(ISBLANK(K458),"",VLOOKUP(K458,ComboValue!$B$2:$C$11,2,FALSE) &amp; ",") &amp; IF(ISBLANK(L458),"",VLOOKUP(L458,ComboValue!$B$2:$C$11,2,FALSE) &amp; ",")</f>
        <v/>
      </c>
      <c r="AY458" s="121" t="str">
        <f t="shared" si="388"/>
        <v>Tous_NL</v>
      </c>
      <c r="AZ458" s="121" t="str">
        <f>IF(ISBLANK(M458),"",VLOOKUP(M458,ComboValue!$E$2:$G$18,3,FALSE))</f>
        <v/>
      </c>
      <c r="BA458" s="121" t="str">
        <f>IF(ISBLANK(N458),"",VLOOKUP(N458,ComboValue!$K$2:$L$5,2,FALSE))</f>
        <v/>
      </c>
      <c r="BB458" s="128" t="str">
        <f>IF(ISBLANK(S458),"",VLOOKUP(S458,ComboValue!$N$2:$O$70,2,FALSE) &amp; ",") &amp; IF(ISBLANK(T458),"",VLOOKUP(T458,ComboValue!$N$2:$O$70,2,FALSE) &amp; ",") &amp; IF(ISBLANK(U458),"",VLOOKUP(U458,ComboValue!$N$2:$O$70,2,FALSE) &amp; ",") &amp; IF(ISBLANK(V458),"",VLOOKUP(V458,ComboValue!$N$2:$O$70,2,FALSE) &amp; ",") &amp; IF(ISBLANK(W458),"",VLOOKUP(W458,ComboValue!$N$2:$O$70,2,FALSE) &amp; ",") &amp; IF(ISBLANK(X458),"",VLOOKUP(X458,ComboValue!$N$2:$O$70,2,FALSE) &amp; ",") &amp; IF(ISBLANK(Y458),"",VLOOKUP(Y458,ComboValue!$N$2:$O$70,2,FALSE) &amp; ",") &amp; IF(ISBLANK(Z458),"",VLOOKUP(Z458,ComboValue!$N$2:$O$70,2,FALSE) &amp; ",") &amp; IF(ISBLANK(AA458),"",VLOOKUP(AA458,ComboValue!$N$2:$O$70,2,FALSE) &amp; ",") &amp; IF(ISBLANK(AB458),"",VLOOKUP(AB458,ComboValue!$N$2:$O$70,2,FALSE) &amp; ",") &amp; IF(ISBLANK(AC458),"",VLOOKUP(AC458,ComboValue!$N$2:$O$70,2,FALSE) &amp; ",") &amp; IF(ISBLANK(AD458),"",VLOOKUP(AD458,ComboValue!$N$2:$O$70,2,FALSE) &amp; ",") &amp; IF(ISBLANK(AE458),"",VLOOKUP(AE458,ComboValue!$N$2:$O$70,2,FALSE) &amp; ",") &amp; IF(ISBLANK(AF458),"",VLOOKUP(AF458,ComboValue!$N$2:$O$70,2,FALSE) &amp; ",") &amp; IF(ISBLANK(AG458),"",VLOOKUP(AG458,ComboValue!$N$2:$O$70,2,FALSE) &amp; ",") &amp; IF(ISBLANK(AH458),"",VLOOKUP(AH458,ComboValue!$N$2:$O$70,2,FALSE) &amp; ",") &amp; IF(ISBLANK(AI458),"",VLOOKUP(AI458,ComboValue!$N$2:$O$70,2,FALSE) &amp; ",") &amp; IF(ISBLANK(AJ458),"",VLOOKUP(AJ458,ComboValue!$N$2:$O$70,2,FALSE) &amp; ",") &amp; IF(ISBLANK(AK458),"",VLOOKUP(AK458,ComboValue!$N$2:$O$70,2,FALSE) &amp; ",") &amp; IF(ISBLANK(AL458),"",VLOOKUP(AL458,ComboValue!$N$2:$O$70,2,FALSE) &amp; ",") &amp; IF(ISBLANK(AM458),"",VLOOKUP(AM458,ComboValue!$N$2:$O$70,2,FALSE) &amp; ",") &amp; IF(ISBLANK(AN458),"",VLOOKUP(AN458,ComboValue!$N$2:$O$70,2,FALSE) &amp; ",") &amp; IF(ISBLANK(AO458),"",VLOOKUP(AO458,ComboValue!$N$2:$O$70,2,FALSE) &amp; ",") &amp; IF(ISBLANK(AP458),"",VLOOKUP(AP458,ComboValue!$N$2:$O$70,2,FALSE) &amp; ",") &amp; IF(ISBLANK(AQ458),"",VLOOKUP(AQ458,ComboValue!$N$2:$O$70,2,FALSE) &amp; ",") &amp; IF(ISBLANK(AR458),"",VLOOKUP(AR458,ComboValue!$N$2:$O$70,2,FALSE) &amp; ",") &amp; IF(ISBLANK(AS458),"",VLOOKUP(AS458,ComboValue!$N$2:$O$70,2,FALSE) &amp; ",") &amp; IF(ISBLANK(AT458),"",VLOOKUP(AT458,ComboValue!$N$2:$O$70,2,FALSE) &amp; ",") &amp; IF(ISBLANK(AU458),"",VLOOKUP(AU458,ComboValue!$N$2:$O$70,2,FALSE) &amp; ",") &amp; IF(ISBLANK(AV458),"",VLOOKUP(AV458,ComboValue!$N$2:$O$70,2,FALSE) &amp; ",")</f>
        <v/>
      </c>
      <c r="BC458" s="122" t="str">
        <f t="shared" si="389"/>
        <v/>
      </c>
      <c r="BD458" s="110"/>
      <c r="BE458" s="120" t="str">
        <f t="shared" si="429"/>
        <v/>
      </c>
      <c r="BF458" s="121" t="str">
        <f t="shared" si="430"/>
        <v/>
      </c>
      <c r="BG458" s="121" t="str">
        <f t="shared" si="431"/>
        <v/>
      </c>
      <c r="BH458" s="121" t="str">
        <f t="shared" si="432"/>
        <v/>
      </c>
      <c r="BI458" s="121" t="str">
        <f t="shared" si="433"/>
        <v/>
      </c>
      <c r="BJ458" s="121" t="str">
        <f t="shared" si="434"/>
        <v/>
      </c>
      <c r="BK458" s="121" t="str">
        <f t="shared" si="435"/>
        <v/>
      </c>
      <c r="BL458" s="121" t="str">
        <f t="shared" si="436"/>
        <v/>
      </c>
      <c r="BM458" s="121" t="str">
        <f t="shared" si="437"/>
        <v/>
      </c>
      <c r="BN458" s="121" t="str">
        <f t="shared" si="438"/>
        <v/>
      </c>
      <c r="BO458" s="121">
        <f t="shared" si="390"/>
        <v>0</v>
      </c>
      <c r="BP458" s="121">
        <f t="shared" si="391"/>
        <v>0</v>
      </c>
      <c r="BQ458" s="121">
        <f t="shared" si="392"/>
        <v>0</v>
      </c>
      <c r="BR458" s="121">
        <f t="shared" si="393"/>
        <v>0</v>
      </c>
      <c r="BS458" s="121">
        <f t="shared" si="394"/>
        <v>0</v>
      </c>
      <c r="BT458" s="121">
        <f t="shared" si="395"/>
        <v>0</v>
      </c>
      <c r="BU458" s="121" t="str">
        <f t="shared" si="396"/>
        <v/>
      </c>
      <c r="BV458" s="121" t="str">
        <f t="shared" si="397"/>
        <v/>
      </c>
      <c r="BW458" s="121" t="str">
        <f t="shared" si="398"/>
        <v/>
      </c>
      <c r="BX458" s="121" t="str">
        <f t="shared" si="399"/>
        <v/>
      </c>
      <c r="BY458" s="121" t="str">
        <f t="shared" si="400"/>
        <v/>
      </c>
      <c r="BZ458" s="121" t="str">
        <f t="shared" si="401"/>
        <v/>
      </c>
      <c r="CA458" s="121" t="str">
        <f t="shared" si="402"/>
        <v/>
      </c>
      <c r="CB458" s="121" t="str">
        <f t="shared" si="403"/>
        <v/>
      </c>
      <c r="CC458" s="121" t="str">
        <f t="shared" si="404"/>
        <v/>
      </c>
      <c r="CD458" s="121" t="str">
        <f t="shared" si="405"/>
        <v/>
      </c>
      <c r="CE458" s="121" t="str">
        <f t="shared" si="406"/>
        <v/>
      </c>
      <c r="CF458" s="121" t="str">
        <f t="shared" si="407"/>
        <v/>
      </c>
      <c r="CG458" s="121" t="str">
        <f t="shared" si="408"/>
        <v/>
      </c>
      <c r="CH458" s="121" t="str">
        <f t="shared" si="409"/>
        <v/>
      </c>
      <c r="CI458" s="121" t="str">
        <f t="shared" si="410"/>
        <v/>
      </c>
      <c r="CJ458" s="129" t="str">
        <f t="shared" si="411"/>
        <v/>
      </c>
      <c r="CK458" s="121" t="str">
        <f t="shared" si="412"/>
        <v/>
      </c>
      <c r="CL458" s="121" t="str">
        <f t="shared" si="413"/>
        <v/>
      </c>
      <c r="CM458" s="122" t="str">
        <f t="shared" si="414"/>
        <v/>
      </c>
      <c r="CN458" s="122"/>
      <c r="CO458" s="122"/>
      <c r="CP458" s="122"/>
      <c r="CQ458" s="122"/>
      <c r="CR458" s="218" t="str">
        <f t="shared" si="439"/>
        <v>NO</v>
      </c>
      <c r="CS458" s="120" t="str">
        <f t="shared" si="415"/>
        <v/>
      </c>
      <c r="CT458" s="121" t="str">
        <f t="shared" si="416"/>
        <v/>
      </c>
      <c r="CU458" s="121" t="str">
        <f t="shared" si="417"/>
        <v/>
      </c>
      <c r="CV458" s="121" t="str">
        <f t="shared" si="418"/>
        <v/>
      </c>
      <c r="CW458" s="121" t="str">
        <f t="shared" si="419"/>
        <v/>
      </c>
      <c r="CX458" s="121" t="str">
        <f t="shared" si="420"/>
        <v/>
      </c>
      <c r="CY458" s="121" t="str">
        <f t="shared" si="421"/>
        <v/>
      </c>
      <c r="CZ458" s="121" t="str">
        <f t="shared" si="422"/>
        <v/>
      </c>
      <c r="DA458" s="121" t="str">
        <f t="shared" si="423"/>
        <v/>
      </c>
      <c r="DB458" s="122" t="str">
        <f t="shared" si="424"/>
        <v/>
      </c>
      <c r="DC458" s="120" t="str">
        <f t="shared" si="425"/>
        <v/>
      </c>
      <c r="DD458" s="121" t="str">
        <f t="shared" si="426"/>
        <v/>
      </c>
      <c r="DE458" s="121" t="str">
        <f t="shared" si="427"/>
        <v/>
      </c>
      <c r="DF458" s="122" t="str">
        <f t="shared" si="428"/>
        <v/>
      </c>
      <c r="DG458" s="110"/>
    </row>
    <row r="459" spans="2:111" ht="16.2" hidden="1" customHeight="1" outlineLevel="2" x14ac:dyDescent="0.4">
      <c r="B459" s="7">
        <v>454</v>
      </c>
      <c r="C459" s="12"/>
      <c r="D459" s="13"/>
      <c r="E459" s="14"/>
      <c r="F459" s="14"/>
      <c r="G459" s="14"/>
      <c r="H459" s="14"/>
      <c r="I459" s="14"/>
      <c r="J459" s="14"/>
      <c r="K459" s="14"/>
      <c r="L459" s="15"/>
      <c r="M459" s="12"/>
      <c r="N459" s="12"/>
      <c r="O459" s="12"/>
      <c r="P459" s="98" t="str">
        <f xml:space="preserve"> IF(ISBLANK(M459),"",VLOOKUP(M459,ComboValue!$E$2:$I$18,5,FALSE))</f>
        <v/>
      </c>
      <c r="Q459" s="12"/>
      <c r="R459" s="234" t="str" cm="1">
        <f t="array" ref="R459">IF(OR(ISNUMBER(SEARCH("GHS05",$D459:$L459)),ISNUMBER(SEARCH("GHS06",$D459:$L459)),ISNUMBER(SEARCH("GHS07",$D459:$L459)),ISNUMBER(SEARCH("GHS08",$D459:$L459)),ISNUMBER(SEARCH("geen pictogram",$D459:$L459)),ISNUMBER(SEARCH("GHS09",$D459:$L459)),ISNUMBER(SEARCH("GHS05",$D459:$L459))),"JA","NEE")</f>
        <v>NEE</v>
      </c>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X459" s="121" t="str">
        <f xml:space="preserve"> IF(ISBLANK(D459),"",VLOOKUP(D459,ComboValue!$B$2:$C$11,2,FALSE) &amp; ",") &amp; IF(ISBLANK(E459),"",VLOOKUP(E459,ComboValue!$B$2:$C$11,2,FALSE) &amp; ",") &amp; IF(ISBLANK(F459),"",VLOOKUP(F459,ComboValue!$B$2:$C$11,2,FALSE) &amp; ",") &amp; IF(ISBLANK(G459),"",VLOOKUP(G459,ComboValue!$B$2:$C$11,2,FALSE) &amp; ",") &amp; IF(ISBLANK(H459),"",VLOOKUP(H459,ComboValue!$B$2:$C$11,2,FALSE) &amp; ",") &amp; IF(ISBLANK(I459),"",VLOOKUP(I459,ComboValue!$B$2:$C$11,2,FALSE) &amp; ",") &amp; IF(ISBLANK(J459),"",VLOOKUP(J459,ComboValue!$B$2:$C$11,2,FALSE) &amp; ",") &amp; IF(ISBLANK(K459),"",VLOOKUP(K459,ComboValue!$B$2:$C$11,2,FALSE) &amp; ",") &amp; IF(ISBLANK(L459),"",VLOOKUP(L459,ComboValue!$B$2:$C$11,2,FALSE) &amp; ",")</f>
        <v/>
      </c>
      <c r="AY459" s="121" t="str">
        <f t="shared" si="388"/>
        <v>Tous_NL</v>
      </c>
      <c r="AZ459" s="121" t="str">
        <f>IF(ISBLANK(M459),"",VLOOKUP(M459,ComboValue!$E$2:$G$18,3,FALSE))</f>
        <v/>
      </c>
      <c r="BA459" s="121" t="str">
        <f>IF(ISBLANK(N459),"",VLOOKUP(N459,ComboValue!$K$2:$L$5,2,FALSE))</f>
        <v/>
      </c>
      <c r="BB459" s="128" t="str">
        <f>IF(ISBLANK(S459),"",VLOOKUP(S459,ComboValue!$N$2:$O$70,2,FALSE) &amp; ",") &amp; IF(ISBLANK(T459),"",VLOOKUP(T459,ComboValue!$N$2:$O$70,2,FALSE) &amp; ",") &amp; IF(ISBLANK(U459),"",VLOOKUP(U459,ComboValue!$N$2:$O$70,2,FALSE) &amp; ",") &amp; IF(ISBLANK(V459),"",VLOOKUP(V459,ComboValue!$N$2:$O$70,2,FALSE) &amp; ",") &amp; IF(ISBLANK(W459),"",VLOOKUP(W459,ComboValue!$N$2:$O$70,2,FALSE) &amp; ",") &amp; IF(ISBLANK(X459),"",VLOOKUP(X459,ComboValue!$N$2:$O$70,2,FALSE) &amp; ",") &amp; IF(ISBLANK(Y459),"",VLOOKUP(Y459,ComboValue!$N$2:$O$70,2,FALSE) &amp; ",") &amp; IF(ISBLANK(Z459),"",VLOOKUP(Z459,ComboValue!$N$2:$O$70,2,FALSE) &amp; ",") &amp; IF(ISBLANK(AA459),"",VLOOKUP(AA459,ComboValue!$N$2:$O$70,2,FALSE) &amp; ",") &amp; IF(ISBLANK(AB459),"",VLOOKUP(AB459,ComboValue!$N$2:$O$70,2,FALSE) &amp; ",") &amp; IF(ISBLANK(AC459),"",VLOOKUP(AC459,ComboValue!$N$2:$O$70,2,FALSE) &amp; ",") &amp; IF(ISBLANK(AD459),"",VLOOKUP(AD459,ComboValue!$N$2:$O$70,2,FALSE) &amp; ",") &amp; IF(ISBLANK(AE459),"",VLOOKUP(AE459,ComboValue!$N$2:$O$70,2,FALSE) &amp; ",") &amp; IF(ISBLANK(AF459),"",VLOOKUP(AF459,ComboValue!$N$2:$O$70,2,FALSE) &amp; ",") &amp; IF(ISBLANK(AG459),"",VLOOKUP(AG459,ComboValue!$N$2:$O$70,2,FALSE) &amp; ",") &amp; IF(ISBLANK(AH459),"",VLOOKUP(AH459,ComboValue!$N$2:$O$70,2,FALSE) &amp; ",") &amp; IF(ISBLANK(AI459),"",VLOOKUP(AI459,ComboValue!$N$2:$O$70,2,FALSE) &amp; ",") &amp; IF(ISBLANK(AJ459),"",VLOOKUP(AJ459,ComboValue!$N$2:$O$70,2,FALSE) &amp; ",") &amp; IF(ISBLANK(AK459),"",VLOOKUP(AK459,ComboValue!$N$2:$O$70,2,FALSE) &amp; ",") &amp; IF(ISBLANK(AL459),"",VLOOKUP(AL459,ComboValue!$N$2:$O$70,2,FALSE) &amp; ",") &amp; IF(ISBLANK(AM459),"",VLOOKUP(AM459,ComboValue!$N$2:$O$70,2,FALSE) &amp; ",") &amp; IF(ISBLANK(AN459),"",VLOOKUP(AN459,ComboValue!$N$2:$O$70,2,FALSE) &amp; ",") &amp; IF(ISBLANK(AO459),"",VLOOKUP(AO459,ComboValue!$N$2:$O$70,2,FALSE) &amp; ",") &amp; IF(ISBLANK(AP459),"",VLOOKUP(AP459,ComboValue!$N$2:$O$70,2,FALSE) &amp; ",") &amp; IF(ISBLANK(AQ459),"",VLOOKUP(AQ459,ComboValue!$N$2:$O$70,2,FALSE) &amp; ",") &amp; IF(ISBLANK(AR459),"",VLOOKUP(AR459,ComboValue!$N$2:$O$70,2,FALSE) &amp; ",") &amp; IF(ISBLANK(AS459),"",VLOOKUP(AS459,ComboValue!$N$2:$O$70,2,FALSE) &amp; ",") &amp; IF(ISBLANK(AT459),"",VLOOKUP(AT459,ComboValue!$N$2:$O$70,2,FALSE) &amp; ",") &amp; IF(ISBLANK(AU459),"",VLOOKUP(AU459,ComboValue!$N$2:$O$70,2,FALSE) &amp; ",") &amp; IF(ISBLANK(AV459),"",VLOOKUP(AV459,ComboValue!$N$2:$O$70,2,FALSE) &amp; ",")</f>
        <v/>
      </c>
      <c r="BC459" s="122" t="str">
        <f t="shared" si="389"/>
        <v/>
      </c>
      <c r="BD459" s="110"/>
      <c r="BE459" s="120" t="str">
        <f t="shared" si="429"/>
        <v/>
      </c>
      <c r="BF459" s="121" t="str">
        <f t="shared" si="430"/>
        <v/>
      </c>
      <c r="BG459" s="121" t="str">
        <f t="shared" si="431"/>
        <v/>
      </c>
      <c r="BH459" s="121" t="str">
        <f t="shared" si="432"/>
        <v/>
      </c>
      <c r="BI459" s="121" t="str">
        <f t="shared" si="433"/>
        <v/>
      </c>
      <c r="BJ459" s="121" t="str">
        <f t="shared" si="434"/>
        <v/>
      </c>
      <c r="BK459" s="121" t="str">
        <f t="shared" si="435"/>
        <v/>
      </c>
      <c r="BL459" s="121" t="str">
        <f t="shared" si="436"/>
        <v/>
      </c>
      <c r="BM459" s="121" t="str">
        <f t="shared" si="437"/>
        <v/>
      </c>
      <c r="BN459" s="121" t="str">
        <f t="shared" si="438"/>
        <v/>
      </c>
      <c r="BO459" s="121">
        <f t="shared" si="390"/>
        <v>0</v>
      </c>
      <c r="BP459" s="121">
        <f t="shared" si="391"/>
        <v>0</v>
      </c>
      <c r="BQ459" s="121">
        <f t="shared" si="392"/>
        <v>0</v>
      </c>
      <c r="BR459" s="121">
        <f t="shared" si="393"/>
        <v>0</v>
      </c>
      <c r="BS459" s="121">
        <f t="shared" si="394"/>
        <v>0</v>
      </c>
      <c r="BT459" s="121">
        <f t="shared" si="395"/>
        <v>0</v>
      </c>
      <c r="BU459" s="121" t="str">
        <f t="shared" si="396"/>
        <v/>
      </c>
      <c r="BV459" s="121" t="str">
        <f t="shared" si="397"/>
        <v/>
      </c>
      <c r="BW459" s="121" t="str">
        <f t="shared" si="398"/>
        <v/>
      </c>
      <c r="BX459" s="121" t="str">
        <f t="shared" si="399"/>
        <v/>
      </c>
      <c r="BY459" s="121" t="str">
        <f t="shared" si="400"/>
        <v/>
      </c>
      <c r="BZ459" s="121" t="str">
        <f t="shared" si="401"/>
        <v/>
      </c>
      <c r="CA459" s="121" t="str">
        <f t="shared" si="402"/>
        <v/>
      </c>
      <c r="CB459" s="121" t="str">
        <f t="shared" si="403"/>
        <v/>
      </c>
      <c r="CC459" s="121" t="str">
        <f t="shared" si="404"/>
        <v/>
      </c>
      <c r="CD459" s="121" t="str">
        <f t="shared" si="405"/>
        <v/>
      </c>
      <c r="CE459" s="121" t="str">
        <f t="shared" si="406"/>
        <v/>
      </c>
      <c r="CF459" s="121" t="str">
        <f t="shared" si="407"/>
        <v/>
      </c>
      <c r="CG459" s="121" t="str">
        <f t="shared" si="408"/>
        <v/>
      </c>
      <c r="CH459" s="121" t="str">
        <f t="shared" si="409"/>
        <v/>
      </c>
      <c r="CI459" s="121" t="str">
        <f t="shared" si="410"/>
        <v/>
      </c>
      <c r="CJ459" s="129" t="str">
        <f t="shared" si="411"/>
        <v/>
      </c>
      <c r="CK459" s="121" t="str">
        <f t="shared" si="412"/>
        <v/>
      </c>
      <c r="CL459" s="121" t="str">
        <f t="shared" si="413"/>
        <v/>
      </c>
      <c r="CM459" s="122" t="str">
        <f t="shared" si="414"/>
        <v/>
      </c>
      <c r="CN459" s="122"/>
      <c r="CO459" s="122"/>
      <c r="CP459" s="122"/>
      <c r="CQ459" s="122"/>
      <c r="CR459" s="218" t="str">
        <f t="shared" si="439"/>
        <v>NO</v>
      </c>
      <c r="CS459" s="120" t="str">
        <f t="shared" si="415"/>
        <v/>
      </c>
      <c r="CT459" s="121" t="str">
        <f t="shared" si="416"/>
        <v/>
      </c>
      <c r="CU459" s="121" t="str">
        <f t="shared" si="417"/>
        <v/>
      </c>
      <c r="CV459" s="121" t="str">
        <f t="shared" si="418"/>
        <v/>
      </c>
      <c r="CW459" s="121" t="str">
        <f t="shared" si="419"/>
        <v/>
      </c>
      <c r="CX459" s="121" t="str">
        <f t="shared" si="420"/>
        <v/>
      </c>
      <c r="CY459" s="121" t="str">
        <f t="shared" si="421"/>
        <v/>
      </c>
      <c r="CZ459" s="121" t="str">
        <f t="shared" si="422"/>
        <v/>
      </c>
      <c r="DA459" s="121" t="str">
        <f t="shared" si="423"/>
        <v/>
      </c>
      <c r="DB459" s="122" t="str">
        <f t="shared" si="424"/>
        <v/>
      </c>
      <c r="DC459" s="120" t="str">
        <f t="shared" si="425"/>
        <v/>
      </c>
      <c r="DD459" s="121" t="str">
        <f t="shared" si="426"/>
        <v/>
      </c>
      <c r="DE459" s="121" t="str">
        <f t="shared" si="427"/>
        <v/>
      </c>
      <c r="DF459" s="122" t="str">
        <f t="shared" si="428"/>
        <v/>
      </c>
      <c r="DG459" s="110"/>
    </row>
    <row r="460" spans="2:111" ht="16.2" hidden="1" customHeight="1" outlineLevel="2" x14ac:dyDescent="0.4">
      <c r="B460" s="7">
        <v>455</v>
      </c>
      <c r="C460" s="12"/>
      <c r="D460" s="13"/>
      <c r="E460" s="14"/>
      <c r="F460" s="14"/>
      <c r="G460" s="14"/>
      <c r="H460" s="14"/>
      <c r="I460" s="14"/>
      <c r="J460" s="14"/>
      <c r="K460" s="14"/>
      <c r="L460" s="15"/>
      <c r="M460" s="12"/>
      <c r="N460" s="12"/>
      <c r="O460" s="12"/>
      <c r="P460" s="98" t="str">
        <f xml:space="preserve"> IF(ISBLANK(M460),"",VLOOKUP(M460,ComboValue!$E$2:$I$18,5,FALSE))</f>
        <v/>
      </c>
      <c r="Q460" s="12"/>
      <c r="R460" s="234" t="str" cm="1">
        <f t="array" ref="R460">IF(OR(ISNUMBER(SEARCH("GHS05",$D460:$L460)),ISNUMBER(SEARCH("GHS06",$D460:$L460)),ISNUMBER(SEARCH("GHS07",$D460:$L460)),ISNUMBER(SEARCH("GHS08",$D460:$L460)),ISNUMBER(SEARCH("geen pictogram",$D460:$L460)),ISNUMBER(SEARCH("GHS09",$D460:$L460)),ISNUMBER(SEARCH("GHS05",$D460:$L460))),"JA","NEE")</f>
        <v>NEE</v>
      </c>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X460" s="121" t="str">
        <f xml:space="preserve"> IF(ISBLANK(D460),"",VLOOKUP(D460,ComboValue!$B$2:$C$11,2,FALSE) &amp; ",") &amp; IF(ISBLANK(E460),"",VLOOKUP(E460,ComboValue!$B$2:$C$11,2,FALSE) &amp; ",") &amp; IF(ISBLANK(F460),"",VLOOKUP(F460,ComboValue!$B$2:$C$11,2,FALSE) &amp; ",") &amp; IF(ISBLANK(G460),"",VLOOKUP(G460,ComboValue!$B$2:$C$11,2,FALSE) &amp; ",") &amp; IF(ISBLANK(H460),"",VLOOKUP(H460,ComboValue!$B$2:$C$11,2,FALSE) &amp; ",") &amp; IF(ISBLANK(I460),"",VLOOKUP(I460,ComboValue!$B$2:$C$11,2,FALSE) &amp; ",") &amp; IF(ISBLANK(J460),"",VLOOKUP(J460,ComboValue!$B$2:$C$11,2,FALSE) &amp; ",") &amp; IF(ISBLANK(K460),"",VLOOKUP(K460,ComboValue!$B$2:$C$11,2,FALSE) &amp; ",") &amp; IF(ISBLANK(L460),"",VLOOKUP(L460,ComboValue!$B$2:$C$11,2,FALSE) &amp; ",")</f>
        <v/>
      </c>
      <c r="AY460" s="121" t="str">
        <f t="shared" si="388"/>
        <v>Tous_NL</v>
      </c>
      <c r="AZ460" s="121" t="str">
        <f>IF(ISBLANK(M460),"",VLOOKUP(M460,ComboValue!$E$2:$G$18,3,FALSE))</f>
        <v/>
      </c>
      <c r="BA460" s="121" t="str">
        <f>IF(ISBLANK(N460),"",VLOOKUP(N460,ComboValue!$K$2:$L$5,2,FALSE))</f>
        <v/>
      </c>
      <c r="BB460" s="128" t="str">
        <f>IF(ISBLANK(S460),"",VLOOKUP(S460,ComboValue!$N$2:$O$70,2,FALSE) &amp; ",") &amp; IF(ISBLANK(T460),"",VLOOKUP(T460,ComboValue!$N$2:$O$70,2,FALSE) &amp; ",") &amp; IF(ISBLANK(U460),"",VLOOKUP(U460,ComboValue!$N$2:$O$70,2,FALSE) &amp; ",") &amp; IF(ISBLANK(V460),"",VLOOKUP(V460,ComboValue!$N$2:$O$70,2,FALSE) &amp; ",") &amp; IF(ISBLANK(W460),"",VLOOKUP(W460,ComboValue!$N$2:$O$70,2,FALSE) &amp; ",") &amp; IF(ISBLANK(X460),"",VLOOKUP(X460,ComboValue!$N$2:$O$70,2,FALSE) &amp; ",") &amp; IF(ISBLANK(Y460),"",VLOOKUP(Y460,ComboValue!$N$2:$O$70,2,FALSE) &amp; ",") &amp; IF(ISBLANK(Z460),"",VLOOKUP(Z460,ComboValue!$N$2:$O$70,2,FALSE) &amp; ",") &amp; IF(ISBLANK(AA460),"",VLOOKUP(AA460,ComboValue!$N$2:$O$70,2,FALSE) &amp; ",") &amp; IF(ISBLANK(AB460),"",VLOOKUP(AB460,ComboValue!$N$2:$O$70,2,FALSE) &amp; ",") &amp; IF(ISBLANK(AC460),"",VLOOKUP(AC460,ComboValue!$N$2:$O$70,2,FALSE) &amp; ",") &amp; IF(ISBLANK(AD460),"",VLOOKUP(AD460,ComboValue!$N$2:$O$70,2,FALSE) &amp; ",") &amp; IF(ISBLANK(AE460),"",VLOOKUP(AE460,ComboValue!$N$2:$O$70,2,FALSE) &amp; ",") &amp; IF(ISBLANK(AF460),"",VLOOKUP(AF460,ComboValue!$N$2:$O$70,2,FALSE) &amp; ",") &amp; IF(ISBLANK(AG460),"",VLOOKUP(AG460,ComboValue!$N$2:$O$70,2,FALSE) &amp; ",") &amp; IF(ISBLANK(AH460),"",VLOOKUP(AH460,ComboValue!$N$2:$O$70,2,FALSE) &amp; ",") &amp; IF(ISBLANK(AI460),"",VLOOKUP(AI460,ComboValue!$N$2:$O$70,2,FALSE) &amp; ",") &amp; IF(ISBLANK(AJ460),"",VLOOKUP(AJ460,ComboValue!$N$2:$O$70,2,FALSE) &amp; ",") &amp; IF(ISBLANK(AK460),"",VLOOKUP(AK460,ComboValue!$N$2:$O$70,2,FALSE) &amp; ",") &amp; IF(ISBLANK(AL460),"",VLOOKUP(AL460,ComboValue!$N$2:$O$70,2,FALSE) &amp; ",") &amp; IF(ISBLANK(AM460),"",VLOOKUP(AM460,ComboValue!$N$2:$O$70,2,FALSE) &amp; ",") &amp; IF(ISBLANK(AN460),"",VLOOKUP(AN460,ComboValue!$N$2:$O$70,2,FALSE) &amp; ",") &amp; IF(ISBLANK(AO460),"",VLOOKUP(AO460,ComboValue!$N$2:$O$70,2,FALSE) &amp; ",") &amp; IF(ISBLANK(AP460),"",VLOOKUP(AP460,ComboValue!$N$2:$O$70,2,FALSE) &amp; ",") &amp; IF(ISBLANK(AQ460),"",VLOOKUP(AQ460,ComboValue!$N$2:$O$70,2,FALSE) &amp; ",") &amp; IF(ISBLANK(AR460),"",VLOOKUP(AR460,ComboValue!$N$2:$O$70,2,FALSE) &amp; ",") &amp; IF(ISBLANK(AS460),"",VLOOKUP(AS460,ComboValue!$N$2:$O$70,2,FALSE) &amp; ",") &amp; IF(ISBLANK(AT460),"",VLOOKUP(AT460,ComboValue!$N$2:$O$70,2,FALSE) &amp; ",") &amp; IF(ISBLANK(AU460),"",VLOOKUP(AU460,ComboValue!$N$2:$O$70,2,FALSE) &amp; ",") &amp; IF(ISBLANK(AV460),"",VLOOKUP(AV460,ComboValue!$N$2:$O$70,2,FALSE) &amp; ",")</f>
        <v/>
      </c>
      <c r="BC460" s="122" t="str">
        <f t="shared" si="389"/>
        <v/>
      </c>
      <c r="BD460" s="110"/>
      <c r="BE460" s="120" t="str">
        <f t="shared" si="429"/>
        <v/>
      </c>
      <c r="BF460" s="121" t="str">
        <f t="shared" si="430"/>
        <v/>
      </c>
      <c r="BG460" s="121" t="str">
        <f t="shared" si="431"/>
        <v/>
      </c>
      <c r="BH460" s="121" t="str">
        <f t="shared" si="432"/>
        <v/>
      </c>
      <c r="BI460" s="121" t="str">
        <f t="shared" si="433"/>
        <v/>
      </c>
      <c r="BJ460" s="121" t="str">
        <f t="shared" si="434"/>
        <v/>
      </c>
      <c r="BK460" s="121" t="str">
        <f t="shared" si="435"/>
        <v/>
      </c>
      <c r="BL460" s="121" t="str">
        <f t="shared" si="436"/>
        <v/>
      </c>
      <c r="BM460" s="121" t="str">
        <f t="shared" si="437"/>
        <v/>
      </c>
      <c r="BN460" s="121" t="str">
        <f t="shared" si="438"/>
        <v/>
      </c>
      <c r="BO460" s="121">
        <f t="shared" si="390"/>
        <v>0</v>
      </c>
      <c r="BP460" s="121">
        <f t="shared" si="391"/>
        <v>0</v>
      </c>
      <c r="BQ460" s="121">
        <f t="shared" si="392"/>
        <v>0</v>
      </c>
      <c r="BR460" s="121">
        <f t="shared" si="393"/>
        <v>0</v>
      </c>
      <c r="BS460" s="121">
        <f t="shared" si="394"/>
        <v>0</v>
      </c>
      <c r="BT460" s="121">
        <f t="shared" si="395"/>
        <v>0</v>
      </c>
      <c r="BU460" s="121" t="str">
        <f t="shared" si="396"/>
        <v/>
      </c>
      <c r="BV460" s="121" t="str">
        <f t="shared" si="397"/>
        <v/>
      </c>
      <c r="BW460" s="121" t="str">
        <f t="shared" si="398"/>
        <v/>
      </c>
      <c r="BX460" s="121" t="str">
        <f t="shared" si="399"/>
        <v/>
      </c>
      <c r="BY460" s="121" t="str">
        <f t="shared" si="400"/>
        <v/>
      </c>
      <c r="BZ460" s="121" t="str">
        <f t="shared" si="401"/>
        <v/>
      </c>
      <c r="CA460" s="121" t="str">
        <f t="shared" si="402"/>
        <v/>
      </c>
      <c r="CB460" s="121" t="str">
        <f t="shared" si="403"/>
        <v/>
      </c>
      <c r="CC460" s="121" t="str">
        <f t="shared" si="404"/>
        <v/>
      </c>
      <c r="CD460" s="121" t="str">
        <f t="shared" si="405"/>
        <v/>
      </c>
      <c r="CE460" s="121" t="str">
        <f t="shared" si="406"/>
        <v/>
      </c>
      <c r="CF460" s="121" t="str">
        <f t="shared" si="407"/>
        <v/>
      </c>
      <c r="CG460" s="121" t="str">
        <f t="shared" si="408"/>
        <v/>
      </c>
      <c r="CH460" s="121" t="str">
        <f t="shared" si="409"/>
        <v/>
      </c>
      <c r="CI460" s="121" t="str">
        <f t="shared" si="410"/>
        <v/>
      </c>
      <c r="CJ460" s="129" t="str">
        <f t="shared" si="411"/>
        <v/>
      </c>
      <c r="CK460" s="121" t="str">
        <f t="shared" si="412"/>
        <v/>
      </c>
      <c r="CL460" s="121" t="str">
        <f t="shared" si="413"/>
        <v/>
      </c>
      <c r="CM460" s="122" t="str">
        <f t="shared" si="414"/>
        <v/>
      </c>
      <c r="CN460" s="122"/>
      <c r="CO460" s="122"/>
      <c r="CP460" s="122"/>
      <c r="CQ460" s="122"/>
      <c r="CR460" s="218" t="str">
        <f t="shared" si="439"/>
        <v>NO</v>
      </c>
      <c r="CS460" s="120" t="str">
        <f t="shared" si="415"/>
        <v/>
      </c>
      <c r="CT460" s="121" t="str">
        <f t="shared" si="416"/>
        <v/>
      </c>
      <c r="CU460" s="121" t="str">
        <f t="shared" si="417"/>
        <v/>
      </c>
      <c r="CV460" s="121" t="str">
        <f t="shared" si="418"/>
        <v/>
      </c>
      <c r="CW460" s="121" t="str">
        <f t="shared" si="419"/>
        <v/>
      </c>
      <c r="CX460" s="121" t="str">
        <f t="shared" si="420"/>
        <v/>
      </c>
      <c r="CY460" s="121" t="str">
        <f t="shared" si="421"/>
        <v/>
      </c>
      <c r="CZ460" s="121" t="str">
        <f t="shared" si="422"/>
        <v/>
      </c>
      <c r="DA460" s="121" t="str">
        <f t="shared" si="423"/>
        <v/>
      </c>
      <c r="DB460" s="122" t="str">
        <f t="shared" si="424"/>
        <v/>
      </c>
      <c r="DC460" s="120" t="str">
        <f t="shared" si="425"/>
        <v/>
      </c>
      <c r="DD460" s="121" t="str">
        <f t="shared" si="426"/>
        <v/>
      </c>
      <c r="DE460" s="121" t="str">
        <f t="shared" si="427"/>
        <v/>
      </c>
      <c r="DF460" s="122" t="str">
        <f t="shared" si="428"/>
        <v/>
      </c>
      <c r="DG460" s="110"/>
    </row>
    <row r="461" spans="2:111" ht="16.2" hidden="1" customHeight="1" outlineLevel="2" x14ac:dyDescent="0.4">
      <c r="B461" s="7">
        <v>456</v>
      </c>
      <c r="C461" s="12"/>
      <c r="D461" s="13"/>
      <c r="E461" s="14"/>
      <c r="F461" s="14"/>
      <c r="G461" s="14"/>
      <c r="H461" s="14"/>
      <c r="I461" s="14"/>
      <c r="J461" s="14"/>
      <c r="K461" s="14"/>
      <c r="L461" s="15"/>
      <c r="M461" s="12"/>
      <c r="N461" s="12"/>
      <c r="O461" s="12"/>
      <c r="P461" s="98" t="str">
        <f xml:space="preserve"> IF(ISBLANK(M461),"",VLOOKUP(M461,ComboValue!$E$2:$I$18,5,FALSE))</f>
        <v/>
      </c>
      <c r="Q461" s="12"/>
      <c r="R461" s="234" t="str" cm="1">
        <f t="array" ref="R461">IF(OR(ISNUMBER(SEARCH("GHS05",$D461:$L461)),ISNUMBER(SEARCH("GHS06",$D461:$L461)),ISNUMBER(SEARCH("GHS07",$D461:$L461)),ISNUMBER(SEARCH("GHS08",$D461:$L461)),ISNUMBER(SEARCH("geen pictogram",$D461:$L461)),ISNUMBER(SEARCH("GHS09",$D461:$L461)),ISNUMBER(SEARCH("GHS05",$D461:$L461))),"JA","NEE")</f>
        <v>NEE</v>
      </c>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X461" s="121" t="str">
        <f xml:space="preserve"> IF(ISBLANK(D461),"",VLOOKUP(D461,ComboValue!$B$2:$C$11,2,FALSE) &amp; ",") &amp; IF(ISBLANK(E461),"",VLOOKUP(E461,ComboValue!$B$2:$C$11,2,FALSE) &amp; ",") &amp; IF(ISBLANK(F461),"",VLOOKUP(F461,ComboValue!$B$2:$C$11,2,FALSE) &amp; ",") &amp; IF(ISBLANK(G461),"",VLOOKUP(G461,ComboValue!$B$2:$C$11,2,FALSE) &amp; ",") &amp; IF(ISBLANK(H461),"",VLOOKUP(H461,ComboValue!$B$2:$C$11,2,FALSE) &amp; ",") &amp; IF(ISBLANK(I461),"",VLOOKUP(I461,ComboValue!$B$2:$C$11,2,FALSE) &amp; ",") &amp; IF(ISBLANK(J461),"",VLOOKUP(J461,ComboValue!$B$2:$C$11,2,FALSE) &amp; ",") &amp; IF(ISBLANK(K461),"",VLOOKUP(K461,ComboValue!$B$2:$C$11,2,FALSE) &amp; ",") &amp; IF(ISBLANK(L461),"",VLOOKUP(L461,ComboValue!$B$2:$C$11,2,FALSE) &amp; ",")</f>
        <v/>
      </c>
      <c r="AY461" s="121" t="str">
        <f t="shared" si="388"/>
        <v>Tous_NL</v>
      </c>
      <c r="AZ461" s="121" t="str">
        <f>IF(ISBLANK(M461),"",VLOOKUP(M461,ComboValue!$E$2:$G$18,3,FALSE))</f>
        <v/>
      </c>
      <c r="BA461" s="121" t="str">
        <f>IF(ISBLANK(N461),"",VLOOKUP(N461,ComboValue!$K$2:$L$5,2,FALSE))</f>
        <v/>
      </c>
      <c r="BB461" s="128" t="str">
        <f>IF(ISBLANK(S461),"",VLOOKUP(S461,ComboValue!$N$2:$O$70,2,FALSE) &amp; ",") &amp; IF(ISBLANK(T461),"",VLOOKUP(T461,ComboValue!$N$2:$O$70,2,FALSE) &amp; ",") &amp; IF(ISBLANK(U461),"",VLOOKUP(U461,ComboValue!$N$2:$O$70,2,FALSE) &amp; ",") &amp; IF(ISBLANK(V461),"",VLOOKUP(V461,ComboValue!$N$2:$O$70,2,FALSE) &amp; ",") &amp; IF(ISBLANK(W461),"",VLOOKUP(W461,ComboValue!$N$2:$O$70,2,FALSE) &amp; ",") &amp; IF(ISBLANK(X461),"",VLOOKUP(X461,ComboValue!$N$2:$O$70,2,FALSE) &amp; ",") &amp; IF(ISBLANK(Y461),"",VLOOKUP(Y461,ComboValue!$N$2:$O$70,2,FALSE) &amp; ",") &amp; IF(ISBLANK(Z461),"",VLOOKUP(Z461,ComboValue!$N$2:$O$70,2,FALSE) &amp; ",") &amp; IF(ISBLANK(AA461),"",VLOOKUP(AA461,ComboValue!$N$2:$O$70,2,FALSE) &amp; ",") &amp; IF(ISBLANK(AB461),"",VLOOKUP(AB461,ComboValue!$N$2:$O$70,2,FALSE) &amp; ",") &amp; IF(ISBLANK(AC461),"",VLOOKUP(AC461,ComboValue!$N$2:$O$70,2,FALSE) &amp; ",") &amp; IF(ISBLANK(AD461),"",VLOOKUP(AD461,ComboValue!$N$2:$O$70,2,FALSE) &amp; ",") &amp; IF(ISBLANK(AE461),"",VLOOKUP(AE461,ComboValue!$N$2:$O$70,2,FALSE) &amp; ",") &amp; IF(ISBLANK(AF461),"",VLOOKUP(AF461,ComboValue!$N$2:$O$70,2,FALSE) &amp; ",") &amp; IF(ISBLANK(AG461),"",VLOOKUP(AG461,ComboValue!$N$2:$O$70,2,FALSE) &amp; ",") &amp; IF(ISBLANK(AH461),"",VLOOKUP(AH461,ComboValue!$N$2:$O$70,2,FALSE) &amp; ",") &amp; IF(ISBLANK(AI461),"",VLOOKUP(AI461,ComboValue!$N$2:$O$70,2,FALSE) &amp; ",") &amp; IF(ISBLANK(AJ461),"",VLOOKUP(AJ461,ComboValue!$N$2:$O$70,2,FALSE) &amp; ",") &amp; IF(ISBLANK(AK461),"",VLOOKUP(AK461,ComboValue!$N$2:$O$70,2,FALSE) &amp; ",") &amp; IF(ISBLANK(AL461),"",VLOOKUP(AL461,ComboValue!$N$2:$O$70,2,FALSE) &amp; ",") &amp; IF(ISBLANK(AM461),"",VLOOKUP(AM461,ComboValue!$N$2:$O$70,2,FALSE) &amp; ",") &amp; IF(ISBLANK(AN461),"",VLOOKUP(AN461,ComboValue!$N$2:$O$70,2,FALSE) &amp; ",") &amp; IF(ISBLANK(AO461),"",VLOOKUP(AO461,ComboValue!$N$2:$O$70,2,FALSE) &amp; ",") &amp; IF(ISBLANK(AP461),"",VLOOKUP(AP461,ComboValue!$N$2:$O$70,2,FALSE) &amp; ",") &amp; IF(ISBLANK(AQ461),"",VLOOKUP(AQ461,ComboValue!$N$2:$O$70,2,FALSE) &amp; ",") &amp; IF(ISBLANK(AR461),"",VLOOKUP(AR461,ComboValue!$N$2:$O$70,2,FALSE) &amp; ",") &amp; IF(ISBLANK(AS461),"",VLOOKUP(AS461,ComboValue!$N$2:$O$70,2,FALSE) &amp; ",") &amp; IF(ISBLANK(AT461),"",VLOOKUP(AT461,ComboValue!$N$2:$O$70,2,FALSE) &amp; ",") &amp; IF(ISBLANK(AU461),"",VLOOKUP(AU461,ComboValue!$N$2:$O$70,2,FALSE) &amp; ",") &amp; IF(ISBLANK(AV461),"",VLOOKUP(AV461,ComboValue!$N$2:$O$70,2,FALSE) &amp; ",")</f>
        <v/>
      </c>
      <c r="BC461" s="122" t="str">
        <f t="shared" si="389"/>
        <v/>
      </c>
      <c r="BD461" s="110"/>
      <c r="BE461" s="120" t="str">
        <f t="shared" si="429"/>
        <v/>
      </c>
      <c r="BF461" s="121" t="str">
        <f t="shared" si="430"/>
        <v/>
      </c>
      <c r="BG461" s="121" t="str">
        <f t="shared" si="431"/>
        <v/>
      </c>
      <c r="BH461" s="121" t="str">
        <f t="shared" si="432"/>
        <v/>
      </c>
      <c r="BI461" s="121" t="str">
        <f t="shared" si="433"/>
        <v/>
      </c>
      <c r="BJ461" s="121" t="str">
        <f t="shared" si="434"/>
        <v/>
      </c>
      <c r="BK461" s="121" t="str">
        <f t="shared" si="435"/>
        <v/>
      </c>
      <c r="BL461" s="121" t="str">
        <f t="shared" si="436"/>
        <v/>
      </c>
      <c r="BM461" s="121" t="str">
        <f t="shared" si="437"/>
        <v/>
      </c>
      <c r="BN461" s="121" t="str">
        <f t="shared" si="438"/>
        <v/>
      </c>
      <c r="BO461" s="121">
        <f t="shared" si="390"/>
        <v>0</v>
      </c>
      <c r="BP461" s="121">
        <f t="shared" si="391"/>
        <v>0</v>
      </c>
      <c r="BQ461" s="121">
        <f t="shared" si="392"/>
        <v>0</v>
      </c>
      <c r="BR461" s="121">
        <f t="shared" si="393"/>
        <v>0</v>
      </c>
      <c r="BS461" s="121">
        <f t="shared" si="394"/>
        <v>0</v>
      </c>
      <c r="BT461" s="121">
        <f t="shared" si="395"/>
        <v>0</v>
      </c>
      <c r="BU461" s="121" t="str">
        <f t="shared" si="396"/>
        <v/>
      </c>
      <c r="BV461" s="121" t="str">
        <f t="shared" si="397"/>
        <v/>
      </c>
      <c r="BW461" s="121" t="str">
        <f t="shared" si="398"/>
        <v/>
      </c>
      <c r="BX461" s="121" t="str">
        <f t="shared" si="399"/>
        <v/>
      </c>
      <c r="BY461" s="121" t="str">
        <f t="shared" si="400"/>
        <v/>
      </c>
      <c r="BZ461" s="121" t="str">
        <f t="shared" si="401"/>
        <v/>
      </c>
      <c r="CA461" s="121" t="str">
        <f t="shared" si="402"/>
        <v/>
      </c>
      <c r="CB461" s="121" t="str">
        <f t="shared" si="403"/>
        <v/>
      </c>
      <c r="CC461" s="121" t="str">
        <f t="shared" si="404"/>
        <v/>
      </c>
      <c r="CD461" s="121" t="str">
        <f t="shared" si="405"/>
        <v/>
      </c>
      <c r="CE461" s="121" t="str">
        <f t="shared" si="406"/>
        <v/>
      </c>
      <c r="CF461" s="121" t="str">
        <f t="shared" si="407"/>
        <v/>
      </c>
      <c r="CG461" s="121" t="str">
        <f t="shared" si="408"/>
        <v/>
      </c>
      <c r="CH461" s="121" t="str">
        <f t="shared" si="409"/>
        <v/>
      </c>
      <c r="CI461" s="121" t="str">
        <f t="shared" si="410"/>
        <v/>
      </c>
      <c r="CJ461" s="129" t="str">
        <f t="shared" si="411"/>
        <v/>
      </c>
      <c r="CK461" s="121" t="str">
        <f t="shared" si="412"/>
        <v/>
      </c>
      <c r="CL461" s="121" t="str">
        <f t="shared" si="413"/>
        <v/>
      </c>
      <c r="CM461" s="122" t="str">
        <f t="shared" si="414"/>
        <v/>
      </c>
      <c r="CN461" s="122"/>
      <c r="CO461" s="122"/>
      <c r="CP461" s="122"/>
      <c r="CQ461" s="122"/>
      <c r="CR461" s="218" t="str">
        <f t="shared" si="439"/>
        <v>NO</v>
      </c>
      <c r="CS461" s="120" t="str">
        <f t="shared" si="415"/>
        <v/>
      </c>
      <c r="CT461" s="121" t="str">
        <f t="shared" si="416"/>
        <v/>
      </c>
      <c r="CU461" s="121" t="str">
        <f t="shared" si="417"/>
        <v/>
      </c>
      <c r="CV461" s="121" t="str">
        <f t="shared" si="418"/>
        <v/>
      </c>
      <c r="CW461" s="121" t="str">
        <f t="shared" si="419"/>
        <v/>
      </c>
      <c r="CX461" s="121" t="str">
        <f t="shared" si="420"/>
        <v/>
      </c>
      <c r="CY461" s="121" t="str">
        <f t="shared" si="421"/>
        <v/>
      </c>
      <c r="CZ461" s="121" t="str">
        <f t="shared" si="422"/>
        <v/>
      </c>
      <c r="DA461" s="121" t="str">
        <f t="shared" si="423"/>
        <v/>
      </c>
      <c r="DB461" s="122" t="str">
        <f t="shared" si="424"/>
        <v/>
      </c>
      <c r="DC461" s="120" t="str">
        <f t="shared" si="425"/>
        <v/>
      </c>
      <c r="DD461" s="121" t="str">
        <f t="shared" si="426"/>
        <v/>
      </c>
      <c r="DE461" s="121" t="str">
        <f t="shared" si="427"/>
        <v/>
      </c>
      <c r="DF461" s="122" t="str">
        <f t="shared" si="428"/>
        <v/>
      </c>
      <c r="DG461" s="110"/>
    </row>
    <row r="462" spans="2:111" ht="16.2" hidden="1" customHeight="1" outlineLevel="2" x14ac:dyDescent="0.4">
      <c r="B462" s="7">
        <v>457</v>
      </c>
      <c r="C462" s="12"/>
      <c r="D462" s="13"/>
      <c r="E462" s="14"/>
      <c r="F462" s="14"/>
      <c r="G462" s="14"/>
      <c r="H462" s="14"/>
      <c r="I462" s="14"/>
      <c r="J462" s="14"/>
      <c r="K462" s="14"/>
      <c r="L462" s="15"/>
      <c r="M462" s="12"/>
      <c r="N462" s="12"/>
      <c r="O462" s="12"/>
      <c r="P462" s="98" t="str">
        <f xml:space="preserve"> IF(ISBLANK(M462),"",VLOOKUP(M462,ComboValue!$E$2:$I$18,5,FALSE))</f>
        <v/>
      </c>
      <c r="Q462" s="12"/>
      <c r="R462" s="234" t="str" cm="1">
        <f t="array" ref="R462">IF(OR(ISNUMBER(SEARCH("GHS05",$D462:$L462)),ISNUMBER(SEARCH("GHS06",$D462:$L462)),ISNUMBER(SEARCH("GHS07",$D462:$L462)),ISNUMBER(SEARCH("GHS08",$D462:$L462)),ISNUMBER(SEARCH("geen pictogram",$D462:$L462)),ISNUMBER(SEARCH("GHS09",$D462:$L462)),ISNUMBER(SEARCH("GHS05",$D462:$L462))),"JA","NEE")</f>
        <v>NEE</v>
      </c>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X462" s="121" t="str">
        <f xml:space="preserve"> IF(ISBLANK(D462),"",VLOOKUP(D462,ComboValue!$B$2:$C$11,2,FALSE) &amp; ",") &amp; IF(ISBLANK(E462),"",VLOOKUP(E462,ComboValue!$B$2:$C$11,2,FALSE) &amp; ",") &amp; IF(ISBLANK(F462),"",VLOOKUP(F462,ComboValue!$B$2:$C$11,2,FALSE) &amp; ",") &amp; IF(ISBLANK(G462),"",VLOOKUP(G462,ComboValue!$B$2:$C$11,2,FALSE) &amp; ",") &amp; IF(ISBLANK(H462),"",VLOOKUP(H462,ComboValue!$B$2:$C$11,2,FALSE) &amp; ",") &amp; IF(ISBLANK(I462),"",VLOOKUP(I462,ComboValue!$B$2:$C$11,2,FALSE) &amp; ",") &amp; IF(ISBLANK(J462),"",VLOOKUP(J462,ComboValue!$B$2:$C$11,2,FALSE) &amp; ",") &amp; IF(ISBLANK(K462),"",VLOOKUP(K462,ComboValue!$B$2:$C$11,2,FALSE) &amp; ",") &amp; IF(ISBLANK(L462),"",VLOOKUP(L462,ComboValue!$B$2:$C$11,2,FALSE) &amp; ",")</f>
        <v/>
      </c>
      <c r="AY462" s="121" t="str">
        <f t="shared" si="388"/>
        <v>Tous_NL</v>
      </c>
      <c r="AZ462" s="121" t="str">
        <f>IF(ISBLANK(M462),"",VLOOKUP(M462,ComboValue!$E$2:$G$18,3,FALSE))</f>
        <v/>
      </c>
      <c r="BA462" s="121" t="str">
        <f>IF(ISBLANK(N462),"",VLOOKUP(N462,ComboValue!$K$2:$L$5,2,FALSE))</f>
        <v/>
      </c>
      <c r="BB462" s="128" t="str">
        <f>IF(ISBLANK(S462),"",VLOOKUP(S462,ComboValue!$N$2:$O$70,2,FALSE) &amp; ",") &amp; IF(ISBLANK(T462),"",VLOOKUP(T462,ComboValue!$N$2:$O$70,2,FALSE) &amp; ",") &amp; IF(ISBLANK(U462),"",VLOOKUP(U462,ComboValue!$N$2:$O$70,2,FALSE) &amp; ",") &amp; IF(ISBLANK(V462),"",VLOOKUP(V462,ComboValue!$N$2:$O$70,2,FALSE) &amp; ",") &amp; IF(ISBLANK(W462),"",VLOOKUP(W462,ComboValue!$N$2:$O$70,2,FALSE) &amp; ",") &amp; IF(ISBLANK(X462),"",VLOOKUP(X462,ComboValue!$N$2:$O$70,2,FALSE) &amp; ",") &amp; IF(ISBLANK(Y462),"",VLOOKUP(Y462,ComboValue!$N$2:$O$70,2,FALSE) &amp; ",") &amp; IF(ISBLANK(Z462),"",VLOOKUP(Z462,ComboValue!$N$2:$O$70,2,FALSE) &amp; ",") &amp; IF(ISBLANK(AA462),"",VLOOKUP(AA462,ComboValue!$N$2:$O$70,2,FALSE) &amp; ",") &amp; IF(ISBLANK(AB462),"",VLOOKUP(AB462,ComboValue!$N$2:$O$70,2,FALSE) &amp; ",") &amp; IF(ISBLANK(AC462),"",VLOOKUP(AC462,ComboValue!$N$2:$O$70,2,FALSE) &amp; ",") &amp; IF(ISBLANK(AD462),"",VLOOKUP(AD462,ComboValue!$N$2:$O$70,2,FALSE) &amp; ",") &amp; IF(ISBLANK(AE462),"",VLOOKUP(AE462,ComboValue!$N$2:$O$70,2,FALSE) &amp; ",") &amp; IF(ISBLANK(AF462),"",VLOOKUP(AF462,ComboValue!$N$2:$O$70,2,FALSE) &amp; ",") &amp; IF(ISBLANK(AG462),"",VLOOKUP(AG462,ComboValue!$N$2:$O$70,2,FALSE) &amp; ",") &amp; IF(ISBLANK(AH462),"",VLOOKUP(AH462,ComboValue!$N$2:$O$70,2,FALSE) &amp; ",") &amp; IF(ISBLANK(AI462),"",VLOOKUP(AI462,ComboValue!$N$2:$O$70,2,FALSE) &amp; ",") &amp; IF(ISBLANK(AJ462),"",VLOOKUP(AJ462,ComboValue!$N$2:$O$70,2,FALSE) &amp; ",") &amp; IF(ISBLANK(AK462),"",VLOOKUP(AK462,ComboValue!$N$2:$O$70,2,FALSE) &amp; ",") &amp; IF(ISBLANK(AL462),"",VLOOKUP(AL462,ComboValue!$N$2:$O$70,2,FALSE) &amp; ",") &amp; IF(ISBLANK(AM462),"",VLOOKUP(AM462,ComboValue!$N$2:$O$70,2,FALSE) &amp; ",") &amp; IF(ISBLANK(AN462),"",VLOOKUP(AN462,ComboValue!$N$2:$O$70,2,FALSE) &amp; ",") &amp; IF(ISBLANK(AO462),"",VLOOKUP(AO462,ComboValue!$N$2:$O$70,2,FALSE) &amp; ",") &amp; IF(ISBLANK(AP462),"",VLOOKUP(AP462,ComboValue!$N$2:$O$70,2,FALSE) &amp; ",") &amp; IF(ISBLANK(AQ462),"",VLOOKUP(AQ462,ComboValue!$N$2:$O$70,2,FALSE) &amp; ",") &amp; IF(ISBLANK(AR462),"",VLOOKUP(AR462,ComboValue!$N$2:$O$70,2,FALSE) &amp; ",") &amp; IF(ISBLANK(AS462),"",VLOOKUP(AS462,ComboValue!$N$2:$O$70,2,FALSE) &amp; ",") &amp; IF(ISBLANK(AT462),"",VLOOKUP(AT462,ComboValue!$N$2:$O$70,2,FALSE) &amp; ",") &amp; IF(ISBLANK(AU462),"",VLOOKUP(AU462,ComboValue!$N$2:$O$70,2,FALSE) &amp; ",") &amp; IF(ISBLANK(AV462),"",VLOOKUP(AV462,ComboValue!$N$2:$O$70,2,FALSE) &amp; ",")</f>
        <v/>
      </c>
      <c r="BC462" s="122" t="str">
        <f t="shared" si="389"/>
        <v/>
      </c>
      <c r="BD462" s="110"/>
      <c r="BE462" s="120" t="str">
        <f t="shared" si="429"/>
        <v/>
      </c>
      <c r="BF462" s="121" t="str">
        <f t="shared" si="430"/>
        <v/>
      </c>
      <c r="BG462" s="121" t="str">
        <f t="shared" si="431"/>
        <v/>
      </c>
      <c r="BH462" s="121" t="str">
        <f t="shared" si="432"/>
        <v/>
      </c>
      <c r="BI462" s="121" t="str">
        <f t="shared" si="433"/>
        <v/>
      </c>
      <c r="BJ462" s="121" t="str">
        <f t="shared" si="434"/>
        <v/>
      </c>
      <c r="BK462" s="121" t="str">
        <f t="shared" si="435"/>
        <v/>
      </c>
      <c r="BL462" s="121" t="str">
        <f t="shared" si="436"/>
        <v/>
      </c>
      <c r="BM462" s="121" t="str">
        <f t="shared" si="437"/>
        <v/>
      </c>
      <c r="BN462" s="121" t="str">
        <f t="shared" si="438"/>
        <v/>
      </c>
      <c r="BO462" s="121">
        <f t="shared" si="390"/>
        <v>0</v>
      </c>
      <c r="BP462" s="121">
        <f t="shared" si="391"/>
        <v>0</v>
      </c>
      <c r="BQ462" s="121">
        <f t="shared" si="392"/>
        <v>0</v>
      </c>
      <c r="BR462" s="121">
        <f t="shared" si="393"/>
        <v>0</v>
      </c>
      <c r="BS462" s="121">
        <f t="shared" si="394"/>
        <v>0</v>
      </c>
      <c r="BT462" s="121">
        <f t="shared" si="395"/>
        <v>0</v>
      </c>
      <c r="BU462" s="121" t="str">
        <f t="shared" si="396"/>
        <v/>
      </c>
      <c r="BV462" s="121" t="str">
        <f t="shared" si="397"/>
        <v/>
      </c>
      <c r="BW462" s="121" t="str">
        <f t="shared" si="398"/>
        <v/>
      </c>
      <c r="BX462" s="121" t="str">
        <f t="shared" si="399"/>
        <v/>
      </c>
      <c r="BY462" s="121" t="str">
        <f t="shared" si="400"/>
        <v/>
      </c>
      <c r="BZ462" s="121" t="str">
        <f t="shared" si="401"/>
        <v/>
      </c>
      <c r="CA462" s="121" t="str">
        <f t="shared" si="402"/>
        <v/>
      </c>
      <c r="CB462" s="121" t="str">
        <f t="shared" si="403"/>
        <v/>
      </c>
      <c r="CC462" s="121" t="str">
        <f t="shared" si="404"/>
        <v/>
      </c>
      <c r="CD462" s="121" t="str">
        <f t="shared" si="405"/>
        <v/>
      </c>
      <c r="CE462" s="121" t="str">
        <f t="shared" si="406"/>
        <v/>
      </c>
      <c r="CF462" s="121" t="str">
        <f t="shared" si="407"/>
        <v/>
      </c>
      <c r="CG462" s="121" t="str">
        <f t="shared" si="408"/>
        <v/>
      </c>
      <c r="CH462" s="121" t="str">
        <f t="shared" si="409"/>
        <v/>
      </c>
      <c r="CI462" s="121" t="str">
        <f t="shared" si="410"/>
        <v/>
      </c>
      <c r="CJ462" s="129" t="str">
        <f t="shared" si="411"/>
        <v/>
      </c>
      <c r="CK462" s="121" t="str">
        <f t="shared" si="412"/>
        <v/>
      </c>
      <c r="CL462" s="121" t="str">
        <f t="shared" si="413"/>
        <v/>
      </c>
      <c r="CM462" s="122" t="str">
        <f t="shared" si="414"/>
        <v/>
      </c>
      <c r="CN462" s="122"/>
      <c r="CO462" s="122"/>
      <c r="CP462" s="122"/>
      <c r="CQ462" s="122"/>
      <c r="CR462" s="218" t="str">
        <f t="shared" si="439"/>
        <v>NO</v>
      </c>
      <c r="CS462" s="120" t="str">
        <f t="shared" si="415"/>
        <v/>
      </c>
      <c r="CT462" s="121" t="str">
        <f t="shared" si="416"/>
        <v/>
      </c>
      <c r="CU462" s="121" t="str">
        <f t="shared" si="417"/>
        <v/>
      </c>
      <c r="CV462" s="121" t="str">
        <f t="shared" si="418"/>
        <v/>
      </c>
      <c r="CW462" s="121" t="str">
        <f t="shared" si="419"/>
        <v/>
      </c>
      <c r="CX462" s="121" t="str">
        <f t="shared" si="420"/>
        <v/>
      </c>
      <c r="CY462" s="121" t="str">
        <f t="shared" si="421"/>
        <v/>
      </c>
      <c r="CZ462" s="121" t="str">
        <f t="shared" si="422"/>
        <v/>
      </c>
      <c r="DA462" s="121" t="str">
        <f t="shared" si="423"/>
        <v/>
      </c>
      <c r="DB462" s="122" t="str">
        <f t="shared" si="424"/>
        <v/>
      </c>
      <c r="DC462" s="120" t="str">
        <f t="shared" si="425"/>
        <v/>
      </c>
      <c r="DD462" s="121" t="str">
        <f t="shared" si="426"/>
        <v/>
      </c>
      <c r="DE462" s="121" t="str">
        <f t="shared" si="427"/>
        <v/>
      </c>
      <c r="DF462" s="122" t="str">
        <f t="shared" si="428"/>
        <v/>
      </c>
      <c r="DG462" s="110"/>
    </row>
    <row r="463" spans="2:111" ht="16.2" hidden="1" customHeight="1" outlineLevel="2" x14ac:dyDescent="0.4">
      <c r="B463" s="7">
        <v>458</v>
      </c>
      <c r="C463" s="12"/>
      <c r="D463" s="13"/>
      <c r="E463" s="14"/>
      <c r="F463" s="14"/>
      <c r="G463" s="14"/>
      <c r="H463" s="14"/>
      <c r="I463" s="14"/>
      <c r="J463" s="14"/>
      <c r="K463" s="14"/>
      <c r="L463" s="15"/>
      <c r="M463" s="12"/>
      <c r="N463" s="12"/>
      <c r="O463" s="12"/>
      <c r="P463" s="98" t="str">
        <f xml:space="preserve"> IF(ISBLANK(M463),"",VLOOKUP(M463,ComboValue!$E$2:$I$18,5,FALSE))</f>
        <v/>
      </c>
      <c r="Q463" s="12"/>
      <c r="R463" s="234" t="str" cm="1">
        <f t="array" ref="R463">IF(OR(ISNUMBER(SEARCH("GHS05",$D463:$L463)),ISNUMBER(SEARCH("GHS06",$D463:$L463)),ISNUMBER(SEARCH("GHS07",$D463:$L463)),ISNUMBER(SEARCH("GHS08",$D463:$L463)),ISNUMBER(SEARCH("geen pictogram",$D463:$L463)),ISNUMBER(SEARCH("GHS09",$D463:$L463)),ISNUMBER(SEARCH("GHS05",$D463:$L463))),"JA","NEE")</f>
        <v>NEE</v>
      </c>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X463" s="121" t="str">
        <f xml:space="preserve"> IF(ISBLANK(D463),"",VLOOKUP(D463,ComboValue!$B$2:$C$11,2,FALSE) &amp; ",") &amp; IF(ISBLANK(E463),"",VLOOKUP(E463,ComboValue!$B$2:$C$11,2,FALSE) &amp; ",") &amp; IF(ISBLANK(F463),"",VLOOKUP(F463,ComboValue!$B$2:$C$11,2,FALSE) &amp; ",") &amp; IF(ISBLANK(G463),"",VLOOKUP(G463,ComboValue!$B$2:$C$11,2,FALSE) &amp; ",") &amp; IF(ISBLANK(H463),"",VLOOKUP(H463,ComboValue!$B$2:$C$11,2,FALSE) &amp; ",") &amp; IF(ISBLANK(I463),"",VLOOKUP(I463,ComboValue!$B$2:$C$11,2,FALSE) &amp; ",") &amp; IF(ISBLANK(J463),"",VLOOKUP(J463,ComboValue!$B$2:$C$11,2,FALSE) &amp; ",") &amp; IF(ISBLANK(K463),"",VLOOKUP(K463,ComboValue!$B$2:$C$11,2,FALSE) &amp; ",") &amp; IF(ISBLANK(L463),"",VLOOKUP(L463,ComboValue!$B$2:$C$11,2,FALSE) &amp; ",")</f>
        <v/>
      </c>
      <c r="AY463" s="121" t="str">
        <f t="shared" si="388"/>
        <v>Tous_NL</v>
      </c>
      <c r="AZ463" s="121" t="str">
        <f>IF(ISBLANK(M463),"",VLOOKUP(M463,ComboValue!$E$2:$G$18,3,FALSE))</f>
        <v/>
      </c>
      <c r="BA463" s="121" t="str">
        <f>IF(ISBLANK(N463),"",VLOOKUP(N463,ComboValue!$K$2:$L$5,2,FALSE))</f>
        <v/>
      </c>
      <c r="BB463" s="128" t="str">
        <f>IF(ISBLANK(S463),"",VLOOKUP(S463,ComboValue!$N$2:$O$70,2,FALSE) &amp; ",") &amp; IF(ISBLANK(T463),"",VLOOKUP(T463,ComboValue!$N$2:$O$70,2,FALSE) &amp; ",") &amp; IF(ISBLANK(U463),"",VLOOKUP(U463,ComboValue!$N$2:$O$70,2,FALSE) &amp; ",") &amp; IF(ISBLANK(V463),"",VLOOKUP(V463,ComboValue!$N$2:$O$70,2,FALSE) &amp; ",") &amp; IF(ISBLANK(W463),"",VLOOKUP(W463,ComboValue!$N$2:$O$70,2,FALSE) &amp; ",") &amp; IF(ISBLANK(X463),"",VLOOKUP(X463,ComboValue!$N$2:$O$70,2,FALSE) &amp; ",") &amp; IF(ISBLANK(Y463),"",VLOOKUP(Y463,ComboValue!$N$2:$O$70,2,FALSE) &amp; ",") &amp; IF(ISBLANK(Z463),"",VLOOKUP(Z463,ComboValue!$N$2:$O$70,2,FALSE) &amp; ",") &amp; IF(ISBLANK(AA463),"",VLOOKUP(AA463,ComboValue!$N$2:$O$70,2,FALSE) &amp; ",") &amp; IF(ISBLANK(AB463),"",VLOOKUP(AB463,ComboValue!$N$2:$O$70,2,FALSE) &amp; ",") &amp; IF(ISBLANK(AC463),"",VLOOKUP(AC463,ComboValue!$N$2:$O$70,2,FALSE) &amp; ",") &amp; IF(ISBLANK(AD463),"",VLOOKUP(AD463,ComboValue!$N$2:$O$70,2,FALSE) &amp; ",") &amp; IF(ISBLANK(AE463),"",VLOOKUP(AE463,ComboValue!$N$2:$O$70,2,FALSE) &amp; ",") &amp; IF(ISBLANK(AF463),"",VLOOKUP(AF463,ComboValue!$N$2:$O$70,2,FALSE) &amp; ",") &amp; IF(ISBLANK(AG463),"",VLOOKUP(AG463,ComboValue!$N$2:$O$70,2,FALSE) &amp; ",") &amp; IF(ISBLANK(AH463),"",VLOOKUP(AH463,ComboValue!$N$2:$O$70,2,FALSE) &amp; ",") &amp; IF(ISBLANK(AI463),"",VLOOKUP(AI463,ComboValue!$N$2:$O$70,2,FALSE) &amp; ",") &amp; IF(ISBLANK(AJ463),"",VLOOKUP(AJ463,ComboValue!$N$2:$O$70,2,FALSE) &amp; ",") &amp; IF(ISBLANK(AK463),"",VLOOKUP(AK463,ComboValue!$N$2:$O$70,2,FALSE) &amp; ",") &amp; IF(ISBLANK(AL463),"",VLOOKUP(AL463,ComboValue!$N$2:$O$70,2,FALSE) &amp; ",") &amp; IF(ISBLANK(AM463),"",VLOOKUP(AM463,ComboValue!$N$2:$O$70,2,FALSE) &amp; ",") &amp; IF(ISBLANK(AN463),"",VLOOKUP(AN463,ComboValue!$N$2:$O$70,2,FALSE) &amp; ",") &amp; IF(ISBLANK(AO463),"",VLOOKUP(AO463,ComboValue!$N$2:$O$70,2,FALSE) &amp; ",") &amp; IF(ISBLANK(AP463),"",VLOOKUP(AP463,ComboValue!$N$2:$O$70,2,FALSE) &amp; ",") &amp; IF(ISBLANK(AQ463),"",VLOOKUP(AQ463,ComboValue!$N$2:$O$70,2,FALSE) &amp; ",") &amp; IF(ISBLANK(AR463),"",VLOOKUP(AR463,ComboValue!$N$2:$O$70,2,FALSE) &amp; ",") &amp; IF(ISBLANK(AS463),"",VLOOKUP(AS463,ComboValue!$N$2:$O$70,2,FALSE) &amp; ",") &amp; IF(ISBLANK(AT463),"",VLOOKUP(AT463,ComboValue!$N$2:$O$70,2,FALSE) &amp; ",") &amp; IF(ISBLANK(AU463),"",VLOOKUP(AU463,ComboValue!$N$2:$O$70,2,FALSE) &amp; ",") &amp; IF(ISBLANK(AV463),"",VLOOKUP(AV463,ComboValue!$N$2:$O$70,2,FALSE) &amp; ",")</f>
        <v/>
      </c>
      <c r="BC463" s="122" t="str">
        <f t="shared" si="389"/>
        <v/>
      </c>
      <c r="BD463" s="110"/>
      <c r="BE463" s="120" t="str">
        <f t="shared" si="429"/>
        <v/>
      </c>
      <c r="BF463" s="121" t="str">
        <f t="shared" si="430"/>
        <v/>
      </c>
      <c r="BG463" s="121" t="str">
        <f t="shared" si="431"/>
        <v/>
      </c>
      <c r="BH463" s="121" t="str">
        <f t="shared" si="432"/>
        <v/>
      </c>
      <c r="BI463" s="121" t="str">
        <f t="shared" si="433"/>
        <v/>
      </c>
      <c r="BJ463" s="121" t="str">
        <f t="shared" si="434"/>
        <v/>
      </c>
      <c r="BK463" s="121" t="str">
        <f t="shared" si="435"/>
        <v/>
      </c>
      <c r="BL463" s="121" t="str">
        <f t="shared" si="436"/>
        <v/>
      </c>
      <c r="BM463" s="121" t="str">
        <f t="shared" si="437"/>
        <v/>
      </c>
      <c r="BN463" s="121" t="str">
        <f t="shared" si="438"/>
        <v/>
      </c>
      <c r="BO463" s="121">
        <f t="shared" si="390"/>
        <v>0</v>
      </c>
      <c r="BP463" s="121">
        <f t="shared" si="391"/>
        <v>0</v>
      </c>
      <c r="BQ463" s="121">
        <f t="shared" si="392"/>
        <v>0</v>
      </c>
      <c r="BR463" s="121">
        <f t="shared" si="393"/>
        <v>0</v>
      </c>
      <c r="BS463" s="121">
        <f t="shared" si="394"/>
        <v>0</v>
      </c>
      <c r="BT463" s="121">
        <f t="shared" si="395"/>
        <v>0</v>
      </c>
      <c r="BU463" s="121" t="str">
        <f t="shared" si="396"/>
        <v/>
      </c>
      <c r="BV463" s="121" t="str">
        <f t="shared" si="397"/>
        <v/>
      </c>
      <c r="BW463" s="121" t="str">
        <f t="shared" si="398"/>
        <v/>
      </c>
      <c r="BX463" s="121" t="str">
        <f t="shared" si="399"/>
        <v/>
      </c>
      <c r="BY463" s="121" t="str">
        <f t="shared" si="400"/>
        <v/>
      </c>
      <c r="BZ463" s="121" t="str">
        <f t="shared" si="401"/>
        <v/>
      </c>
      <c r="CA463" s="121" t="str">
        <f t="shared" si="402"/>
        <v/>
      </c>
      <c r="CB463" s="121" t="str">
        <f t="shared" si="403"/>
        <v/>
      </c>
      <c r="CC463" s="121" t="str">
        <f t="shared" si="404"/>
        <v/>
      </c>
      <c r="CD463" s="121" t="str">
        <f t="shared" si="405"/>
        <v/>
      </c>
      <c r="CE463" s="121" t="str">
        <f t="shared" si="406"/>
        <v/>
      </c>
      <c r="CF463" s="121" t="str">
        <f t="shared" si="407"/>
        <v/>
      </c>
      <c r="CG463" s="121" t="str">
        <f t="shared" si="408"/>
        <v/>
      </c>
      <c r="CH463" s="121" t="str">
        <f t="shared" si="409"/>
        <v/>
      </c>
      <c r="CI463" s="121" t="str">
        <f t="shared" si="410"/>
        <v/>
      </c>
      <c r="CJ463" s="129" t="str">
        <f t="shared" si="411"/>
        <v/>
      </c>
      <c r="CK463" s="121" t="str">
        <f t="shared" si="412"/>
        <v/>
      </c>
      <c r="CL463" s="121" t="str">
        <f t="shared" si="413"/>
        <v/>
      </c>
      <c r="CM463" s="122" t="str">
        <f t="shared" si="414"/>
        <v/>
      </c>
      <c r="CN463" s="122"/>
      <c r="CO463" s="122"/>
      <c r="CP463" s="122"/>
      <c r="CQ463" s="122"/>
      <c r="CR463" s="218" t="str">
        <f t="shared" si="439"/>
        <v>NO</v>
      </c>
      <c r="CS463" s="120" t="str">
        <f t="shared" si="415"/>
        <v/>
      </c>
      <c r="CT463" s="121" t="str">
        <f t="shared" si="416"/>
        <v/>
      </c>
      <c r="CU463" s="121" t="str">
        <f t="shared" si="417"/>
        <v/>
      </c>
      <c r="CV463" s="121" t="str">
        <f t="shared" si="418"/>
        <v/>
      </c>
      <c r="CW463" s="121" t="str">
        <f t="shared" si="419"/>
        <v/>
      </c>
      <c r="CX463" s="121" t="str">
        <f t="shared" si="420"/>
        <v/>
      </c>
      <c r="CY463" s="121" t="str">
        <f t="shared" si="421"/>
        <v/>
      </c>
      <c r="CZ463" s="121" t="str">
        <f t="shared" si="422"/>
        <v/>
      </c>
      <c r="DA463" s="121" t="str">
        <f t="shared" si="423"/>
        <v/>
      </c>
      <c r="DB463" s="122" t="str">
        <f t="shared" si="424"/>
        <v/>
      </c>
      <c r="DC463" s="120" t="str">
        <f t="shared" si="425"/>
        <v/>
      </c>
      <c r="DD463" s="121" t="str">
        <f t="shared" si="426"/>
        <v/>
      </c>
      <c r="DE463" s="121" t="str">
        <f t="shared" si="427"/>
        <v/>
      </c>
      <c r="DF463" s="122" t="str">
        <f t="shared" si="428"/>
        <v/>
      </c>
      <c r="DG463" s="110"/>
    </row>
    <row r="464" spans="2:111" ht="16.2" hidden="1" customHeight="1" outlineLevel="2" x14ac:dyDescent="0.4">
      <c r="B464" s="7">
        <v>459</v>
      </c>
      <c r="C464" s="12"/>
      <c r="D464" s="13"/>
      <c r="E464" s="14"/>
      <c r="F464" s="14"/>
      <c r="G464" s="14"/>
      <c r="H464" s="14"/>
      <c r="I464" s="14"/>
      <c r="J464" s="14"/>
      <c r="K464" s="14"/>
      <c r="L464" s="15"/>
      <c r="M464" s="12"/>
      <c r="N464" s="12"/>
      <c r="O464" s="12"/>
      <c r="P464" s="98" t="str">
        <f xml:space="preserve"> IF(ISBLANK(M464),"",VLOOKUP(M464,ComboValue!$E$2:$I$18,5,FALSE))</f>
        <v/>
      </c>
      <c r="Q464" s="12"/>
      <c r="R464" s="234" t="str" cm="1">
        <f t="array" ref="R464">IF(OR(ISNUMBER(SEARCH("GHS05",$D464:$L464)),ISNUMBER(SEARCH("GHS06",$D464:$L464)),ISNUMBER(SEARCH("GHS07",$D464:$L464)),ISNUMBER(SEARCH("GHS08",$D464:$L464)),ISNUMBER(SEARCH("geen pictogram",$D464:$L464)),ISNUMBER(SEARCH("GHS09",$D464:$L464)),ISNUMBER(SEARCH("GHS05",$D464:$L464))),"JA","NEE")</f>
        <v>NEE</v>
      </c>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X464" s="121" t="str">
        <f xml:space="preserve"> IF(ISBLANK(D464),"",VLOOKUP(D464,ComboValue!$B$2:$C$11,2,FALSE) &amp; ",") &amp; IF(ISBLANK(E464),"",VLOOKUP(E464,ComboValue!$B$2:$C$11,2,FALSE) &amp; ",") &amp; IF(ISBLANK(F464),"",VLOOKUP(F464,ComboValue!$B$2:$C$11,2,FALSE) &amp; ",") &amp; IF(ISBLANK(G464),"",VLOOKUP(G464,ComboValue!$B$2:$C$11,2,FALSE) &amp; ",") &amp; IF(ISBLANK(H464),"",VLOOKUP(H464,ComboValue!$B$2:$C$11,2,FALSE) &amp; ",") &amp; IF(ISBLANK(I464),"",VLOOKUP(I464,ComboValue!$B$2:$C$11,2,FALSE) &amp; ",") &amp; IF(ISBLANK(J464),"",VLOOKUP(J464,ComboValue!$B$2:$C$11,2,FALSE) &amp; ",") &amp; IF(ISBLANK(K464),"",VLOOKUP(K464,ComboValue!$B$2:$C$11,2,FALSE) &amp; ",") &amp; IF(ISBLANK(L464),"",VLOOKUP(L464,ComboValue!$B$2:$C$11,2,FALSE) &amp; ",")</f>
        <v/>
      </c>
      <c r="AY464" s="121" t="str">
        <f t="shared" si="388"/>
        <v>Tous_NL</v>
      </c>
      <c r="AZ464" s="121" t="str">
        <f>IF(ISBLANK(M464),"",VLOOKUP(M464,ComboValue!$E$2:$G$18,3,FALSE))</f>
        <v/>
      </c>
      <c r="BA464" s="121" t="str">
        <f>IF(ISBLANK(N464),"",VLOOKUP(N464,ComboValue!$K$2:$L$5,2,FALSE))</f>
        <v/>
      </c>
      <c r="BB464" s="128" t="str">
        <f>IF(ISBLANK(S464),"",VLOOKUP(S464,ComboValue!$N$2:$O$70,2,FALSE) &amp; ",") &amp; IF(ISBLANK(T464),"",VLOOKUP(T464,ComboValue!$N$2:$O$70,2,FALSE) &amp; ",") &amp; IF(ISBLANK(U464),"",VLOOKUP(U464,ComboValue!$N$2:$O$70,2,FALSE) &amp; ",") &amp; IF(ISBLANK(V464),"",VLOOKUP(V464,ComboValue!$N$2:$O$70,2,FALSE) &amp; ",") &amp; IF(ISBLANK(W464),"",VLOOKUP(W464,ComboValue!$N$2:$O$70,2,FALSE) &amp; ",") &amp; IF(ISBLANK(X464),"",VLOOKUP(X464,ComboValue!$N$2:$O$70,2,FALSE) &amp; ",") &amp; IF(ISBLANK(Y464),"",VLOOKUP(Y464,ComboValue!$N$2:$O$70,2,FALSE) &amp; ",") &amp; IF(ISBLANK(Z464),"",VLOOKUP(Z464,ComboValue!$N$2:$O$70,2,FALSE) &amp; ",") &amp; IF(ISBLANK(AA464),"",VLOOKUP(AA464,ComboValue!$N$2:$O$70,2,FALSE) &amp; ",") &amp; IF(ISBLANK(AB464),"",VLOOKUP(AB464,ComboValue!$N$2:$O$70,2,FALSE) &amp; ",") &amp; IF(ISBLANK(AC464),"",VLOOKUP(AC464,ComboValue!$N$2:$O$70,2,FALSE) &amp; ",") &amp; IF(ISBLANK(AD464),"",VLOOKUP(AD464,ComboValue!$N$2:$O$70,2,FALSE) &amp; ",") &amp; IF(ISBLANK(AE464),"",VLOOKUP(AE464,ComboValue!$N$2:$O$70,2,FALSE) &amp; ",") &amp; IF(ISBLANK(AF464),"",VLOOKUP(AF464,ComboValue!$N$2:$O$70,2,FALSE) &amp; ",") &amp; IF(ISBLANK(AG464),"",VLOOKUP(AG464,ComboValue!$N$2:$O$70,2,FALSE) &amp; ",") &amp; IF(ISBLANK(AH464),"",VLOOKUP(AH464,ComboValue!$N$2:$O$70,2,FALSE) &amp; ",") &amp; IF(ISBLANK(AI464),"",VLOOKUP(AI464,ComboValue!$N$2:$O$70,2,FALSE) &amp; ",") &amp; IF(ISBLANK(AJ464),"",VLOOKUP(AJ464,ComboValue!$N$2:$O$70,2,FALSE) &amp; ",") &amp; IF(ISBLANK(AK464),"",VLOOKUP(AK464,ComboValue!$N$2:$O$70,2,FALSE) &amp; ",") &amp; IF(ISBLANK(AL464),"",VLOOKUP(AL464,ComboValue!$N$2:$O$70,2,FALSE) &amp; ",") &amp; IF(ISBLANK(AM464),"",VLOOKUP(AM464,ComboValue!$N$2:$O$70,2,FALSE) &amp; ",") &amp; IF(ISBLANK(AN464),"",VLOOKUP(AN464,ComboValue!$N$2:$O$70,2,FALSE) &amp; ",") &amp; IF(ISBLANK(AO464),"",VLOOKUP(AO464,ComboValue!$N$2:$O$70,2,FALSE) &amp; ",") &amp; IF(ISBLANK(AP464),"",VLOOKUP(AP464,ComboValue!$N$2:$O$70,2,FALSE) &amp; ",") &amp; IF(ISBLANK(AQ464),"",VLOOKUP(AQ464,ComboValue!$N$2:$O$70,2,FALSE) &amp; ",") &amp; IF(ISBLANK(AR464),"",VLOOKUP(AR464,ComboValue!$N$2:$O$70,2,FALSE) &amp; ",") &amp; IF(ISBLANK(AS464),"",VLOOKUP(AS464,ComboValue!$N$2:$O$70,2,FALSE) &amp; ",") &amp; IF(ISBLANK(AT464),"",VLOOKUP(AT464,ComboValue!$N$2:$O$70,2,FALSE) &amp; ",") &amp; IF(ISBLANK(AU464),"",VLOOKUP(AU464,ComboValue!$N$2:$O$70,2,FALSE) &amp; ",") &amp; IF(ISBLANK(AV464),"",VLOOKUP(AV464,ComboValue!$N$2:$O$70,2,FALSE) &amp; ",")</f>
        <v/>
      </c>
      <c r="BC464" s="122" t="str">
        <f t="shared" si="389"/>
        <v/>
      </c>
      <c r="BD464" s="110"/>
      <c r="BE464" s="120" t="str">
        <f t="shared" si="429"/>
        <v/>
      </c>
      <c r="BF464" s="121" t="str">
        <f t="shared" si="430"/>
        <v/>
      </c>
      <c r="BG464" s="121" t="str">
        <f t="shared" si="431"/>
        <v/>
      </c>
      <c r="BH464" s="121" t="str">
        <f t="shared" si="432"/>
        <v/>
      </c>
      <c r="BI464" s="121" t="str">
        <f t="shared" si="433"/>
        <v/>
      </c>
      <c r="BJ464" s="121" t="str">
        <f t="shared" si="434"/>
        <v/>
      </c>
      <c r="BK464" s="121" t="str">
        <f t="shared" si="435"/>
        <v/>
      </c>
      <c r="BL464" s="121" t="str">
        <f t="shared" si="436"/>
        <v/>
      </c>
      <c r="BM464" s="121" t="str">
        <f t="shared" si="437"/>
        <v/>
      </c>
      <c r="BN464" s="121" t="str">
        <f t="shared" si="438"/>
        <v/>
      </c>
      <c r="BO464" s="121">
        <f t="shared" si="390"/>
        <v>0</v>
      </c>
      <c r="BP464" s="121">
        <f t="shared" si="391"/>
        <v>0</v>
      </c>
      <c r="BQ464" s="121">
        <f t="shared" si="392"/>
        <v>0</v>
      </c>
      <c r="BR464" s="121">
        <f t="shared" si="393"/>
        <v>0</v>
      </c>
      <c r="BS464" s="121">
        <f t="shared" si="394"/>
        <v>0</v>
      </c>
      <c r="BT464" s="121">
        <f t="shared" si="395"/>
        <v>0</v>
      </c>
      <c r="BU464" s="121" t="str">
        <f t="shared" si="396"/>
        <v/>
      </c>
      <c r="BV464" s="121" t="str">
        <f t="shared" si="397"/>
        <v/>
      </c>
      <c r="BW464" s="121" t="str">
        <f t="shared" si="398"/>
        <v/>
      </c>
      <c r="BX464" s="121" t="str">
        <f t="shared" si="399"/>
        <v/>
      </c>
      <c r="BY464" s="121" t="str">
        <f t="shared" si="400"/>
        <v/>
      </c>
      <c r="BZ464" s="121" t="str">
        <f t="shared" si="401"/>
        <v/>
      </c>
      <c r="CA464" s="121" t="str">
        <f t="shared" si="402"/>
        <v/>
      </c>
      <c r="CB464" s="121" t="str">
        <f t="shared" si="403"/>
        <v/>
      </c>
      <c r="CC464" s="121" t="str">
        <f t="shared" si="404"/>
        <v/>
      </c>
      <c r="CD464" s="121" t="str">
        <f t="shared" si="405"/>
        <v/>
      </c>
      <c r="CE464" s="121" t="str">
        <f t="shared" si="406"/>
        <v/>
      </c>
      <c r="CF464" s="121" t="str">
        <f t="shared" si="407"/>
        <v/>
      </c>
      <c r="CG464" s="121" t="str">
        <f t="shared" si="408"/>
        <v/>
      </c>
      <c r="CH464" s="121" t="str">
        <f t="shared" si="409"/>
        <v/>
      </c>
      <c r="CI464" s="121" t="str">
        <f t="shared" si="410"/>
        <v/>
      </c>
      <c r="CJ464" s="129" t="str">
        <f t="shared" si="411"/>
        <v/>
      </c>
      <c r="CK464" s="121" t="str">
        <f t="shared" si="412"/>
        <v/>
      </c>
      <c r="CL464" s="121" t="str">
        <f t="shared" si="413"/>
        <v/>
      </c>
      <c r="CM464" s="122" t="str">
        <f t="shared" si="414"/>
        <v/>
      </c>
      <c r="CN464" s="122"/>
      <c r="CO464" s="122"/>
      <c r="CP464" s="122"/>
      <c r="CQ464" s="122"/>
      <c r="CR464" s="218" t="str">
        <f t="shared" si="439"/>
        <v>NO</v>
      </c>
      <c r="CS464" s="120" t="str">
        <f t="shared" si="415"/>
        <v/>
      </c>
      <c r="CT464" s="121" t="str">
        <f t="shared" si="416"/>
        <v/>
      </c>
      <c r="CU464" s="121" t="str">
        <f t="shared" si="417"/>
        <v/>
      </c>
      <c r="CV464" s="121" t="str">
        <f t="shared" si="418"/>
        <v/>
      </c>
      <c r="CW464" s="121" t="str">
        <f t="shared" si="419"/>
        <v/>
      </c>
      <c r="CX464" s="121" t="str">
        <f t="shared" si="420"/>
        <v/>
      </c>
      <c r="CY464" s="121" t="str">
        <f t="shared" si="421"/>
        <v/>
      </c>
      <c r="CZ464" s="121" t="str">
        <f t="shared" si="422"/>
        <v/>
      </c>
      <c r="DA464" s="121" t="str">
        <f t="shared" si="423"/>
        <v/>
      </c>
      <c r="DB464" s="122" t="str">
        <f t="shared" si="424"/>
        <v/>
      </c>
      <c r="DC464" s="120" t="str">
        <f t="shared" si="425"/>
        <v/>
      </c>
      <c r="DD464" s="121" t="str">
        <f t="shared" si="426"/>
        <v/>
      </c>
      <c r="DE464" s="121" t="str">
        <f t="shared" si="427"/>
        <v/>
      </c>
      <c r="DF464" s="122" t="str">
        <f t="shared" si="428"/>
        <v/>
      </c>
      <c r="DG464" s="110"/>
    </row>
    <row r="465" spans="2:111" ht="16.2" hidden="1" customHeight="1" outlineLevel="2" x14ac:dyDescent="0.4">
      <c r="B465" s="7">
        <v>460</v>
      </c>
      <c r="C465" s="12"/>
      <c r="D465" s="13"/>
      <c r="E465" s="14"/>
      <c r="F465" s="14"/>
      <c r="G465" s="14"/>
      <c r="H465" s="14"/>
      <c r="I465" s="14"/>
      <c r="J465" s="14"/>
      <c r="K465" s="14"/>
      <c r="L465" s="15"/>
      <c r="M465" s="12"/>
      <c r="N465" s="12"/>
      <c r="O465" s="12"/>
      <c r="P465" s="98" t="str">
        <f xml:space="preserve"> IF(ISBLANK(M465),"",VLOOKUP(M465,ComboValue!$E$2:$I$18,5,FALSE))</f>
        <v/>
      </c>
      <c r="Q465" s="12"/>
      <c r="R465" s="234" t="str" cm="1">
        <f t="array" ref="R465">IF(OR(ISNUMBER(SEARCH("GHS05",$D465:$L465)),ISNUMBER(SEARCH("GHS06",$D465:$L465)),ISNUMBER(SEARCH("GHS07",$D465:$L465)),ISNUMBER(SEARCH("GHS08",$D465:$L465)),ISNUMBER(SEARCH("geen pictogram",$D465:$L465)),ISNUMBER(SEARCH("GHS09",$D465:$L465)),ISNUMBER(SEARCH("GHS05",$D465:$L465))),"JA","NEE")</f>
        <v>NEE</v>
      </c>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X465" s="121" t="str">
        <f xml:space="preserve"> IF(ISBLANK(D465),"",VLOOKUP(D465,ComboValue!$B$2:$C$11,2,FALSE) &amp; ",") &amp; IF(ISBLANK(E465),"",VLOOKUP(E465,ComboValue!$B$2:$C$11,2,FALSE) &amp; ",") &amp; IF(ISBLANK(F465),"",VLOOKUP(F465,ComboValue!$B$2:$C$11,2,FALSE) &amp; ",") &amp; IF(ISBLANK(G465),"",VLOOKUP(G465,ComboValue!$B$2:$C$11,2,FALSE) &amp; ",") &amp; IF(ISBLANK(H465),"",VLOOKUP(H465,ComboValue!$B$2:$C$11,2,FALSE) &amp; ",") &amp; IF(ISBLANK(I465),"",VLOOKUP(I465,ComboValue!$B$2:$C$11,2,FALSE) &amp; ",") &amp; IF(ISBLANK(J465),"",VLOOKUP(J465,ComboValue!$B$2:$C$11,2,FALSE) &amp; ",") &amp; IF(ISBLANK(K465),"",VLOOKUP(K465,ComboValue!$B$2:$C$11,2,FALSE) &amp; ",") &amp; IF(ISBLANK(L465),"",VLOOKUP(L465,ComboValue!$B$2:$C$11,2,FALSE) &amp; ",")</f>
        <v/>
      </c>
      <c r="AY465" s="121" t="str">
        <f t="shared" si="388"/>
        <v>Tous_NL</v>
      </c>
      <c r="AZ465" s="121" t="str">
        <f>IF(ISBLANK(M465),"",VLOOKUP(M465,ComboValue!$E$2:$G$18,3,FALSE))</f>
        <v/>
      </c>
      <c r="BA465" s="121" t="str">
        <f>IF(ISBLANK(N465),"",VLOOKUP(N465,ComboValue!$K$2:$L$5,2,FALSE))</f>
        <v/>
      </c>
      <c r="BB465" s="128" t="str">
        <f>IF(ISBLANK(S465),"",VLOOKUP(S465,ComboValue!$N$2:$O$70,2,FALSE) &amp; ",") &amp; IF(ISBLANK(T465),"",VLOOKUP(T465,ComboValue!$N$2:$O$70,2,FALSE) &amp; ",") &amp; IF(ISBLANK(U465),"",VLOOKUP(U465,ComboValue!$N$2:$O$70,2,FALSE) &amp; ",") &amp; IF(ISBLANK(V465),"",VLOOKUP(V465,ComboValue!$N$2:$O$70,2,FALSE) &amp; ",") &amp; IF(ISBLANK(W465),"",VLOOKUP(W465,ComboValue!$N$2:$O$70,2,FALSE) &amp; ",") &amp; IF(ISBLANK(X465),"",VLOOKUP(X465,ComboValue!$N$2:$O$70,2,FALSE) &amp; ",") &amp; IF(ISBLANK(Y465),"",VLOOKUP(Y465,ComboValue!$N$2:$O$70,2,FALSE) &amp; ",") &amp; IF(ISBLANK(Z465),"",VLOOKUP(Z465,ComboValue!$N$2:$O$70,2,FALSE) &amp; ",") &amp; IF(ISBLANK(AA465),"",VLOOKUP(AA465,ComboValue!$N$2:$O$70,2,FALSE) &amp; ",") &amp; IF(ISBLANK(AB465),"",VLOOKUP(AB465,ComboValue!$N$2:$O$70,2,FALSE) &amp; ",") &amp; IF(ISBLANK(AC465),"",VLOOKUP(AC465,ComboValue!$N$2:$O$70,2,FALSE) &amp; ",") &amp; IF(ISBLANK(AD465),"",VLOOKUP(AD465,ComboValue!$N$2:$O$70,2,FALSE) &amp; ",") &amp; IF(ISBLANK(AE465),"",VLOOKUP(AE465,ComboValue!$N$2:$O$70,2,FALSE) &amp; ",") &amp; IF(ISBLANK(AF465),"",VLOOKUP(AF465,ComboValue!$N$2:$O$70,2,FALSE) &amp; ",") &amp; IF(ISBLANK(AG465),"",VLOOKUP(AG465,ComboValue!$N$2:$O$70,2,FALSE) &amp; ",") &amp; IF(ISBLANK(AH465),"",VLOOKUP(AH465,ComboValue!$N$2:$O$70,2,FALSE) &amp; ",") &amp; IF(ISBLANK(AI465),"",VLOOKUP(AI465,ComboValue!$N$2:$O$70,2,FALSE) &amp; ",") &amp; IF(ISBLANK(AJ465),"",VLOOKUP(AJ465,ComboValue!$N$2:$O$70,2,FALSE) &amp; ",") &amp; IF(ISBLANK(AK465),"",VLOOKUP(AK465,ComboValue!$N$2:$O$70,2,FALSE) &amp; ",") &amp; IF(ISBLANK(AL465),"",VLOOKUP(AL465,ComboValue!$N$2:$O$70,2,FALSE) &amp; ",") &amp; IF(ISBLANK(AM465),"",VLOOKUP(AM465,ComboValue!$N$2:$O$70,2,FALSE) &amp; ",") &amp; IF(ISBLANK(AN465),"",VLOOKUP(AN465,ComboValue!$N$2:$O$70,2,FALSE) &amp; ",") &amp; IF(ISBLANK(AO465),"",VLOOKUP(AO465,ComboValue!$N$2:$O$70,2,FALSE) &amp; ",") &amp; IF(ISBLANK(AP465),"",VLOOKUP(AP465,ComboValue!$N$2:$O$70,2,FALSE) &amp; ",") &amp; IF(ISBLANK(AQ465),"",VLOOKUP(AQ465,ComboValue!$N$2:$O$70,2,FALSE) &amp; ",") &amp; IF(ISBLANK(AR465),"",VLOOKUP(AR465,ComboValue!$N$2:$O$70,2,FALSE) &amp; ",") &amp; IF(ISBLANK(AS465),"",VLOOKUP(AS465,ComboValue!$N$2:$O$70,2,FALSE) &amp; ",") &amp; IF(ISBLANK(AT465),"",VLOOKUP(AT465,ComboValue!$N$2:$O$70,2,FALSE) &amp; ",") &amp; IF(ISBLANK(AU465),"",VLOOKUP(AU465,ComboValue!$N$2:$O$70,2,FALSE) &amp; ",") &amp; IF(ISBLANK(AV465),"",VLOOKUP(AV465,ComboValue!$N$2:$O$70,2,FALSE) &amp; ",")</f>
        <v/>
      </c>
      <c r="BC465" s="122" t="str">
        <f t="shared" si="389"/>
        <v/>
      </c>
      <c r="BD465" s="110"/>
      <c r="BE465" s="120" t="str">
        <f t="shared" si="429"/>
        <v/>
      </c>
      <c r="BF465" s="121" t="str">
        <f t="shared" si="430"/>
        <v/>
      </c>
      <c r="BG465" s="121" t="str">
        <f t="shared" si="431"/>
        <v/>
      </c>
      <c r="BH465" s="121" t="str">
        <f t="shared" si="432"/>
        <v/>
      </c>
      <c r="BI465" s="121" t="str">
        <f t="shared" si="433"/>
        <v/>
      </c>
      <c r="BJ465" s="121" t="str">
        <f t="shared" si="434"/>
        <v/>
      </c>
      <c r="BK465" s="121" t="str">
        <f t="shared" si="435"/>
        <v/>
      </c>
      <c r="BL465" s="121" t="str">
        <f t="shared" si="436"/>
        <v/>
      </c>
      <c r="BM465" s="121" t="str">
        <f t="shared" si="437"/>
        <v/>
      </c>
      <c r="BN465" s="121" t="str">
        <f t="shared" si="438"/>
        <v/>
      </c>
      <c r="BO465" s="121">
        <f t="shared" si="390"/>
        <v>0</v>
      </c>
      <c r="BP465" s="121">
        <f t="shared" si="391"/>
        <v>0</v>
      </c>
      <c r="BQ465" s="121">
        <f t="shared" si="392"/>
        <v>0</v>
      </c>
      <c r="BR465" s="121">
        <f t="shared" si="393"/>
        <v>0</v>
      </c>
      <c r="BS465" s="121">
        <f t="shared" si="394"/>
        <v>0</v>
      </c>
      <c r="BT465" s="121">
        <f t="shared" si="395"/>
        <v>0</v>
      </c>
      <c r="BU465" s="121" t="str">
        <f t="shared" si="396"/>
        <v/>
      </c>
      <c r="BV465" s="121" t="str">
        <f t="shared" si="397"/>
        <v/>
      </c>
      <c r="BW465" s="121" t="str">
        <f t="shared" si="398"/>
        <v/>
      </c>
      <c r="BX465" s="121" t="str">
        <f t="shared" si="399"/>
        <v/>
      </c>
      <c r="BY465" s="121" t="str">
        <f t="shared" si="400"/>
        <v/>
      </c>
      <c r="BZ465" s="121" t="str">
        <f t="shared" si="401"/>
        <v/>
      </c>
      <c r="CA465" s="121" t="str">
        <f t="shared" si="402"/>
        <v/>
      </c>
      <c r="CB465" s="121" t="str">
        <f t="shared" si="403"/>
        <v/>
      </c>
      <c r="CC465" s="121" t="str">
        <f t="shared" si="404"/>
        <v/>
      </c>
      <c r="CD465" s="121" t="str">
        <f t="shared" si="405"/>
        <v/>
      </c>
      <c r="CE465" s="121" t="str">
        <f t="shared" si="406"/>
        <v/>
      </c>
      <c r="CF465" s="121" t="str">
        <f t="shared" si="407"/>
        <v/>
      </c>
      <c r="CG465" s="121" t="str">
        <f t="shared" si="408"/>
        <v/>
      </c>
      <c r="CH465" s="121" t="str">
        <f t="shared" si="409"/>
        <v/>
      </c>
      <c r="CI465" s="121" t="str">
        <f t="shared" si="410"/>
        <v/>
      </c>
      <c r="CJ465" s="129" t="str">
        <f t="shared" si="411"/>
        <v/>
      </c>
      <c r="CK465" s="121" t="str">
        <f t="shared" si="412"/>
        <v/>
      </c>
      <c r="CL465" s="121" t="str">
        <f t="shared" si="413"/>
        <v/>
      </c>
      <c r="CM465" s="122" t="str">
        <f t="shared" si="414"/>
        <v/>
      </c>
      <c r="CN465" s="122"/>
      <c r="CO465" s="122"/>
      <c r="CP465" s="122"/>
      <c r="CQ465" s="122"/>
      <c r="CR465" s="218" t="str">
        <f t="shared" si="439"/>
        <v>NO</v>
      </c>
      <c r="CS465" s="120" t="str">
        <f t="shared" si="415"/>
        <v/>
      </c>
      <c r="CT465" s="121" t="str">
        <f t="shared" si="416"/>
        <v/>
      </c>
      <c r="CU465" s="121" t="str">
        <f t="shared" si="417"/>
        <v/>
      </c>
      <c r="CV465" s="121" t="str">
        <f t="shared" si="418"/>
        <v/>
      </c>
      <c r="CW465" s="121" t="str">
        <f t="shared" si="419"/>
        <v/>
      </c>
      <c r="CX465" s="121" t="str">
        <f t="shared" si="420"/>
        <v/>
      </c>
      <c r="CY465" s="121" t="str">
        <f t="shared" si="421"/>
        <v/>
      </c>
      <c r="CZ465" s="121" t="str">
        <f t="shared" si="422"/>
        <v/>
      </c>
      <c r="DA465" s="121" t="str">
        <f t="shared" si="423"/>
        <v/>
      </c>
      <c r="DB465" s="122" t="str">
        <f t="shared" si="424"/>
        <v/>
      </c>
      <c r="DC465" s="120" t="str">
        <f t="shared" si="425"/>
        <v/>
      </c>
      <c r="DD465" s="121" t="str">
        <f t="shared" si="426"/>
        <v/>
      </c>
      <c r="DE465" s="121" t="str">
        <f t="shared" si="427"/>
        <v/>
      </c>
      <c r="DF465" s="122" t="str">
        <f t="shared" si="428"/>
        <v/>
      </c>
      <c r="DG465" s="110"/>
    </row>
    <row r="466" spans="2:111" ht="16.2" hidden="1" customHeight="1" outlineLevel="2" x14ac:dyDescent="0.4">
      <c r="B466" s="7">
        <v>461</v>
      </c>
      <c r="C466" s="12"/>
      <c r="D466" s="13"/>
      <c r="E466" s="14"/>
      <c r="F466" s="14"/>
      <c r="G466" s="14"/>
      <c r="H466" s="14"/>
      <c r="I466" s="14"/>
      <c r="J466" s="14"/>
      <c r="K466" s="14"/>
      <c r="L466" s="15"/>
      <c r="M466" s="12"/>
      <c r="N466" s="12"/>
      <c r="O466" s="12"/>
      <c r="P466" s="98" t="str">
        <f xml:space="preserve"> IF(ISBLANK(M466),"",VLOOKUP(M466,ComboValue!$E$2:$I$18,5,FALSE))</f>
        <v/>
      </c>
      <c r="Q466" s="12"/>
      <c r="R466" s="234" t="str" cm="1">
        <f t="array" ref="R466">IF(OR(ISNUMBER(SEARCH("GHS05",$D466:$L466)),ISNUMBER(SEARCH("GHS06",$D466:$L466)),ISNUMBER(SEARCH("GHS07",$D466:$L466)),ISNUMBER(SEARCH("GHS08",$D466:$L466)),ISNUMBER(SEARCH("geen pictogram",$D466:$L466)),ISNUMBER(SEARCH("GHS09",$D466:$L466)),ISNUMBER(SEARCH("GHS05",$D466:$L466))),"JA","NEE")</f>
        <v>NEE</v>
      </c>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X466" s="121" t="str">
        <f xml:space="preserve"> IF(ISBLANK(D466),"",VLOOKUP(D466,ComboValue!$B$2:$C$11,2,FALSE) &amp; ",") &amp; IF(ISBLANK(E466),"",VLOOKUP(E466,ComboValue!$B$2:$C$11,2,FALSE) &amp; ",") &amp; IF(ISBLANK(F466),"",VLOOKUP(F466,ComboValue!$B$2:$C$11,2,FALSE) &amp; ",") &amp; IF(ISBLANK(G466),"",VLOOKUP(G466,ComboValue!$B$2:$C$11,2,FALSE) &amp; ",") &amp; IF(ISBLANK(H466),"",VLOOKUP(H466,ComboValue!$B$2:$C$11,2,FALSE) &amp; ",") &amp; IF(ISBLANK(I466),"",VLOOKUP(I466,ComboValue!$B$2:$C$11,2,FALSE) &amp; ",") &amp; IF(ISBLANK(J466),"",VLOOKUP(J466,ComboValue!$B$2:$C$11,2,FALSE) &amp; ",") &amp; IF(ISBLANK(K466),"",VLOOKUP(K466,ComboValue!$B$2:$C$11,2,FALSE) &amp; ",") &amp; IF(ISBLANK(L466),"",VLOOKUP(L466,ComboValue!$B$2:$C$11,2,FALSE) &amp; ",")</f>
        <v/>
      </c>
      <c r="AY466" s="121" t="str">
        <f t="shared" si="388"/>
        <v>Tous_NL</v>
      </c>
      <c r="AZ466" s="121" t="str">
        <f>IF(ISBLANK(M466),"",VLOOKUP(M466,ComboValue!$E$2:$G$18,3,FALSE))</f>
        <v/>
      </c>
      <c r="BA466" s="121" t="str">
        <f>IF(ISBLANK(N466),"",VLOOKUP(N466,ComboValue!$K$2:$L$5,2,FALSE))</f>
        <v/>
      </c>
      <c r="BB466" s="128" t="str">
        <f>IF(ISBLANK(S466),"",VLOOKUP(S466,ComboValue!$N$2:$O$70,2,FALSE) &amp; ",") &amp; IF(ISBLANK(T466),"",VLOOKUP(T466,ComboValue!$N$2:$O$70,2,FALSE) &amp; ",") &amp; IF(ISBLANK(U466),"",VLOOKUP(U466,ComboValue!$N$2:$O$70,2,FALSE) &amp; ",") &amp; IF(ISBLANK(V466),"",VLOOKUP(V466,ComboValue!$N$2:$O$70,2,FALSE) &amp; ",") &amp; IF(ISBLANK(W466),"",VLOOKUP(W466,ComboValue!$N$2:$O$70,2,FALSE) &amp; ",") &amp; IF(ISBLANK(X466),"",VLOOKUP(X466,ComboValue!$N$2:$O$70,2,FALSE) &amp; ",") &amp; IF(ISBLANK(Y466),"",VLOOKUP(Y466,ComboValue!$N$2:$O$70,2,FALSE) &amp; ",") &amp; IF(ISBLANK(Z466),"",VLOOKUP(Z466,ComboValue!$N$2:$O$70,2,FALSE) &amp; ",") &amp; IF(ISBLANK(AA466),"",VLOOKUP(AA466,ComboValue!$N$2:$O$70,2,FALSE) &amp; ",") &amp; IF(ISBLANK(AB466),"",VLOOKUP(AB466,ComboValue!$N$2:$O$70,2,FALSE) &amp; ",") &amp; IF(ISBLANK(AC466),"",VLOOKUP(AC466,ComboValue!$N$2:$O$70,2,FALSE) &amp; ",") &amp; IF(ISBLANK(AD466),"",VLOOKUP(AD466,ComboValue!$N$2:$O$70,2,FALSE) &amp; ",") &amp; IF(ISBLANK(AE466),"",VLOOKUP(AE466,ComboValue!$N$2:$O$70,2,FALSE) &amp; ",") &amp; IF(ISBLANK(AF466),"",VLOOKUP(AF466,ComboValue!$N$2:$O$70,2,FALSE) &amp; ",") &amp; IF(ISBLANK(AG466),"",VLOOKUP(AG466,ComboValue!$N$2:$O$70,2,FALSE) &amp; ",") &amp; IF(ISBLANK(AH466),"",VLOOKUP(AH466,ComboValue!$N$2:$O$70,2,FALSE) &amp; ",") &amp; IF(ISBLANK(AI466),"",VLOOKUP(AI466,ComboValue!$N$2:$O$70,2,FALSE) &amp; ",") &amp; IF(ISBLANK(AJ466),"",VLOOKUP(AJ466,ComboValue!$N$2:$O$70,2,FALSE) &amp; ",") &amp; IF(ISBLANK(AK466),"",VLOOKUP(AK466,ComboValue!$N$2:$O$70,2,FALSE) &amp; ",") &amp; IF(ISBLANK(AL466),"",VLOOKUP(AL466,ComboValue!$N$2:$O$70,2,FALSE) &amp; ",") &amp; IF(ISBLANK(AM466),"",VLOOKUP(AM466,ComboValue!$N$2:$O$70,2,FALSE) &amp; ",") &amp; IF(ISBLANK(AN466),"",VLOOKUP(AN466,ComboValue!$N$2:$O$70,2,FALSE) &amp; ",") &amp; IF(ISBLANK(AO466),"",VLOOKUP(AO466,ComboValue!$N$2:$O$70,2,FALSE) &amp; ",") &amp; IF(ISBLANK(AP466),"",VLOOKUP(AP466,ComboValue!$N$2:$O$70,2,FALSE) &amp; ",") &amp; IF(ISBLANK(AQ466),"",VLOOKUP(AQ466,ComboValue!$N$2:$O$70,2,FALSE) &amp; ",") &amp; IF(ISBLANK(AR466),"",VLOOKUP(AR466,ComboValue!$N$2:$O$70,2,FALSE) &amp; ",") &amp; IF(ISBLANK(AS466),"",VLOOKUP(AS466,ComboValue!$N$2:$O$70,2,FALSE) &amp; ",") &amp; IF(ISBLANK(AT466),"",VLOOKUP(AT466,ComboValue!$N$2:$O$70,2,FALSE) &amp; ",") &amp; IF(ISBLANK(AU466),"",VLOOKUP(AU466,ComboValue!$N$2:$O$70,2,FALSE) &amp; ",") &amp; IF(ISBLANK(AV466),"",VLOOKUP(AV466,ComboValue!$N$2:$O$70,2,FALSE) &amp; ",")</f>
        <v/>
      </c>
      <c r="BC466" s="122" t="str">
        <f t="shared" si="389"/>
        <v/>
      </c>
      <c r="BD466" s="110"/>
      <c r="BE466" s="120" t="str">
        <f t="shared" si="429"/>
        <v/>
      </c>
      <c r="BF466" s="121" t="str">
        <f t="shared" si="430"/>
        <v/>
      </c>
      <c r="BG466" s="121" t="str">
        <f t="shared" si="431"/>
        <v/>
      </c>
      <c r="BH466" s="121" t="str">
        <f t="shared" si="432"/>
        <v/>
      </c>
      <c r="BI466" s="121" t="str">
        <f t="shared" si="433"/>
        <v/>
      </c>
      <c r="BJ466" s="121" t="str">
        <f t="shared" si="434"/>
        <v/>
      </c>
      <c r="BK466" s="121" t="str">
        <f t="shared" si="435"/>
        <v/>
      </c>
      <c r="BL466" s="121" t="str">
        <f t="shared" si="436"/>
        <v/>
      </c>
      <c r="BM466" s="121" t="str">
        <f t="shared" si="437"/>
        <v/>
      </c>
      <c r="BN466" s="121" t="str">
        <f t="shared" si="438"/>
        <v/>
      </c>
      <c r="BO466" s="121">
        <f t="shared" si="390"/>
        <v>0</v>
      </c>
      <c r="BP466" s="121">
        <f t="shared" si="391"/>
        <v>0</v>
      </c>
      <c r="BQ466" s="121">
        <f t="shared" si="392"/>
        <v>0</v>
      </c>
      <c r="BR466" s="121">
        <f t="shared" si="393"/>
        <v>0</v>
      </c>
      <c r="BS466" s="121">
        <f t="shared" si="394"/>
        <v>0</v>
      </c>
      <c r="BT466" s="121">
        <f t="shared" si="395"/>
        <v>0</v>
      </c>
      <c r="BU466" s="121" t="str">
        <f t="shared" si="396"/>
        <v/>
      </c>
      <c r="BV466" s="121" t="str">
        <f t="shared" si="397"/>
        <v/>
      </c>
      <c r="BW466" s="121" t="str">
        <f t="shared" si="398"/>
        <v/>
      </c>
      <c r="BX466" s="121" t="str">
        <f t="shared" si="399"/>
        <v/>
      </c>
      <c r="BY466" s="121" t="str">
        <f t="shared" si="400"/>
        <v/>
      </c>
      <c r="BZ466" s="121" t="str">
        <f t="shared" si="401"/>
        <v/>
      </c>
      <c r="CA466" s="121" t="str">
        <f t="shared" si="402"/>
        <v/>
      </c>
      <c r="CB466" s="121" t="str">
        <f t="shared" si="403"/>
        <v/>
      </c>
      <c r="CC466" s="121" t="str">
        <f t="shared" si="404"/>
        <v/>
      </c>
      <c r="CD466" s="121" t="str">
        <f t="shared" si="405"/>
        <v/>
      </c>
      <c r="CE466" s="121" t="str">
        <f t="shared" si="406"/>
        <v/>
      </c>
      <c r="CF466" s="121" t="str">
        <f t="shared" si="407"/>
        <v/>
      </c>
      <c r="CG466" s="121" t="str">
        <f t="shared" si="408"/>
        <v/>
      </c>
      <c r="CH466" s="121" t="str">
        <f t="shared" si="409"/>
        <v/>
      </c>
      <c r="CI466" s="121" t="str">
        <f t="shared" si="410"/>
        <v/>
      </c>
      <c r="CJ466" s="129" t="str">
        <f t="shared" si="411"/>
        <v/>
      </c>
      <c r="CK466" s="121" t="str">
        <f t="shared" si="412"/>
        <v/>
      </c>
      <c r="CL466" s="121" t="str">
        <f t="shared" si="413"/>
        <v/>
      </c>
      <c r="CM466" s="122" t="str">
        <f t="shared" si="414"/>
        <v/>
      </c>
      <c r="CN466" s="122"/>
      <c r="CO466" s="122"/>
      <c r="CP466" s="122"/>
      <c r="CQ466" s="122"/>
      <c r="CR466" s="218" t="str">
        <f t="shared" si="439"/>
        <v>NO</v>
      </c>
      <c r="CS466" s="120" t="str">
        <f t="shared" si="415"/>
        <v/>
      </c>
      <c r="CT466" s="121" t="str">
        <f t="shared" si="416"/>
        <v/>
      </c>
      <c r="CU466" s="121" t="str">
        <f t="shared" si="417"/>
        <v/>
      </c>
      <c r="CV466" s="121" t="str">
        <f t="shared" si="418"/>
        <v/>
      </c>
      <c r="CW466" s="121" t="str">
        <f t="shared" si="419"/>
        <v/>
      </c>
      <c r="CX466" s="121" t="str">
        <f t="shared" si="420"/>
        <v/>
      </c>
      <c r="CY466" s="121" t="str">
        <f t="shared" si="421"/>
        <v/>
      </c>
      <c r="CZ466" s="121" t="str">
        <f t="shared" si="422"/>
        <v/>
      </c>
      <c r="DA466" s="121" t="str">
        <f t="shared" si="423"/>
        <v/>
      </c>
      <c r="DB466" s="122" t="str">
        <f t="shared" si="424"/>
        <v/>
      </c>
      <c r="DC466" s="120" t="str">
        <f t="shared" si="425"/>
        <v/>
      </c>
      <c r="DD466" s="121" t="str">
        <f t="shared" si="426"/>
        <v/>
      </c>
      <c r="DE466" s="121" t="str">
        <f t="shared" si="427"/>
        <v/>
      </c>
      <c r="DF466" s="122" t="str">
        <f t="shared" si="428"/>
        <v/>
      </c>
      <c r="DG466" s="110"/>
    </row>
    <row r="467" spans="2:111" ht="16.2" hidden="1" customHeight="1" outlineLevel="2" x14ac:dyDescent="0.4">
      <c r="B467" s="7">
        <v>462</v>
      </c>
      <c r="C467" s="12"/>
      <c r="D467" s="13"/>
      <c r="E467" s="14"/>
      <c r="F467" s="14"/>
      <c r="G467" s="14"/>
      <c r="H467" s="14"/>
      <c r="I467" s="14"/>
      <c r="J467" s="14"/>
      <c r="K467" s="14"/>
      <c r="L467" s="15"/>
      <c r="M467" s="12"/>
      <c r="N467" s="12"/>
      <c r="O467" s="12"/>
      <c r="P467" s="98" t="str">
        <f xml:space="preserve"> IF(ISBLANK(M467),"",VLOOKUP(M467,ComboValue!$E$2:$I$18,5,FALSE))</f>
        <v/>
      </c>
      <c r="Q467" s="12"/>
      <c r="R467" s="234" t="str" cm="1">
        <f t="array" ref="R467">IF(OR(ISNUMBER(SEARCH("GHS05",$D467:$L467)),ISNUMBER(SEARCH("GHS06",$D467:$L467)),ISNUMBER(SEARCH("GHS07",$D467:$L467)),ISNUMBER(SEARCH("GHS08",$D467:$L467)),ISNUMBER(SEARCH("geen pictogram",$D467:$L467)),ISNUMBER(SEARCH("GHS09",$D467:$L467)),ISNUMBER(SEARCH("GHS05",$D467:$L467))),"JA","NEE")</f>
        <v>NEE</v>
      </c>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X467" s="121" t="str">
        <f xml:space="preserve"> IF(ISBLANK(D467),"",VLOOKUP(D467,ComboValue!$B$2:$C$11,2,FALSE) &amp; ",") &amp; IF(ISBLANK(E467),"",VLOOKUP(E467,ComboValue!$B$2:$C$11,2,FALSE) &amp; ",") &amp; IF(ISBLANK(F467),"",VLOOKUP(F467,ComboValue!$B$2:$C$11,2,FALSE) &amp; ",") &amp; IF(ISBLANK(G467),"",VLOOKUP(G467,ComboValue!$B$2:$C$11,2,FALSE) &amp; ",") &amp; IF(ISBLANK(H467),"",VLOOKUP(H467,ComboValue!$B$2:$C$11,2,FALSE) &amp; ",") &amp; IF(ISBLANK(I467),"",VLOOKUP(I467,ComboValue!$B$2:$C$11,2,FALSE) &amp; ",") &amp; IF(ISBLANK(J467),"",VLOOKUP(J467,ComboValue!$B$2:$C$11,2,FALSE) &amp; ",") &amp; IF(ISBLANK(K467),"",VLOOKUP(K467,ComboValue!$B$2:$C$11,2,FALSE) &amp; ",") &amp; IF(ISBLANK(L467),"",VLOOKUP(L467,ComboValue!$B$2:$C$11,2,FALSE) &amp; ",")</f>
        <v/>
      </c>
      <c r="AY467" s="121" t="str">
        <f t="shared" si="388"/>
        <v>Tous_NL</v>
      </c>
      <c r="AZ467" s="121" t="str">
        <f>IF(ISBLANK(M467),"",VLOOKUP(M467,ComboValue!$E$2:$G$18,3,FALSE))</f>
        <v/>
      </c>
      <c r="BA467" s="121" t="str">
        <f>IF(ISBLANK(N467),"",VLOOKUP(N467,ComboValue!$K$2:$L$5,2,FALSE))</f>
        <v/>
      </c>
      <c r="BB467" s="128" t="str">
        <f>IF(ISBLANK(S467),"",VLOOKUP(S467,ComboValue!$N$2:$O$70,2,FALSE) &amp; ",") &amp; IF(ISBLANK(T467),"",VLOOKUP(T467,ComboValue!$N$2:$O$70,2,FALSE) &amp; ",") &amp; IF(ISBLANK(U467),"",VLOOKUP(U467,ComboValue!$N$2:$O$70,2,FALSE) &amp; ",") &amp; IF(ISBLANK(V467),"",VLOOKUP(V467,ComboValue!$N$2:$O$70,2,FALSE) &amp; ",") &amp; IF(ISBLANK(W467),"",VLOOKUP(W467,ComboValue!$N$2:$O$70,2,FALSE) &amp; ",") &amp; IF(ISBLANK(X467),"",VLOOKUP(X467,ComboValue!$N$2:$O$70,2,FALSE) &amp; ",") &amp; IF(ISBLANK(Y467),"",VLOOKUP(Y467,ComboValue!$N$2:$O$70,2,FALSE) &amp; ",") &amp; IF(ISBLANK(Z467),"",VLOOKUP(Z467,ComboValue!$N$2:$O$70,2,FALSE) &amp; ",") &amp; IF(ISBLANK(AA467),"",VLOOKUP(AA467,ComboValue!$N$2:$O$70,2,FALSE) &amp; ",") &amp; IF(ISBLANK(AB467),"",VLOOKUP(AB467,ComboValue!$N$2:$O$70,2,FALSE) &amp; ",") &amp; IF(ISBLANK(AC467),"",VLOOKUP(AC467,ComboValue!$N$2:$O$70,2,FALSE) &amp; ",") &amp; IF(ISBLANK(AD467),"",VLOOKUP(AD467,ComboValue!$N$2:$O$70,2,FALSE) &amp; ",") &amp; IF(ISBLANK(AE467),"",VLOOKUP(AE467,ComboValue!$N$2:$O$70,2,FALSE) &amp; ",") &amp; IF(ISBLANK(AF467),"",VLOOKUP(AF467,ComboValue!$N$2:$O$70,2,FALSE) &amp; ",") &amp; IF(ISBLANK(AG467),"",VLOOKUP(AG467,ComboValue!$N$2:$O$70,2,FALSE) &amp; ",") &amp; IF(ISBLANK(AH467),"",VLOOKUP(AH467,ComboValue!$N$2:$O$70,2,FALSE) &amp; ",") &amp; IF(ISBLANK(AI467),"",VLOOKUP(AI467,ComboValue!$N$2:$O$70,2,FALSE) &amp; ",") &amp; IF(ISBLANK(AJ467),"",VLOOKUP(AJ467,ComboValue!$N$2:$O$70,2,FALSE) &amp; ",") &amp; IF(ISBLANK(AK467),"",VLOOKUP(AK467,ComboValue!$N$2:$O$70,2,FALSE) &amp; ",") &amp; IF(ISBLANK(AL467),"",VLOOKUP(AL467,ComboValue!$N$2:$O$70,2,FALSE) &amp; ",") &amp; IF(ISBLANK(AM467),"",VLOOKUP(AM467,ComboValue!$N$2:$O$70,2,FALSE) &amp; ",") &amp; IF(ISBLANK(AN467),"",VLOOKUP(AN467,ComboValue!$N$2:$O$70,2,FALSE) &amp; ",") &amp; IF(ISBLANK(AO467),"",VLOOKUP(AO467,ComboValue!$N$2:$O$70,2,FALSE) &amp; ",") &amp; IF(ISBLANK(AP467),"",VLOOKUP(AP467,ComboValue!$N$2:$O$70,2,FALSE) &amp; ",") &amp; IF(ISBLANK(AQ467),"",VLOOKUP(AQ467,ComboValue!$N$2:$O$70,2,FALSE) &amp; ",") &amp; IF(ISBLANK(AR467),"",VLOOKUP(AR467,ComboValue!$N$2:$O$70,2,FALSE) &amp; ",") &amp; IF(ISBLANK(AS467),"",VLOOKUP(AS467,ComboValue!$N$2:$O$70,2,FALSE) &amp; ",") &amp; IF(ISBLANK(AT467),"",VLOOKUP(AT467,ComboValue!$N$2:$O$70,2,FALSE) &amp; ",") &amp; IF(ISBLANK(AU467),"",VLOOKUP(AU467,ComboValue!$N$2:$O$70,2,FALSE) &amp; ",") &amp; IF(ISBLANK(AV467),"",VLOOKUP(AV467,ComboValue!$N$2:$O$70,2,FALSE) &amp; ",")</f>
        <v/>
      </c>
      <c r="BC467" s="122" t="str">
        <f t="shared" si="389"/>
        <v/>
      </c>
      <c r="BD467" s="110"/>
      <c r="BE467" s="120" t="str">
        <f t="shared" si="429"/>
        <v/>
      </c>
      <c r="BF467" s="121" t="str">
        <f t="shared" si="430"/>
        <v/>
      </c>
      <c r="BG467" s="121" t="str">
        <f t="shared" si="431"/>
        <v/>
      </c>
      <c r="BH467" s="121" t="str">
        <f t="shared" si="432"/>
        <v/>
      </c>
      <c r="BI467" s="121" t="str">
        <f t="shared" si="433"/>
        <v/>
      </c>
      <c r="BJ467" s="121" t="str">
        <f t="shared" si="434"/>
        <v/>
      </c>
      <c r="BK467" s="121" t="str">
        <f t="shared" si="435"/>
        <v/>
      </c>
      <c r="BL467" s="121" t="str">
        <f t="shared" si="436"/>
        <v/>
      </c>
      <c r="BM467" s="121" t="str">
        <f t="shared" si="437"/>
        <v/>
      </c>
      <c r="BN467" s="121" t="str">
        <f t="shared" si="438"/>
        <v/>
      </c>
      <c r="BO467" s="121">
        <f t="shared" si="390"/>
        <v>0</v>
      </c>
      <c r="BP467" s="121">
        <f t="shared" si="391"/>
        <v>0</v>
      </c>
      <c r="BQ467" s="121">
        <f t="shared" si="392"/>
        <v>0</v>
      </c>
      <c r="BR467" s="121">
        <f t="shared" si="393"/>
        <v>0</v>
      </c>
      <c r="BS467" s="121">
        <f t="shared" si="394"/>
        <v>0</v>
      </c>
      <c r="BT467" s="121">
        <f t="shared" si="395"/>
        <v>0</v>
      </c>
      <c r="BU467" s="121" t="str">
        <f t="shared" si="396"/>
        <v/>
      </c>
      <c r="BV467" s="121" t="str">
        <f t="shared" si="397"/>
        <v/>
      </c>
      <c r="BW467" s="121" t="str">
        <f t="shared" si="398"/>
        <v/>
      </c>
      <c r="BX467" s="121" t="str">
        <f t="shared" si="399"/>
        <v/>
      </c>
      <c r="BY467" s="121" t="str">
        <f t="shared" si="400"/>
        <v/>
      </c>
      <c r="BZ467" s="121" t="str">
        <f t="shared" si="401"/>
        <v/>
      </c>
      <c r="CA467" s="121" t="str">
        <f t="shared" si="402"/>
        <v/>
      </c>
      <c r="CB467" s="121" t="str">
        <f t="shared" si="403"/>
        <v/>
      </c>
      <c r="CC467" s="121" t="str">
        <f t="shared" si="404"/>
        <v/>
      </c>
      <c r="CD467" s="121" t="str">
        <f t="shared" si="405"/>
        <v/>
      </c>
      <c r="CE467" s="121" t="str">
        <f t="shared" si="406"/>
        <v/>
      </c>
      <c r="CF467" s="121" t="str">
        <f t="shared" si="407"/>
        <v/>
      </c>
      <c r="CG467" s="121" t="str">
        <f t="shared" si="408"/>
        <v/>
      </c>
      <c r="CH467" s="121" t="str">
        <f t="shared" si="409"/>
        <v/>
      </c>
      <c r="CI467" s="121" t="str">
        <f t="shared" si="410"/>
        <v/>
      </c>
      <c r="CJ467" s="129" t="str">
        <f t="shared" si="411"/>
        <v/>
      </c>
      <c r="CK467" s="121" t="str">
        <f t="shared" si="412"/>
        <v/>
      </c>
      <c r="CL467" s="121" t="str">
        <f t="shared" si="413"/>
        <v/>
      </c>
      <c r="CM467" s="122" t="str">
        <f t="shared" si="414"/>
        <v/>
      </c>
      <c r="CN467" s="122"/>
      <c r="CO467" s="122"/>
      <c r="CP467" s="122"/>
      <c r="CQ467" s="122"/>
      <c r="CR467" s="218" t="str">
        <f t="shared" si="439"/>
        <v>NO</v>
      </c>
      <c r="CS467" s="120" t="str">
        <f t="shared" si="415"/>
        <v/>
      </c>
      <c r="CT467" s="121" t="str">
        <f t="shared" si="416"/>
        <v/>
      </c>
      <c r="CU467" s="121" t="str">
        <f t="shared" si="417"/>
        <v/>
      </c>
      <c r="CV467" s="121" t="str">
        <f t="shared" si="418"/>
        <v/>
      </c>
      <c r="CW467" s="121" t="str">
        <f t="shared" si="419"/>
        <v/>
      </c>
      <c r="CX467" s="121" t="str">
        <f t="shared" si="420"/>
        <v/>
      </c>
      <c r="CY467" s="121" t="str">
        <f t="shared" si="421"/>
        <v/>
      </c>
      <c r="CZ467" s="121" t="str">
        <f t="shared" si="422"/>
        <v/>
      </c>
      <c r="DA467" s="121" t="str">
        <f t="shared" si="423"/>
        <v/>
      </c>
      <c r="DB467" s="122" t="str">
        <f t="shared" si="424"/>
        <v/>
      </c>
      <c r="DC467" s="120" t="str">
        <f t="shared" si="425"/>
        <v/>
      </c>
      <c r="DD467" s="121" t="str">
        <f t="shared" si="426"/>
        <v/>
      </c>
      <c r="DE467" s="121" t="str">
        <f t="shared" si="427"/>
        <v/>
      </c>
      <c r="DF467" s="122" t="str">
        <f t="shared" si="428"/>
        <v/>
      </c>
      <c r="DG467" s="110"/>
    </row>
    <row r="468" spans="2:111" ht="16.2" hidden="1" customHeight="1" outlineLevel="2" x14ac:dyDescent="0.4">
      <c r="B468" s="7">
        <v>463</v>
      </c>
      <c r="C468" s="12"/>
      <c r="D468" s="13"/>
      <c r="E468" s="14"/>
      <c r="F468" s="14"/>
      <c r="G468" s="14"/>
      <c r="H468" s="14"/>
      <c r="I468" s="14"/>
      <c r="J468" s="14"/>
      <c r="K468" s="14"/>
      <c r="L468" s="15"/>
      <c r="M468" s="12"/>
      <c r="N468" s="12"/>
      <c r="O468" s="12"/>
      <c r="P468" s="98" t="str">
        <f xml:space="preserve"> IF(ISBLANK(M468),"",VLOOKUP(M468,ComboValue!$E$2:$I$18,5,FALSE))</f>
        <v/>
      </c>
      <c r="Q468" s="12"/>
      <c r="R468" s="234" t="str" cm="1">
        <f t="array" ref="R468">IF(OR(ISNUMBER(SEARCH("GHS05",$D468:$L468)),ISNUMBER(SEARCH("GHS06",$D468:$L468)),ISNUMBER(SEARCH("GHS07",$D468:$L468)),ISNUMBER(SEARCH("GHS08",$D468:$L468)),ISNUMBER(SEARCH("geen pictogram",$D468:$L468)),ISNUMBER(SEARCH("GHS09",$D468:$L468)),ISNUMBER(SEARCH("GHS05",$D468:$L468))),"JA","NEE")</f>
        <v>NEE</v>
      </c>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X468" s="121" t="str">
        <f xml:space="preserve"> IF(ISBLANK(D468),"",VLOOKUP(D468,ComboValue!$B$2:$C$11,2,FALSE) &amp; ",") &amp; IF(ISBLANK(E468),"",VLOOKUP(E468,ComboValue!$B$2:$C$11,2,FALSE) &amp; ",") &amp; IF(ISBLANK(F468),"",VLOOKUP(F468,ComboValue!$B$2:$C$11,2,FALSE) &amp; ",") &amp; IF(ISBLANK(G468),"",VLOOKUP(G468,ComboValue!$B$2:$C$11,2,FALSE) &amp; ",") &amp; IF(ISBLANK(H468),"",VLOOKUP(H468,ComboValue!$B$2:$C$11,2,FALSE) &amp; ",") &amp; IF(ISBLANK(I468),"",VLOOKUP(I468,ComboValue!$B$2:$C$11,2,FALSE) &amp; ",") &amp; IF(ISBLANK(J468),"",VLOOKUP(J468,ComboValue!$B$2:$C$11,2,FALSE) &amp; ",") &amp; IF(ISBLANK(K468),"",VLOOKUP(K468,ComboValue!$B$2:$C$11,2,FALSE) &amp; ",") &amp; IF(ISBLANK(L468),"",VLOOKUP(L468,ComboValue!$B$2:$C$11,2,FALSE) &amp; ",")</f>
        <v/>
      </c>
      <c r="AY468" s="121" t="str">
        <f t="shared" si="388"/>
        <v>Tous_NL</v>
      </c>
      <c r="AZ468" s="121" t="str">
        <f>IF(ISBLANK(M468),"",VLOOKUP(M468,ComboValue!$E$2:$G$18,3,FALSE))</f>
        <v/>
      </c>
      <c r="BA468" s="121" t="str">
        <f>IF(ISBLANK(N468),"",VLOOKUP(N468,ComboValue!$K$2:$L$5,2,FALSE))</f>
        <v/>
      </c>
      <c r="BB468" s="128" t="str">
        <f>IF(ISBLANK(S468),"",VLOOKUP(S468,ComboValue!$N$2:$O$70,2,FALSE) &amp; ",") &amp; IF(ISBLANK(T468),"",VLOOKUP(T468,ComboValue!$N$2:$O$70,2,FALSE) &amp; ",") &amp; IF(ISBLANK(U468),"",VLOOKUP(U468,ComboValue!$N$2:$O$70,2,FALSE) &amp; ",") &amp; IF(ISBLANK(V468),"",VLOOKUP(V468,ComboValue!$N$2:$O$70,2,FALSE) &amp; ",") &amp; IF(ISBLANK(W468),"",VLOOKUP(W468,ComboValue!$N$2:$O$70,2,FALSE) &amp; ",") &amp; IF(ISBLANK(X468),"",VLOOKUP(X468,ComboValue!$N$2:$O$70,2,FALSE) &amp; ",") &amp; IF(ISBLANK(Y468),"",VLOOKUP(Y468,ComboValue!$N$2:$O$70,2,FALSE) &amp; ",") &amp; IF(ISBLANK(Z468),"",VLOOKUP(Z468,ComboValue!$N$2:$O$70,2,FALSE) &amp; ",") &amp; IF(ISBLANK(AA468),"",VLOOKUP(AA468,ComboValue!$N$2:$O$70,2,FALSE) &amp; ",") &amp; IF(ISBLANK(AB468),"",VLOOKUP(AB468,ComboValue!$N$2:$O$70,2,FALSE) &amp; ",") &amp; IF(ISBLANK(AC468),"",VLOOKUP(AC468,ComboValue!$N$2:$O$70,2,FALSE) &amp; ",") &amp; IF(ISBLANK(AD468),"",VLOOKUP(AD468,ComboValue!$N$2:$O$70,2,FALSE) &amp; ",") &amp; IF(ISBLANK(AE468),"",VLOOKUP(AE468,ComboValue!$N$2:$O$70,2,FALSE) &amp; ",") &amp; IF(ISBLANK(AF468),"",VLOOKUP(AF468,ComboValue!$N$2:$O$70,2,FALSE) &amp; ",") &amp; IF(ISBLANK(AG468),"",VLOOKUP(AG468,ComboValue!$N$2:$O$70,2,FALSE) &amp; ",") &amp; IF(ISBLANK(AH468),"",VLOOKUP(AH468,ComboValue!$N$2:$O$70,2,FALSE) &amp; ",") &amp; IF(ISBLANK(AI468),"",VLOOKUP(AI468,ComboValue!$N$2:$O$70,2,FALSE) &amp; ",") &amp; IF(ISBLANK(AJ468),"",VLOOKUP(AJ468,ComboValue!$N$2:$O$70,2,FALSE) &amp; ",") &amp; IF(ISBLANK(AK468),"",VLOOKUP(AK468,ComboValue!$N$2:$O$70,2,FALSE) &amp; ",") &amp; IF(ISBLANK(AL468),"",VLOOKUP(AL468,ComboValue!$N$2:$O$70,2,FALSE) &amp; ",") &amp; IF(ISBLANK(AM468),"",VLOOKUP(AM468,ComboValue!$N$2:$O$70,2,FALSE) &amp; ",") &amp; IF(ISBLANK(AN468),"",VLOOKUP(AN468,ComboValue!$N$2:$O$70,2,FALSE) &amp; ",") &amp; IF(ISBLANK(AO468),"",VLOOKUP(AO468,ComboValue!$N$2:$O$70,2,FALSE) &amp; ",") &amp; IF(ISBLANK(AP468),"",VLOOKUP(AP468,ComboValue!$N$2:$O$70,2,FALSE) &amp; ",") &amp; IF(ISBLANK(AQ468),"",VLOOKUP(AQ468,ComboValue!$N$2:$O$70,2,FALSE) &amp; ",") &amp; IF(ISBLANK(AR468),"",VLOOKUP(AR468,ComboValue!$N$2:$O$70,2,FALSE) &amp; ",") &amp; IF(ISBLANK(AS468),"",VLOOKUP(AS468,ComboValue!$N$2:$O$70,2,FALSE) &amp; ",") &amp; IF(ISBLANK(AT468),"",VLOOKUP(AT468,ComboValue!$N$2:$O$70,2,FALSE) &amp; ",") &amp; IF(ISBLANK(AU468),"",VLOOKUP(AU468,ComboValue!$N$2:$O$70,2,FALSE) &amp; ",") &amp; IF(ISBLANK(AV468),"",VLOOKUP(AV468,ComboValue!$N$2:$O$70,2,FALSE) &amp; ",")</f>
        <v/>
      </c>
      <c r="BC468" s="122" t="str">
        <f t="shared" si="389"/>
        <v/>
      </c>
      <c r="BD468" s="110"/>
      <c r="BE468" s="120" t="str">
        <f t="shared" si="429"/>
        <v/>
      </c>
      <c r="BF468" s="121" t="str">
        <f t="shared" si="430"/>
        <v/>
      </c>
      <c r="BG468" s="121" t="str">
        <f t="shared" si="431"/>
        <v/>
      </c>
      <c r="BH468" s="121" t="str">
        <f t="shared" si="432"/>
        <v/>
      </c>
      <c r="BI468" s="121" t="str">
        <f t="shared" si="433"/>
        <v/>
      </c>
      <c r="BJ468" s="121" t="str">
        <f t="shared" si="434"/>
        <v/>
      </c>
      <c r="BK468" s="121" t="str">
        <f t="shared" si="435"/>
        <v/>
      </c>
      <c r="BL468" s="121" t="str">
        <f t="shared" si="436"/>
        <v/>
      </c>
      <c r="BM468" s="121" t="str">
        <f t="shared" si="437"/>
        <v/>
      </c>
      <c r="BN468" s="121" t="str">
        <f t="shared" si="438"/>
        <v/>
      </c>
      <c r="BO468" s="121">
        <f t="shared" si="390"/>
        <v>0</v>
      </c>
      <c r="BP468" s="121">
        <f t="shared" si="391"/>
        <v>0</v>
      </c>
      <c r="BQ468" s="121">
        <f t="shared" si="392"/>
        <v>0</v>
      </c>
      <c r="BR468" s="121">
        <f t="shared" si="393"/>
        <v>0</v>
      </c>
      <c r="BS468" s="121">
        <f t="shared" si="394"/>
        <v>0</v>
      </c>
      <c r="BT468" s="121">
        <f t="shared" si="395"/>
        <v>0</v>
      </c>
      <c r="BU468" s="121" t="str">
        <f t="shared" si="396"/>
        <v/>
      </c>
      <c r="BV468" s="121" t="str">
        <f t="shared" si="397"/>
        <v/>
      </c>
      <c r="BW468" s="121" t="str">
        <f t="shared" si="398"/>
        <v/>
      </c>
      <c r="BX468" s="121" t="str">
        <f t="shared" si="399"/>
        <v/>
      </c>
      <c r="BY468" s="121" t="str">
        <f t="shared" si="400"/>
        <v/>
      </c>
      <c r="BZ468" s="121" t="str">
        <f t="shared" si="401"/>
        <v/>
      </c>
      <c r="CA468" s="121" t="str">
        <f t="shared" si="402"/>
        <v/>
      </c>
      <c r="CB468" s="121" t="str">
        <f t="shared" si="403"/>
        <v/>
      </c>
      <c r="CC468" s="121" t="str">
        <f t="shared" si="404"/>
        <v/>
      </c>
      <c r="CD468" s="121" t="str">
        <f t="shared" si="405"/>
        <v/>
      </c>
      <c r="CE468" s="121" t="str">
        <f t="shared" si="406"/>
        <v/>
      </c>
      <c r="CF468" s="121" t="str">
        <f t="shared" si="407"/>
        <v/>
      </c>
      <c r="CG468" s="121" t="str">
        <f t="shared" si="408"/>
        <v/>
      </c>
      <c r="CH468" s="121" t="str">
        <f t="shared" si="409"/>
        <v/>
      </c>
      <c r="CI468" s="121" t="str">
        <f t="shared" si="410"/>
        <v/>
      </c>
      <c r="CJ468" s="129" t="str">
        <f t="shared" si="411"/>
        <v/>
      </c>
      <c r="CK468" s="121" t="str">
        <f t="shared" si="412"/>
        <v/>
      </c>
      <c r="CL468" s="121" t="str">
        <f t="shared" si="413"/>
        <v/>
      </c>
      <c r="CM468" s="122" t="str">
        <f t="shared" si="414"/>
        <v/>
      </c>
      <c r="CN468" s="122"/>
      <c r="CO468" s="122"/>
      <c r="CP468" s="122"/>
      <c r="CQ468" s="122"/>
      <c r="CR468" s="218" t="str">
        <f t="shared" si="439"/>
        <v>NO</v>
      </c>
      <c r="CS468" s="120" t="str">
        <f t="shared" si="415"/>
        <v/>
      </c>
      <c r="CT468" s="121" t="str">
        <f t="shared" si="416"/>
        <v/>
      </c>
      <c r="CU468" s="121" t="str">
        <f t="shared" si="417"/>
        <v/>
      </c>
      <c r="CV468" s="121" t="str">
        <f t="shared" si="418"/>
        <v/>
      </c>
      <c r="CW468" s="121" t="str">
        <f t="shared" si="419"/>
        <v/>
      </c>
      <c r="CX468" s="121" t="str">
        <f t="shared" si="420"/>
        <v/>
      </c>
      <c r="CY468" s="121" t="str">
        <f t="shared" si="421"/>
        <v/>
      </c>
      <c r="CZ468" s="121" t="str">
        <f t="shared" si="422"/>
        <v/>
      </c>
      <c r="DA468" s="121" t="str">
        <f t="shared" si="423"/>
        <v/>
      </c>
      <c r="DB468" s="122" t="str">
        <f t="shared" si="424"/>
        <v/>
      </c>
      <c r="DC468" s="120" t="str">
        <f t="shared" si="425"/>
        <v/>
      </c>
      <c r="DD468" s="121" t="str">
        <f t="shared" si="426"/>
        <v/>
      </c>
      <c r="DE468" s="121" t="str">
        <f t="shared" si="427"/>
        <v/>
      </c>
      <c r="DF468" s="122" t="str">
        <f t="shared" si="428"/>
        <v/>
      </c>
      <c r="DG468" s="110"/>
    </row>
    <row r="469" spans="2:111" ht="16.2" hidden="1" customHeight="1" outlineLevel="2" x14ac:dyDescent="0.4">
      <c r="B469" s="7">
        <v>464</v>
      </c>
      <c r="C469" s="12"/>
      <c r="D469" s="13"/>
      <c r="E469" s="14"/>
      <c r="F469" s="14"/>
      <c r="G469" s="14"/>
      <c r="H469" s="14"/>
      <c r="I469" s="14"/>
      <c r="J469" s="14"/>
      <c r="K469" s="14"/>
      <c r="L469" s="15"/>
      <c r="M469" s="12"/>
      <c r="N469" s="12"/>
      <c r="O469" s="12"/>
      <c r="P469" s="98" t="str">
        <f xml:space="preserve"> IF(ISBLANK(M469),"",VLOOKUP(M469,ComboValue!$E$2:$I$18,5,FALSE))</f>
        <v/>
      </c>
      <c r="Q469" s="12"/>
      <c r="R469" s="234" t="str" cm="1">
        <f t="array" ref="R469">IF(OR(ISNUMBER(SEARCH("GHS05",$D469:$L469)),ISNUMBER(SEARCH("GHS06",$D469:$L469)),ISNUMBER(SEARCH("GHS07",$D469:$L469)),ISNUMBER(SEARCH("GHS08",$D469:$L469)),ISNUMBER(SEARCH("geen pictogram",$D469:$L469)),ISNUMBER(SEARCH("GHS09",$D469:$L469)),ISNUMBER(SEARCH("GHS05",$D469:$L469))),"JA","NEE")</f>
        <v>NEE</v>
      </c>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X469" s="121" t="str">
        <f xml:space="preserve"> IF(ISBLANK(D469),"",VLOOKUP(D469,ComboValue!$B$2:$C$11,2,FALSE) &amp; ",") &amp; IF(ISBLANK(E469),"",VLOOKUP(E469,ComboValue!$B$2:$C$11,2,FALSE) &amp; ",") &amp; IF(ISBLANK(F469),"",VLOOKUP(F469,ComboValue!$B$2:$C$11,2,FALSE) &amp; ",") &amp; IF(ISBLANK(G469),"",VLOOKUP(G469,ComboValue!$B$2:$C$11,2,FALSE) &amp; ",") &amp; IF(ISBLANK(H469),"",VLOOKUP(H469,ComboValue!$B$2:$C$11,2,FALSE) &amp; ",") &amp; IF(ISBLANK(I469),"",VLOOKUP(I469,ComboValue!$B$2:$C$11,2,FALSE) &amp; ",") &amp; IF(ISBLANK(J469),"",VLOOKUP(J469,ComboValue!$B$2:$C$11,2,FALSE) &amp; ",") &amp; IF(ISBLANK(K469),"",VLOOKUP(K469,ComboValue!$B$2:$C$11,2,FALSE) &amp; ",") &amp; IF(ISBLANK(L469),"",VLOOKUP(L469,ComboValue!$B$2:$C$11,2,FALSE) &amp; ",")</f>
        <v/>
      </c>
      <c r="AY469" s="121" t="str">
        <f t="shared" si="388"/>
        <v>Tous_NL</v>
      </c>
      <c r="AZ469" s="121" t="str">
        <f>IF(ISBLANK(M469),"",VLOOKUP(M469,ComboValue!$E$2:$G$18,3,FALSE))</f>
        <v/>
      </c>
      <c r="BA469" s="121" t="str">
        <f>IF(ISBLANK(N469),"",VLOOKUP(N469,ComboValue!$K$2:$L$5,2,FALSE))</f>
        <v/>
      </c>
      <c r="BB469" s="128" t="str">
        <f>IF(ISBLANK(S469),"",VLOOKUP(S469,ComboValue!$N$2:$O$70,2,FALSE) &amp; ",") &amp; IF(ISBLANK(T469),"",VLOOKUP(T469,ComboValue!$N$2:$O$70,2,FALSE) &amp; ",") &amp; IF(ISBLANK(U469),"",VLOOKUP(U469,ComboValue!$N$2:$O$70,2,FALSE) &amp; ",") &amp; IF(ISBLANK(V469),"",VLOOKUP(V469,ComboValue!$N$2:$O$70,2,FALSE) &amp; ",") &amp; IF(ISBLANK(W469),"",VLOOKUP(W469,ComboValue!$N$2:$O$70,2,FALSE) &amp; ",") &amp; IF(ISBLANK(X469),"",VLOOKUP(X469,ComboValue!$N$2:$O$70,2,FALSE) &amp; ",") &amp; IF(ISBLANK(Y469),"",VLOOKUP(Y469,ComboValue!$N$2:$O$70,2,FALSE) &amp; ",") &amp; IF(ISBLANK(Z469),"",VLOOKUP(Z469,ComboValue!$N$2:$O$70,2,FALSE) &amp; ",") &amp; IF(ISBLANK(AA469),"",VLOOKUP(AA469,ComboValue!$N$2:$O$70,2,FALSE) &amp; ",") &amp; IF(ISBLANK(AB469),"",VLOOKUP(AB469,ComboValue!$N$2:$O$70,2,FALSE) &amp; ",") &amp; IF(ISBLANK(AC469),"",VLOOKUP(AC469,ComboValue!$N$2:$O$70,2,FALSE) &amp; ",") &amp; IF(ISBLANK(AD469),"",VLOOKUP(AD469,ComboValue!$N$2:$O$70,2,FALSE) &amp; ",") &amp; IF(ISBLANK(AE469),"",VLOOKUP(AE469,ComboValue!$N$2:$O$70,2,FALSE) &amp; ",") &amp; IF(ISBLANK(AF469),"",VLOOKUP(AF469,ComboValue!$N$2:$O$70,2,FALSE) &amp; ",") &amp; IF(ISBLANK(AG469),"",VLOOKUP(AG469,ComboValue!$N$2:$O$70,2,FALSE) &amp; ",") &amp; IF(ISBLANK(AH469),"",VLOOKUP(AH469,ComboValue!$N$2:$O$70,2,FALSE) &amp; ",") &amp; IF(ISBLANK(AI469),"",VLOOKUP(AI469,ComboValue!$N$2:$O$70,2,FALSE) &amp; ",") &amp; IF(ISBLANK(AJ469),"",VLOOKUP(AJ469,ComboValue!$N$2:$O$70,2,FALSE) &amp; ",") &amp; IF(ISBLANK(AK469),"",VLOOKUP(AK469,ComboValue!$N$2:$O$70,2,FALSE) &amp; ",") &amp; IF(ISBLANK(AL469),"",VLOOKUP(AL469,ComboValue!$N$2:$O$70,2,FALSE) &amp; ",") &amp; IF(ISBLANK(AM469),"",VLOOKUP(AM469,ComboValue!$N$2:$O$70,2,FALSE) &amp; ",") &amp; IF(ISBLANK(AN469),"",VLOOKUP(AN469,ComboValue!$N$2:$O$70,2,FALSE) &amp; ",") &amp; IF(ISBLANK(AO469),"",VLOOKUP(AO469,ComboValue!$N$2:$O$70,2,FALSE) &amp; ",") &amp; IF(ISBLANK(AP469),"",VLOOKUP(AP469,ComboValue!$N$2:$O$70,2,FALSE) &amp; ",") &amp; IF(ISBLANK(AQ469),"",VLOOKUP(AQ469,ComboValue!$N$2:$O$70,2,FALSE) &amp; ",") &amp; IF(ISBLANK(AR469),"",VLOOKUP(AR469,ComboValue!$N$2:$O$70,2,FALSE) &amp; ",") &amp; IF(ISBLANK(AS469),"",VLOOKUP(AS469,ComboValue!$N$2:$O$70,2,FALSE) &amp; ",") &amp; IF(ISBLANK(AT469),"",VLOOKUP(AT469,ComboValue!$N$2:$O$70,2,FALSE) &amp; ",") &amp; IF(ISBLANK(AU469),"",VLOOKUP(AU469,ComboValue!$N$2:$O$70,2,FALSE) &amp; ",") &amp; IF(ISBLANK(AV469),"",VLOOKUP(AV469,ComboValue!$N$2:$O$70,2,FALSE) &amp; ",")</f>
        <v/>
      </c>
      <c r="BC469" s="122" t="str">
        <f t="shared" si="389"/>
        <v/>
      </c>
      <c r="BD469" s="110"/>
      <c r="BE469" s="120" t="str">
        <f t="shared" si="429"/>
        <v/>
      </c>
      <c r="BF469" s="121" t="str">
        <f t="shared" si="430"/>
        <v/>
      </c>
      <c r="BG469" s="121" t="str">
        <f t="shared" si="431"/>
        <v/>
      </c>
      <c r="BH469" s="121" t="str">
        <f t="shared" si="432"/>
        <v/>
      </c>
      <c r="BI469" s="121" t="str">
        <f t="shared" si="433"/>
        <v/>
      </c>
      <c r="BJ469" s="121" t="str">
        <f t="shared" si="434"/>
        <v/>
      </c>
      <c r="BK469" s="121" t="str">
        <f t="shared" si="435"/>
        <v/>
      </c>
      <c r="BL469" s="121" t="str">
        <f t="shared" si="436"/>
        <v/>
      </c>
      <c r="BM469" s="121" t="str">
        <f t="shared" si="437"/>
        <v/>
      </c>
      <c r="BN469" s="121" t="str">
        <f t="shared" si="438"/>
        <v/>
      </c>
      <c r="BO469" s="121">
        <f t="shared" si="390"/>
        <v>0</v>
      </c>
      <c r="BP469" s="121">
        <f t="shared" si="391"/>
        <v>0</v>
      </c>
      <c r="BQ469" s="121">
        <f t="shared" si="392"/>
        <v>0</v>
      </c>
      <c r="BR469" s="121">
        <f t="shared" si="393"/>
        <v>0</v>
      </c>
      <c r="BS469" s="121">
        <f t="shared" si="394"/>
        <v>0</v>
      </c>
      <c r="BT469" s="121">
        <f t="shared" si="395"/>
        <v>0</v>
      </c>
      <c r="BU469" s="121" t="str">
        <f t="shared" si="396"/>
        <v/>
      </c>
      <c r="BV469" s="121" t="str">
        <f t="shared" si="397"/>
        <v/>
      </c>
      <c r="BW469" s="121" t="str">
        <f t="shared" si="398"/>
        <v/>
      </c>
      <c r="BX469" s="121" t="str">
        <f t="shared" si="399"/>
        <v/>
      </c>
      <c r="BY469" s="121" t="str">
        <f t="shared" si="400"/>
        <v/>
      </c>
      <c r="BZ469" s="121" t="str">
        <f t="shared" si="401"/>
        <v/>
      </c>
      <c r="CA469" s="121" t="str">
        <f t="shared" si="402"/>
        <v/>
      </c>
      <c r="CB469" s="121" t="str">
        <f t="shared" si="403"/>
        <v/>
      </c>
      <c r="CC469" s="121" t="str">
        <f t="shared" si="404"/>
        <v/>
      </c>
      <c r="CD469" s="121" t="str">
        <f t="shared" si="405"/>
        <v/>
      </c>
      <c r="CE469" s="121" t="str">
        <f t="shared" si="406"/>
        <v/>
      </c>
      <c r="CF469" s="121" t="str">
        <f t="shared" si="407"/>
        <v/>
      </c>
      <c r="CG469" s="121" t="str">
        <f t="shared" si="408"/>
        <v/>
      </c>
      <c r="CH469" s="121" t="str">
        <f t="shared" si="409"/>
        <v/>
      </c>
      <c r="CI469" s="121" t="str">
        <f t="shared" si="410"/>
        <v/>
      </c>
      <c r="CJ469" s="129" t="str">
        <f t="shared" si="411"/>
        <v/>
      </c>
      <c r="CK469" s="121" t="str">
        <f t="shared" si="412"/>
        <v/>
      </c>
      <c r="CL469" s="121" t="str">
        <f t="shared" si="413"/>
        <v/>
      </c>
      <c r="CM469" s="122" t="str">
        <f t="shared" si="414"/>
        <v/>
      </c>
      <c r="CN469" s="122"/>
      <c r="CO469" s="122"/>
      <c r="CP469" s="122"/>
      <c r="CQ469" s="122"/>
      <c r="CR469" s="218" t="str">
        <f t="shared" si="439"/>
        <v>NO</v>
      </c>
      <c r="CS469" s="120" t="str">
        <f t="shared" si="415"/>
        <v/>
      </c>
      <c r="CT469" s="121" t="str">
        <f t="shared" si="416"/>
        <v/>
      </c>
      <c r="CU469" s="121" t="str">
        <f t="shared" si="417"/>
        <v/>
      </c>
      <c r="CV469" s="121" t="str">
        <f t="shared" si="418"/>
        <v/>
      </c>
      <c r="CW469" s="121" t="str">
        <f t="shared" si="419"/>
        <v/>
      </c>
      <c r="CX469" s="121" t="str">
        <f t="shared" si="420"/>
        <v/>
      </c>
      <c r="CY469" s="121" t="str">
        <f t="shared" si="421"/>
        <v/>
      </c>
      <c r="CZ469" s="121" t="str">
        <f t="shared" si="422"/>
        <v/>
      </c>
      <c r="DA469" s="121" t="str">
        <f t="shared" si="423"/>
        <v/>
      </c>
      <c r="DB469" s="122" t="str">
        <f t="shared" si="424"/>
        <v/>
      </c>
      <c r="DC469" s="120" t="str">
        <f t="shared" si="425"/>
        <v/>
      </c>
      <c r="DD469" s="121" t="str">
        <f t="shared" si="426"/>
        <v/>
      </c>
      <c r="DE469" s="121" t="str">
        <f t="shared" si="427"/>
        <v/>
      </c>
      <c r="DF469" s="122" t="str">
        <f t="shared" si="428"/>
        <v/>
      </c>
      <c r="DG469" s="110"/>
    </row>
    <row r="470" spans="2:111" ht="16.2" hidden="1" customHeight="1" outlineLevel="2" x14ac:dyDescent="0.4">
      <c r="B470" s="7">
        <v>465</v>
      </c>
      <c r="C470" s="12"/>
      <c r="D470" s="13"/>
      <c r="E470" s="14"/>
      <c r="F470" s="14"/>
      <c r="G470" s="14"/>
      <c r="H470" s="14"/>
      <c r="I470" s="14"/>
      <c r="J470" s="14"/>
      <c r="K470" s="14"/>
      <c r="L470" s="15"/>
      <c r="M470" s="12"/>
      <c r="N470" s="12"/>
      <c r="O470" s="12"/>
      <c r="P470" s="98" t="str">
        <f xml:space="preserve"> IF(ISBLANK(M470),"",VLOOKUP(M470,ComboValue!$E$2:$I$18,5,FALSE))</f>
        <v/>
      </c>
      <c r="Q470" s="12"/>
      <c r="R470" s="234" t="str" cm="1">
        <f t="array" ref="R470">IF(OR(ISNUMBER(SEARCH("GHS05",$D470:$L470)),ISNUMBER(SEARCH("GHS06",$D470:$L470)),ISNUMBER(SEARCH("GHS07",$D470:$L470)),ISNUMBER(SEARCH("GHS08",$D470:$L470)),ISNUMBER(SEARCH("geen pictogram",$D470:$L470)),ISNUMBER(SEARCH("GHS09",$D470:$L470)),ISNUMBER(SEARCH("GHS05",$D470:$L470))),"JA","NEE")</f>
        <v>NEE</v>
      </c>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X470" s="121" t="str">
        <f xml:space="preserve"> IF(ISBLANK(D470),"",VLOOKUP(D470,ComboValue!$B$2:$C$11,2,FALSE) &amp; ",") &amp; IF(ISBLANK(E470),"",VLOOKUP(E470,ComboValue!$B$2:$C$11,2,FALSE) &amp; ",") &amp; IF(ISBLANK(F470),"",VLOOKUP(F470,ComboValue!$B$2:$C$11,2,FALSE) &amp; ",") &amp; IF(ISBLANK(G470),"",VLOOKUP(G470,ComboValue!$B$2:$C$11,2,FALSE) &amp; ",") &amp; IF(ISBLANK(H470),"",VLOOKUP(H470,ComboValue!$B$2:$C$11,2,FALSE) &amp; ",") &amp; IF(ISBLANK(I470),"",VLOOKUP(I470,ComboValue!$B$2:$C$11,2,FALSE) &amp; ",") &amp; IF(ISBLANK(J470),"",VLOOKUP(J470,ComboValue!$B$2:$C$11,2,FALSE) &amp; ",") &amp; IF(ISBLANK(K470),"",VLOOKUP(K470,ComboValue!$B$2:$C$11,2,FALSE) &amp; ",") &amp; IF(ISBLANK(L470),"",VLOOKUP(L470,ComboValue!$B$2:$C$11,2,FALSE) &amp; ",")</f>
        <v/>
      </c>
      <c r="AY470" s="121" t="str">
        <f t="shared" si="388"/>
        <v>Tous_NL</v>
      </c>
      <c r="AZ470" s="121" t="str">
        <f>IF(ISBLANK(M470),"",VLOOKUP(M470,ComboValue!$E$2:$G$18,3,FALSE))</f>
        <v/>
      </c>
      <c r="BA470" s="121" t="str">
        <f>IF(ISBLANK(N470),"",VLOOKUP(N470,ComboValue!$K$2:$L$5,2,FALSE))</f>
        <v/>
      </c>
      <c r="BB470" s="128" t="str">
        <f>IF(ISBLANK(S470),"",VLOOKUP(S470,ComboValue!$N$2:$O$70,2,FALSE) &amp; ",") &amp; IF(ISBLANK(T470),"",VLOOKUP(T470,ComboValue!$N$2:$O$70,2,FALSE) &amp; ",") &amp; IF(ISBLANK(U470),"",VLOOKUP(U470,ComboValue!$N$2:$O$70,2,FALSE) &amp; ",") &amp; IF(ISBLANK(V470),"",VLOOKUP(V470,ComboValue!$N$2:$O$70,2,FALSE) &amp; ",") &amp; IF(ISBLANK(W470),"",VLOOKUP(W470,ComboValue!$N$2:$O$70,2,FALSE) &amp; ",") &amp; IF(ISBLANK(X470),"",VLOOKUP(X470,ComboValue!$N$2:$O$70,2,FALSE) &amp; ",") &amp; IF(ISBLANK(Y470),"",VLOOKUP(Y470,ComboValue!$N$2:$O$70,2,FALSE) &amp; ",") &amp; IF(ISBLANK(Z470),"",VLOOKUP(Z470,ComboValue!$N$2:$O$70,2,FALSE) &amp; ",") &amp; IF(ISBLANK(AA470),"",VLOOKUP(AA470,ComboValue!$N$2:$O$70,2,FALSE) &amp; ",") &amp; IF(ISBLANK(AB470),"",VLOOKUP(AB470,ComboValue!$N$2:$O$70,2,FALSE) &amp; ",") &amp; IF(ISBLANK(AC470),"",VLOOKUP(AC470,ComboValue!$N$2:$O$70,2,FALSE) &amp; ",") &amp; IF(ISBLANK(AD470),"",VLOOKUP(AD470,ComboValue!$N$2:$O$70,2,FALSE) &amp; ",") &amp; IF(ISBLANK(AE470),"",VLOOKUP(AE470,ComboValue!$N$2:$O$70,2,FALSE) &amp; ",") &amp; IF(ISBLANK(AF470),"",VLOOKUP(AF470,ComboValue!$N$2:$O$70,2,FALSE) &amp; ",") &amp; IF(ISBLANK(AG470),"",VLOOKUP(AG470,ComboValue!$N$2:$O$70,2,FALSE) &amp; ",") &amp; IF(ISBLANK(AH470),"",VLOOKUP(AH470,ComboValue!$N$2:$O$70,2,FALSE) &amp; ",") &amp; IF(ISBLANK(AI470),"",VLOOKUP(AI470,ComboValue!$N$2:$O$70,2,FALSE) &amp; ",") &amp; IF(ISBLANK(AJ470),"",VLOOKUP(AJ470,ComboValue!$N$2:$O$70,2,FALSE) &amp; ",") &amp; IF(ISBLANK(AK470),"",VLOOKUP(AK470,ComboValue!$N$2:$O$70,2,FALSE) &amp; ",") &amp; IF(ISBLANK(AL470),"",VLOOKUP(AL470,ComboValue!$N$2:$O$70,2,FALSE) &amp; ",") &amp; IF(ISBLANK(AM470),"",VLOOKUP(AM470,ComboValue!$N$2:$O$70,2,FALSE) &amp; ",") &amp; IF(ISBLANK(AN470),"",VLOOKUP(AN470,ComboValue!$N$2:$O$70,2,FALSE) &amp; ",") &amp; IF(ISBLANK(AO470),"",VLOOKUP(AO470,ComboValue!$N$2:$O$70,2,FALSE) &amp; ",") &amp; IF(ISBLANK(AP470),"",VLOOKUP(AP470,ComboValue!$N$2:$O$70,2,FALSE) &amp; ",") &amp; IF(ISBLANK(AQ470),"",VLOOKUP(AQ470,ComboValue!$N$2:$O$70,2,FALSE) &amp; ",") &amp; IF(ISBLANK(AR470),"",VLOOKUP(AR470,ComboValue!$N$2:$O$70,2,FALSE) &amp; ",") &amp; IF(ISBLANK(AS470),"",VLOOKUP(AS470,ComboValue!$N$2:$O$70,2,FALSE) &amp; ",") &amp; IF(ISBLANK(AT470),"",VLOOKUP(AT470,ComboValue!$N$2:$O$70,2,FALSE) &amp; ",") &amp; IF(ISBLANK(AU470),"",VLOOKUP(AU470,ComboValue!$N$2:$O$70,2,FALSE) &amp; ",") &amp; IF(ISBLANK(AV470),"",VLOOKUP(AV470,ComboValue!$N$2:$O$70,2,FALSE) &amp; ",")</f>
        <v/>
      </c>
      <c r="BC470" s="122" t="str">
        <f t="shared" si="389"/>
        <v/>
      </c>
      <c r="BD470" s="110"/>
      <c r="BE470" s="120" t="str">
        <f t="shared" si="429"/>
        <v/>
      </c>
      <c r="BF470" s="121" t="str">
        <f t="shared" si="430"/>
        <v/>
      </c>
      <c r="BG470" s="121" t="str">
        <f t="shared" si="431"/>
        <v/>
      </c>
      <c r="BH470" s="121" t="str">
        <f t="shared" si="432"/>
        <v/>
      </c>
      <c r="BI470" s="121" t="str">
        <f t="shared" si="433"/>
        <v/>
      </c>
      <c r="BJ470" s="121" t="str">
        <f t="shared" si="434"/>
        <v/>
      </c>
      <c r="BK470" s="121" t="str">
        <f t="shared" si="435"/>
        <v/>
      </c>
      <c r="BL470" s="121" t="str">
        <f t="shared" si="436"/>
        <v/>
      </c>
      <c r="BM470" s="121" t="str">
        <f t="shared" si="437"/>
        <v/>
      </c>
      <c r="BN470" s="121" t="str">
        <f t="shared" si="438"/>
        <v/>
      </c>
      <c r="BO470" s="121">
        <f t="shared" si="390"/>
        <v>0</v>
      </c>
      <c r="BP470" s="121">
        <f t="shared" si="391"/>
        <v>0</v>
      </c>
      <c r="BQ470" s="121">
        <f t="shared" si="392"/>
        <v>0</v>
      </c>
      <c r="BR470" s="121">
        <f t="shared" si="393"/>
        <v>0</v>
      </c>
      <c r="BS470" s="121">
        <f t="shared" si="394"/>
        <v>0</v>
      </c>
      <c r="BT470" s="121">
        <f t="shared" si="395"/>
        <v>0</v>
      </c>
      <c r="BU470" s="121" t="str">
        <f t="shared" si="396"/>
        <v/>
      </c>
      <c r="BV470" s="121" t="str">
        <f t="shared" si="397"/>
        <v/>
      </c>
      <c r="BW470" s="121" t="str">
        <f t="shared" si="398"/>
        <v/>
      </c>
      <c r="BX470" s="121" t="str">
        <f t="shared" si="399"/>
        <v/>
      </c>
      <c r="BY470" s="121" t="str">
        <f t="shared" si="400"/>
        <v/>
      </c>
      <c r="BZ470" s="121" t="str">
        <f t="shared" si="401"/>
        <v/>
      </c>
      <c r="CA470" s="121" t="str">
        <f t="shared" si="402"/>
        <v/>
      </c>
      <c r="CB470" s="121" t="str">
        <f t="shared" si="403"/>
        <v/>
      </c>
      <c r="CC470" s="121" t="str">
        <f t="shared" si="404"/>
        <v/>
      </c>
      <c r="CD470" s="121" t="str">
        <f t="shared" si="405"/>
        <v/>
      </c>
      <c r="CE470" s="121" t="str">
        <f t="shared" si="406"/>
        <v/>
      </c>
      <c r="CF470" s="121" t="str">
        <f t="shared" si="407"/>
        <v/>
      </c>
      <c r="CG470" s="121" t="str">
        <f t="shared" si="408"/>
        <v/>
      </c>
      <c r="CH470" s="121" t="str">
        <f t="shared" si="409"/>
        <v/>
      </c>
      <c r="CI470" s="121" t="str">
        <f t="shared" si="410"/>
        <v/>
      </c>
      <c r="CJ470" s="129" t="str">
        <f t="shared" si="411"/>
        <v/>
      </c>
      <c r="CK470" s="121" t="str">
        <f t="shared" si="412"/>
        <v/>
      </c>
      <c r="CL470" s="121" t="str">
        <f t="shared" si="413"/>
        <v/>
      </c>
      <c r="CM470" s="122" t="str">
        <f t="shared" si="414"/>
        <v/>
      </c>
      <c r="CN470" s="122"/>
      <c r="CO470" s="122"/>
      <c r="CP470" s="122"/>
      <c r="CQ470" s="122"/>
      <c r="CR470" s="218" t="str">
        <f t="shared" si="439"/>
        <v>NO</v>
      </c>
      <c r="CS470" s="120" t="str">
        <f t="shared" si="415"/>
        <v/>
      </c>
      <c r="CT470" s="121" t="str">
        <f t="shared" si="416"/>
        <v/>
      </c>
      <c r="CU470" s="121" t="str">
        <f t="shared" si="417"/>
        <v/>
      </c>
      <c r="CV470" s="121" t="str">
        <f t="shared" si="418"/>
        <v/>
      </c>
      <c r="CW470" s="121" t="str">
        <f t="shared" si="419"/>
        <v/>
      </c>
      <c r="CX470" s="121" t="str">
        <f t="shared" si="420"/>
        <v/>
      </c>
      <c r="CY470" s="121" t="str">
        <f t="shared" si="421"/>
        <v/>
      </c>
      <c r="CZ470" s="121" t="str">
        <f t="shared" si="422"/>
        <v/>
      </c>
      <c r="DA470" s="121" t="str">
        <f t="shared" si="423"/>
        <v/>
      </c>
      <c r="DB470" s="122" t="str">
        <f t="shared" si="424"/>
        <v/>
      </c>
      <c r="DC470" s="120" t="str">
        <f t="shared" si="425"/>
        <v/>
      </c>
      <c r="DD470" s="121" t="str">
        <f t="shared" si="426"/>
        <v/>
      </c>
      <c r="DE470" s="121" t="str">
        <f t="shared" si="427"/>
        <v/>
      </c>
      <c r="DF470" s="122" t="str">
        <f t="shared" si="428"/>
        <v/>
      </c>
      <c r="DG470" s="110"/>
    </row>
    <row r="471" spans="2:111" ht="16.2" hidden="1" customHeight="1" outlineLevel="2" x14ac:dyDescent="0.4">
      <c r="B471" s="7">
        <v>466</v>
      </c>
      <c r="C471" s="12"/>
      <c r="D471" s="13"/>
      <c r="E471" s="14"/>
      <c r="F471" s="14"/>
      <c r="G471" s="14"/>
      <c r="H471" s="14"/>
      <c r="I471" s="14"/>
      <c r="J471" s="14"/>
      <c r="K471" s="14"/>
      <c r="L471" s="15"/>
      <c r="M471" s="12"/>
      <c r="N471" s="12"/>
      <c r="O471" s="12"/>
      <c r="P471" s="98" t="str">
        <f xml:space="preserve"> IF(ISBLANK(M471),"",VLOOKUP(M471,ComboValue!$E$2:$I$18,5,FALSE))</f>
        <v/>
      </c>
      <c r="Q471" s="12"/>
      <c r="R471" s="234" t="str" cm="1">
        <f t="array" ref="R471">IF(OR(ISNUMBER(SEARCH("GHS05",$D471:$L471)),ISNUMBER(SEARCH("GHS06",$D471:$L471)),ISNUMBER(SEARCH("GHS07",$D471:$L471)),ISNUMBER(SEARCH("GHS08",$D471:$L471)),ISNUMBER(SEARCH("geen pictogram",$D471:$L471)),ISNUMBER(SEARCH("GHS09",$D471:$L471)),ISNUMBER(SEARCH("GHS05",$D471:$L471))),"JA","NEE")</f>
        <v>NEE</v>
      </c>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X471" s="121" t="str">
        <f xml:space="preserve"> IF(ISBLANK(D471),"",VLOOKUP(D471,ComboValue!$B$2:$C$11,2,FALSE) &amp; ",") &amp; IF(ISBLANK(E471),"",VLOOKUP(E471,ComboValue!$B$2:$C$11,2,FALSE) &amp; ",") &amp; IF(ISBLANK(F471),"",VLOOKUP(F471,ComboValue!$B$2:$C$11,2,FALSE) &amp; ",") &amp; IF(ISBLANK(G471),"",VLOOKUP(G471,ComboValue!$B$2:$C$11,2,FALSE) &amp; ",") &amp; IF(ISBLANK(H471),"",VLOOKUP(H471,ComboValue!$B$2:$C$11,2,FALSE) &amp; ",") &amp; IF(ISBLANK(I471),"",VLOOKUP(I471,ComboValue!$B$2:$C$11,2,FALSE) &amp; ",") &amp; IF(ISBLANK(J471),"",VLOOKUP(J471,ComboValue!$B$2:$C$11,2,FALSE) &amp; ",") &amp; IF(ISBLANK(K471),"",VLOOKUP(K471,ComboValue!$B$2:$C$11,2,FALSE) &amp; ",") &amp; IF(ISBLANK(L471),"",VLOOKUP(L471,ComboValue!$B$2:$C$11,2,FALSE) &amp; ",")</f>
        <v/>
      </c>
      <c r="AY471" s="121" t="str">
        <f t="shared" si="388"/>
        <v>Tous_NL</v>
      </c>
      <c r="AZ471" s="121" t="str">
        <f>IF(ISBLANK(M471),"",VLOOKUP(M471,ComboValue!$E$2:$G$18,3,FALSE))</f>
        <v/>
      </c>
      <c r="BA471" s="121" t="str">
        <f>IF(ISBLANK(N471),"",VLOOKUP(N471,ComboValue!$K$2:$L$5,2,FALSE))</f>
        <v/>
      </c>
      <c r="BB471" s="128" t="str">
        <f>IF(ISBLANK(S471),"",VLOOKUP(S471,ComboValue!$N$2:$O$70,2,FALSE) &amp; ",") &amp; IF(ISBLANK(T471),"",VLOOKUP(T471,ComboValue!$N$2:$O$70,2,FALSE) &amp; ",") &amp; IF(ISBLANK(U471),"",VLOOKUP(U471,ComboValue!$N$2:$O$70,2,FALSE) &amp; ",") &amp; IF(ISBLANK(V471),"",VLOOKUP(V471,ComboValue!$N$2:$O$70,2,FALSE) &amp; ",") &amp; IF(ISBLANK(W471),"",VLOOKUP(W471,ComboValue!$N$2:$O$70,2,FALSE) &amp; ",") &amp; IF(ISBLANK(X471),"",VLOOKUP(X471,ComboValue!$N$2:$O$70,2,FALSE) &amp; ",") &amp; IF(ISBLANK(Y471),"",VLOOKUP(Y471,ComboValue!$N$2:$O$70,2,FALSE) &amp; ",") &amp; IF(ISBLANK(Z471),"",VLOOKUP(Z471,ComboValue!$N$2:$O$70,2,FALSE) &amp; ",") &amp; IF(ISBLANK(AA471),"",VLOOKUP(AA471,ComboValue!$N$2:$O$70,2,FALSE) &amp; ",") &amp; IF(ISBLANK(AB471),"",VLOOKUP(AB471,ComboValue!$N$2:$O$70,2,FALSE) &amp; ",") &amp; IF(ISBLANK(AC471),"",VLOOKUP(AC471,ComboValue!$N$2:$O$70,2,FALSE) &amp; ",") &amp; IF(ISBLANK(AD471),"",VLOOKUP(AD471,ComboValue!$N$2:$O$70,2,FALSE) &amp; ",") &amp; IF(ISBLANK(AE471),"",VLOOKUP(AE471,ComboValue!$N$2:$O$70,2,FALSE) &amp; ",") &amp; IF(ISBLANK(AF471),"",VLOOKUP(AF471,ComboValue!$N$2:$O$70,2,FALSE) &amp; ",") &amp; IF(ISBLANK(AG471),"",VLOOKUP(AG471,ComboValue!$N$2:$O$70,2,FALSE) &amp; ",") &amp; IF(ISBLANK(AH471),"",VLOOKUP(AH471,ComboValue!$N$2:$O$70,2,FALSE) &amp; ",") &amp; IF(ISBLANK(AI471),"",VLOOKUP(AI471,ComboValue!$N$2:$O$70,2,FALSE) &amp; ",") &amp; IF(ISBLANK(AJ471),"",VLOOKUP(AJ471,ComboValue!$N$2:$O$70,2,FALSE) &amp; ",") &amp; IF(ISBLANK(AK471),"",VLOOKUP(AK471,ComboValue!$N$2:$O$70,2,FALSE) &amp; ",") &amp; IF(ISBLANK(AL471),"",VLOOKUP(AL471,ComboValue!$N$2:$O$70,2,FALSE) &amp; ",") &amp; IF(ISBLANK(AM471),"",VLOOKUP(AM471,ComboValue!$N$2:$O$70,2,FALSE) &amp; ",") &amp; IF(ISBLANK(AN471),"",VLOOKUP(AN471,ComboValue!$N$2:$O$70,2,FALSE) &amp; ",") &amp; IF(ISBLANK(AO471),"",VLOOKUP(AO471,ComboValue!$N$2:$O$70,2,FALSE) &amp; ",") &amp; IF(ISBLANK(AP471),"",VLOOKUP(AP471,ComboValue!$N$2:$O$70,2,FALSE) &amp; ",") &amp; IF(ISBLANK(AQ471),"",VLOOKUP(AQ471,ComboValue!$N$2:$O$70,2,FALSE) &amp; ",") &amp; IF(ISBLANK(AR471),"",VLOOKUP(AR471,ComboValue!$N$2:$O$70,2,FALSE) &amp; ",") &amp; IF(ISBLANK(AS471),"",VLOOKUP(AS471,ComboValue!$N$2:$O$70,2,FALSE) &amp; ",") &amp; IF(ISBLANK(AT471),"",VLOOKUP(AT471,ComboValue!$N$2:$O$70,2,FALSE) &amp; ",") &amp; IF(ISBLANK(AU471),"",VLOOKUP(AU471,ComboValue!$N$2:$O$70,2,FALSE) &amp; ",") &amp; IF(ISBLANK(AV471),"",VLOOKUP(AV471,ComboValue!$N$2:$O$70,2,FALSE) &amp; ",")</f>
        <v/>
      </c>
      <c r="BC471" s="122" t="str">
        <f t="shared" si="389"/>
        <v/>
      </c>
      <c r="BD471" s="110"/>
      <c r="BE471" s="120" t="str">
        <f t="shared" si="429"/>
        <v/>
      </c>
      <c r="BF471" s="121" t="str">
        <f t="shared" si="430"/>
        <v/>
      </c>
      <c r="BG471" s="121" t="str">
        <f t="shared" si="431"/>
        <v/>
      </c>
      <c r="BH471" s="121" t="str">
        <f t="shared" si="432"/>
        <v/>
      </c>
      <c r="BI471" s="121" t="str">
        <f t="shared" si="433"/>
        <v/>
      </c>
      <c r="BJ471" s="121" t="str">
        <f t="shared" si="434"/>
        <v/>
      </c>
      <c r="BK471" s="121" t="str">
        <f t="shared" si="435"/>
        <v/>
      </c>
      <c r="BL471" s="121" t="str">
        <f t="shared" si="436"/>
        <v/>
      </c>
      <c r="BM471" s="121" t="str">
        <f t="shared" si="437"/>
        <v/>
      </c>
      <c r="BN471" s="121" t="str">
        <f t="shared" si="438"/>
        <v/>
      </c>
      <c r="BO471" s="121">
        <f t="shared" si="390"/>
        <v>0</v>
      </c>
      <c r="BP471" s="121">
        <f t="shared" si="391"/>
        <v>0</v>
      </c>
      <c r="BQ471" s="121">
        <f t="shared" si="392"/>
        <v>0</v>
      </c>
      <c r="BR471" s="121">
        <f t="shared" si="393"/>
        <v>0</v>
      </c>
      <c r="BS471" s="121">
        <f t="shared" si="394"/>
        <v>0</v>
      </c>
      <c r="BT471" s="121">
        <f t="shared" si="395"/>
        <v>0</v>
      </c>
      <c r="BU471" s="121" t="str">
        <f t="shared" si="396"/>
        <v/>
      </c>
      <c r="BV471" s="121" t="str">
        <f t="shared" si="397"/>
        <v/>
      </c>
      <c r="BW471" s="121" t="str">
        <f t="shared" si="398"/>
        <v/>
      </c>
      <c r="BX471" s="121" t="str">
        <f t="shared" si="399"/>
        <v/>
      </c>
      <c r="BY471" s="121" t="str">
        <f t="shared" si="400"/>
        <v/>
      </c>
      <c r="BZ471" s="121" t="str">
        <f t="shared" si="401"/>
        <v/>
      </c>
      <c r="CA471" s="121" t="str">
        <f t="shared" si="402"/>
        <v/>
      </c>
      <c r="CB471" s="121" t="str">
        <f t="shared" si="403"/>
        <v/>
      </c>
      <c r="CC471" s="121" t="str">
        <f t="shared" si="404"/>
        <v/>
      </c>
      <c r="CD471" s="121" t="str">
        <f t="shared" si="405"/>
        <v/>
      </c>
      <c r="CE471" s="121" t="str">
        <f t="shared" si="406"/>
        <v/>
      </c>
      <c r="CF471" s="121" t="str">
        <f t="shared" si="407"/>
        <v/>
      </c>
      <c r="CG471" s="121" t="str">
        <f t="shared" si="408"/>
        <v/>
      </c>
      <c r="CH471" s="121" t="str">
        <f t="shared" si="409"/>
        <v/>
      </c>
      <c r="CI471" s="121" t="str">
        <f t="shared" si="410"/>
        <v/>
      </c>
      <c r="CJ471" s="129" t="str">
        <f t="shared" si="411"/>
        <v/>
      </c>
      <c r="CK471" s="121" t="str">
        <f t="shared" si="412"/>
        <v/>
      </c>
      <c r="CL471" s="121" t="str">
        <f t="shared" si="413"/>
        <v/>
      </c>
      <c r="CM471" s="122" t="str">
        <f t="shared" si="414"/>
        <v/>
      </c>
      <c r="CN471" s="122"/>
      <c r="CO471" s="122"/>
      <c r="CP471" s="122"/>
      <c r="CQ471" s="122"/>
      <c r="CR471" s="218" t="str">
        <f t="shared" si="439"/>
        <v>NO</v>
      </c>
      <c r="CS471" s="120" t="str">
        <f t="shared" si="415"/>
        <v/>
      </c>
      <c r="CT471" s="121" t="str">
        <f t="shared" si="416"/>
        <v/>
      </c>
      <c r="CU471" s="121" t="str">
        <f t="shared" si="417"/>
        <v/>
      </c>
      <c r="CV471" s="121" t="str">
        <f t="shared" si="418"/>
        <v/>
      </c>
      <c r="CW471" s="121" t="str">
        <f t="shared" si="419"/>
        <v/>
      </c>
      <c r="CX471" s="121" t="str">
        <f t="shared" si="420"/>
        <v/>
      </c>
      <c r="CY471" s="121" t="str">
        <f t="shared" si="421"/>
        <v/>
      </c>
      <c r="CZ471" s="121" t="str">
        <f t="shared" si="422"/>
        <v/>
      </c>
      <c r="DA471" s="121" t="str">
        <f t="shared" si="423"/>
        <v/>
      </c>
      <c r="DB471" s="122" t="str">
        <f t="shared" si="424"/>
        <v/>
      </c>
      <c r="DC471" s="120" t="str">
        <f t="shared" si="425"/>
        <v/>
      </c>
      <c r="DD471" s="121" t="str">
        <f t="shared" si="426"/>
        <v/>
      </c>
      <c r="DE471" s="121" t="str">
        <f t="shared" si="427"/>
        <v/>
      </c>
      <c r="DF471" s="122" t="str">
        <f t="shared" si="428"/>
        <v/>
      </c>
      <c r="DG471" s="110"/>
    </row>
    <row r="472" spans="2:111" ht="16.2" hidden="1" customHeight="1" outlineLevel="2" x14ac:dyDescent="0.4">
      <c r="B472" s="7">
        <v>467</v>
      </c>
      <c r="C472" s="12"/>
      <c r="D472" s="13"/>
      <c r="E472" s="14"/>
      <c r="F472" s="14"/>
      <c r="G472" s="14"/>
      <c r="H472" s="14"/>
      <c r="I472" s="14"/>
      <c r="J472" s="14"/>
      <c r="K472" s="14"/>
      <c r="L472" s="15"/>
      <c r="M472" s="12"/>
      <c r="N472" s="12"/>
      <c r="O472" s="12"/>
      <c r="P472" s="98" t="str">
        <f xml:space="preserve"> IF(ISBLANK(M472),"",VLOOKUP(M472,ComboValue!$E$2:$I$18,5,FALSE))</f>
        <v/>
      </c>
      <c r="Q472" s="12"/>
      <c r="R472" s="234" t="str" cm="1">
        <f t="array" ref="R472">IF(OR(ISNUMBER(SEARCH("GHS05",$D472:$L472)),ISNUMBER(SEARCH("GHS06",$D472:$L472)),ISNUMBER(SEARCH("GHS07",$D472:$L472)),ISNUMBER(SEARCH("GHS08",$D472:$L472)),ISNUMBER(SEARCH("geen pictogram",$D472:$L472)),ISNUMBER(SEARCH("GHS09",$D472:$L472)),ISNUMBER(SEARCH("GHS05",$D472:$L472))),"JA","NEE")</f>
        <v>NEE</v>
      </c>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X472" s="121" t="str">
        <f xml:space="preserve"> IF(ISBLANK(D472),"",VLOOKUP(D472,ComboValue!$B$2:$C$11,2,FALSE) &amp; ",") &amp; IF(ISBLANK(E472),"",VLOOKUP(E472,ComboValue!$B$2:$C$11,2,FALSE) &amp; ",") &amp; IF(ISBLANK(F472),"",VLOOKUP(F472,ComboValue!$B$2:$C$11,2,FALSE) &amp; ",") &amp; IF(ISBLANK(G472),"",VLOOKUP(G472,ComboValue!$B$2:$C$11,2,FALSE) &amp; ",") &amp; IF(ISBLANK(H472),"",VLOOKUP(H472,ComboValue!$B$2:$C$11,2,FALSE) &amp; ",") &amp; IF(ISBLANK(I472),"",VLOOKUP(I472,ComboValue!$B$2:$C$11,2,FALSE) &amp; ",") &amp; IF(ISBLANK(J472),"",VLOOKUP(J472,ComboValue!$B$2:$C$11,2,FALSE) &amp; ",") &amp; IF(ISBLANK(K472),"",VLOOKUP(K472,ComboValue!$B$2:$C$11,2,FALSE) &amp; ",") &amp; IF(ISBLANK(L472),"",VLOOKUP(L472,ComboValue!$B$2:$C$11,2,FALSE) &amp; ",")</f>
        <v/>
      </c>
      <c r="AY472" s="121" t="str">
        <f t="shared" si="388"/>
        <v>Tous_NL</v>
      </c>
      <c r="AZ472" s="121" t="str">
        <f>IF(ISBLANK(M472),"",VLOOKUP(M472,ComboValue!$E$2:$G$18,3,FALSE))</f>
        <v/>
      </c>
      <c r="BA472" s="121" t="str">
        <f>IF(ISBLANK(N472),"",VLOOKUP(N472,ComboValue!$K$2:$L$5,2,FALSE))</f>
        <v/>
      </c>
      <c r="BB472" s="128" t="str">
        <f>IF(ISBLANK(S472),"",VLOOKUP(S472,ComboValue!$N$2:$O$70,2,FALSE) &amp; ",") &amp; IF(ISBLANK(T472),"",VLOOKUP(T472,ComboValue!$N$2:$O$70,2,FALSE) &amp; ",") &amp; IF(ISBLANK(U472),"",VLOOKUP(U472,ComboValue!$N$2:$O$70,2,FALSE) &amp; ",") &amp; IF(ISBLANK(V472),"",VLOOKUP(V472,ComboValue!$N$2:$O$70,2,FALSE) &amp; ",") &amp; IF(ISBLANK(W472),"",VLOOKUP(W472,ComboValue!$N$2:$O$70,2,FALSE) &amp; ",") &amp; IF(ISBLANK(X472),"",VLOOKUP(X472,ComboValue!$N$2:$O$70,2,FALSE) &amp; ",") &amp; IF(ISBLANK(Y472),"",VLOOKUP(Y472,ComboValue!$N$2:$O$70,2,FALSE) &amp; ",") &amp; IF(ISBLANK(Z472),"",VLOOKUP(Z472,ComboValue!$N$2:$O$70,2,FALSE) &amp; ",") &amp; IF(ISBLANK(AA472),"",VLOOKUP(AA472,ComboValue!$N$2:$O$70,2,FALSE) &amp; ",") &amp; IF(ISBLANK(AB472),"",VLOOKUP(AB472,ComboValue!$N$2:$O$70,2,FALSE) &amp; ",") &amp; IF(ISBLANK(AC472),"",VLOOKUP(AC472,ComboValue!$N$2:$O$70,2,FALSE) &amp; ",") &amp; IF(ISBLANK(AD472),"",VLOOKUP(AD472,ComboValue!$N$2:$O$70,2,FALSE) &amp; ",") &amp; IF(ISBLANK(AE472),"",VLOOKUP(AE472,ComboValue!$N$2:$O$70,2,FALSE) &amp; ",") &amp; IF(ISBLANK(AF472),"",VLOOKUP(AF472,ComboValue!$N$2:$O$70,2,FALSE) &amp; ",") &amp; IF(ISBLANK(AG472),"",VLOOKUP(AG472,ComboValue!$N$2:$O$70,2,FALSE) &amp; ",") &amp; IF(ISBLANK(AH472),"",VLOOKUP(AH472,ComboValue!$N$2:$O$70,2,FALSE) &amp; ",") &amp; IF(ISBLANK(AI472),"",VLOOKUP(AI472,ComboValue!$N$2:$O$70,2,FALSE) &amp; ",") &amp; IF(ISBLANK(AJ472),"",VLOOKUP(AJ472,ComboValue!$N$2:$O$70,2,FALSE) &amp; ",") &amp; IF(ISBLANK(AK472),"",VLOOKUP(AK472,ComboValue!$N$2:$O$70,2,FALSE) &amp; ",") &amp; IF(ISBLANK(AL472),"",VLOOKUP(AL472,ComboValue!$N$2:$O$70,2,FALSE) &amp; ",") &amp; IF(ISBLANK(AM472),"",VLOOKUP(AM472,ComboValue!$N$2:$O$70,2,FALSE) &amp; ",") &amp; IF(ISBLANK(AN472),"",VLOOKUP(AN472,ComboValue!$N$2:$O$70,2,FALSE) &amp; ",") &amp; IF(ISBLANK(AO472),"",VLOOKUP(AO472,ComboValue!$N$2:$O$70,2,FALSE) &amp; ",") &amp; IF(ISBLANK(AP472),"",VLOOKUP(AP472,ComboValue!$N$2:$O$70,2,FALSE) &amp; ",") &amp; IF(ISBLANK(AQ472),"",VLOOKUP(AQ472,ComboValue!$N$2:$O$70,2,FALSE) &amp; ",") &amp; IF(ISBLANK(AR472),"",VLOOKUP(AR472,ComboValue!$N$2:$O$70,2,FALSE) &amp; ",") &amp; IF(ISBLANK(AS472),"",VLOOKUP(AS472,ComboValue!$N$2:$O$70,2,FALSE) &amp; ",") &amp; IF(ISBLANK(AT472),"",VLOOKUP(AT472,ComboValue!$N$2:$O$70,2,FALSE) &amp; ",") &amp; IF(ISBLANK(AU472),"",VLOOKUP(AU472,ComboValue!$N$2:$O$70,2,FALSE) &amp; ",") &amp; IF(ISBLANK(AV472),"",VLOOKUP(AV472,ComboValue!$N$2:$O$70,2,FALSE) &amp; ",")</f>
        <v/>
      </c>
      <c r="BC472" s="122" t="str">
        <f t="shared" si="389"/>
        <v/>
      </c>
      <c r="BD472" s="110"/>
      <c r="BE472" s="120" t="str">
        <f t="shared" si="429"/>
        <v/>
      </c>
      <c r="BF472" s="121" t="str">
        <f t="shared" si="430"/>
        <v/>
      </c>
      <c r="BG472" s="121" t="str">
        <f t="shared" si="431"/>
        <v/>
      </c>
      <c r="BH472" s="121" t="str">
        <f t="shared" si="432"/>
        <v/>
      </c>
      <c r="BI472" s="121" t="str">
        <f t="shared" si="433"/>
        <v/>
      </c>
      <c r="BJ472" s="121" t="str">
        <f t="shared" si="434"/>
        <v/>
      </c>
      <c r="BK472" s="121" t="str">
        <f t="shared" si="435"/>
        <v/>
      </c>
      <c r="BL472" s="121" t="str">
        <f t="shared" si="436"/>
        <v/>
      </c>
      <c r="BM472" s="121" t="str">
        <f t="shared" si="437"/>
        <v/>
      </c>
      <c r="BN472" s="121" t="str">
        <f t="shared" si="438"/>
        <v/>
      </c>
      <c r="BO472" s="121">
        <f t="shared" si="390"/>
        <v>0</v>
      </c>
      <c r="BP472" s="121">
        <f t="shared" si="391"/>
        <v>0</v>
      </c>
      <c r="BQ472" s="121">
        <f t="shared" si="392"/>
        <v>0</v>
      </c>
      <c r="BR472" s="121">
        <f t="shared" si="393"/>
        <v>0</v>
      </c>
      <c r="BS472" s="121">
        <f t="shared" si="394"/>
        <v>0</v>
      </c>
      <c r="BT472" s="121">
        <f t="shared" si="395"/>
        <v>0</v>
      </c>
      <c r="BU472" s="121" t="str">
        <f t="shared" si="396"/>
        <v/>
      </c>
      <c r="BV472" s="121" t="str">
        <f t="shared" si="397"/>
        <v/>
      </c>
      <c r="BW472" s="121" t="str">
        <f t="shared" si="398"/>
        <v/>
      </c>
      <c r="BX472" s="121" t="str">
        <f t="shared" si="399"/>
        <v/>
      </c>
      <c r="BY472" s="121" t="str">
        <f t="shared" si="400"/>
        <v/>
      </c>
      <c r="BZ472" s="121" t="str">
        <f t="shared" si="401"/>
        <v/>
      </c>
      <c r="CA472" s="121" t="str">
        <f t="shared" si="402"/>
        <v/>
      </c>
      <c r="CB472" s="121" t="str">
        <f t="shared" si="403"/>
        <v/>
      </c>
      <c r="CC472" s="121" t="str">
        <f t="shared" si="404"/>
        <v/>
      </c>
      <c r="CD472" s="121" t="str">
        <f t="shared" si="405"/>
        <v/>
      </c>
      <c r="CE472" s="121" t="str">
        <f t="shared" si="406"/>
        <v/>
      </c>
      <c r="CF472" s="121" t="str">
        <f t="shared" si="407"/>
        <v/>
      </c>
      <c r="CG472" s="121" t="str">
        <f t="shared" si="408"/>
        <v/>
      </c>
      <c r="CH472" s="121" t="str">
        <f t="shared" si="409"/>
        <v/>
      </c>
      <c r="CI472" s="121" t="str">
        <f t="shared" si="410"/>
        <v/>
      </c>
      <c r="CJ472" s="129" t="str">
        <f t="shared" si="411"/>
        <v/>
      </c>
      <c r="CK472" s="121" t="str">
        <f t="shared" si="412"/>
        <v/>
      </c>
      <c r="CL472" s="121" t="str">
        <f t="shared" si="413"/>
        <v/>
      </c>
      <c r="CM472" s="122" t="str">
        <f t="shared" si="414"/>
        <v/>
      </c>
      <c r="CN472" s="122"/>
      <c r="CO472" s="122"/>
      <c r="CP472" s="122"/>
      <c r="CQ472" s="122"/>
      <c r="CR472" s="218" t="str">
        <f t="shared" si="439"/>
        <v>NO</v>
      </c>
      <c r="CS472" s="120" t="str">
        <f t="shared" si="415"/>
        <v/>
      </c>
      <c r="CT472" s="121" t="str">
        <f t="shared" si="416"/>
        <v/>
      </c>
      <c r="CU472" s="121" t="str">
        <f t="shared" si="417"/>
        <v/>
      </c>
      <c r="CV472" s="121" t="str">
        <f t="shared" si="418"/>
        <v/>
      </c>
      <c r="CW472" s="121" t="str">
        <f t="shared" si="419"/>
        <v/>
      </c>
      <c r="CX472" s="121" t="str">
        <f t="shared" si="420"/>
        <v/>
      </c>
      <c r="CY472" s="121" t="str">
        <f t="shared" si="421"/>
        <v/>
      </c>
      <c r="CZ472" s="121" t="str">
        <f t="shared" si="422"/>
        <v/>
      </c>
      <c r="DA472" s="121" t="str">
        <f t="shared" si="423"/>
        <v/>
      </c>
      <c r="DB472" s="122" t="str">
        <f t="shared" si="424"/>
        <v/>
      </c>
      <c r="DC472" s="120" t="str">
        <f t="shared" si="425"/>
        <v/>
      </c>
      <c r="DD472" s="121" t="str">
        <f t="shared" si="426"/>
        <v/>
      </c>
      <c r="DE472" s="121" t="str">
        <f t="shared" si="427"/>
        <v/>
      </c>
      <c r="DF472" s="122" t="str">
        <f t="shared" si="428"/>
        <v/>
      </c>
      <c r="DG472" s="110"/>
    </row>
    <row r="473" spans="2:111" ht="16.2" hidden="1" customHeight="1" outlineLevel="2" x14ac:dyDescent="0.4">
      <c r="B473" s="7">
        <v>468</v>
      </c>
      <c r="C473" s="12"/>
      <c r="D473" s="13"/>
      <c r="E473" s="14"/>
      <c r="F473" s="14"/>
      <c r="G473" s="14"/>
      <c r="H473" s="14"/>
      <c r="I473" s="14"/>
      <c r="J473" s="14"/>
      <c r="K473" s="14"/>
      <c r="L473" s="15"/>
      <c r="M473" s="12"/>
      <c r="N473" s="12"/>
      <c r="O473" s="12"/>
      <c r="P473" s="98" t="str">
        <f xml:space="preserve"> IF(ISBLANK(M473),"",VLOOKUP(M473,ComboValue!$E$2:$I$18,5,FALSE))</f>
        <v/>
      </c>
      <c r="Q473" s="12"/>
      <c r="R473" s="234" t="str" cm="1">
        <f t="array" ref="R473">IF(OR(ISNUMBER(SEARCH("GHS05",$D473:$L473)),ISNUMBER(SEARCH("GHS06",$D473:$L473)),ISNUMBER(SEARCH("GHS07",$D473:$L473)),ISNUMBER(SEARCH("GHS08",$D473:$L473)),ISNUMBER(SEARCH("geen pictogram",$D473:$L473)),ISNUMBER(SEARCH("GHS09",$D473:$L473)),ISNUMBER(SEARCH("GHS05",$D473:$L473))),"JA","NEE")</f>
        <v>NEE</v>
      </c>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X473" s="121" t="str">
        <f xml:space="preserve"> IF(ISBLANK(D473),"",VLOOKUP(D473,ComboValue!$B$2:$C$11,2,FALSE) &amp; ",") &amp; IF(ISBLANK(E473),"",VLOOKUP(E473,ComboValue!$B$2:$C$11,2,FALSE) &amp; ",") &amp; IF(ISBLANK(F473),"",VLOOKUP(F473,ComboValue!$B$2:$C$11,2,FALSE) &amp; ",") &amp; IF(ISBLANK(G473),"",VLOOKUP(G473,ComboValue!$B$2:$C$11,2,FALSE) &amp; ",") &amp; IF(ISBLANK(H473),"",VLOOKUP(H473,ComboValue!$B$2:$C$11,2,FALSE) &amp; ",") &amp; IF(ISBLANK(I473),"",VLOOKUP(I473,ComboValue!$B$2:$C$11,2,FALSE) &amp; ",") &amp; IF(ISBLANK(J473),"",VLOOKUP(J473,ComboValue!$B$2:$C$11,2,FALSE) &amp; ",") &amp; IF(ISBLANK(K473),"",VLOOKUP(K473,ComboValue!$B$2:$C$11,2,FALSE) &amp; ",") &amp; IF(ISBLANK(L473),"",VLOOKUP(L473,ComboValue!$B$2:$C$11,2,FALSE) &amp; ",")</f>
        <v/>
      </c>
      <c r="AY473" s="121" t="str">
        <f t="shared" si="388"/>
        <v>Tous_NL</v>
      </c>
      <c r="AZ473" s="121" t="str">
        <f>IF(ISBLANK(M473),"",VLOOKUP(M473,ComboValue!$E$2:$G$18,3,FALSE))</f>
        <v/>
      </c>
      <c r="BA473" s="121" t="str">
        <f>IF(ISBLANK(N473),"",VLOOKUP(N473,ComboValue!$K$2:$L$5,2,FALSE))</f>
        <v/>
      </c>
      <c r="BB473" s="128" t="str">
        <f>IF(ISBLANK(S473),"",VLOOKUP(S473,ComboValue!$N$2:$O$70,2,FALSE) &amp; ",") &amp; IF(ISBLANK(T473),"",VLOOKUP(T473,ComboValue!$N$2:$O$70,2,FALSE) &amp; ",") &amp; IF(ISBLANK(U473),"",VLOOKUP(U473,ComboValue!$N$2:$O$70,2,FALSE) &amp; ",") &amp; IF(ISBLANK(V473),"",VLOOKUP(V473,ComboValue!$N$2:$O$70,2,FALSE) &amp; ",") &amp; IF(ISBLANK(W473),"",VLOOKUP(W473,ComboValue!$N$2:$O$70,2,FALSE) &amp; ",") &amp; IF(ISBLANK(X473),"",VLOOKUP(X473,ComboValue!$N$2:$O$70,2,FALSE) &amp; ",") &amp; IF(ISBLANK(Y473),"",VLOOKUP(Y473,ComboValue!$N$2:$O$70,2,FALSE) &amp; ",") &amp; IF(ISBLANK(Z473),"",VLOOKUP(Z473,ComboValue!$N$2:$O$70,2,FALSE) &amp; ",") &amp; IF(ISBLANK(AA473),"",VLOOKUP(AA473,ComboValue!$N$2:$O$70,2,FALSE) &amp; ",") &amp; IF(ISBLANK(AB473),"",VLOOKUP(AB473,ComboValue!$N$2:$O$70,2,FALSE) &amp; ",") &amp; IF(ISBLANK(AC473),"",VLOOKUP(AC473,ComboValue!$N$2:$O$70,2,FALSE) &amp; ",") &amp; IF(ISBLANK(AD473),"",VLOOKUP(AD473,ComboValue!$N$2:$O$70,2,FALSE) &amp; ",") &amp; IF(ISBLANK(AE473),"",VLOOKUP(AE473,ComboValue!$N$2:$O$70,2,FALSE) &amp; ",") &amp; IF(ISBLANK(AF473),"",VLOOKUP(AF473,ComboValue!$N$2:$O$70,2,FALSE) &amp; ",") &amp; IF(ISBLANK(AG473),"",VLOOKUP(AG473,ComboValue!$N$2:$O$70,2,FALSE) &amp; ",") &amp; IF(ISBLANK(AH473),"",VLOOKUP(AH473,ComboValue!$N$2:$O$70,2,FALSE) &amp; ",") &amp; IF(ISBLANK(AI473),"",VLOOKUP(AI473,ComboValue!$N$2:$O$70,2,FALSE) &amp; ",") &amp; IF(ISBLANK(AJ473),"",VLOOKUP(AJ473,ComboValue!$N$2:$O$70,2,FALSE) &amp; ",") &amp; IF(ISBLANK(AK473),"",VLOOKUP(AK473,ComboValue!$N$2:$O$70,2,FALSE) &amp; ",") &amp; IF(ISBLANK(AL473),"",VLOOKUP(AL473,ComboValue!$N$2:$O$70,2,FALSE) &amp; ",") &amp; IF(ISBLANK(AM473),"",VLOOKUP(AM473,ComboValue!$N$2:$O$70,2,FALSE) &amp; ",") &amp; IF(ISBLANK(AN473),"",VLOOKUP(AN473,ComboValue!$N$2:$O$70,2,FALSE) &amp; ",") &amp; IF(ISBLANK(AO473),"",VLOOKUP(AO473,ComboValue!$N$2:$O$70,2,FALSE) &amp; ",") &amp; IF(ISBLANK(AP473),"",VLOOKUP(AP473,ComboValue!$N$2:$O$70,2,FALSE) &amp; ",") &amp; IF(ISBLANK(AQ473),"",VLOOKUP(AQ473,ComboValue!$N$2:$O$70,2,FALSE) &amp; ",") &amp; IF(ISBLANK(AR473),"",VLOOKUP(AR473,ComboValue!$N$2:$O$70,2,FALSE) &amp; ",") &amp; IF(ISBLANK(AS473),"",VLOOKUP(AS473,ComboValue!$N$2:$O$70,2,FALSE) &amp; ",") &amp; IF(ISBLANK(AT473),"",VLOOKUP(AT473,ComboValue!$N$2:$O$70,2,FALSE) &amp; ",") &amp; IF(ISBLANK(AU473),"",VLOOKUP(AU473,ComboValue!$N$2:$O$70,2,FALSE) &amp; ",") &amp; IF(ISBLANK(AV473),"",VLOOKUP(AV473,ComboValue!$N$2:$O$70,2,FALSE) &amp; ",")</f>
        <v/>
      </c>
      <c r="BC473" s="122" t="str">
        <f t="shared" si="389"/>
        <v/>
      </c>
      <c r="BD473" s="110"/>
      <c r="BE473" s="120" t="str">
        <f t="shared" si="429"/>
        <v/>
      </c>
      <c r="BF473" s="121" t="str">
        <f t="shared" si="430"/>
        <v/>
      </c>
      <c r="BG473" s="121" t="str">
        <f t="shared" si="431"/>
        <v/>
      </c>
      <c r="BH473" s="121" t="str">
        <f t="shared" si="432"/>
        <v/>
      </c>
      <c r="BI473" s="121" t="str">
        <f t="shared" si="433"/>
        <v/>
      </c>
      <c r="BJ473" s="121" t="str">
        <f t="shared" si="434"/>
        <v/>
      </c>
      <c r="BK473" s="121" t="str">
        <f t="shared" si="435"/>
        <v/>
      </c>
      <c r="BL473" s="121" t="str">
        <f t="shared" si="436"/>
        <v/>
      </c>
      <c r="BM473" s="121" t="str">
        <f t="shared" si="437"/>
        <v/>
      </c>
      <c r="BN473" s="121" t="str">
        <f t="shared" si="438"/>
        <v/>
      </c>
      <c r="BO473" s="121">
        <f t="shared" si="390"/>
        <v>0</v>
      </c>
      <c r="BP473" s="121">
        <f t="shared" si="391"/>
        <v>0</v>
      </c>
      <c r="BQ473" s="121">
        <f t="shared" si="392"/>
        <v>0</v>
      </c>
      <c r="BR473" s="121">
        <f t="shared" si="393"/>
        <v>0</v>
      </c>
      <c r="BS473" s="121">
        <f t="shared" si="394"/>
        <v>0</v>
      </c>
      <c r="BT473" s="121">
        <f t="shared" si="395"/>
        <v>0</v>
      </c>
      <c r="BU473" s="121" t="str">
        <f t="shared" si="396"/>
        <v/>
      </c>
      <c r="BV473" s="121" t="str">
        <f t="shared" si="397"/>
        <v/>
      </c>
      <c r="BW473" s="121" t="str">
        <f t="shared" si="398"/>
        <v/>
      </c>
      <c r="BX473" s="121" t="str">
        <f t="shared" si="399"/>
        <v/>
      </c>
      <c r="BY473" s="121" t="str">
        <f t="shared" si="400"/>
        <v/>
      </c>
      <c r="BZ473" s="121" t="str">
        <f t="shared" si="401"/>
        <v/>
      </c>
      <c r="CA473" s="121" t="str">
        <f t="shared" si="402"/>
        <v/>
      </c>
      <c r="CB473" s="121" t="str">
        <f t="shared" si="403"/>
        <v/>
      </c>
      <c r="CC473" s="121" t="str">
        <f t="shared" si="404"/>
        <v/>
      </c>
      <c r="CD473" s="121" t="str">
        <f t="shared" si="405"/>
        <v/>
      </c>
      <c r="CE473" s="121" t="str">
        <f t="shared" si="406"/>
        <v/>
      </c>
      <c r="CF473" s="121" t="str">
        <f t="shared" si="407"/>
        <v/>
      </c>
      <c r="CG473" s="121" t="str">
        <f t="shared" si="408"/>
        <v/>
      </c>
      <c r="CH473" s="121" t="str">
        <f t="shared" si="409"/>
        <v/>
      </c>
      <c r="CI473" s="121" t="str">
        <f t="shared" si="410"/>
        <v/>
      </c>
      <c r="CJ473" s="129" t="str">
        <f t="shared" si="411"/>
        <v/>
      </c>
      <c r="CK473" s="121" t="str">
        <f t="shared" si="412"/>
        <v/>
      </c>
      <c r="CL473" s="121" t="str">
        <f t="shared" si="413"/>
        <v/>
      </c>
      <c r="CM473" s="122" t="str">
        <f t="shared" si="414"/>
        <v/>
      </c>
      <c r="CN473" s="122"/>
      <c r="CO473" s="122"/>
      <c r="CP473" s="122"/>
      <c r="CQ473" s="122"/>
      <c r="CR473" s="218" t="str">
        <f t="shared" si="439"/>
        <v>NO</v>
      </c>
      <c r="CS473" s="120" t="str">
        <f t="shared" si="415"/>
        <v/>
      </c>
      <c r="CT473" s="121" t="str">
        <f t="shared" si="416"/>
        <v/>
      </c>
      <c r="CU473" s="121" t="str">
        <f t="shared" si="417"/>
        <v/>
      </c>
      <c r="CV473" s="121" t="str">
        <f t="shared" si="418"/>
        <v/>
      </c>
      <c r="CW473" s="121" t="str">
        <f t="shared" si="419"/>
        <v/>
      </c>
      <c r="CX473" s="121" t="str">
        <f t="shared" si="420"/>
        <v/>
      </c>
      <c r="CY473" s="121" t="str">
        <f t="shared" si="421"/>
        <v/>
      </c>
      <c r="CZ473" s="121" t="str">
        <f t="shared" si="422"/>
        <v/>
      </c>
      <c r="DA473" s="121" t="str">
        <f t="shared" si="423"/>
        <v/>
      </c>
      <c r="DB473" s="122" t="str">
        <f t="shared" si="424"/>
        <v/>
      </c>
      <c r="DC473" s="120" t="str">
        <f t="shared" si="425"/>
        <v/>
      </c>
      <c r="DD473" s="121" t="str">
        <f t="shared" si="426"/>
        <v/>
      </c>
      <c r="DE473" s="121" t="str">
        <f t="shared" si="427"/>
        <v/>
      </c>
      <c r="DF473" s="122" t="str">
        <f t="shared" si="428"/>
        <v/>
      </c>
      <c r="DG473" s="110"/>
    </row>
    <row r="474" spans="2:111" ht="16.2" hidden="1" customHeight="1" outlineLevel="2" x14ac:dyDescent="0.4">
      <c r="B474" s="7">
        <v>469</v>
      </c>
      <c r="C474" s="12"/>
      <c r="D474" s="13"/>
      <c r="E474" s="14"/>
      <c r="F474" s="14"/>
      <c r="G474" s="14"/>
      <c r="H474" s="14"/>
      <c r="I474" s="14"/>
      <c r="J474" s="14"/>
      <c r="K474" s="14"/>
      <c r="L474" s="15"/>
      <c r="M474" s="12"/>
      <c r="N474" s="12"/>
      <c r="O474" s="12"/>
      <c r="P474" s="98" t="str">
        <f xml:space="preserve"> IF(ISBLANK(M474),"",VLOOKUP(M474,ComboValue!$E$2:$I$18,5,FALSE))</f>
        <v/>
      </c>
      <c r="Q474" s="12"/>
      <c r="R474" s="234" t="str" cm="1">
        <f t="array" ref="R474">IF(OR(ISNUMBER(SEARCH("GHS05",$D474:$L474)),ISNUMBER(SEARCH("GHS06",$D474:$L474)),ISNUMBER(SEARCH("GHS07",$D474:$L474)),ISNUMBER(SEARCH("GHS08",$D474:$L474)),ISNUMBER(SEARCH("geen pictogram",$D474:$L474)),ISNUMBER(SEARCH("GHS09",$D474:$L474)),ISNUMBER(SEARCH("GHS05",$D474:$L474))),"JA","NEE")</f>
        <v>NEE</v>
      </c>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X474" s="121" t="str">
        <f xml:space="preserve"> IF(ISBLANK(D474),"",VLOOKUP(D474,ComboValue!$B$2:$C$11,2,FALSE) &amp; ",") &amp; IF(ISBLANK(E474),"",VLOOKUP(E474,ComboValue!$B$2:$C$11,2,FALSE) &amp; ",") &amp; IF(ISBLANK(F474),"",VLOOKUP(F474,ComboValue!$B$2:$C$11,2,FALSE) &amp; ",") &amp; IF(ISBLANK(G474),"",VLOOKUP(G474,ComboValue!$B$2:$C$11,2,FALSE) &amp; ",") &amp; IF(ISBLANK(H474),"",VLOOKUP(H474,ComboValue!$B$2:$C$11,2,FALSE) &amp; ",") &amp; IF(ISBLANK(I474),"",VLOOKUP(I474,ComboValue!$B$2:$C$11,2,FALSE) &amp; ",") &amp; IF(ISBLANK(J474),"",VLOOKUP(J474,ComboValue!$B$2:$C$11,2,FALSE) &amp; ",") &amp; IF(ISBLANK(K474),"",VLOOKUP(K474,ComboValue!$B$2:$C$11,2,FALSE) &amp; ",") &amp; IF(ISBLANK(L474),"",VLOOKUP(L474,ComboValue!$B$2:$C$11,2,FALSE) &amp; ",")</f>
        <v/>
      </c>
      <c r="AY474" s="121" t="str">
        <f t="shared" si="388"/>
        <v>Tous_NL</v>
      </c>
      <c r="AZ474" s="121" t="str">
        <f>IF(ISBLANK(M474),"",VLOOKUP(M474,ComboValue!$E$2:$G$18,3,FALSE))</f>
        <v/>
      </c>
      <c r="BA474" s="121" t="str">
        <f>IF(ISBLANK(N474),"",VLOOKUP(N474,ComboValue!$K$2:$L$5,2,FALSE))</f>
        <v/>
      </c>
      <c r="BB474" s="128" t="str">
        <f>IF(ISBLANK(S474),"",VLOOKUP(S474,ComboValue!$N$2:$O$70,2,FALSE) &amp; ",") &amp; IF(ISBLANK(T474),"",VLOOKUP(T474,ComboValue!$N$2:$O$70,2,FALSE) &amp; ",") &amp; IF(ISBLANK(U474),"",VLOOKUP(U474,ComboValue!$N$2:$O$70,2,FALSE) &amp; ",") &amp; IF(ISBLANK(V474),"",VLOOKUP(V474,ComboValue!$N$2:$O$70,2,FALSE) &amp; ",") &amp; IF(ISBLANK(W474),"",VLOOKUP(W474,ComboValue!$N$2:$O$70,2,FALSE) &amp; ",") &amp; IF(ISBLANK(X474),"",VLOOKUP(X474,ComboValue!$N$2:$O$70,2,FALSE) &amp; ",") &amp; IF(ISBLANK(Y474),"",VLOOKUP(Y474,ComboValue!$N$2:$O$70,2,FALSE) &amp; ",") &amp; IF(ISBLANK(Z474),"",VLOOKUP(Z474,ComboValue!$N$2:$O$70,2,FALSE) &amp; ",") &amp; IF(ISBLANK(AA474),"",VLOOKUP(AA474,ComboValue!$N$2:$O$70,2,FALSE) &amp; ",") &amp; IF(ISBLANK(AB474),"",VLOOKUP(AB474,ComboValue!$N$2:$O$70,2,FALSE) &amp; ",") &amp; IF(ISBLANK(AC474),"",VLOOKUP(AC474,ComboValue!$N$2:$O$70,2,FALSE) &amp; ",") &amp; IF(ISBLANK(AD474),"",VLOOKUP(AD474,ComboValue!$N$2:$O$70,2,FALSE) &amp; ",") &amp; IF(ISBLANK(AE474),"",VLOOKUP(AE474,ComboValue!$N$2:$O$70,2,FALSE) &amp; ",") &amp; IF(ISBLANK(AF474),"",VLOOKUP(AF474,ComboValue!$N$2:$O$70,2,FALSE) &amp; ",") &amp; IF(ISBLANK(AG474),"",VLOOKUP(AG474,ComboValue!$N$2:$O$70,2,FALSE) &amp; ",") &amp; IF(ISBLANK(AH474),"",VLOOKUP(AH474,ComboValue!$N$2:$O$70,2,FALSE) &amp; ",") &amp; IF(ISBLANK(AI474),"",VLOOKUP(AI474,ComboValue!$N$2:$O$70,2,FALSE) &amp; ",") &amp; IF(ISBLANK(AJ474),"",VLOOKUP(AJ474,ComboValue!$N$2:$O$70,2,FALSE) &amp; ",") &amp; IF(ISBLANK(AK474),"",VLOOKUP(AK474,ComboValue!$N$2:$O$70,2,FALSE) &amp; ",") &amp; IF(ISBLANK(AL474),"",VLOOKUP(AL474,ComboValue!$N$2:$O$70,2,FALSE) &amp; ",") &amp; IF(ISBLANK(AM474),"",VLOOKUP(AM474,ComboValue!$N$2:$O$70,2,FALSE) &amp; ",") &amp; IF(ISBLANK(AN474),"",VLOOKUP(AN474,ComboValue!$N$2:$O$70,2,FALSE) &amp; ",") &amp; IF(ISBLANK(AO474),"",VLOOKUP(AO474,ComboValue!$N$2:$O$70,2,FALSE) &amp; ",") &amp; IF(ISBLANK(AP474),"",VLOOKUP(AP474,ComboValue!$N$2:$O$70,2,FALSE) &amp; ",") &amp; IF(ISBLANK(AQ474),"",VLOOKUP(AQ474,ComboValue!$N$2:$O$70,2,FALSE) &amp; ",") &amp; IF(ISBLANK(AR474),"",VLOOKUP(AR474,ComboValue!$N$2:$O$70,2,FALSE) &amp; ",") &amp; IF(ISBLANK(AS474),"",VLOOKUP(AS474,ComboValue!$N$2:$O$70,2,FALSE) &amp; ",") &amp; IF(ISBLANK(AT474),"",VLOOKUP(AT474,ComboValue!$N$2:$O$70,2,FALSE) &amp; ",") &amp; IF(ISBLANK(AU474),"",VLOOKUP(AU474,ComboValue!$N$2:$O$70,2,FALSE) &amp; ",") &amp; IF(ISBLANK(AV474),"",VLOOKUP(AV474,ComboValue!$N$2:$O$70,2,FALSE) &amp; ",")</f>
        <v/>
      </c>
      <c r="BC474" s="122" t="str">
        <f t="shared" si="389"/>
        <v/>
      </c>
      <c r="BD474" s="110"/>
      <c r="BE474" s="120" t="str">
        <f t="shared" si="429"/>
        <v/>
      </c>
      <c r="BF474" s="121" t="str">
        <f t="shared" si="430"/>
        <v/>
      </c>
      <c r="BG474" s="121" t="str">
        <f t="shared" si="431"/>
        <v/>
      </c>
      <c r="BH474" s="121" t="str">
        <f t="shared" si="432"/>
        <v/>
      </c>
      <c r="BI474" s="121" t="str">
        <f t="shared" si="433"/>
        <v/>
      </c>
      <c r="BJ474" s="121" t="str">
        <f t="shared" si="434"/>
        <v/>
      </c>
      <c r="BK474" s="121" t="str">
        <f t="shared" si="435"/>
        <v/>
      </c>
      <c r="BL474" s="121" t="str">
        <f t="shared" si="436"/>
        <v/>
      </c>
      <c r="BM474" s="121" t="str">
        <f t="shared" si="437"/>
        <v/>
      </c>
      <c r="BN474" s="121" t="str">
        <f t="shared" si="438"/>
        <v/>
      </c>
      <c r="BO474" s="121">
        <f t="shared" si="390"/>
        <v>0</v>
      </c>
      <c r="BP474" s="121">
        <f t="shared" si="391"/>
        <v>0</v>
      </c>
      <c r="BQ474" s="121">
        <f t="shared" si="392"/>
        <v>0</v>
      </c>
      <c r="BR474" s="121">
        <f t="shared" si="393"/>
        <v>0</v>
      </c>
      <c r="BS474" s="121">
        <f t="shared" si="394"/>
        <v>0</v>
      </c>
      <c r="BT474" s="121">
        <f t="shared" si="395"/>
        <v>0</v>
      </c>
      <c r="BU474" s="121" t="str">
        <f t="shared" si="396"/>
        <v/>
      </c>
      <c r="BV474" s="121" t="str">
        <f t="shared" si="397"/>
        <v/>
      </c>
      <c r="BW474" s="121" t="str">
        <f t="shared" si="398"/>
        <v/>
      </c>
      <c r="BX474" s="121" t="str">
        <f t="shared" si="399"/>
        <v/>
      </c>
      <c r="BY474" s="121" t="str">
        <f t="shared" si="400"/>
        <v/>
      </c>
      <c r="BZ474" s="121" t="str">
        <f t="shared" si="401"/>
        <v/>
      </c>
      <c r="CA474" s="121" t="str">
        <f t="shared" si="402"/>
        <v/>
      </c>
      <c r="CB474" s="121" t="str">
        <f t="shared" si="403"/>
        <v/>
      </c>
      <c r="CC474" s="121" t="str">
        <f t="shared" si="404"/>
        <v/>
      </c>
      <c r="CD474" s="121" t="str">
        <f t="shared" si="405"/>
        <v/>
      </c>
      <c r="CE474" s="121" t="str">
        <f t="shared" si="406"/>
        <v/>
      </c>
      <c r="CF474" s="121" t="str">
        <f t="shared" si="407"/>
        <v/>
      </c>
      <c r="CG474" s="121" t="str">
        <f t="shared" si="408"/>
        <v/>
      </c>
      <c r="CH474" s="121" t="str">
        <f t="shared" si="409"/>
        <v/>
      </c>
      <c r="CI474" s="121" t="str">
        <f t="shared" si="410"/>
        <v/>
      </c>
      <c r="CJ474" s="129" t="str">
        <f t="shared" si="411"/>
        <v/>
      </c>
      <c r="CK474" s="121" t="str">
        <f t="shared" si="412"/>
        <v/>
      </c>
      <c r="CL474" s="121" t="str">
        <f t="shared" si="413"/>
        <v/>
      </c>
      <c r="CM474" s="122" t="str">
        <f t="shared" si="414"/>
        <v/>
      </c>
      <c r="CN474" s="122"/>
      <c r="CO474" s="122"/>
      <c r="CP474" s="122"/>
      <c r="CQ474" s="122"/>
      <c r="CR474" s="218" t="str">
        <f t="shared" si="439"/>
        <v>NO</v>
      </c>
      <c r="CS474" s="120" t="str">
        <f t="shared" si="415"/>
        <v/>
      </c>
      <c r="CT474" s="121" t="str">
        <f t="shared" si="416"/>
        <v/>
      </c>
      <c r="CU474" s="121" t="str">
        <f t="shared" si="417"/>
        <v/>
      </c>
      <c r="CV474" s="121" t="str">
        <f t="shared" si="418"/>
        <v/>
      </c>
      <c r="CW474" s="121" t="str">
        <f t="shared" si="419"/>
        <v/>
      </c>
      <c r="CX474" s="121" t="str">
        <f t="shared" si="420"/>
        <v/>
      </c>
      <c r="CY474" s="121" t="str">
        <f t="shared" si="421"/>
        <v/>
      </c>
      <c r="CZ474" s="121" t="str">
        <f t="shared" si="422"/>
        <v/>
      </c>
      <c r="DA474" s="121" t="str">
        <f t="shared" si="423"/>
        <v/>
      </c>
      <c r="DB474" s="122" t="str">
        <f t="shared" si="424"/>
        <v/>
      </c>
      <c r="DC474" s="120" t="str">
        <f t="shared" si="425"/>
        <v/>
      </c>
      <c r="DD474" s="121" t="str">
        <f t="shared" si="426"/>
        <v/>
      </c>
      <c r="DE474" s="121" t="str">
        <f t="shared" si="427"/>
        <v/>
      </c>
      <c r="DF474" s="122" t="str">
        <f t="shared" si="428"/>
        <v/>
      </c>
      <c r="DG474" s="110"/>
    </row>
    <row r="475" spans="2:111" ht="16.2" hidden="1" customHeight="1" outlineLevel="2" x14ac:dyDescent="0.4">
      <c r="B475" s="7">
        <v>470</v>
      </c>
      <c r="C475" s="12"/>
      <c r="D475" s="13"/>
      <c r="E475" s="14"/>
      <c r="F475" s="14"/>
      <c r="G475" s="14"/>
      <c r="H475" s="14"/>
      <c r="I475" s="14"/>
      <c r="J475" s="14"/>
      <c r="K475" s="14"/>
      <c r="L475" s="15"/>
      <c r="M475" s="12"/>
      <c r="N475" s="12"/>
      <c r="O475" s="12"/>
      <c r="P475" s="98" t="str">
        <f xml:space="preserve"> IF(ISBLANK(M475),"",VLOOKUP(M475,ComboValue!$E$2:$I$18,5,FALSE))</f>
        <v/>
      </c>
      <c r="Q475" s="12"/>
      <c r="R475" s="234" t="str" cm="1">
        <f t="array" ref="R475">IF(OR(ISNUMBER(SEARCH("GHS05",$D475:$L475)),ISNUMBER(SEARCH("GHS06",$D475:$L475)),ISNUMBER(SEARCH("GHS07",$D475:$L475)),ISNUMBER(SEARCH("GHS08",$D475:$L475)),ISNUMBER(SEARCH("geen pictogram",$D475:$L475)),ISNUMBER(SEARCH("GHS09",$D475:$L475)),ISNUMBER(SEARCH("GHS05",$D475:$L475))),"JA","NEE")</f>
        <v>NEE</v>
      </c>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X475" s="121" t="str">
        <f xml:space="preserve"> IF(ISBLANK(D475),"",VLOOKUP(D475,ComboValue!$B$2:$C$11,2,FALSE) &amp; ",") &amp; IF(ISBLANK(E475),"",VLOOKUP(E475,ComboValue!$B$2:$C$11,2,FALSE) &amp; ",") &amp; IF(ISBLANK(F475),"",VLOOKUP(F475,ComboValue!$B$2:$C$11,2,FALSE) &amp; ",") &amp; IF(ISBLANK(G475),"",VLOOKUP(G475,ComboValue!$B$2:$C$11,2,FALSE) &amp; ",") &amp; IF(ISBLANK(H475),"",VLOOKUP(H475,ComboValue!$B$2:$C$11,2,FALSE) &amp; ",") &amp; IF(ISBLANK(I475),"",VLOOKUP(I475,ComboValue!$B$2:$C$11,2,FALSE) &amp; ",") &amp; IF(ISBLANK(J475),"",VLOOKUP(J475,ComboValue!$B$2:$C$11,2,FALSE) &amp; ",") &amp; IF(ISBLANK(K475),"",VLOOKUP(K475,ComboValue!$B$2:$C$11,2,FALSE) &amp; ",") &amp; IF(ISBLANK(L475),"",VLOOKUP(L475,ComboValue!$B$2:$C$11,2,FALSE) &amp; ",")</f>
        <v/>
      </c>
      <c r="AY475" s="121" t="str">
        <f t="shared" si="388"/>
        <v>Tous_NL</v>
      </c>
      <c r="AZ475" s="121" t="str">
        <f>IF(ISBLANK(M475),"",VLOOKUP(M475,ComboValue!$E$2:$G$18,3,FALSE))</f>
        <v/>
      </c>
      <c r="BA475" s="121" t="str">
        <f>IF(ISBLANK(N475),"",VLOOKUP(N475,ComboValue!$K$2:$L$5,2,FALSE))</f>
        <v/>
      </c>
      <c r="BB475" s="128" t="str">
        <f>IF(ISBLANK(S475),"",VLOOKUP(S475,ComboValue!$N$2:$O$70,2,FALSE) &amp; ",") &amp; IF(ISBLANK(T475),"",VLOOKUP(T475,ComboValue!$N$2:$O$70,2,FALSE) &amp; ",") &amp; IF(ISBLANK(U475),"",VLOOKUP(U475,ComboValue!$N$2:$O$70,2,FALSE) &amp; ",") &amp; IF(ISBLANK(V475),"",VLOOKUP(V475,ComboValue!$N$2:$O$70,2,FALSE) &amp; ",") &amp; IF(ISBLANK(W475),"",VLOOKUP(W475,ComboValue!$N$2:$O$70,2,FALSE) &amp; ",") &amp; IF(ISBLANK(X475),"",VLOOKUP(X475,ComboValue!$N$2:$O$70,2,FALSE) &amp; ",") &amp; IF(ISBLANK(Y475),"",VLOOKUP(Y475,ComboValue!$N$2:$O$70,2,FALSE) &amp; ",") &amp; IF(ISBLANK(Z475),"",VLOOKUP(Z475,ComboValue!$N$2:$O$70,2,FALSE) &amp; ",") &amp; IF(ISBLANK(AA475),"",VLOOKUP(AA475,ComboValue!$N$2:$O$70,2,FALSE) &amp; ",") &amp; IF(ISBLANK(AB475),"",VLOOKUP(AB475,ComboValue!$N$2:$O$70,2,FALSE) &amp; ",") &amp; IF(ISBLANK(AC475),"",VLOOKUP(AC475,ComboValue!$N$2:$O$70,2,FALSE) &amp; ",") &amp; IF(ISBLANK(AD475),"",VLOOKUP(AD475,ComboValue!$N$2:$O$70,2,FALSE) &amp; ",") &amp; IF(ISBLANK(AE475),"",VLOOKUP(AE475,ComboValue!$N$2:$O$70,2,FALSE) &amp; ",") &amp; IF(ISBLANK(AF475),"",VLOOKUP(AF475,ComboValue!$N$2:$O$70,2,FALSE) &amp; ",") &amp; IF(ISBLANK(AG475),"",VLOOKUP(AG475,ComboValue!$N$2:$O$70,2,FALSE) &amp; ",") &amp; IF(ISBLANK(AH475),"",VLOOKUP(AH475,ComboValue!$N$2:$O$70,2,FALSE) &amp; ",") &amp; IF(ISBLANK(AI475),"",VLOOKUP(AI475,ComboValue!$N$2:$O$70,2,FALSE) &amp; ",") &amp; IF(ISBLANK(AJ475),"",VLOOKUP(AJ475,ComboValue!$N$2:$O$70,2,FALSE) &amp; ",") &amp; IF(ISBLANK(AK475),"",VLOOKUP(AK475,ComboValue!$N$2:$O$70,2,FALSE) &amp; ",") &amp; IF(ISBLANK(AL475),"",VLOOKUP(AL475,ComboValue!$N$2:$O$70,2,FALSE) &amp; ",") &amp; IF(ISBLANK(AM475),"",VLOOKUP(AM475,ComboValue!$N$2:$O$70,2,FALSE) &amp; ",") &amp; IF(ISBLANK(AN475),"",VLOOKUP(AN475,ComboValue!$N$2:$O$70,2,FALSE) &amp; ",") &amp; IF(ISBLANK(AO475),"",VLOOKUP(AO475,ComboValue!$N$2:$O$70,2,FALSE) &amp; ",") &amp; IF(ISBLANK(AP475),"",VLOOKUP(AP475,ComboValue!$N$2:$O$70,2,FALSE) &amp; ",") &amp; IF(ISBLANK(AQ475),"",VLOOKUP(AQ475,ComboValue!$N$2:$O$70,2,FALSE) &amp; ",") &amp; IF(ISBLANK(AR475),"",VLOOKUP(AR475,ComboValue!$N$2:$O$70,2,FALSE) &amp; ",") &amp; IF(ISBLANK(AS475),"",VLOOKUP(AS475,ComboValue!$N$2:$O$70,2,FALSE) &amp; ",") &amp; IF(ISBLANK(AT475),"",VLOOKUP(AT475,ComboValue!$N$2:$O$70,2,FALSE) &amp; ",") &amp; IF(ISBLANK(AU475),"",VLOOKUP(AU475,ComboValue!$N$2:$O$70,2,FALSE) &amp; ",") &amp; IF(ISBLANK(AV475),"",VLOOKUP(AV475,ComboValue!$N$2:$O$70,2,FALSE) &amp; ",")</f>
        <v/>
      </c>
      <c r="BC475" s="122" t="str">
        <f t="shared" si="389"/>
        <v/>
      </c>
      <c r="BD475" s="110"/>
      <c r="BE475" s="120" t="str">
        <f t="shared" si="429"/>
        <v/>
      </c>
      <c r="BF475" s="121" t="str">
        <f t="shared" si="430"/>
        <v/>
      </c>
      <c r="BG475" s="121" t="str">
        <f t="shared" si="431"/>
        <v/>
      </c>
      <c r="BH475" s="121" t="str">
        <f t="shared" si="432"/>
        <v/>
      </c>
      <c r="BI475" s="121" t="str">
        <f t="shared" si="433"/>
        <v/>
      </c>
      <c r="BJ475" s="121" t="str">
        <f t="shared" si="434"/>
        <v/>
      </c>
      <c r="BK475" s="121" t="str">
        <f t="shared" si="435"/>
        <v/>
      </c>
      <c r="BL475" s="121" t="str">
        <f t="shared" si="436"/>
        <v/>
      </c>
      <c r="BM475" s="121" t="str">
        <f t="shared" si="437"/>
        <v/>
      </c>
      <c r="BN475" s="121" t="str">
        <f t="shared" si="438"/>
        <v/>
      </c>
      <c r="BO475" s="121">
        <f t="shared" si="390"/>
        <v>0</v>
      </c>
      <c r="BP475" s="121">
        <f t="shared" si="391"/>
        <v>0</v>
      </c>
      <c r="BQ475" s="121">
        <f t="shared" si="392"/>
        <v>0</v>
      </c>
      <c r="BR475" s="121">
        <f t="shared" si="393"/>
        <v>0</v>
      </c>
      <c r="BS475" s="121">
        <f t="shared" si="394"/>
        <v>0</v>
      </c>
      <c r="BT475" s="121">
        <f t="shared" si="395"/>
        <v>0</v>
      </c>
      <c r="BU475" s="121" t="str">
        <f t="shared" si="396"/>
        <v/>
      </c>
      <c r="BV475" s="121" t="str">
        <f t="shared" si="397"/>
        <v/>
      </c>
      <c r="BW475" s="121" t="str">
        <f t="shared" si="398"/>
        <v/>
      </c>
      <c r="BX475" s="121" t="str">
        <f t="shared" si="399"/>
        <v/>
      </c>
      <c r="BY475" s="121" t="str">
        <f t="shared" si="400"/>
        <v/>
      </c>
      <c r="BZ475" s="121" t="str">
        <f t="shared" si="401"/>
        <v/>
      </c>
      <c r="CA475" s="121" t="str">
        <f t="shared" si="402"/>
        <v/>
      </c>
      <c r="CB475" s="121" t="str">
        <f t="shared" si="403"/>
        <v/>
      </c>
      <c r="CC475" s="121" t="str">
        <f t="shared" si="404"/>
        <v/>
      </c>
      <c r="CD475" s="121" t="str">
        <f t="shared" si="405"/>
        <v/>
      </c>
      <c r="CE475" s="121" t="str">
        <f t="shared" si="406"/>
        <v/>
      </c>
      <c r="CF475" s="121" t="str">
        <f t="shared" si="407"/>
        <v/>
      </c>
      <c r="CG475" s="121" t="str">
        <f t="shared" si="408"/>
        <v/>
      </c>
      <c r="CH475" s="121" t="str">
        <f t="shared" si="409"/>
        <v/>
      </c>
      <c r="CI475" s="121" t="str">
        <f t="shared" si="410"/>
        <v/>
      </c>
      <c r="CJ475" s="129" t="str">
        <f t="shared" si="411"/>
        <v/>
      </c>
      <c r="CK475" s="121" t="str">
        <f t="shared" si="412"/>
        <v/>
      </c>
      <c r="CL475" s="121" t="str">
        <f t="shared" si="413"/>
        <v/>
      </c>
      <c r="CM475" s="122" t="str">
        <f t="shared" si="414"/>
        <v/>
      </c>
      <c r="CN475" s="122"/>
      <c r="CO475" s="122"/>
      <c r="CP475" s="122"/>
      <c r="CQ475" s="122"/>
      <c r="CR475" s="218" t="str">
        <f t="shared" si="439"/>
        <v>NO</v>
      </c>
      <c r="CS475" s="120" t="str">
        <f t="shared" si="415"/>
        <v/>
      </c>
      <c r="CT475" s="121" t="str">
        <f t="shared" si="416"/>
        <v/>
      </c>
      <c r="CU475" s="121" t="str">
        <f t="shared" si="417"/>
        <v/>
      </c>
      <c r="CV475" s="121" t="str">
        <f t="shared" si="418"/>
        <v/>
      </c>
      <c r="CW475" s="121" t="str">
        <f t="shared" si="419"/>
        <v/>
      </c>
      <c r="CX475" s="121" t="str">
        <f t="shared" si="420"/>
        <v/>
      </c>
      <c r="CY475" s="121" t="str">
        <f t="shared" si="421"/>
        <v/>
      </c>
      <c r="CZ475" s="121" t="str">
        <f t="shared" si="422"/>
        <v/>
      </c>
      <c r="DA475" s="121" t="str">
        <f t="shared" si="423"/>
        <v/>
      </c>
      <c r="DB475" s="122" t="str">
        <f t="shared" si="424"/>
        <v/>
      </c>
      <c r="DC475" s="120" t="str">
        <f t="shared" si="425"/>
        <v/>
      </c>
      <c r="DD475" s="121" t="str">
        <f t="shared" si="426"/>
        <v/>
      </c>
      <c r="DE475" s="121" t="str">
        <f t="shared" si="427"/>
        <v/>
      </c>
      <c r="DF475" s="122" t="str">
        <f t="shared" si="428"/>
        <v/>
      </c>
      <c r="DG475" s="110"/>
    </row>
    <row r="476" spans="2:111" ht="16.2" hidden="1" customHeight="1" outlineLevel="2" x14ac:dyDescent="0.4">
      <c r="B476" s="7">
        <v>471</v>
      </c>
      <c r="C476" s="12"/>
      <c r="D476" s="13"/>
      <c r="E476" s="14"/>
      <c r="F476" s="14"/>
      <c r="G476" s="14"/>
      <c r="H476" s="14"/>
      <c r="I476" s="14"/>
      <c r="J476" s="14"/>
      <c r="K476" s="14"/>
      <c r="L476" s="15"/>
      <c r="M476" s="12"/>
      <c r="N476" s="12"/>
      <c r="O476" s="12"/>
      <c r="P476" s="98" t="str">
        <f xml:space="preserve"> IF(ISBLANK(M476),"",VLOOKUP(M476,ComboValue!$E$2:$I$18,5,FALSE))</f>
        <v/>
      </c>
      <c r="Q476" s="12"/>
      <c r="R476" s="234" t="str" cm="1">
        <f t="array" ref="R476">IF(OR(ISNUMBER(SEARCH("GHS05",$D476:$L476)),ISNUMBER(SEARCH("GHS06",$D476:$L476)),ISNUMBER(SEARCH("GHS07",$D476:$L476)),ISNUMBER(SEARCH("GHS08",$D476:$L476)),ISNUMBER(SEARCH("geen pictogram",$D476:$L476)),ISNUMBER(SEARCH("GHS09",$D476:$L476)),ISNUMBER(SEARCH("GHS05",$D476:$L476))),"JA","NEE")</f>
        <v>NEE</v>
      </c>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X476" s="121" t="str">
        <f xml:space="preserve"> IF(ISBLANK(D476),"",VLOOKUP(D476,ComboValue!$B$2:$C$11,2,FALSE) &amp; ",") &amp; IF(ISBLANK(E476),"",VLOOKUP(E476,ComboValue!$B$2:$C$11,2,FALSE) &amp; ",") &amp; IF(ISBLANK(F476),"",VLOOKUP(F476,ComboValue!$B$2:$C$11,2,FALSE) &amp; ",") &amp; IF(ISBLANK(G476),"",VLOOKUP(G476,ComboValue!$B$2:$C$11,2,FALSE) &amp; ",") &amp; IF(ISBLANK(H476),"",VLOOKUP(H476,ComboValue!$B$2:$C$11,2,FALSE) &amp; ",") &amp; IF(ISBLANK(I476),"",VLOOKUP(I476,ComboValue!$B$2:$C$11,2,FALSE) &amp; ",") &amp; IF(ISBLANK(J476),"",VLOOKUP(J476,ComboValue!$B$2:$C$11,2,FALSE) &amp; ",") &amp; IF(ISBLANK(K476),"",VLOOKUP(K476,ComboValue!$B$2:$C$11,2,FALSE) &amp; ",") &amp; IF(ISBLANK(L476),"",VLOOKUP(L476,ComboValue!$B$2:$C$11,2,FALSE) &amp; ",")</f>
        <v/>
      </c>
      <c r="AY476" s="121" t="str">
        <f t="shared" si="388"/>
        <v>Tous_NL</v>
      </c>
      <c r="AZ476" s="121" t="str">
        <f>IF(ISBLANK(M476),"",VLOOKUP(M476,ComboValue!$E$2:$G$18,3,FALSE))</f>
        <v/>
      </c>
      <c r="BA476" s="121" t="str">
        <f>IF(ISBLANK(N476),"",VLOOKUP(N476,ComboValue!$K$2:$L$5,2,FALSE))</f>
        <v/>
      </c>
      <c r="BB476" s="128" t="str">
        <f>IF(ISBLANK(S476),"",VLOOKUP(S476,ComboValue!$N$2:$O$70,2,FALSE) &amp; ",") &amp; IF(ISBLANK(T476),"",VLOOKUP(T476,ComboValue!$N$2:$O$70,2,FALSE) &amp; ",") &amp; IF(ISBLANK(U476),"",VLOOKUP(U476,ComboValue!$N$2:$O$70,2,FALSE) &amp; ",") &amp; IF(ISBLANK(V476),"",VLOOKUP(V476,ComboValue!$N$2:$O$70,2,FALSE) &amp; ",") &amp; IF(ISBLANK(W476),"",VLOOKUP(W476,ComboValue!$N$2:$O$70,2,FALSE) &amp; ",") &amp; IF(ISBLANK(X476),"",VLOOKUP(X476,ComboValue!$N$2:$O$70,2,FALSE) &amp; ",") &amp; IF(ISBLANK(Y476),"",VLOOKUP(Y476,ComboValue!$N$2:$O$70,2,FALSE) &amp; ",") &amp; IF(ISBLANK(Z476),"",VLOOKUP(Z476,ComboValue!$N$2:$O$70,2,FALSE) &amp; ",") &amp; IF(ISBLANK(AA476),"",VLOOKUP(AA476,ComboValue!$N$2:$O$70,2,FALSE) &amp; ",") &amp; IF(ISBLANK(AB476),"",VLOOKUP(AB476,ComboValue!$N$2:$O$70,2,FALSE) &amp; ",") &amp; IF(ISBLANK(AC476),"",VLOOKUP(AC476,ComboValue!$N$2:$O$70,2,FALSE) &amp; ",") &amp; IF(ISBLANK(AD476),"",VLOOKUP(AD476,ComboValue!$N$2:$O$70,2,FALSE) &amp; ",") &amp; IF(ISBLANK(AE476),"",VLOOKUP(AE476,ComboValue!$N$2:$O$70,2,FALSE) &amp; ",") &amp; IF(ISBLANK(AF476),"",VLOOKUP(AF476,ComboValue!$N$2:$O$70,2,FALSE) &amp; ",") &amp; IF(ISBLANK(AG476),"",VLOOKUP(AG476,ComboValue!$N$2:$O$70,2,FALSE) &amp; ",") &amp; IF(ISBLANK(AH476),"",VLOOKUP(AH476,ComboValue!$N$2:$O$70,2,FALSE) &amp; ",") &amp; IF(ISBLANK(AI476),"",VLOOKUP(AI476,ComboValue!$N$2:$O$70,2,FALSE) &amp; ",") &amp; IF(ISBLANK(AJ476),"",VLOOKUP(AJ476,ComboValue!$N$2:$O$70,2,FALSE) &amp; ",") &amp; IF(ISBLANK(AK476),"",VLOOKUP(AK476,ComboValue!$N$2:$O$70,2,FALSE) &amp; ",") &amp; IF(ISBLANK(AL476),"",VLOOKUP(AL476,ComboValue!$N$2:$O$70,2,FALSE) &amp; ",") &amp; IF(ISBLANK(AM476),"",VLOOKUP(AM476,ComboValue!$N$2:$O$70,2,FALSE) &amp; ",") &amp; IF(ISBLANK(AN476),"",VLOOKUP(AN476,ComboValue!$N$2:$O$70,2,FALSE) &amp; ",") &amp; IF(ISBLANK(AO476),"",VLOOKUP(AO476,ComboValue!$N$2:$O$70,2,FALSE) &amp; ",") &amp; IF(ISBLANK(AP476),"",VLOOKUP(AP476,ComboValue!$N$2:$O$70,2,FALSE) &amp; ",") &amp; IF(ISBLANK(AQ476),"",VLOOKUP(AQ476,ComboValue!$N$2:$O$70,2,FALSE) &amp; ",") &amp; IF(ISBLANK(AR476),"",VLOOKUP(AR476,ComboValue!$N$2:$O$70,2,FALSE) &amp; ",") &amp; IF(ISBLANK(AS476),"",VLOOKUP(AS476,ComboValue!$N$2:$O$70,2,FALSE) &amp; ",") &amp; IF(ISBLANK(AT476),"",VLOOKUP(AT476,ComboValue!$N$2:$O$70,2,FALSE) &amp; ",") &amp; IF(ISBLANK(AU476),"",VLOOKUP(AU476,ComboValue!$N$2:$O$70,2,FALSE) &amp; ",") &amp; IF(ISBLANK(AV476),"",VLOOKUP(AV476,ComboValue!$N$2:$O$70,2,FALSE) &amp; ",")</f>
        <v/>
      </c>
      <c r="BC476" s="122" t="str">
        <f t="shared" si="389"/>
        <v/>
      </c>
      <c r="BD476" s="110"/>
      <c r="BE476" s="120" t="str">
        <f t="shared" si="429"/>
        <v/>
      </c>
      <c r="BF476" s="121" t="str">
        <f t="shared" si="430"/>
        <v/>
      </c>
      <c r="BG476" s="121" t="str">
        <f t="shared" si="431"/>
        <v/>
      </c>
      <c r="BH476" s="121" t="str">
        <f t="shared" si="432"/>
        <v/>
      </c>
      <c r="BI476" s="121" t="str">
        <f t="shared" si="433"/>
        <v/>
      </c>
      <c r="BJ476" s="121" t="str">
        <f t="shared" si="434"/>
        <v/>
      </c>
      <c r="BK476" s="121" t="str">
        <f t="shared" si="435"/>
        <v/>
      </c>
      <c r="BL476" s="121" t="str">
        <f t="shared" si="436"/>
        <v/>
      </c>
      <c r="BM476" s="121" t="str">
        <f t="shared" si="437"/>
        <v/>
      </c>
      <c r="BN476" s="121" t="str">
        <f t="shared" si="438"/>
        <v/>
      </c>
      <c r="BO476" s="121">
        <f t="shared" si="390"/>
        <v>0</v>
      </c>
      <c r="BP476" s="121">
        <f t="shared" si="391"/>
        <v>0</v>
      </c>
      <c r="BQ476" s="121">
        <f t="shared" si="392"/>
        <v>0</v>
      </c>
      <c r="BR476" s="121">
        <f t="shared" si="393"/>
        <v>0</v>
      </c>
      <c r="BS476" s="121">
        <f t="shared" si="394"/>
        <v>0</v>
      </c>
      <c r="BT476" s="121">
        <f t="shared" si="395"/>
        <v>0</v>
      </c>
      <c r="BU476" s="121" t="str">
        <f t="shared" si="396"/>
        <v/>
      </c>
      <c r="BV476" s="121" t="str">
        <f t="shared" si="397"/>
        <v/>
      </c>
      <c r="BW476" s="121" t="str">
        <f t="shared" si="398"/>
        <v/>
      </c>
      <c r="BX476" s="121" t="str">
        <f t="shared" si="399"/>
        <v/>
      </c>
      <c r="BY476" s="121" t="str">
        <f t="shared" si="400"/>
        <v/>
      </c>
      <c r="BZ476" s="121" t="str">
        <f t="shared" si="401"/>
        <v/>
      </c>
      <c r="CA476" s="121" t="str">
        <f t="shared" si="402"/>
        <v/>
      </c>
      <c r="CB476" s="121" t="str">
        <f t="shared" si="403"/>
        <v/>
      </c>
      <c r="CC476" s="121" t="str">
        <f t="shared" si="404"/>
        <v/>
      </c>
      <c r="CD476" s="121" t="str">
        <f t="shared" si="405"/>
        <v/>
      </c>
      <c r="CE476" s="121" t="str">
        <f t="shared" si="406"/>
        <v/>
      </c>
      <c r="CF476" s="121" t="str">
        <f t="shared" si="407"/>
        <v/>
      </c>
      <c r="CG476" s="121" t="str">
        <f t="shared" si="408"/>
        <v/>
      </c>
      <c r="CH476" s="121" t="str">
        <f t="shared" si="409"/>
        <v/>
      </c>
      <c r="CI476" s="121" t="str">
        <f t="shared" si="410"/>
        <v/>
      </c>
      <c r="CJ476" s="129" t="str">
        <f t="shared" si="411"/>
        <v/>
      </c>
      <c r="CK476" s="121" t="str">
        <f t="shared" si="412"/>
        <v/>
      </c>
      <c r="CL476" s="121" t="str">
        <f t="shared" si="413"/>
        <v/>
      </c>
      <c r="CM476" s="122" t="str">
        <f t="shared" si="414"/>
        <v/>
      </c>
      <c r="CN476" s="122"/>
      <c r="CO476" s="122"/>
      <c r="CP476" s="122"/>
      <c r="CQ476" s="122"/>
      <c r="CR476" s="218" t="str">
        <f t="shared" si="439"/>
        <v>NO</v>
      </c>
      <c r="CS476" s="120" t="str">
        <f t="shared" si="415"/>
        <v/>
      </c>
      <c r="CT476" s="121" t="str">
        <f t="shared" si="416"/>
        <v/>
      </c>
      <c r="CU476" s="121" t="str">
        <f t="shared" si="417"/>
        <v/>
      </c>
      <c r="CV476" s="121" t="str">
        <f t="shared" si="418"/>
        <v/>
      </c>
      <c r="CW476" s="121" t="str">
        <f t="shared" si="419"/>
        <v/>
      </c>
      <c r="CX476" s="121" t="str">
        <f t="shared" si="420"/>
        <v/>
      </c>
      <c r="CY476" s="121" t="str">
        <f t="shared" si="421"/>
        <v/>
      </c>
      <c r="CZ476" s="121" t="str">
        <f t="shared" si="422"/>
        <v/>
      </c>
      <c r="DA476" s="121" t="str">
        <f t="shared" si="423"/>
        <v/>
      </c>
      <c r="DB476" s="122" t="str">
        <f t="shared" si="424"/>
        <v/>
      </c>
      <c r="DC476" s="120" t="str">
        <f t="shared" si="425"/>
        <v/>
      </c>
      <c r="DD476" s="121" t="str">
        <f t="shared" si="426"/>
        <v/>
      </c>
      <c r="DE476" s="121" t="str">
        <f t="shared" si="427"/>
        <v/>
      </c>
      <c r="DF476" s="122" t="str">
        <f t="shared" si="428"/>
        <v/>
      </c>
      <c r="DG476" s="110"/>
    </row>
    <row r="477" spans="2:111" ht="16.2" hidden="1" customHeight="1" outlineLevel="2" x14ac:dyDescent="0.4">
      <c r="B477" s="7">
        <v>472</v>
      </c>
      <c r="C477" s="12"/>
      <c r="D477" s="13"/>
      <c r="E477" s="14"/>
      <c r="F477" s="14"/>
      <c r="G477" s="14"/>
      <c r="H477" s="14"/>
      <c r="I477" s="14"/>
      <c r="J477" s="14"/>
      <c r="K477" s="14"/>
      <c r="L477" s="15"/>
      <c r="M477" s="12"/>
      <c r="N477" s="12"/>
      <c r="O477" s="12"/>
      <c r="P477" s="98" t="str">
        <f xml:space="preserve"> IF(ISBLANK(M477),"",VLOOKUP(M477,ComboValue!$E$2:$I$18,5,FALSE))</f>
        <v/>
      </c>
      <c r="Q477" s="12"/>
      <c r="R477" s="234" t="str" cm="1">
        <f t="array" ref="R477">IF(OR(ISNUMBER(SEARCH("GHS05",$D477:$L477)),ISNUMBER(SEARCH("GHS06",$D477:$L477)),ISNUMBER(SEARCH("GHS07",$D477:$L477)),ISNUMBER(SEARCH("GHS08",$D477:$L477)),ISNUMBER(SEARCH("geen pictogram",$D477:$L477)),ISNUMBER(SEARCH("GHS09",$D477:$L477)),ISNUMBER(SEARCH("GHS05",$D477:$L477))),"JA","NEE")</f>
        <v>NEE</v>
      </c>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14"/>
      <c r="AX477" s="121" t="str">
        <f xml:space="preserve"> IF(ISBLANK(D477),"",VLOOKUP(D477,ComboValue!$B$2:$C$11,2,FALSE) &amp; ",") &amp; IF(ISBLANK(E477),"",VLOOKUP(E477,ComboValue!$B$2:$C$11,2,FALSE) &amp; ",") &amp; IF(ISBLANK(F477),"",VLOOKUP(F477,ComboValue!$B$2:$C$11,2,FALSE) &amp; ",") &amp; IF(ISBLANK(G477),"",VLOOKUP(G477,ComboValue!$B$2:$C$11,2,FALSE) &amp; ",") &amp; IF(ISBLANK(H477),"",VLOOKUP(H477,ComboValue!$B$2:$C$11,2,FALSE) &amp; ",") &amp; IF(ISBLANK(I477),"",VLOOKUP(I477,ComboValue!$B$2:$C$11,2,FALSE) &amp; ",") &amp; IF(ISBLANK(J477),"",VLOOKUP(J477,ComboValue!$B$2:$C$11,2,FALSE) &amp; ",") &amp; IF(ISBLANK(K477),"",VLOOKUP(K477,ComboValue!$B$2:$C$11,2,FALSE) &amp; ",") &amp; IF(ISBLANK(L477),"",VLOOKUP(L477,ComboValue!$B$2:$C$11,2,FALSE) &amp; ",")</f>
        <v/>
      </c>
      <c r="AY477" s="121" t="str">
        <f t="shared" si="388"/>
        <v>Tous_NL</v>
      </c>
      <c r="AZ477" s="121" t="str">
        <f>IF(ISBLANK(M477),"",VLOOKUP(M477,ComboValue!$E$2:$G$18,3,FALSE))</f>
        <v/>
      </c>
      <c r="BA477" s="121" t="str">
        <f>IF(ISBLANK(N477),"",VLOOKUP(N477,ComboValue!$K$2:$L$5,2,FALSE))</f>
        <v/>
      </c>
      <c r="BB477" s="128" t="str">
        <f>IF(ISBLANK(S477),"",VLOOKUP(S477,ComboValue!$N$2:$O$70,2,FALSE) &amp; ",") &amp; IF(ISBLANK(T477),"",VLOOKUP(T477,ComboValue!$N$2:$O$70,2,FALSE) &amp; ",") &amp; IF(ISBLANK(U477),"",VLOOKUP(U477,ComboValue!$N$2:$O$70,2,FALSE) &amp; ",") &amp; IF(ISBLANK(V477),"",VLOOKUP(V477,ComboValue!$N$2:$O$70,2,FALSE) &amp; ",") &amp; IF(ISBLANK(W477),"",VLOOKUP(W477,ComboValue!$N$2:$O$70,2,FALSE) &amp; ",") &amp; IF(ISBLANK(X477),"",VLOOKUP(X477,ComboValue!$N$2:$O$70,2,FALSE) &amp; ",") &amp; IF(ISBLANK(Y477),"",VLOOKUP(Y477,ComboValue!$N$2:$O$70,2,FALSE) &amp; ",") &amp; IF(ISBLANK(Z477),"",VLOOKUP(Z477,ComboValue!$N$2:$O$70,2,FALSE) &amp; ",") &amp; IF(ISBLANK(AA477),"",VLOOKUP(AA477,ComboValue!$N$2:$O$70,2,FALSE) &amp; ",") &amp; IF(ISBLANK(AB477),"",VLOOKUP(AB477,ComboValue!$N$2:$O$70,2,FALSE) &amp; ",") &amp; IF(ISBLANK(AC477),"",VLOOKUP(AC477,ComboValue!$N$2:$O$70,2,FALSE) &amp; ",") &amp; IF(ISBLANK(AD477),"",VLOOKUP(AD477,ComboValue!$N$2:$O$70,2,FALSE) &amp; ",") &amp; IF(ISBLANK(AE477),"",VLOOKUP(AE477,ComboValue!$N$2:$O$70,2,FALSE) &amp; ",") &amp; IF(ISBLANK(AF477),"",VLOOKUP(AF477,ComboValue!$N$2:$O$70,2,FALSE) &amp; ",") &amp; IF(ISBLANK(AG477),"",VLOOKUP(AG477,ComboValue!$N$2:$O$70,2,FALSE) &amp; ",") &amp; IF(ISBLANK(AH477),"",VLOOKUP(AH477,ComboValue!$N$2:$O$70,2,FALSE) &amp; ",") &amp; IF(ISBLANK(AI477),"",VLOOKUP(AI477,ComboValue!$N$2:$O$70,2,FALSE) &amp; ",") &amp; IF(ISBLANK(AJ477),"",VLOOKUP(AJ477,ComboValue!$N$2:$O$70,2,FALSE) &amp; ",") &amp; IF(ISBLANK(AK477),"",VLOOKUP(AK477,ComboValue!$N$2:$O$70,2,FALSE) &amp; ",") &amp; IF(ISBLANK(AL477),"",VLOOKUP(AL477,ComboValue!$N$2:$O$70,2,FALSE) &amp; ",") &amp; IF(ISBLANK(AM477),"",VLOOKUP(AM477,ComboValue!$N$2:$O$70,2,FALSE) &amp; ",") &amp; IF(ISBLANK(AN477),"",VLOOKUP(AN477,ComboValue!$N$2:$O$70,2,FALSE) &amp; ",") &amp; IF(ISBLANK(AO477),"",VLOOKUP(AO477,ComboValue!$N$2:$O$70,2,FALSE) &amp; ",") &amp; IF(ISBLANK(AP477),"",VLOOKUP(AP477,ComboValue!$N$2:$O$70,2,FALSE) &amp; ",") &amp; IF(ISBLANK(AQ477),"",VLOOKUP(AQ477,ComboValue!$N$2:$O$70,2,FALSE) &amp; ",") &amp; IF(ISBLANK(AR477),"",VLOOKUP(AR477,ComboValue!$N$2:$O$70,2,FALSE) &amp; ",") &amp; IF(ISBLANK(AS477),"",VLOOKUP(AS477,ComboValue!$N$2:$O$70,2,FALSE) &amp; ",") &amp; IF(ISBLANK(AT477),"",VLOOKUP(AT477,ComboValue!$N$2:$O$70,2,FALSE) &amp; ",") &amp; IF(ISBLANK(AU477),"",VLOOKUP(AU477,ComboValue!$N$2:$O$70,2,FALSE) &amp; ",") &amp; IF(ISBLANK(AV477),"",VLOOKUP(AV477,ComboValue!$N$2:$O$70,2,FALSE) &amp; ",")</f>
        <v/>
      </c>
      <c r="BC477" s="122" t="str">
        <f t="shared" si="389"/>
        <v/>
      </c>
      <c r="BD477" s="110"/>
      <c r="BE477" s="120" t="str">
        <f t="shared" si="429"/>
        <v/>
      </c>
      <c r="BF477" s="121" t="str">
        <f t="shared" si="430"/>
        <v/>
      </c>
      <c r="BG477" s="121" t="str">
        <f t="shared" si="431"/>
        <v/>
      </c>
      <c r="BH477" s="121" t="str">
        <f t="shared" si="432"/>
        <v/>
      </c>
      <c r="BI477" s="121" t="str">
        <f t="shared" si="433"/>
        <v/>
      </c>
      <c r="BJ477" s="121" t="str">
        <f t="shared" si="434"/>
        <v/>
      </c>
      <c r="BK477" s="121" t="str">
        <f t="shared" si="435"/>
        <v/>
      </c>
      <c r="BL477" s="121" t="str">
        <f t="shared" si="436"/>
        <v/>
      </c>
      <c r="BM477" s="121" t="str">
        <f t="shared" si="437"/>
        <v/>
      </c>
      <c r="BN477" s="121" t="str">
        <f t="shared" si="438"/>
        <v/>
      </c>
      <c r="BO477" s="121">
        <f t="shared" si="390"/>
        <v>0</v>
      </c>
      <c r="BP477" s="121">
        <f t="shared" si="391"/>
        <v>0</v>
      </c>
      <c r="BQ477" s="121">
        <f t="shared" si="392"/>
        <v>0</v>
      </c>
      <c r="BR477" s="121">
        <f t="shared" si="393"/>
        <v>0</v>
      </c>
      <c r="BS477" s="121">
        <f t="shared" si="394"/>
        <v>0</v>
      </c>
      <c r="BT477" s="121">
        <f t="shared" si="395"/>
        <v>0</v>
      </c>
      <c r="BU477" s="121" t="str">
        <f t="shared" si="396"/>
        <v/>
      </c>
      <c r="BV477" s="121" t="str">
        <f t="shared" si="397"/>
        <v/>
      </c>
      <c r="BW477" s="121" t="str">
        <f t="shared" si="398"/>
        <v/>
      </c>
      <c r="BX477" s="121" t="str">
        <f t="shared" si="399"/>
        <v/>
      </c>
      <c r="BY477" s="121" t="str">
        <f t="shared" si="400"/>
        <v/>
      </c>
      <c r="BZ477" s="121" t="str">
        <f t="shared" si="401"/>
        <v/>
      </c>
      <c r="CA477" s="121" t="str">
        <f t="shared" si="402"/>
        <v/>
      </c>
      <c r="CB477" s="121" t="str">
        <f t="shared" si="403"/>
        <v/>
      </c>
      <c r="CC477" s="121" t="str">
        <f t="shared" si="404"/>
        <v/>
      </c>
      <c r="CD477" s="121" t="str">
        <f t="shared" si="405"/>
        <v/>
      </c>
      <c r="CE477" s="121" t="str">
        <f t="shared" si="406"/>
        <v/>
      </c>
      <c r="CF477" s="121" t="str">
        <f t="shared" si="407"/>
        <v/>
      </c>
      <c r="CG477" s="121" t="str">
        <f t="shared" si="408"/>
        <v/>
      </c>
      <c r="CH477" s="121" t="str">
        <f t="shared" si="409"/>
        <v/>
      </c>
      <c r="CI477" s="121" t="str">
        <f t="shared" si="410"/>
        <v/>
      </c>
      <c r="CJ477" s="129" t="str">
        <f t="shared" si="411"/>
        <v/>
      </c>
      <c r="CK477" s="121" t="str">
        <f t="shared" si="412"/>
        <v/>
      </c>
      <c r="CL477" s="121" t="str">
        <f t="shared" si="413"/>
        <v/>
      </c>
      <c r="CM477" s="122" t="str">
        <f t="shared" si="414"/>
        <v/>
      </c>
      <c r="CN477" s="122"/>
      <c r="CO477" s="122"/>
      <c r="CP477" s="122"/>
      <c r="CQ477" s="122"/>
      <c r="CR477" s="218" t="str">
        <f t="shared" si="439"/>
        <v>NO</v>
      </c>
      <c r="CS477" s="120" t="str">
        <f t="shared" si="415"/>
        <v/>
      </c>
      <c r="CT477" s="121" t="str">
        <f t="shared" si="416"/>
        <v/>
      </c>
      <c r="CU477" s="121" t="str">
        <f t="shared" si="417"/>
        <v/>
      </c>
      <c r="CV477" s="121" t="str">
        <f t="shared" si="418"/>
        <v/>
      </c>
      <c r="CW477" s="121" t="str">
        <f t="shared" si="419"/>
        <v/>
      </c>
      <c r="CX477" s="121" t="str">
        <f t="shared" si="420"/>
        <v/>
      </c>
      <c r="CY477" s="121" t="str">
        <f t="shared" si="421"/>
        <v/>
      </c>
      <c r="CZ477" s="121" t="str">
        <f t="shared" si="422"/>
        <v/>
      </c>
      <c r="DA477" s="121" t="str">
        <f t="shared" si="423"/>
        <v/>
      </c>
      <c r="DB477" s="122" t="str">
        <f t="shared" si="424"/>
        <v/>
      </c>
      <c r="DC477" s="120" t="str">
        <f t="shared" si="425"/>
        <v/>
      </c>
      <c r="DD477" s="121" t="str">
        <f t="shared" si="426"/>
        <v/>
      </c>
      <c r="DE477" s="121" t="str">
        <f t="shared" si="427"/>
        <v/>
      </c>
      <c r="DF477" s="122" t="str">
        <f t="shared" si="428"/>
        <v/>
      </c>
      <c r="DG477" s="110"/>
    </row>
    <row r="478" spans="2:111" ht="16.2" hidden="1" customHeight="1" outlineLevel="2" x14ac:dyDescent="0.4">
      <c r="B478" s="7">
        <v>473</v>
      </c>
      <c r="C478" s="12"/>
      <c r="D478" s="13"/>
      <c r="E478" s="14"/>
      <c r="F478" s="14"/>
      <c r="G478" s="14"/>
      <c r="H478" s="14"/>
      <c r="I478" s="14"/>
      <c r="J478" s="14"/>
      <c r="K478" s="14"/>
      <c r="L478" s="15"/>
      <c r="M478" s="12"/>
      <c r="N478" s="12"/>
      <c r="O478" s="12"/>
      <c r="P478" s="98" t="str">
        <f xml:space="preserve"> IF(ISBLANK(M478),"",VLOOKUP(M478,ComboValue!$E$2:$I$18,5,FALSE))</f>
        <v/>
      </c>
      <c r="Q478" s="12"/>
      <c r="R478" s="234" t="str" cm="1">
        <f t="array" ref="R478">IF(OR(ISNUMBER(SEARCH("GHS05",$D478:$L478)),ISNUMBER(SEARCH("GHS06",$D478:$L478)),ISNUMBER(SEARCH("GHS07",$D478:$L478)),ISNUMBER(SEARCH("GHS08",$D478:$L478)),ISNUMBER(SEARCH("geen pictogram",$D478:$L478)),ISNUMBER(SEARCH("GHS09",$D478:$L478)),ISNUMBER(SEARCH("GHS05",$D478:$L478))),"JA","NEE")</f>
        <v>NEE</v>
      </c>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X478" s="121" t="str">
        <f xml:space="preserve"> IF(ISBLANK(D478),"",VLOOKUP(D478,ComboValue!$B$2:$C$11,2,FALSE) &amp; ",") &amp; IF(ISBLANK(E478),"",VLOOKUP(E478,ComboValue!$B$2:$C$11,2,FALSE) &amp; ",") &amp; IF(ISBLANK(F478),"",VLOOKUP(F478,ComboValue!$B$2:$C$11,2,FALSE) &amp; ",") &amp; IF(ISBLANK(G478),"",VLOOKUP(G478,ComboValue!$B$2:$C$11,2,FALSE) &amp; ",") &amp; IF(ISBLANK(H478),"",VLOOKUP(H478,ComboValue!$B$2:$C$11,2,FALSE) &amp; ",") &amp; IF(ISBLANK(I478),"",VLOOKUP(I478,ComboValue!$B$2:$C$11,2,FALSE) &amp; ",") &amp; IF(ISBLANK(J478),"",VLOOKUP(J478,ComboValue!$B$2:$C$11,2,FALSE) &amp; ",") &amp; IF(ISBLANK(K478),"",VLOOKUP(K478,ComboValue!$B$2:$C$11,2,FALSE) &amp; ",") &amp; IF(ISBLANK(L478),"",VLOOKUP(L478,ComboValue!$B$2:$C$11,2,FALSE) &amp; ",")</f>
        <v/>
      </c>
      <c r="AY478" s="121" t="str">
        <f t="shared" si="388"/>
        <v>Tous_NL</v>
      </c>
      <c r="AZ478" s="121" t="str">
        <f>IF(ISBLANK(M478),"",VLOOKUP(M478,ComboValue!$E$2:$G$18,3,FALSE))</f>
        <v/>
      </c>
      <c r="BA478" s="121" t="str">
        <f>IF(ISBLANK(N478),"",VLOOKUP(N478,ComboValue!$K$2:$L$5,2,FALSE))</f>
        <v/>
      </c>
      <c r="BB478" s="128" t="str">
        <f>IF(ISBLANK(S478),"",VLOOKUP(S478,ComboValue!$N$2:$O$70,2,FALSE) &amp; ",") &amp; IF(ISBLANK(T478),"",VLOOKUP(T478,ComboValue!$N$2:$O$70,2,FALSE) &amp; ",") &amp; IF(ISBLANK(U478),"",VLOOKUP(U478,ComboValue!$N$2:$O$70,2,FALSE) &amp; ",") &amp; IF(ISBLANK(V478),"",VLOOKUP(V478,ComboValue!$N$2:$O$70,2,FALSE) &amp; ",") &amp; IF(ISBLANK(W478),"",VLOOKUP(W478,ComboValue!$N$2:$O$70,2,FALSE) &amp; ",") &amp; IF(ISBLANK(X478),"",VLOOKUP(X478,ComboValue!$N$2:$O$70,2,FALSE) &amp; ",") &amp; IF(ISBLANK(Y478),"",VLOOKUP(Y478,ComboValue!$N$2:$O$70,2,FALSE) &amp; ",") &amp; IF(ISBLANK(Z478),"",VLOOKUP(Z478,ComboValue!$N$2:$O$70,2,FALSE) &amp; ",") &amp; IF(ISBLANK(AA478),"",VLOOKUP(AA478,ComboValue!$N$2:$O$70,2,FALSE) &amp; ",") &amp; IF(ISBLANK(AB478),"",VLOOKUP(AB478,ComboValue!$N$2:$O$70,2,FALSE) &amp; ",") &amp; IF(ISBLANK(AC478),"",VLOOKUP(AC478,ComboValue!$N$2:$O$70,2,FALSE) &amp; ",") &amp; IF(ISBLANK(AD478),"",VLOOKUP(AD478,ComboValue!$N$2:$O$70,2,FALSE) &amp; ",") &amp; IF(ISBLANK(AE478),"",VLOOKUP(AE478,ComboValue!$N$2:$O$70,2,FALSE) &amp; ",") &amp; IF(ISBLANK(AF478),"",VLOOKUP(AF478,ComboValue!$N$2:$O$70,2,FALSE) &amp; ",") &amp; IF(ISBLANK(AG478),"",VLOOKUP(AG478,ComboValue!$N$2:$O$70,2,FALSE) &amp; ",") &amp; IF(ISBLANK(AH478),"",VLOOKUP(AH478,ComboValue!$N$2:$O$70,2,FALSE) &amp; ",") &amp; IF(ISBLANK(AI478),"",VLOOKUP(AI478,ComboValue!$N$2:$O$70,2,FALSE) &amp; ",") &amp; IF(ISBLANK(AJ478),"",VLOOKUP(AJ478,ComboValue!$N$2:$O$70,2,FALSE) &amp; ",") &amp; IF(ISBLANK(AK478),"",VLOOKUP(AK478,ComboValue!$N$2:$O$70,2,FALSE) &amp; ",") &amp; IF(ISBLANK(AL478),"",VLOOKUP(AL478,ComboValue!$N$2:$O$70,2,FALSE) &amp; ",") &amp; IF(ISBLANK(AM478),"",VLOOKUP(AM478,ComboValue!$N$2:$O$70,2,FALSE) &amp; ",") &amp; IF(ISBLANK(AN478),"",VLOOKUP(AN478,ComboValue!$N$2:$O$70,2,FALSE) &amp; ",") &amp; IF(ISBLANK(AO478),"",VLOOKUP(AO478,ComboValue!$N$2:$O$70,2,FALSE) &amp; ",") &amp; IF(ISBLANK(AP478),"",VLOOKUP(AP478,ComboValue!$N$2:$O$70,2,FALSE) &amp; ",") &amp; IF(ISBLANK(AQ478),"",VLOOKUP(AQ478,ComboValue!$N$2:$O$70,2,FALSE) &amp; ",") &amp; IF(ISBLANK(AR478),"",VLOOKUP(AR478,ComboValue!$N$2:$O$70,2,FALSE) &amp; ",") &amp; IF(ISBLANK(AS478),"",VLOOKUP(AS478,ComboValue!$N$2:$O$70,2,FALSE) &amp; ",") &amp; IF(ISBLANK(AT478),"",VLOOKUP(AT478,ComboValue!$N$2:$O$70,2,FALSE) &amp; ",") &amp; IF(ISBLANK(AU478),"",VLOOKUP(AU478,ComboValue!$N$2:$O$70,2,FALSE) &amp; ",") &amp; IF(ISBLANK(AV478),"",VLOOKUP(AV478,ComboValue!$N$2:$O$70,2,FALSE) &amp; ",")</f>
        <v/>
      </c>
      <c r="BC478" s="122" t="str">
        <f t="shared" si="389"/>
        <v/>
      </c>
      <c r="BD478" s="110"/>
      <c r="BE478" s="120" t="str">
        <f t="shared" si="429"/>
        <v/>
      </c>
      <c r="BF478" s="121" t="str">
        <f t="shared" si="430"/>
        <v/>
      </c>
      <c r="BG478" s="121" t="str">
        <f t="shared" si="431"/>
        <v/>
      </c>
      <c r="BH478" s="121" t="str">
        <f t="shared" si="432"/>
        <v/>
      </c>
      <c r="BI478" s="121" t="str">
        <f t="shared" si="433"/>
        <v/>
      </c>
      <c r="BJ478" s="121" t="str">
        <f t="shared" si="434"/>
        <v/>
      </c>
      <c r="BK478" s="121" t="str">
        <f t="shared" si="435"/>
        <v/>
      </c>
      <c r="BL478" s="121" t="str">
        <f t="shared" si="436"/>
        <v/>
      </c>
      <c r="BM478" s="121" t="str">
        <f t="shared" si="437"/>
        <v/>
      </c>
      <c r="BN478" s="121" t="str">
        <f t="shared" si="438"/>
        <v/>
      </c>
      <c r="BO478" s="121">
        <f t="shared" si="390"/>
        <v>0</v>
      </c>
      <c r="BP478" s="121">
        <f t="shared" si="391"/>
        <v>0</v>
      </c>
      <c r="BQ478" s="121">
        <f t="shared" si="392"/>
        <v>0</v>
      </c>
      <c r="BR478" s="121">
        <f t="shared" si="393"/>
        <v>0</v>
      </c>
      <c r="BS478" s="121">
        <f t="shared" si="394"/>
        <v>0</v>
      </c>
      <c r="BT478" s="121">
        <f t="shared" si="395"/>
        <v>0</v>
      </c>
      <c r="BU478" s="121" t="str">
        <f t="shared" si="396"/>
        <v/>
      </c>
      <c r="BV478" s="121" t="str">
        <f t="shared" si="397"/>
        <v/>
      </c>
      <c r="BW478" s="121" t="str">
        <f t="shared" si="398"/>
        <v/>
      </c>
      <c r="BX478" s="121" t="str">
        <f t="shared" si="399"/>
        <v/>
      </c>
      <c r="BY478" s="121" t="str">
        <f t="shared" si="400"/>
        <v/>
      </c>
      <c r="BZ478" s="121" t="str">
        <f t="shared" si="401"/>
        <v/>
      </c>
      <c r="CA478" s="121" t="str">
        <f t="shared" si="402"/>
        <v/>
      </c>
      <c r="CB478" s="121" t="str">
        <f t="shared" si="403"/>
        <v/>
      </c>
      <c r="CC478" s="121" t="str">
        <f t="shared" si="404"/>
        <v/>
      </c>
      <c r="CD478" s="121" t="str">
        <f t="shared" si="405"/>
        <v/>
      </c>
      <c r="CE478" s="121" t="str">
        <f t="shared" si="406"/>
        <v/>
      </c>
      <c r="CF478" s="121" t="str">
        <f t="shared" si="407"/>
        <v/>
      </c>
      <c r="CG478" s="121" t="str">
        <f t="shared" si="408"/>
        <v/>
      </c>
      <c r="CH478" s="121" t="str">
        <f t="shared" si="409"/>
        <v/>
      </c>
      <c r="CI478" s="121" t="str">
        <f t="shared" si="410"/>
        <v/>
      </c>
      <c r="CJ478" s="129" t="str">
        <f t="shared" si="411"/>
        <v/>
      </c>
      <c r="CK478" s="121" t="str">
        <f t="shared" si="412"/>
        <v/>
      </c>
      <c r="CL478" s="121" t="str">
        <f t="shared" si="413"/>
        <v/>
      </c>
      <c r="CM478" s="122" t="str">
        <f t="shared" si="414"/>
        <v/>
      </c>
      <c r="CN478" s="122"/>
      <c r="CO478" s="122"/>
      <c r="CP478" s="122"/>
      <c r="CQ478" s="122"/>
      <c r="CR478" s="218" t="str">
        <f t="shared" si="439"/>
        <v>NO</v>
      </c>
      <c r="CS478" s="120" t="str">
        <f t="shared" si="415"/>
        <v/>
      </c>
      <c r="CT478" s="121" t="str">
        <f t="shared" si="416"/>
        <v/>
      </c>
      <c r="CU478" s="121" t="str">
        <f t="shared" si="417"/>
        <v/>
      </c>
      <c r="CV478" s="121" t="str">
        <f t="shared" si="418"/>
        <v/>
      </c>
      <c r="CW478" s="121" t="str">
        <f t="shared" si="419"/>
        <v/>
      </c>
      <c r="CX478" s="121" t="str">
        <f t="shared" si="420"/>
        <v/>
      </c>
      <c r="CY478" s="121" t="str">
        <f t="shared" si="421"/>
        <v/>
      </c>
      <c r="CZ478" s="121" t="str">
        <f t="shared" si="422"/>
        <v/>
      </c>
      <c r="DA478" s="121" t="str">
        <f t="shared" si="423"/>
        <v/>
      </c>
      <c r="DB478" s="122" t="str">
        <f t="shared" si="424"/>
        <v/>
      </c>
      <c r="DC478" s="120" t="str">
        <f t="shared" si="425"/>
        <v/>
      </c>
      <c r="DD478" s="121" t="str">
        <f t="shared" si="426"/>
        <v/>
      </c>
      <c r="DE478" s="121" t="str">
        <f t="shared" si="427"/>
        <v/>
      </c>
      <c r="DF478" s="122" t="str">
        <f t="shared" si="428"/>
        <v/>
      </c>
      <c r="DG478" s="110"/>
    </row>
    <row r="479" spans="2:111" ht="16.2" hidden="1" customHeight="1" outlineLevel="2" x14ac:dyDescent="0.4">
      <c r="B479" s="7">
        <v>474</v>
      </c>
      <c r="C479" s="12"/>
      <c r="D479" s="13"/>
      <c r="E479" s="14"/>
      <c r="F479" s="14"/>
      <c r="G479" s="14"/>
      <c r="H479" s="14"/>
      <c r="I479" s="14"/>
      <c r="J479" s="14"/>
      <c r="K479" s="14"/>
      <c r="L479" s="15"/>
      <c r="M479" s="12"/>
      <c r="N479" s="12"/>
      <c r="O479" s="12"/>
      <c r="P479" s="98" t="str">
        <f xml:space="preserve"> IF(ISBLANK(M479),"",VLOOKUP(M479,ComboValue!$E$2:$I$18,5,FALSE))</f>
        <v/>
      </c>
      <c r="Q479" s="12"/>
      <c r="R479" s="234" t="str" cm="1">
        <f t="array" ref="R479">IF(OR(ISNUMBER(SEARCH("GHS05",$D479:$L479)),ISNUMBER(SEARCH("GHS06",$D479:$L479)),ISNUMBER(SEARCH("GHS07",$D479:$L479)),ISNUMBER(SEARCH("GHS08",$D479:$L479)),ISNUMBER(SEARCH("geen pictogram",$D479:$L479)),ISNUMBER(SEARCH("GHS09",$D479:$L479)),ISNUMBER(SEARCH("GHS05",$D479:$L479))),"JA","NEE")</f>
        <v>NEE</v>
      </c>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X479" s="121" t="str">
        <f xml:space="preserve"> IF(ISBLANK(D479),"",VLOOKUP(D479,ComboValue!$B$2:$C$11,2,FALSE) &amp; ",") &amp; IF(ISBLANK(E479),"",VLOOKUP(E479,ComboValue!$B$2:$C$11,2,FALSE) &amp; ",") &amp; IF(ISBLANK(F479),"",VLOOKUP(F479,ComboValue!$B$2:$C$11,2,FALSE) &amp; ",") &amp; IF(ISBLANK(G479),"",VLOOKUP(G479,ComboValue!$B$2:$C$11,2,FALSE) &amp; ",") &amp; IF(ISBLANK(H479),"",VLOOKUP(H479,ComboValue!$B$2:$C$11,2,FALSE) &amp; ",") &amp; IF(ISBLANK(I479),"",VLOOKUP(I479,ComboValue!$B$2:$C$11,2,FALSE) &amp; ",") &amp; IF(ISBLANK(J479),"",VLOOKUP(J479,ComboValue!$B$2:$C$11,2,FALSE) &amp; ",") &amp; IF(ISBLANK(K479),"",VLOOKUP(K479,ComboValue!$B$2:$C$11,2,FALSE) &amp; ",") &amp; IF(ISBLANK(L479),"",VLOOKUP(L479,ComboValue!$B$2:$C$11,2,FALSE) &amp; ",")</f>
        <v/>
      </c>
      <c r="AY479" s="121" t="str">
        <f t="shared" si="388"/>
        <v>Tous_NL</v>
      </c>
      <c r="AZ479" s="121" t="str">
        <f>IF(ISBLANK(M479),"",VLOOKUP(M479,ComboValue!$E$2:$G$18,3,FALSE))</f>
        <v/>
      </c>
      <c r="BA479" s="121" t="str">
        <f>IF(ISBLANK(N479),"",VLOOKUP(N479,ComboValue!$K$2:$L$5,2,FALSE))</f>
        <v/>
      </c>
      <c r="BB479" s="128" t="str">
        <f>IF(ISBLANK(S479),"",VLOOKUP(S479,ComboValue!$N$2:$O$70,2,FALSE) &amp; ",") &amp; IF(ISBLANK(T479),"",VLOOKUP(T479,ComboValue!$N$2:$O$70,2,FALSE) &amp; ",") &amp; IF(ISBLANK(U479),"",VLOOKUP(U479,ComboValue!$N$2:$O$70,2,FALSE) &amp; ",") &amp; IF(ISBLANK(V479),"",VLOOKUP(V479,ComboValue!$N$2:$O$70,2,FALSE) &amp; ",") &amp; IF(ISBLANK(W479),"",VLOOKUP(W479,ComboValue!$N$2:$O$70,2,FALSE) &amp; ",") &amp; IF(ISBLANK(X479),"",VLOOKUP(X479,ComboValue!$N$2:$O$70,2,FALSE) &amp; ",") &amp; IF(ISBLANK(Y479),"",VLOOKUP(Y479,ComboValue!$N$2:$O$70,2,FALSE) &amp; ",") &amp; IF(ISBLANK(Z479),"",VLOOKUP(Z479,ComboValue!$N$2:$O$70,2,FALSE) &amp; ",") &amp; IF(ISBLANK(AA479),"",VLOOKUP(AA479,ComboValue!$N$2:$O$70,2,FALSE) &amp; ",") &amp; IF(ISBLANK(AB479),"",VLOOKUP(AB479,ComboValue!$N$2:$O$70,2,FALSE) &amp; ",") &amp; IF(ISBLANK(AC479),"",VLOOKUP(AC479,ComboValue!$N$2:$O$70,2,FALSE) &amp; ",") &amp; IF(ISBLANK(AD479),"",VLOOKUP(AD479,ComboValue!$N$2:$O$70,2,FALSE) &amp; ",") &amp; IF(ISBLANK(AE479),"",VLOOKUP(AE479,ComboValue!$N$2:$O$70,2,FALSE) &amp; ",") &amp; IF(ISBLANK(AF479),"",VLOOKUP(AF479,ComboValue!$N$2:$O$70,2,FALSE) &amp; ",") &amp; IF(ISBLANK(AG479),"",VLOOKUP(AG479,ComboValue!$N$2:$O$70,2,FALSE) &amp; ",") &amp; IF(ISBLANK(AH479),"",VLOOKUP(AH479,ComboValue!$N$2:$O$70,2,FALSE) &amp; ",") &amp; IF(ISBLANK(AI479),"",VLOOKUP(AI479,ComboValue!$N$2:$O$70,2,FALSE) &amp; ",") &amp; IF(ISBLANK(AJ479),"",VLOOKUP(AJ479,ComboValue!$N$2:$O$70,2,FALSE) &amp; ",") &amp; IF(ISBLANK(AK479),"",VLOOKUP(AK479,ComboValue!$N$2:$O$70,2,FALSE) &amp; ",") &amp; IF(ISBLANK(AL479),"",VLOOKUP(AL479,ComboValue!$N$2:$O$70,2,FALSE) &amp; ",") &amp; IF(ISBLANK(AM479),"",VLOOKUP(AM479,ComboValue!$N$2:$O$70,2,FALSE) &amp; ",") &amp; IF(ISBLANK(AN479),"",VLOOKUP(AN479,ComboValue!$N$2:$O$70,2,FALSE) &amp; ",") &amp; IF(ISBLANK(AO479),"",VLOOKUP(AO479,ComboValue!$N$2:$O$70,2,FALSE) &amp; ",") &amp; IF(ISBLANK(AP479),"",VLOOKUP(AP479,ComboValue!$N$2:$O$70,2,FALSE) &amp; ",") &amp; IF(ISBLANK(AQ479),"",VLOOKUP(AQ479,ComboValue!$N$2:$O$70,2,FALSE) &amp; ",") &amp; IF(ISBLANK(AR479),"",VLOOKUP(AR479,ComboValue!$N$2:$O$70,2,FALSE) &amp; ",") &amp; IF(ISBLANK(AS479),"",VLOOKUP(AS479,ComboValue!$N$2:$O$70,2,FALSE) &amp; ",") &amp; IF(ISBLANK(AT479),"",VLOOKUP(AT479,ComboValue!$N$2:$O$70,2,FALSE) &amp; ",") &amp; IF(ISBLANK(AU479),"",VLOOKUP(AU479,ComboValue!$N$2:$O$70,2,FALSE) &amp; ",") &amp; IF(ISBLANK(AV479),"",VLOOKUP(AV479,ComboValue!$N$2:$O$70,2,FALSE) &amp; ",")</f>
        <v/>
      </c>
      <c r="BC479" s="122" t="str">
        <f t="shared" si="389"/>
        <v/>
      </c>
      <c r="BD479" s="110"/>
      <c r="BE479" s="120" t="str">
        <f t="shared" si="429"/>
        <v/>
      </c>
      <c r="BF479" s="121" t="str">
        <f t="shared" si="430"/>
        <v/>
      </c>
      <c r="BG479" s="121" t="str">
        <f t="shared" si="431"/>
        <v/>
      </c>
      <c r="BH479" s="121" t="str">
        <f t="shared" si="432"/>
        <v/>
      </c>
      <c r="BI479" s="121" t="str">
        <f t="shared" si="433"/>
        <v/>
      </c>
      <c r="BJ479" s="121" t="str">
        <f t="shared" si="434"/>
        <v/>
      </c>
      <c r="BK479" s="121" t="str">
        <f t="shared" si="435"/>
        <v/>
      </c>
      <c r="BL479" s="121" t="str">
        <f t="shared" si="436"/>
        <v/>
      </c>
      <c r="BM479" s="121" t="str">
        <f t="shared" si="437"/>
        <v/>
      </c>
      <c r="BN479" s="121" t="str">
        <f t="shared" si="438"/>
        <v/>
      </c>
      <c r="BO479" s="121">
        <f t="shared" si="390"/>
        <v>0</v>
      </c>
      <c r="BP479" s="121">
        <f t="shared" si="391"/>
        <v>0</v>
      </c>
      <c r="BQ479" s="121">
        <f t="shared" si="392"/>
        <v>0</v>
      </c>
      <c r="BR479" s="121">
        <f t="shared" si="393"/>
        <v>0</v>
      </c>
      <c r="BS479" s="121">
        <f t="shared" si="394"/>
        <v>0</v>
      </c>
      <c r="BT479" s="121">
        <f t="shared" si="395"/>
        <v>0</v>
      </c>
      <c r="BU479" s="121" t="str">
        <f t="shared" si="396"/>
        <v/>
      </c>
      <c r="BV479" s="121" t="str">
        <f t="shared" si="397"/>
        <v/>
      </c>
      <c r="BW479" s="121" t="str">
        <f t="shared" si="398"/>
        <v/>
      </c>
      <c r="BX479" s="121" t="str">
        <f t="shared" si="399"/>
        <v/>
      </c>
      <c r="BY479" s="121" t="str">
        <f t="shared" si="400"/>
        <v/>
      </c>
      <c r="BZ479" s="121" t="str">
        <f t="shared" si="401"/>
        <v/>
      </c>
      <c r="CA479" s="121" t="str">
        <f t="shared" si="402"/>
        <v/>
      </c>
      <c r="CB479" s="121" t="str">
        <f t="shared" si="403"/>
        <v/>
      </c>
      <c r="CC479" s="121" t="str">
        <f t="shared" si="404"/>
        <v/>
      </c>
      <c r="CD479" s="121" t="str">
        <f t="shared" si="405"/>
        <v/>
      </c>
      <c r="CE479" s="121" t="str">
        <f t="shared" si="406"/>
        <v/>
      </c>
      <c r="CF479" s="121" t="str">
        <f t="shared" si="407"/>
        <v/>
      </c>
      <c r="CG479" s="121" t="str">
        <f t="shared" si="408"/>
        <v/>
      </c>
      <c r="CH479" s="121" t="str">
        <f t="shared" si="409"/>
        <v/>
      </c>
      <c r="CI479" s="121" t="str">
        <f t="shared" si="410"/>
        <v/>
      </c>
      <c r="CJ479" s="129" t="str">
        <f t="shared" si="411"/>
        <v/>
      </c>
      <c r="CK479" s="121" t="str">
        <f t="shared" si="412"/>
        <v/>
      </c>
      <c r="CL479" s="121" t="str">
        <f t="shared" si="413"/>
        <v/>
      </c>
      <c r="CM479" s="122" t="str">
        <f t="shared" si="414"/>
        <v/>
      </c>
      <c r="CN479" s="122"/>
      <c r="CO479" s="122"/>
      <c r="CP479" s="122"/>
      <c r="CQ479" s="122"/>
      <c r="CR479" s="218" t="str">
        <f t="shared" si="439"/>
        <v>NO</v>
      </c>
      <c r="CS479" s="120" t="str">
        <f t="shared" si="415"/>
        <v/>
      </c>
      <c r="CT479" s="121" t="str">
        <f t="shared" si="416"/>
        <v/>
      </c>
      <c r="CU479" s="121" t="str">
        <f t="shared" si="417"/>
        <v/>
      </c>
      <c r="CV479" s="121" t="str">
        <f t="shared" si="418"/>
        <v/>
      </c>
      <c r="CW479" s="121" t="str">
        <f t="shared" si="419"/>
        <v/>
      </c>
      <c r="CX479" s="121" t="str">
        <f t="shared" si="420"/>
        <v/>
      </c>
      <c r="CY479" s="121" t="str">
        <f t="shared" si="421"/>
        <v/>
      </c>
      <c r="CZ479" s="121" t="str">
        <f t="shared" si="422"/>
        <v/>
      </c>
      <c r="DA479" s="121" t="str">
        <f t="shared" si="423"/>
        <v/>
      </c>
      <c r="DB479" s="122" t="str">
        <f t="shared" si="424"/>
        <v/>
      </c>
      <c r="DC479" s="120" t="str">
        <f t="shared" si="425"/>
        <v/>
      </c>
      <c r="DD479" s="121" t="str">
        <f t="shared" si="426"/>
        <v/>
      </c>
      <c r="DE479" s="121" t="str">
        <f t="shared" si="427"/>
        <v/>
      </c>
      <c r="DF479" s="122" t="str">
        <f t="shared" si="428"/>
        <v/>
      </c>
      <c r="DG479" s="110"/>
    </row>
    <row r="480" spans="2:111" ht="16.2" hidden="1" customHeight="1" outlineLevel="2" x14ac:dyDescent="0.4">
      <c r="B480" s="7">
        <v>475</v>
      </c>
      <c r="C480" s="12"/>
      <c r="D480" s="13"/>
      <c r="E480" s="14"/>
      <c r="F480" s="14"/>
      <c r="G480" s="14"/>
      <c r="H480" s="14"/>
      <c r="I480" s="14"/>
      <c r="J480" s="14"/>
      <c r="K480" s="14"/>
      <c r="L480" s="15"/>
      <c r="M480" s="12"/>
      <c r="N480" s="12"/>
      <c r="O480" s="12"/>
      <c r="P480" s="98" t="str">
        <f xml:space="preserve"> IF(ISBLANK(M480),"",VLOOKUP(M480,ComboValue!$E$2:$I$18,5,FALSE))</f>
        <v/>
      </c>
      <c r="Q480" s="12"/>
      <c r="R480" s="234" t="str" cm="1">
        <f t="array" ref="R480">IF(OR(ISNUMBER(SEARCH("GHS05",$D480:$L480)),ISNUMBER(SEARCH("GHS06",$D480:$L480)),ISNUMBER(SEARCH("GHS07",$D480:$L480)),ISNUMBER(SEARCH("GHS08",$D480:$L480)),ISNUMBER(SEARCH("geen pictogram",$D480:$L480)),ISNUMBER(SEARCH("GHS09",$D480:$L480)),ISNUMBER(SEARCH("GHS05",$D480:$L480))),"JA","NEE")</f>
        <v>NEE</v>
      </c>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X480" s="121" t="str">
        <f xml:space="preserve"> IF(ISBLANK(D480),"",VLOOKUP(D480,ComboValue!$B$2:$C$11,2,FALSE) &amp; ",") &amp; IF(ISBLANK(E480),"",VLOOKUP(E480,ComboValue!$B$2:$C$11,2,FALSE) &amp; ",") &amp; IF(ISBLANK(F480),"",VLOOKUP(F480,ComboValue!$B$2:$C$11,2,FALSE) &amp; ",") &amp; IF(ISBLANK(G480),"",VLOOKUP(G480,ComboValue!$B$2:$C$11,2,FALSE) &amp; ",") &amp; IF(ISBLANK(H480),"",VLOOKUP(H480,ComboValue!$B$2:$C$11,2,FALSE) &amp; ",") &amp; IF(ISBLANK(I480),"",VLOOKUP(I480,ComboValue!$B$2:$C$11,2,FALSE) &amp; ",") &amp; IF(ISBLANK(J480),"",VLOOKUP(J480,ComboValue!$B$2:$C$11,2,FALSE) &amp; ",") &amp; IF(ISBLANK(K480),"",VLOOKUP(K480,ComboValue!$B$2:$C$11,2,FALSE) &amp; ",") &amp; IF(ISBLANK(L480),"",VLOOKUP(L480,ComboValue!$B$2:$C$11,2,FALSE) &amp; ",")</f>
        <v/>
      </c>
      <c r="AY480" s="121" t="str">
        <f t="shared" si="388"/>
        <v>Tous_NL</v>
      </c>
      <c r="AZ480" s="121" t="str">
        <f>IF(ISBLANK(M480),"",VLOOKUP(M480,ComboValue!$E$2:$G$18,3,FALSE))</f>
        <v/>
      </c>
      <c r="BA480" s="121" t="str">
        <f>IF(ISBLANK(N480),"",VLOOKUP(N480,ComboValue!$K$2:$L$5,2,FALSE))</f>
        <v/>
      </c>
      <c r="BB480" s="128" t="str">
        <f>IF(ISBLANK(S480),"",VLOOKUP(S480,ComboValue!$N$2:$O$70,2,FALSE) &amp; ",") &amp; IF(ISBLANK(T480),"",VLOOKUP(T480,ComboValue!$N$2:$O$70,2,FALSE) &amp; ",") &amp; IF(ISBLANK(U480),"",VLOOKUP(U480,ComboValue!$N$2:$O$70,2,FALSE) &amp; ",") &amp; IF(ISBLANK(V480),"",VLOOKUP(V480,ComboValue!$N$2:$O$70,2,FALSE) &amp; ",") &amp; IF(ISBLANK(W480),"",VLOOKUP(W480,ComboValue!$N$2:$O$70,2,FALSE) &amp; ",") &amp; IF(ISBLANK(X480),"",VLOOKUP(X480,ComboValue!$N$2:$O$70,2,FALSE) &amp; ",") &amp; IF(ISBLANK(Y480),"",VLOOKUP(Y480,ComboValue!$N$2:$O$70,2,FALSE) &amp; ",") &amp; IF(ISBLANK(Z480),"",VLOOKUP(Z480,ComboValue!$N$2:$O$70,2,FALSE) &amp; ",") &amp; IF(ISBLANK(AA480),"",VLOOKUP(AA480,ComboValue!$N$2:$O$70,2,FALSE) &amp; ",") &amp; IF(ISBLANK(AB480),"",VLOOKUP(AB480,ComboValue!$N$2:$O$70,2,FALSE) &amp; ",") &amp; IF(ISBLANK(AC480),"",VLOOKUP(AC480,ComboValue!$N$2:$O$70,2,FALSE) &amp; ",") &amp; IF(ISBLANK(AD480),"",VLOOKUP(AD480,ComboValue!$N$2:$O$70,2,FALSE) &amp; ",") &amp; IF(ISBLANK(AE480),"",VLOOKUP(AE480,ComboValue!$N$2:$O$70,2,FALSE) &amp; ",") &amp; IF(ISBLANK(AF480),"",VLOOKUP(AF480,ComboValue!$N$2:$O$70,2,FALSE) &amp; ",") &amp; IF(ISBLANK(AG480),"",VLOOKUP(AG480,ComboValue!$N$2:$O$70,2,FALSE) &amp; ",") &amp; IF(ISBLANK(AH480),"",VLOOKUP(AH480,ComboValue!$N$2:$O$70,2,FALSE) &amp; ",") &amp; IF(ISBLANK(AI480),"",VLOOKUP(AI480,ComboValue!$N$2:$O$70,2,FALSE) &amp; ",") &amp; IF(ISBLANK(AJ480),"",VLOOKUP(AJ480,ComboValue!$N$2:$O$70,2,FALSE) &amp; ",") &amp; IF(ISBLANK(AK480),"",VLOOKUP(AK480,ComboValue!$N$2:$O$70,2,FALSE) &amp; ",") &amp; IF(ISBLANK(AL480),"",VLOOKUP(AL480,ComboValue!$N$2:$O$70,2,FALSE) &amp; ",") &amp; IF(ISBLANK(AM480),"",VLOOKUP(AM480,ComboValue!$N$2:$O$70,2,FALSE) &amp; ",") &amp; IF(ISBLANK(AN480),"",VLOOKUP(AN480,ComboValue!$N$2:$O$70,2,FALSE) &amp; ",") &amp; IF(ISBLANK(AO480),"",VLOOKUP(AO480,ComboValue!$N$2:$O$70,2,FALSE) &amp; ",") &amp; IF(ISBLANK(AP480),"",VLOOKUP(AP480,ComboValue!$N$2:$O$70,2,FALSE) &amp; ",") &amp; IF(ISBLANK(AQ480),"",VLOOKUP(AQ480,ComboValue!$N$2:$O$70,2,FALSE) &amp; ",") &amp; IF(ISBLANK(AR480),"",VLOOKUP(AR480,ComboValue!$N$2:$O$70,2,FALSE) &amp; ",") &amp; IF(ISBLANK(AS480),"",VLOOKUP(AS480,ComboValue!$N$2:$O$70,2,FALSE) &amp; ",") &amp; IF(ISBLANK(AT480),"",VLOOKUP(AT480,ComboValue!$N$2:$O$70,2,FALSE) &amp; ",") &amp; IF(ISBLANK(AU480),"",VLOOKUP(AU480,ComboValue!$N$2:$O$70,2,FALSE) &amp; ",") &amp; IF(ISBLANK(AV480),"",VLOOKUP(AV480,ComboValue!$N$2:$O$70,2,FALSE) &amp; ",")</f>
        <v/>
      </c>
      <c r="BC480" s="122" t="str">
        <f t="shared" si="389"/>
        <v/>
      </c>
      <c r="BD480" s="110"/>
      <c r="BE480" s="120" t="str">
        <f t="shared" si="429"/>
        <v/>
      </c>
      <c r="BF480" s="121" t="str">
        <f t="shared" si="430"/>
        <v/>
      </c>
      <c r="BG480" s="121" t="str">
        <f t="shared" si="431"/>
        <v/>
      </c>
      <c r="BH480" s="121" t="str">
        <f t="shared" si="432"/>
        <v/>
      </c>
      <c r="BI480" s="121" t="str">
        <f t="shared" si="433"/>
        <v/>
      </c>
      <c r="BJ480" s="121" t="str">
        <f t="shared" si="434"/>
        <v/>
      </c>
      <c r="BK480" s="121" t="str">
        <f t="shared" si="435"/>
        <v/>
      </c>
      <c r="BL480" s="121" t="str">
        <f t="shared" si="436"/>
        <v/>
      </c>
      <c r="BM480" s="121" t="str">
        <f t="shared" si="437"/>
        <v/>
      </c>
      <c r="BN480" s="121" t="str">
        <f t="shared" si="438"/>
        <v/>
      </c>
      <c r="BO480" s="121">
        <f t="shared" si="390"/>
        <v>0</v>
      </c>
      <c r="BP480" s="121">
        <f t="shared" si="391"/>
        <v>0</v>
      </c>
      <c r="BQ480" s="121">
        <f t="shared" si="392"/>
        <v>0</v>
      </c>
      <c r="BR480" s="121">
        <f t="shared" si="393"/>
        <v>0</v>
      </c>
      <c r="BS480" s="121">
        <f t="shared" si="394"/>
        <v>0</v>
      </c>
      <c r="BT480" s="121">
        <f t="shared" si="395"/>
        <v>0</v>
      </c>
      <c r="BU480" s="121" t="str">
        <f t="shared" si="396"/>
        <v/>
      </c>
      <c r="BV480" s="121" t="str">
        <f t="shared" si="397"/>
        <v/>
      </c>
      <c r="BW480" s="121" t="str">
        <f t="shared" si="398"/>
        <v/>
      </c>
      <c r="BX480" s="121" t="str">
        <f t="shared" si="399"/>
        <v/>
      </c>
      <c r="BY480" s="121" t="str">
        <f t="shared" si="400"/>
        <v/>
      </c>
      <c r="BZ480" s="121" t="str">
        <f t="shared" si="401"/>
        <v/>
      </c>
      <c r="CA480" s="121" t="str">
        <f t="shared" si="402"/>
        <v/>
      </c>
      <c r="CB480" s="121" t="str">
        <f t="shared" si="403"/>
        <v/>
      </c>
      <c r="CC480" s="121" t="str">
        <f t="shared" si="404"/>
        <v/>
      </c>
      <c r="CD480" s="121" t="str">
        <f t="shared" si="405"/>
        <v/>
      </c>
      <c r="CE480" s="121" t="str">
        <f t="shared" si="406"/>
        <v/>
      </c>
      <c r="CF480" s="121" t="str">
        <f t="shared" si="407"/>
        <v/>
      </c>
      <c r="CG480" s="121" t="str">
        <f t="shared" si="408"/>
        <v/>
      </c>
      <c r="CH480" s="121" t="str">
        <f t="shared" si="409"/>
        <v/>
      </c>
      <c r="CI480" s="121" t="str">
        <f t="shared" si="410"/>
        <v/>
      </c>
      <c r="CJ480" s="129" t="str">
        <f t="shared" si="411"/>
        <v/>
      </c>
      <c r="CK480" s="121" t="str">
        <f t="shared" si="412"/>
        <v/>
      </c>
      <c r="CL480" s="121" t="str">
        <f t="shared" si="413"/>
        <v/>
      </c>
      <c r="CM480" s="122" t="str">
        <f t="shared" si="414"/>
        <v/>
      </c>
      <c r="CN480" s="122"/>
      <c r="CO480" s="122"/>
      <c r="CP480" s="122"/>
      <c r="CQ480" s="122"/>
      <c r="CR480" s="218" t="str">
        <f t="shared" si="439"/>
        <v>NO</v>
      </c>
      <c r="CS480" s="120" t="str">
        <f t="shared" si="415"/>
        <v/>
      </c>
      <c r="CT480" s="121" t="str">
        <f t="shared" si="416"/>
        <v/>
      </c>
      <c r="CU480" s="121" t="str">
        <f t="shared" si="417"/>
        <v/>
      </c>
      <c r="CV480" s="121" t="str">
        <f t="shared" si="418"/>
        <v/>
      </c>
      <c r="CW480" s="121" t="str">
        <f t="shared" si="419"/>
        <v/>
      </c>
      <c r="CX480" s="121" t="str">
        <f t="shared" si="420"/>
        <v/>
      </c>
      <c r="CY480" s="121" t="str">
        <f t="shared" si="421"/>
        <v/>
      </c>
      <c r="CZ480" s="121" t="str">
        <f t="shared" si="422"/>
        <v/>
      </c>
      <c r="DA480" s="121" t="str">
        <f t="shared" si="423"/>
        <v/>
      </c>
      <c r="DB480" s="122" t="str">
        <f t="shared" si="424"/>
        <v/>
      </c>
      <c r="DC480" s="120" t="str">
        <f t="shared" si="425"/>
        <v/>
      </c>
      <c r="DD480" s="121" t="str">
        <f t="shared" si="426"/>
        <v/>
      </c>
      <c r="DE480" s="121" t="str">
        <f t="shared" si="427"/>
        <v/>
      </c>
      <c r="DF480" s="122" t="str">
        <f t="shared" si="428"/>
        <v/>
      </c>
      <c r="DG480" s="110"/>
    </row>
    <row r="481" spans="2:111" ht="16.2" hidden="1" customHeight="1" outlineLevel="2" x14ac:dyDescent="0.4">
      <c r="B481" s="7">
        <v>476</v>
      </c>
      <c r="C481" s="12"/>
      <c r="D481" s="13"/>
      <c r="E481" s="14"/>
      <c r="F481" s="14"/>
      <c r="G481" s="14"/>
      <c r="H481" s="14"/>
      <c r="I481" s="14"/>
      <c r="J481" s="14"/>
      <c r="K481" s="14"/>
      <c r="L481" s="15"/>
      <c r="M481" s="12"/>
      <c r="N481" s="12"/>
      <c r="O481" s="12"/>
      <c r="P481" s="98" t="str">
        <f xml:space="preserve"> IF(ISBLANK(M481),"",VLOOKUP(M481,ComboValue!$E$2:$I$18,5,FALSE))</f>
        <v/>
      </c>
      <c r="Q481" s="12"/>
      <c r="R481" s="234" t="str" cm="1">
        <f t="array" ref="R481">IF(OR(ISNUMBER(SEARCH("GHS05",$D481:$L481)),ISNUMBER(SEARCH("GHS06",$D481:$L481)),ISNUMBER(SEARCH("GHS07",$D481:$L481)),ISNUMBER(SEARCH("GHS08",$D481:$L481)),ISNUMBER(SEARCH("geen pictogram",$D481:$L481)),ISNUMBER(SEARCH("GHS09",$D481:$L481)),ISNUMBER(SEARCH("GHS05",$D481:$L481))),"JA","NEE")</f>
        <v>NEE</v>
      </c>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X481" s="121" t="str">
        <f xml:space="preserve"> IF(ISBLANK(D481),"",VLOOKUP(D481,ComboValue!$B$2:$C$11,2,FALSE) &amp; ",") &amp; IF(ISBLANK(E481),"",VLOOKUP(E481,ComboValue!$B$2:$C$11,2,FALSE) &amp; ",") &amp; IF(ISBLANK(F481),"",VLOOKUP(F481,ComboValue!$B$2:$C$11,2,FALSE) &amp; ",") &amp; IF(ISBLANK(G481),"",VLOOKUP(G481,ComboValue!$B$2:$C$11,2,FALSE) &amp; ",") &amp; IF(ISBLANK(H481),"",VLOOKUP(H481,ComboValue!$B$2:$C$11,2,FALSE) &amp; ",") &amp; IF(ISBLANK(I481),"",VLOOKUP(I481,ComboValue!$B$2:$C$11,2,FALSE) &amp; ",") &amp; IF(ISBLANK(J481),"",VLOOKUP(J481,ComboValue!$B$2:$C$11,2,FALSE) &amp; ",") &amp; IF(ISBLANK(K481),"",VLOOKUP(K481,ComboValue!$B$2:$C$11,2,FALSE) &amp; ",") &amp; IF(ISBLANK(L481),"",VLOOKUP(L481,ComboValue!$B$2:$C$11,2,FALSE) &amp; ",")</f>
        <v/>
      </c>
      <c r="AY481" s="121" t="str">
        <f t="shared" si="388"/>
        <v>Tous_NL</v>
      </c>
      <c r="AZ481" s="121" t="str">
        <f>IF(ISBLANK(M481),"",VLOOKUP(M481,ComboValue!$E$2:$G$18,3,FALSE))</f>
        <v/>
      </c>
      <c r="BA481" s="121" t="str">
        <f>IF(ISBLANK(N481),"",VLOOKUP(N481,ComboValue!$K$2:$L$5,2,FALSE))</f>
        <v/>
      </c>
      <c r="BB481" s="128" t="str">
        <f>IF(ISBLANK(S481),"",VLOOKUP(S481,ComboValue!$N$2:$O$70,2,FALSE) &amp; ",") &amp; IF(ISBLANK(T481),"",VLOOKUP(T481,ComboValue!$N$2:$O$70,2,FALSE) &amp; ",") &amp; IF(ISBLANK(U481),"",VLOOKUP(U481,ComboValue!$N$2:$O$70,2,FALSE) &amp; ",") &amp; IF(ISBLANK(V481),"",VLOOKUP(V481,ComboValue!$N$2:$O$70,2,FALSE) &amp; ",") &amp; IF(ISBLANK(W481),"",VLOOKUP(W481,ComboValue!$N$2:$O$70,2,FALSE) &amp; ",") &amp; IF(ISBLANK(X481),"",VLOOKUP(X481,ComboValue!$N$2:$O$70,2,FALSE) &amp; ",") &amp; IF(ISBLANK(Y481),"",VLOOKUP(Y481,ComboValue!$N$2:$O$70,2,FALSE) &amp; ",") &amp; IF(ISBLANK(Z481),"",VLOOKUP(Z481,ComboValue!$N$2:$O$70,2,FALSE) &amp; ",") &amp; IF(ISBLANK(AA481),"",VLOOKUP(AA481,ComboValue!$N$2:$O$70,2,FALSE) &amp; ",") &amp; IF(ISBLANK(AB481),"",VLOOKUP(AB481,ComboValue!$N$2:$O$70,2,FALSE) &amp; ",") &amp; IF(ISBLANK(AC481),"",VLOOKUP(AC481,ComboValue!$N$2:$O$70,2,FALSE) &amp; ",") &amp; IF(ISBLANK(AD481),"",VLOOKUP(AD481,ComboValue!$N$2:$O$70,2,FALSE) &amp; ",") &amp; IF(ISBLANK(AE481),"",VLOOKUP(AE481,ComboValue!$N$2:$O$70,2,FALSE) &amp; ",") &amp; IF(ISBLANK(AF481),"",VLOOKUP(AF481,ComboValue!$N$2:$O$70,2,FALSE) &amp; ",") &amp; IF(ISBLANK(AG481),"",VLOOKUP(AG481,ComboValue!$N$2:$O$70,2,FALSE) &amp; ",") &amp; IF(ISBLANK(AH481),"",VLOOKUP(AH481,ComboValue!$N$2:$O$70,2,FALSE) &amp; ",") &amp; IF(ISBLANK(AI481),"",VLOOKUP(AI481,ComboValue!$N$2:$O$70,2,FALSE) &amp; ",") &amp; IF(ISBLANK(AJ481),"",VLOOKUP(AJ481,ComboValue!$N$2:$O$70,2,FALSE) &amp; ",") &amp; IF(ISBLANK(AK481),"",VLOOKUP(AK481,ComboValue!$N$2:$O$70,2,FALSE) &amp; ",") &amp; IF(ISBLANK(AL481),"",VLOOKUP(AL481,ComboValue!$N$2:$O$70,2,FALSE) &amp; ",") &amp; IF(ISBLANK(AM481),"",VLOOKUP(AM481,ComboValue!$N$2:$O$70,2,FALSE) &amp; ",") &amp; IF(ISBLANK(AN481),"",VLOOKUP(AN481,ComboValue!$N$2:$O$70,2,FALSE) &amp; ",") &amp; IF(ISBLANK(AO481),"",VLOOKUP(AO481,ComboValue!$N$2:$O$70,2,FALSE) &amp; ",") &amp; IF(ISBLANK(AP481),"",VLOOKUP(AP481,ComboValue!$N$2:$O$70,2,FALSE) &amp; ",") &amp; IF(ISBLANK(AQ481),"",VLOOKUP(AQ481,ComboValue!$N$2:$O$70,2,FALSE) &amp; ",") &amp; IF(ISBLANK(AR481),"",VLOOKUP(AR481,ComboValue!$N$2:$O$70,2,FALSE) &amp; ",") &amp; IF(ISBLANK(AS481),"",VLOOKUP(AS481,ComboValue!$N$2:$O$70,2,FALSE) &amp; ",") &amp; IF(ISBLANK(AT481),"",VLOOKUP(AT481,ComboValue!$N$2:$O$70,2,FALSE) &amp; ",") &amp; IF(ISBLANK(AU481),"",VLOOKUP(AU481,ComboValue!$N$2:$O$70,2,FALSE) &amp; ",") &amp; IF(ISBLANK(AV481),"",VLOOKUP(AV481,ComboValue!$N$2:$O$70,2,FALSE) &amp; ",")</f>
        <v/>
      </c>
      <c r="BC481" s="122" t="str">
        <f t="shared" si="389"/>
        <v/>
      </c>
      <c r="BD481" s="110"/>
      <c r="BE481" s="120" t="str">
        <f t="shared" si="429"/>
        <v/>
      </c>
      <c r="BF481" s="121" t="str">
        <f t="shared" si="430"/>
        <v/>
      </c>
      <c r="BG481" s="121" t="str">
        <f t="shared" si="431"/>
        <v/>
      </c>
      <c r="BH481" s="121" t="str">
        <f t="shared" si="432"/>
        <v/>
      </c>
      <c r="BI481" s="121" t="str">
        <f t="shared" si="433"/>
        <v/>
      </c>
      <c r="BJ481" s="121" t="str">
        <f t="shared" si="434"/>
        <v/>
      </c>
      <c r="BK481" s="121" t="str">
        <f t="shared" si="435"/>
        <v/>
      </c>
      <c r="BL481" s="121" t="str">
        <f t="shared" si="436"/>
        <v/>
      </c>
      <c r="BM481" s="121" t="str">
        <f t="shared" si="437"/>
        <v/>
      </c>
      <c r="BN481" s="121" t="str">
        <f t="shared" si="438"/>
        <v/>
      </c>
      <c r="BO481" s="121">
        <f t="shared" si="390"/>
        <v>0</v>
      </c>
      <c r="BP481" s="121">
        <f t="shared" si="391"/>
        <v>0</v>
      </c>
      <c r="BQ481" s="121">
        <f t="shared" si="392"/>
        <v>0</v>
      </c>
      <c r="BR481" s="121">
        <f t="shared" si="393"/>
        <v>0</v>
      </c>
      <c r="BS481" s="121">
        <f t="shared" si="394"/>
        <v>0</v>
      </c>
      <c r="BT481" s="121">
        <f t="shared" si="395"/>
        <v>0</v>
      </c>
      <c r="BU481" s="121" t="str">
        <f t="shared" si="396"/>
        <v/>
      </c>
      <c r="BV481" s="121" t="str">
        <f t="shared" si="397"/>
        <v/>
      </c>
      <c r="BW481" s="121" t="str">
        <f t="shared" si="398"/>
        <v/>
      </c>
      <c r="BX481" s="121" t="str">
        <f t="shared" si="399"/>
        <v/>
      </c>
      <c r="BY481" s="121" t="str">
        <f t="shared" si="400"/>
        <v/>
      </c>
      <c r="BZ481" s="121" t="str">
        <f t="shared" si="401"/>
        <v/>
      </c>
      <c r="CA481" s="121" t="str">
        <f t="shared" si="402"/>
        <v/>
      </c>
      <c r="CB481" s="121" t="str">
        <f t="shared" si="403"/>
        <v/>
      </c>
      <c r="CC481" s="121" t="str">
        <f t="shared" si="404"/>
        <v/>
      </c>
      <c r="CD481" s="121" t="str">
        <f t="shared" si="405"/>
        <v/>
      </c>
      <c r="CE481" s="121" t="str">
        <f t="shared" si="406"/>
        <v/>
      </c>
      <c r="CF481" s="121" t="str">
        <f t="shared" si="407"/>
        <v/>
      </c>
      <c r="CG481" s="121" t="str">
        <f t="shared" si="408"/>
        <v/>
      </c>
      <c r="CH481" s="121" t="str">
        <f t="shared" si="409"/>
        <v/>
      </c>
      <c r="CI481" s="121" t="str">
        <f t="shared" si="410"/>
        <v/>
      </c>
      <c r="CJ481" s="129" t="str">
        <f t="shared" si="411"/>
        <v/>
      </c>
      <c r="CK481" s="121" t="str">
        <f t="shared" si="412"/>
        <v/>
      </c>
      <c r="CL481" s="121" t="str">
        <f t="shared" si="413"/>
        <v/>
      </c>
      <c r="CM481" s="122" t="str">
        <f t="shared" si="414"/>
        <v/>
      </c>
      <c r="CN481" s="122"/>
      <c r="CO481" s="122"/>
      <c r="CP481" s="122"/>
      <c r="CQ481" s="122"/>
      <c r="CR481" s="218" t="str">
        <f t="shared" si="439"/>
        <v>NO</v>
      </c>
      <c r="CS481" s="120" t="str">
        <f t="shared" si="415"/>
        <v/>
      </c>
      <c r="CT481" s="121" t="str">
        <f t="shared" si="416"/>
        <v/>
      </c>
      <c r="CU481" s="121" t="str">
        <f t="shared" si="417"/>
        <v/>
      </c>
      <c r="CV481" s="121" t="str">
        <f t="shared" si="418"/>
        <v/>
      </c>
      <c r="CW481" s="121" t="str">
        <f t="shared" si="419"/>
        <v/>
      </c>
      <c r="CX481" s="121" t="str">
        <f t="shared" si="420"/>
        <v/>
      </c>
      <c r="CY481" s="121" t="str">
        <f t="shared" si="421"/>
        <v/>
      </c>
      <c r="CZ481" s="121" t="str">
        <f t="shared" si="422"/>
        <v/>
      </c>
      <c r="DA481" s="121" t="str">
        <f t="shared" si="423"/>
        <v/>
      </c>
      <c r="DB481" s="122" t="str">
        <f t="shared" si="424"/>
        <v/>
      </c>
      <c r="DC481" s="120" t="str">
        <f t="shared" si="425"/>
        <v/>
      </c>
      <c r="DD481" s="121" t="str">
        <f t="shared" si="426"/>
        <v/>
      </c>
      <c r="DE481" s="121" t="str">
        <f t="shared" si="427"/>
        <v/>
      </c>
      <c r="DF481" s="122" t="str">
        <f t="shared" si="428"/>
        <v/>
      </c>
      <c r="DG481" s="110"/>
    </row>
    <row r="482" spans="2:111" ht="16.2" hidden="1" customHeight="1" outlineLevel="2" x14ac:dyDescent="0.4">
      <c r="B482" s="7">
        <v>477</v>
      </c>
      <c r="C482" s="12"/>
      <c r="D482" s="13"/>
      <c r="E482" s="14"/>
      <c r="F482" s="14"/>
      <c r="G482" s="14"/>
      <c r="H482" s="14"/>
      <c r="I482" s="14"/>
      <c r="J482" s="14"/>
      <c r="K482" s="14"/>
      <c r="L482" s="15"/>
      <c r="M482" s="12"/>
      <c r="N482" s="12"/>
      <c r="O482" s="12"/>
      <c r="P482" s="98" t="str">
        <f xml:space="preserve"> IF(ISBLANK(M482),"",VLOOKUP(M482,ComboValue!$E$2:$I$18,5,FALSE))</f>
        <v/>
      </c>
      <c r="Q482" s="12"/>
      <c r="R482" s="234" t="str" cm="1">
        <f t="array" ref="R482">IF(OR(ISNUMBER(SEARCH("GHS05",$D482:$L482)),ISNUMBER(SEARCH("GHS06",$D482:$L482)),ISNUMBER(SEARCH("GHS07",$D482:$L482)),ISNUMBER(SEARCH("GHS08",$D482:$L482)),ISNUMBER(SEARCH("geen pictogram",$D482:$L482)),ISNUMBER(SEARCH("GHS09",$D482:$L482)),ISNUMBER(SEARCH("GHS05",$D482:$L482))),"JA","NEE")</f>
        <v>NEE</v>
      </c>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X482" s="121" t="str">
        <f xml:space="preserve"> IF(ISBLANK(D482),"",VLOOKUP(D482,ComboValue!$B$2:$C$11,2,FALSE) &amp; ",") &amp; IF(ISBLANK(E482),"",VLOOKUP(E482,ComboValue!$B$2:$C$11,2,FALSE) &amp; ",") &amp; IF(ISBLANK(F482),"",VLOOKUP(F482,ComboValue!$B$2:$C$11,2,FALSE) &amp; ",") &amp; IF(ISBLANK(G482),"",VLOOKUP(G482,ComboValue!$B$2:$C$11,2,FALSE) &amp; ",") &amp; IF(ISBLANK(H482),"",VLOOKUP(H482,ComboValue!$B$2:$C$11,2,FALSE) &amp; ",") &amp; IF(ISBLANK(I482),"",VLOOKUP(I482,ComboValue!$B$2:$C$11,2,FALSE) &amp; ",") &amp; IF(ISBLANK(J482),"",VLOOKUP(J482,ComboValue!$B$2:$C$11,2,FALSE) &amp; ",") &amp; IF(ISBLANK(K482),"",VLOOKUP(K482,ComboValue!$B$2:$C$11,2,FALSE) &amp; ",") &amp; IF(ISBLANK(L482),"",VLOOKUP(L482,ComboValue!$B$2:$C$11,2,FALSE) &amp; ",")</f>
        <v/>
      </c>
      <c r="AY482" s="121" t="str">
        <f t="shared" si="388"/>
        <v>Tous_NL</v>
      </c>
      <c r="AZ482" s="121" t="str">
        <f>IF(ISBLANK(M482),"",VLOOKUP(M482,ComboValue!$E$2:$G$18,3,FALSE))</f>
        <v/>
      </c>
      <c r="BA482" s="121" t="str">
        <f>IF(ISBLANK(N482),"",VLOOKUP(N482,ComboValue!$K$2:$L$5,2,FALSE))</f>
        <v/>
      </c>
      <c r="BB482" s="128" t="str">
        <f>IF(ISBLANK(S482),"",VLOOKUP(S482,ComboValue!$N$2:$O$70,2,FALSE) &amp; ",") &amp; IF(ISBLANK(T482),"",VLOOKUP(T482,ComboValue!$N$2:$O$70,2,FALSE) &amp; ",") &amp; IF(ISBLANK(U482),"",VLOOKUP(U482,ComboValue!$N$2:$O$70,2,FALSE) &amp; ",") &amp; IF(ISBLANK(V482),"",VLOOKUP(V482,ComboValue!$N$2:$O$70,2,FALSE) &amp; ",") &amp; IF(ISBLANK(W482),"",VLOOKUP(W482,ComboValue!$N$2:$O$70,2,FALSE) &amp; ",") &amp; IF(ISBLANK(X482),"",VLOOKUP(X482,ComboValue!$N$2:$O$70,2,FALSE) &amp; ",") &amp; IF(ISBLANK(Y482),"",VLOOKUP(Y482,ComboValue!$N$2:$O$70,2,FALSE) &amp; ",") &amp; IF(ISBLANK(Z482),"",VLOOKUP(Z482,ComboValue!$N$2:$O$70,2,FALSE) &amp; ",") &amp; IF(ISBLANK(AA482),"",VLOOKUP(AA482,ComboValue!$N$2:$O$70,2,FALSE) &amp; ",") &amp; IF(ISBLANK(AB482),"",VLOOKUP(AB482,ComboValue!$N$2:$O$70,2,FALSE) &amp; ",") &amp; IF(ISBLANK(AC482),"",VLOOKUP(AC482,ComboValue!$N$2:$O$70,2,FALSE) &amp; ",") &amp; IF(ISBLANK(AD482),"",VLOOKUP(AD482,ComboValue!$N$2:$O$70,2,FALSE) &amp; ",") &amp; IF(ISBLANK(AE482),"",VLOOKUP(AE482,ComboValue!$N$2:$O$70,2,FALSE) &amp; ",") &amp; IF(ISBLANK(AF482),"",VLOOKUP(AF482,ComboValue!$N$2:$O$70,2,FALSE) &amp; ",") &amp; IF(ISBLANK(AG482),"",VLOOKUP(AG482,ComboValue!$N$2:$O$70,2,FALSE) &amp; ",") &amp; IF(ISBLANK(AH482),"",VLOOKUP(AH482,ComboValue!$N$2:$O$70,2,FALSE) &amp; ",") &amp; IF(ISBLANK(AI482),"",VLOOKUP(AI482,ComboValue!$N$2:$O$70,2,FALSE) &amp; ",") &amp; IF(ISBLANK(AJ482),"",VLOOKUP(AJ482,ComboValue!$N$2:$O$70,2,FALSE) &amp; ",") &amp; IF(ISBLANK(AK482),"",VLOOKUP(AK482,ComboValue!$N$2:$O$70,2,FALSE) &amp; ",") &amp; IF(ISBLANK(AL482),"",VLOOKUP(AL482,ComboValue!$N$2:$O$70,2,FALSE) &amp; ",") &amp; IF(ISBLANK(AM482),"",VLOOKUP(AM482,ComboValue!$N$2:$O$70,2,FALSE) &amp; ",") &amp; IF(ISBLANK(AN482),"",VLOOKUP(AN482,ComboValue!$N$2:$O$70,2,FALSE) &amp; ",") &amp; IF(ISBLANK(AO482),"",VLOOKUP(AO482,ComboValue!$N$2:$O$70,2,FALSE) &amp; ",") &amp; IF(ISBLANK(AP482),"",VLOOKUP(AP482,ComboValue!$N$2:$O$70,2,FALSE) &amp; ",") &amp; IF(ISBLANK(AQ482),"",VLOOKUP(AQ482,ComboValue!$N$2:$O$70,2,FALSE) &amp; ",") &amp; IF(ISBLANK(AR482),"",VLOOKUP(AR482,ComboValue!$N$2:$O$70,2,FALSE) &amp; ",") &amp; IF(ISBLANK(AS482),"",VLOOKUP(AS482,ComboValue!$N$2:$O$70,2,FALSE) &amp; ",") &amp; IF(ISBLANK(AT482),"",VLOOKUP(AT482,ComboValue!$N$2:$O$70,2,FALSE) &amp; ",") &amp; IF(ISBLANK(AU482),"",VLOOKUP(AU482,ComboValue!$N$2:$O$70,2,FALSE) &amp; ",") &amp; IF(ISBLANK(AV482),"",VLOOKUP(AV482,ComboValue!$N$2:$O$70,2,FALSE) &amp; ",")</f>
        <v/>
      </c>
      <c r="BC482" s="122" t="str">
        <f t="shared" si="389"/>
        <v/>
      </c>
      <c r="BD482" s="110"/>
      <c r="BE482" s="120" t="str">
        <f t="shared" si="429"/>
        <v/>
      </c>
      <c r="BF482" s="121" t="str">
        <f t="shared" si="430"/>
        <v/>
      </c>
      <c r="BG482" s="121" t="str">
        <f t="shared" si="431"/>
        <v/>
      </c>
      <c r="BH482" s="121" t="str">
        <f t="shared" si="432"/>
        <v/>
      </c>
      <c r="BI482" s="121" t="str">
        <f t="shared" si="433"/>
        <v/>
      </c>
      <c r="BJ482" s="121" t="str">
        <f t="shared" si="434"/>
        <v/>
      </c>
      <c r="BK482" s="121" t="str">
        <f t="shared" si="435"/>
        <v/>
      </c>
      <c r="BL482" s="121" t="str">
        <f t="shared" si="436"/>
        <v/>
      </c>
      <c r="BM482" s="121" t="str">
        <f t="shared" si="437"/>
        <v/>
      </c>
      <c r="BN482" s="121" t="str">
        <f t="shared" si="438"/>
        <v/>
      </c>
      <c r="BO482" s="121">
        <f t="shared" si="390"/>
        <v>0</v>
      </c>
      <c r="BP482" s="121">
        <f t="shared" si="391"/>
        <v>0</v>
      </c>
      <c r="BQ482" s="121">
        <f t="shared" si="392"/>
        <v>0</v>
      </c>
      <c r="BR482" s="121">
        <f t="shared" si="393"/>
        <v>0</v>
      </c>
      <c r="BS482" s="121">
        <f t="shared" si="394"/>
        <v>0</v>
      </c>
      <c r="BT482" s="121">
        <f t="shared" si="395"/>
        <v>0</v>
      </c>
      <c r="BU482" s="121" t="str">
        <f t="shared" si="396"/>
        <v/>
      </c>
      <c r="BV482" s="121" t="str">
        <f t="shared" si="397"/>
        <v/>
      </c>
      <c r="BW482" s="121" t="str">
        <f t="shared" si="398"/>
        <v/>
      </c>
      <c r="BX482" s="121" t="str">
        <f t="shared" si="399"/>
        <v/>
      </c>
      <c r="BY482" s="121" t="str">
        <f t="shared" si="400"/>
        <v/>
      </c>
      <c r="BZ482" s="121" t="str">
        <f t="shared" si="401"/>
        <v/>
      </c>
      <c r="CA482" s="121" t="str">
        <f t="shared" si="402"/>
        <v/>
      </c>
      <c r="CB482" s="121" t="str">
        <f t="shared" si="403"/>
        <v/>
      </c>
      <c r="CC482" s="121" t="str">
        <f t="shared" si="404"/>
        <v/>
      </c>
      <c r="CD482" s="121" t="str">
        <f t="shared" si="405"/>
        <v/>
      </c>
      <c r="CE482" s="121" t="str">
        <f t="shared" si="406"/>
        <v/>
      </c>
      <c r="CF482" s="121" t="str">
        <f t="shared" si="407"/>
        <v/>
      </c>
      <c r="CG482" s="121" t="str">
        <f t="shared" si="408"/>
        <v/>
      </c>
      <c r="CH482" s="121" t="str">
        <f t="shared" si="409"/>
        <v/>
      </c>
      <c r="CI482" s="121" t="str">
        <f t="shared" si="410"/>
        <v/>
      </c>
      <c r="CJ482" s="129" t="str">
        <f t="shared" si="411"/>
        <v/>
      </c>
      <c r="CK482" s="121" t="str">
        <f t="shared" si="412"/>
        <v/>
      </c>
      <c r="CL482" s="121" t="str">
        <f t="shared" si="413"/>
        <v/>
      </c>
      <c r="CM482" s="122" t="str">
        <f t="shared" si="414"/>
        <v/>
      </c>
      <c r="CN482" s="122"/>
      <c r="CO482" s="122"/>
      <c r="CP482" s="122"/>
      <c r="CQ482" s="122"/>
      <c r="CR482" s="218" t="str">
        <f t="shared" si="439"/>
        <v>NO</v>
      </c>
      <c r="CS482" s="120" t="str">
        <f t="shared" si="415"/>
        <v/>
      </c>
      <c r="CT482" s="121" t="str">
        <f t="shared" si="416"/>
        <v/>
      </c>
      <c r="CU482" s="121" t="str">
        <f t="shared" si="417"/>
        <v/>
      </c>
      <c r="CV482" s="121" t="str">
        <f t="shared" si="418"/>
        <v/>
      </c>
      <c r="CW482" s="121" t="str">
        <f t="shared" si="419"/>
        <v/>
      </c>
      <c r="CX482" s="121" t="str">
        <f t="shared" si="420"/>
        <v/>
      </c>
      <c r="CY482" s="121" t="str">
        <f t="shared" si="421"/>
        <v/>
      </c>
      <c r="CZ482" s="121" t="str">
        <f t="shared" si="422"/>
        <v/>
      </c>
      <c r="DA482" s="121" t="str">
        <f t="shared" si="423"/>
        <v/>
      </c>
      <c r="DB482" s="122" t="str">
        <f t="shared" si="424"/>
        <v/>
      </c>
      <c r="DC482" s="120" t="str">
        <f t="shared" si="425"/>
        <v/>
      </c>
      <c r="DD482" s="121" t="str">
        <f t="shared" si="426"/>
        <v/>
      </c>
      <c r="DE482" s="121" t="str">
        <f t="shared" si="427"/>
        <v/>
      </c>
      <c r="DF482" s="122" t="str">
        <f t="shared" si="428"/>
        <v/>
      </c>
      <c r="DG482" s="110"/>
    </row>
    <row r="483" spans="2:111" ht="16.2" hidden="1" customHeight="1" outlineLevel="2" x14ac:dyDescent="0.4">
      <c r="B483" s="7">
        <v>478</v>
      </c>
      <c r="C483" s="12"/>
      <c r="D483" s="13"/>
      <c r="E483" s="14"/>
      <c r="F483" s="14"/>
      <c r="G483" s="14"/>
      <c r="H483" s="14"/>
      <c r="I483" s="14"/>
      <c r="J483" s="14"/>
      <c r="K483" s="14"/>
      <c r="L483" s="15"/>
      <c r="M483" s="12"/>
      <c r="N483" s="12"/>
      <c r="O483" s="12"/>
      <c r="P483" s="98" t="str">
        <f xml:space="preserve"> IF(ISBLANK(M483),"",VLOOKUP(M483,ComboValue!$E$2:$I$18,5,FALSE))</f>
        <v/>
      </c>
      <c r="Q483" s="12"/>
      <c r="R483" s="234" t="str" cm="1">
        <f t="array" ref="R483">IF(OR(ISNUMBER(SEARCH("GHS05",$D483:$L483)),ISNUMBER(SEARCH("GHS06",$D483:$L483)),ISNUMBER(SEARCH("GHS07",$D483:$L483)),ISNUMBER(SEARCH("GHS08",$D483:$L483)),ISNUMBER(SEARCH("geen pictogram",$D483:$L483)),ISNUMBER(SEARCH("GHS09",$D483:$L483)),ISNUMBER(SEARCH("GHS05",$D483:$L483))),"JA","NEE")</f>
        <v>NEE</v>
      </c>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X483" s="121" t="str">
        <f xml:space="preserve"> IF(ISBLANK(D483),"",VLOOKUP(D483,ComboValue!$B$2:$C$11,2,FALSE) &amp; ",") &amp; IF(ISBLANK(E483),"",VLOOKUP(E483,ComboValue!$B$2:$C$11,2,FALSE) &amp; ",") &amp; IF(ISBLANK(F483),"",VLOOKUP(F483,ComboValue!$B$2:$C$11,2,FALSE) &amp; ",") &amp; IF(ISBLANK(G483),"",VLOOKUP(G483,ComboValue!$B$2:$C$11,2,FALSE) &amp; ",") &amp; IF(ISBLANK(H483),"",VLOOKUP(H483,ComboValue!$B$2:$C$11,2,FALSE) &amp; ",") &amp; IF(ISBLANK(I483),"",VLOOKUP(I483,ComboValue!$B$2:$C$11,2,FALSE) &amp; ",") &amp; IF(ISBLANK(J483),"",VLOOKUP(J483,ComboValue!$B$2:$C$11,2,FALSE) &amp; ",") &amp; IF(ISBLANK(K483),"",VLOOKUP(K483,ComboValue!$B$2:$C$11,2,FALSE) &amp; ",") &amp; IF(ISBLANK(L483),"",VLOOKUP(L483,ComboValue!$B$2:$C$11,2,FALSE) &amp; ",")</f>
        <v/>
      </c>
      <c r="AY483" s="121" t="str">
        <f t="shared" ref="AY483:AY505" si="440">IF(ISNUMBER(SEARCH("04",AX483)),"Gaz_Nl","Tous_NL")</f>
        <v>Tous_NL</v>
      </c>
      <c r="AZ483" s="121" t="str">
        <f>IF(ISBLANK(M483),"",VLOOKUP(M483,ComboValue!$E$2:$G$18,3,FALSE))</f>
        <v/>
      </c>
      <c r="BA483" s="121" t="str">
        <f>IF(ISBLANK(N483),"",VLOOKUP(N483,ComboValue!$K$2:$L$5,2,FALSE))</f>
        <v/>
      </c>
      <c r="BB483" s="128" t="str">
        <f>IF(ISBLANK(S483),"",VLOOKUP(S483,ComboValue!$N$2:$O$70,2,FALSE) &amp; ",") &amp; IF(ISBLANK(T483),"",VLOOKUP(T483,ComboValue!$N$2:$O$70,2,FALSE) &amp; ",") &amp; IF(ISBLANK(U483),"",VLOOKUP(U483,ComboValue!$N$2:$O$70,2,FALSE) &amp; ",") &amp; IF(ISBLANK(V483),"",VLOOKUP(V483,ComboValue!$N$2:$O$70,2,FALSE) &amp; ",") &amp; IF(ISBLANK(W483),"",VLOOKUP(W483,ComboValue!$N$2:$O$70,2,FALSE) &amp; ",") &amp; IF(ISBLANK(X483),"",VLOOKUP(X483,ComboValue!$N$2:$O$70,2,FALSE) &amp; ",") &amp; IF(ISBLANK(Y483),"",VLOOKUP(Y483,ComboValue!$N$2:$O$70,2,FALSE) &amp; ",") &amp; IF(ISBLANK(Z483),"",VLOOKUP(Z483,ComboValue!$N$2:$O$70,2,FALSE) &amp; ",") &amp; IF(ISBLANK(AA483),"",VLOOKUP(AA483,ComboValue!$N$2:$O$70,2,FALSE) &amp; ",") &amp; IF(ISBLANK(AB483),"",VLOOKUP(AB483,ComboValue!$N$2:$O$70,2,FALSE) &amp; ",") &amp; IF(ISBLANK(AC483),"",VLOOKUP(AC483,ComboValue!$N$2:$O$70,2,FALSE) &amp; ",") &amp; IF(ISBLANK(AD483),"",VLOOKUP(AD483,ComboValue!$N$2:$O$70,2,FALSE) &amp; ",") &amp; IF(ISBLANK(AE483),"",VLOOKUP(AE483,ComboValue!$N$2:$O$70,2,FALSE) &amp; ",") &amp; IF(ISBLANK(AF483),"",VLOOKUP(AF483,ComboValue!$N$2:$O$70,2,FALSE) &amp; ",") &amp; IF(ISBLANK(AG483),"",VLOOKUP(AG483,ComboValue!$N$2:$O$70,2,FALSE) &amp; ",") &amp; IF(ISBLANK(AH483),"",VLOOKUP(AH483,ComboValue!$N$2:$O$70,2,FALSE) &amp; ",") &amp; IF(ISBLANK(AI483),"",VLOOKUP(AI483,ComboValue!$N$2:$O$70,2,FALSE) &amp; ",") &amp; IF(ISBLANK(AJ483),"",VLOOKUP(AJ483,ComboValue!$N$2:$O$70,2,FALSE) &amp; ",") &amp; IF(ISBLANK(AK483),"",VLOOKUP(AK483,ComboValue!$N$2:$O$70,2,FALSE) &amp; ",") &amp; IF(ISBLANK(AL483),"",VLOOKUP(AL483,ComboValue!$N$2:$O$70,2,FALSE) &amp; ",") &amp; IF(ISBLANK(AM483),"",VLOOKUP(AM483,ComboValue!$N$2:$O$70,2,FALSE) &amp; ",") &amp; IF(ISBLANK(AN483),"",VLOOKUP(AN483,ComboValue!$N$2:$O$70,2,FALSE) &amp; ",") &amp; IF(ISBLANK(AO483),"",VLOOKUP(AO483,ComboValue!$N$2:$O$70,2,FALSE) &amp; ",") &amp; IF(ISBLANK(AP483),"",VLOOKUP(AP483,ComboValue!$N$2:$O$70,2,FALSE) &amp; ",") &amp; IF(ISBLANK(AQ483),"",VLOOKUP(AQ483,ComboValue!$N$2:$O$70,2,FALSE) &amp; ",") &amp; IF(ISBLANK(AR483),"",VLOOKUP(AR483,ComboValue!$N$2:$O$70,2,FALSE) &amp; ",") &amp; IF(ISBLANK(AS483),"",VLOOKUP(AS483,ComboValue!$N$2:$O$70,2,FALSE) &amp; ",") &amp; IF(ISBLANK(AT483),"",VLOOKUP(AT483,ComboValue!$N$2:$O$70,2,FALSE) &amp; ",") &amp; IF(ISBLANK(AU483),"",VLOOKUP(AU483,ComboValue!$N$2:$O$70,2,FALSE) &amp; ",") &amp; IF(ISBLANK(AV483),"",VLOOKUP(AV483,ComboValue!$N$2:$O$70,2,FALSE) &amp; ",")</f>
        <v/>
      </c>
      <c r="BC483" s="122" t="str">
        <f t="shared" ref="BC483:BC505" si="441">IF(AND(ISNUMBER(SEARCH("04",AX483)),NOT(OR("C_01"=AZ483,"C_01b"=AZ483,"C_02"=AZ483,"C_03"=AZ483))),"01,","") &amp; IF(OR(AND("C_01"=AZ483,NOT("04"=BA483)),AND("C_02"=AZ483,NOT("04"=BA483)),AND("C_03"=AZ483,NOT("04"=BA483)),AND("C_04"=AZ483,NOT("01"=BA483)),AND("C_05"=AZ483,NOT("01"=BA483)),AND("C_06"=AZ483,OR("04"=BA483,BA483="")),AND("C_07"=AZ483,OR("04"=BA483,BA483="")),AND("C_08"=AZ483,NOT("03"=BA483)),AND("C_09"=AZ483,NOT("03"=BA483)),AND("C_10"=AZ483,NOT("04"=BA483)),AND("C_11"=AZ483,NOT("04"=BA483)),AND("C_12"=AZ483,NOT("04"=BA483)),AND("C_13"=AZ483,NOT("04"=BA483)),AND("C_14"=AZ483,NOT("04"=BA483))),"02,","") &amp; IF(AND(OR(ISNUMBER(SEARCH("11",BB483)),ISNUMBER(SEARCH("12",BB483))),NOT("01"=BA483)),"03,","") &amp; IF(AND(ISNUMBER(SEARCH("13",BB483)),NOT("02"=BA483)),"04,","")</f>
        <v/>
      </c>
      <c r="BD483" s="110"/>
      <c r="BE483" s="120" t="str">
        <f t="shared" si="429"/>
        <v/>
      </c>
      <c r="BF483" s="121" t="str">
        <f t="shared" si="430"/>
        <v/>
      </c>
      <c r="BG483" s="121" t="str">
        <f t="shared" si="431"/>
        <v/>
      </c>
      <c r="BH483" s="121" t="str">
        <f t="shared" si="432"/>
        <v/>
      </c>
      <c r="BI483" s="121" t="str">
        <f t="shared" si="433"/>
        <v/>
      </c>
      <c r="BJ483" s="121" t="str">
        <f t="shared" si="434"/>
        <v/>
      </c>
      <c r="BK483" s="121" t="str">
        <f t="shared" si="435"/>
        <v/>
      </c>
      <c r="BL483" s="121" t="str">
        <f t="shared" si="436"/>
        <v/>
      </c>
      <c r="BM483" s="121" t="str">
        <f t="shared" si="437"/>
        <v/>
      </c>
      <c r="BN483" s="121" t="str">
        <f t="shared" si="438"/>
        <v/>
      </c>
      <c r="BO483" s="121">
        <f t="shared" ref="BO483:BO505" si="442">IF(BF483="",0,BF483)</f>
        <v>0</v>
      </c>
      <c r="BP483" s="121">
        <f t="shared" ref="BP483:BP505" si="443">IF(BI483="",0,BI483-BQ483-BO483)</f>
        <v>0</v>
      </c>
      <c r="BQ483" s="121">
        <f t="shared" ref="BQ483:BQ505" si="444">IF(BJ483="",0,BJ483-BO483)</f>
        <v>0</v>
      </c>
      <c r="BR483" s="121">
        <f t="shared" ref="BR483:BR505" si="445">IF(BK483="",0,BK483-BS483-BP483-BQ483-BO483)</f>
        <v>0</v>
      </c>
      <c r="BS483" s="121">
        <f t="shared" ref="BS483:BS505" si="446">IF(BK483="",0,BK483-BP483-BQ483-BO483)</f>
        <v>0</v>
      </c>
      <c r="BT483" s="121">
        <f t="shared" ref="BT483:BT505" si="447">IF(BL483="",0,BL483-BR483-BS483-BP483-BQ483-BO483)</f>
        <v>0</v>
      </c>
      <c r="BU483" s="121" t="str">
        <f t="shared" ref="BU483:BU505" si="448">IF(AZ483="D_01",O483,"")</f>
        <v/>
      </c>
      <c r="BV483" s="121" t="str">
        <f t="shared" ref="BV483:BV505" si="449">IF(AZ483="D_01b",O483,"")</f>
        <v/>
      </c>
      <c r="BW483" s="121" t="str">
        <f t="shared" ref="BW483:BW505" si="450">IF(AZ483="D_02",O483,"")</f>
        <v/>
      </c>
      <c r="BX483" s="121" t="str">
        <f t="shared" ref="BX483:BX505" si="451">IF(AZ483="D_03",O483,"")</f>
        <v/>
      </c>
      <c r="BY483" s="121" t="str">
        <f t="shared" ref="BY483:BY505" si="452">IF(AND(OR(AZ483="D_04",AZ483="D_06"),BA483="01"),O483,"")</f>
        <v/>
      </c>
      <c r="BZ483" s="121" t="str">
        <f t="shared" ref="BZ483:BZ505" si="453">IF(AND(OR(AZ483="D_05",AZ483="D_07"),BA483="01"),O483,"")</f>
        <v/>
      </c>
      <c r="CA483" s="121" t="str">
        <f t="shared" ref="CA483:CA505" si="454">IF(AND(AZ483="D_06",BA483="02"),O483,"")</f>
        <v/>
      </c>
      <c r="CB483" s="121" t="str">
        <f t="shared" ref="CB483:CB505" si="455">IF(AND(AZ483="D_07",BA483="02"),O483,"")</f>
        <v/>
      </c>
      <c r="CC483" s="121" t="str">
        <f t="shared" ref="CC483:CC505" si="456">IF(AND(OR(AZ483="D_06",AZ483="D_08"),BA483="03"),O483,"")</f>
        <v/>
      </c>
      <c r="CD483" s="121" t="str">
        <f t="shared" ref="CD483:CD505" si="457">IF(AND(OR(AZ483="D_07",AZ483="D_09"),BA483="03"),O483,"")</f>
        <v/>
      </c>
      <c r="CE483" s="121" t="str">
        <f t="shared" ref="CE483:CE505" si="458">IF(AZ483="D_10",O483,"")</f>
        <v/>
      </c>
      <c r="CF483" s="121" t="str">
        <f t="shared" ref="CF483:CF505" si="459">IF(AZ483="D_11",O483,"")</f>
        <v/>
      </c>
      <c r="CG483" s="121" t="str">
        <f t="shared" ref="CG483:CG505" si="460">IF(AZ483="D_12",O483,"")</f>
        <v/>
      </c>
      <c r="CH483" s="121" t="str">
        <f t="shared" ref="CH483:CH505" si="461">IF(AZ483="D_13",O483,"")</f>
        <v/>
      </c>
      <c r="CI483" s="121" t="str">
        <f t="shared" ref="CI483:CI505" si="462">IF(AZ483="D_14",O483,"")</f>
        <v/>
      </c>
      <c r="CJ483" s="129" t="str">
        <f t="shared" ref="CJ483:CJ505" si="463">IF(AZ483="D_15",O483,"")</f>
        <v/>
      </c>
      <c r="CK483" s="121" t="str">
        <f t="shared" ref="CK483:CK505" si="464">IF(AND(AZ483="D_16",OR(ISNUMBER(SEARCH("34",BB483)),ISNUMBER(SEARCH("35",BB483)),ISNUMBER(SEARCH("38",BB483)),ISNUMBER(SEARCH("40",BB483)),ISNUMBER(SEARCH("41",BB483)),ISNUMBER(SEARCH("42",BB483)),ISNUMBER(SEARCH("43",BB483)),ISNUMBER(SEARCH("46",BB483)),ISNUMBER(SEARCH("47",BB483)),ISNUMBER(SEARCH("48",BB483)),ISNUMBER(SEARCH("53",BB483)),ISNUMBER(SEARCH("55",BB483)),ISNUMBER(SEARCH("58",BB483)))),O483-IF(ISNUMBER(CL483),CL483,0),"")</f>
        <v/>
      </c>
      <c r="CL483" s="121" t="str">
        <f t="shared" ref="CL483:CL505" si="465">IF(AND(AZ483="D_16",OR(ISNUMBER(SEARCH("01",BB483)),ISNUMBER(SEARCH("02",BB483)),ISNUMBER(SEARCH("03",BB483)),ISNUMBER(SEARCH("04",BB483)),ISNUMBER(SEARCH("05",BB483)),ISNUMBER(SEARCH("06",BB483)),ISNUMBER(SEARCH("07",BB483)),ISNUMBER(SEARCH("08",BB483)),ISNUMBER(SEARCH("09",BB483)),ISNUMBER(SEARCH("10",BB483)),ISNUMBER(SEARCH("11",BB483)),ISNUMBER(SEARCH("12",BB483)),ISNUMBER(SEARCH("13",BB483)),ISNUMBER(SEARCH("14",BB483)),ISNUMBER(SEARCH("15",BB483)),ISNUMBER(SEARCH("16",BB483)),ISNUMBER(SEARCH("17",BB483)),ISNUMBER(SEARCH("18",BB483)),ISNUMBER(SEARCH("19",BB483)),ISNUMBER(SEARCH("20",BB483)),ISNUMBER(SEARCH("21",BB483)),ISNUMBER(SEARCH("22",BB483)),ISNUMBER(SEARCH("23",BB483)),ISNUMBER(SEARCH("24",BB483)),ISNUMBER(SEARCH("25",BB483)),ISNUMBER(SEARCH("26",BB483)),ISNUMBER(SEARCH("27",BB483)),ISNUMBER(SEARCH("28",BB483)),ISNUMBER(SEARCH("29",BB483)),ISNUMBER(SEARCH("30",BB483)),ISNUMBER(SEARCH("31",BB483)),ISNUMBER(SEARCH("32",BB483)),ISNUMBER(SEARCH("33",BB483)),ISNUMBER(SEARCH("36",BB483)),ISNUMBER(SEARCH("37",BB483)),ISNUMBER(SEARCH("39",BB483)),ISNUMBER(SEARCH("44",BB483)),ISNUMBER(SEARCH("45",BB483)),ISNUMBER(SEARCH("49",BB483)),ISNUMBER(SEARCH("50",BB483)),ISNUMBER(SEARCH("51",BB483)),ISNUMBER(SEARCH("52",BB483)),ISNUMBER(SEARCH("54",BB483)),ISNUMBER(SEARCH("56",BB483)),ISNUMBER(SEARCH("57",BB483)),ISNUMBER(SEARCH("59",BB483)),ISNUMBER(SEARCH("60",BB483)),ISNUMBER(SEARCH("61",BB483)),ISNUMBER(SEARCH("62",BB483)),ISNUMBER(SEARCH("63",BB483)),ISNUMBER(SEARCH("64",BB483)),ISNUMBER(SEARCH("65",BB483)),ISNUMBER(SEARCH("66",BB483)))),O483,"")</f>
        <v/>
      </c>
      <c r="CM483" s="122" t="str">
        <f t="shared" ref="CM483:CM505" si="466">IF(OR(ISNUMBER(SEARCH("44",BB483)),ISNUMBER(SEARCH("45",BB483)),ISNUMBER(SEARCH("46",BB483)),ISNUMBER(SEARCH("47",BB483)),ISNUMBER(SEARCH("50",BB483)),ISNUMBER(SEARCH("51",BB483)),ISNUMBER(SEARCH("52",BB483)),ISNUMBER(SEARCH("53",BB483)),ISNUMBER(SEARCH("54",BB483)),ISNUMBER(SEARCH("55",BB483)),ISNUMBER(SEARCH("56",BB483)),ISNUMBER(SEARCH("57",BB483)),ISNUMBER(SEARCH("59",BB483))),B483 &amp; ",","")</f>
        <v/>
      </c>
      <c r="CN483" s="122"/>
      <c r="CO483" s="122"/>
      <c r="CP483" s="122"/>
      <c r="CQ483" s="122"/>
      <c r="CR483" s="218" t="str">
        <f t="shared" si="439"/>
        <v>NO</v>
      </c>
      <c r="CS483" s="120" t="str">
        <f t="shared" ref="CS483:CS505" si="467">IF(ISNUMBER(SEARCH("01",AX483)),B483 &amp; ",","")</f>
        <v/>
      </c>
      <c r="CT483" s="121" t="str">
        <f t="shared" ref="CT483:CT505" si="468">IF(ISNUMBER(SEARCH("02",AX483)),B483 &amp; ",","")</f>
        <v/>
      </c>
      <c r="CU483" s="121" t="str">
        <f t="shared" ref="CU483:CU505" si="469">IF(ISNUMBER(SEARCH("03",AX483)),B483 &amp; ",","")</f>
        <v/>
      </c>
      <c r="CV483" s="121" t="str">
        <f t="shared" ref="CV483:CV505" si="470">IF(ISNUMBER(SEARCH("04",AX483)),B483 &amp; ",","")</f>
        <v/>
      </c>
      <c r="CW483" s="121" t="str">
        <f t="shared" ref="CW483:CW505" si="471">IF(ISNUMBER(SEARCH("05",AX483)),B483 &amp; ",","")</f>
        <v/>
      </c>
      <c r="CX483" s="121" t="str">
        <f t="shared" ref="CX483:CX505" si="472">IF(ISNUMBER(SEARCH("06",AX483)),B483 &amp; ",","")</f>
        <v/>
      </c>
      <c r="CY483" s="121" t="str">
        <f t="shared" ref="CY483:CY505" si="473">IF(ISNUMBER(SEARCH("07",AX483)),B483 &amp; ",","")</f>
        <v/>
      </c>
      <c r="CZ483" s="121" t="str">
        <f t="shared" ref="CZ483:CZ505" si="474">IF(ISNUMBER(SEARCH("08",AX483)),B483 &amp; ",","")</f>
        <v/>
      </c>
      <c r="DA483" s="121" t="str">
        <f t="shared" ref="DA483:DA505" si="475">IF(ISNUMBER(SEARCH("09",AX483)),B483 &amp; ",","")</f>
        <v/>
      </c>
      <c r="DB483" s="122" t="str">
        <f t="shared" ref="DB483:DB505" si="476">IF(ISNUMBER(SEARCH("10",AX483)),B483 &amp; ",","")</f>
        <v/>
      </c>
      <c r="DC483" s="120" t="str">
        <f t="shared" ref="DC483:DC505" si="477">IF(ISNUMBER(SEARCH("01",BC483)),B483 &amp; ",","")</f>
        <v/>
      </c>
      <c r="DD483" s="121" t="str">
        <f t="shared" ref="DD483:DD505" si="478">IF(ISNUMBER(SEARCH("02",BC483)),B483 &amp; ",","")</f>
        <v/>
      </c>
      <c r="DE483" s="121" t="str">
        <f t="shared" ref="DE483:DE505" si="479">IF(ISNUMBER(SEARCH("03",BC483)),B483 &amp; ",","")</f>
        <v/>
      </c>
      <c r="DF483" s="122" t="str">
        <f t="shared" ref="DF483:DF505" si="480">IF(ISNUMBER(SEARCH("04",BC483)),B483 &amp; ",","")</f>
        <v/>
      </c>
      <c r="DG483" s="110"/>
    </row>
    <row r="484" spans="2:111" ht="16.2" hidden="1" customHeight="1" outlineLevel="2" x14ac:dyDescent="0.4">
      <c r="B484" s="7">
        <v>479</v>
      </c>
      <c r="C484" s="12"/>
      <c r="D484" s="13"/>
      <c r="E484" s="14"/>
      <c r="F484" s="14"/>
      <c r="G484" s="14"/>
      <c r="H484" s="14"/>
      <c r="I484" s="14"/>
      <c r="J484" s="14"/>
      <c r="K484" s="14"/>
      <c r="L484" s="15"/>
      <c r="M484" s="12"/>
      <c r="N484" s="12"/>
      <c r="O484" s="12"/>
      <c r="P484" s="98" t="str">
        <f xml:space="preserve"> IF(ISBLANK(M484),"",VLOOKUP(M484,ComboValue!$E$2:$I$18,5,FALSE))</f>
        <v/>
      </c>
      <c r="Q484" s="12"/>
      <c r="R484" s="234" t="str" cm="1">
        <f t="array" ref="R484">IF(OR(ISNUMBER(SEARCH("GHS05",$D484:$L484)),ISNUMBER(SEARCH("GHS06",$D484:$L484)),ISNUMBER(SEARCH("GHS07",$D484:$L484)),ISNUMBER(SEARCH("GHS08",$D484:$L484)),ISNUMBER(SEARCH("geen pictogram",$D484:$L484)),ISNUMBER(SEARCH("GHS09",$D484:$L484)),ISNUMBER(SEARCH("GHS05",$D484:$L484))),"JA","NEE")</f>
        <v>NEE</v>
      </c>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X484" s="121" t="str">
        <f xml:space="preserve"> IF(ISBLANK(D484),"",VLOOKUP(D484,ComboValue!$B$2:$C$11,2,FALSE) &amp; ",") &amp; IF(ISBLANK(E484),"",VLOOKUP(E484,ComboValue!$B$2:$C$11,2,FALSE) &amp; ",") &amp; IF(ISBLANK(F484),"",VLOOKUP(F484,ComboValue!$B$2:$C$11,2,FALSE) &amp; ",") &amp; IF(ISBLANK(G484),"",VLOOKUP(G484,ComboValue!$B$2:$C$11,2,FALSE) &amp; ",") &amp; IF(ISBLANK(H484),"",VLOOKUP(H484,ComboValue!$B$2:$C$11,2,FALSE) &amp; ",") &amp; IF(ISBLANK(I484),"",VLOOKUP(I484,ComboValue!$B$2:$C$11,2,FALSE) &amp; ",") &amp; IF(ISBLANK(J484),"",VLOOKUP(J484,ComboValue!$B$2:$C$11,2,FALSE) &amp; ",") &amp; IF(ISBLANK(K484),"",VLOOKUP(K484,ComboValue!$B$2:$C$11,2,FALSE) &amp; ",") &amp; IF(ISBLANK(L484),"",VLOOKUP(L484,ComboValue!$B$2:$C$11,2,FALSE) &amp; ",")</f>
        <v/>
      </c>
      <c r="AY484" s="121" t="str">
        <f t="shared" si="440"/>
        <v>Tous_NL</v>
      </c>
      <c r="AZ484" s="121" t="str">
        <f>IF(ISBLANK(M484),"",VLOOKUP(M484,ComboValue!$E$2:$G$18,3,FALSE))</f>
        <v/>
      </c>
      <c r="BA484" s="121" t="str">
        <f>IF(ISBLANK(N484),"",VLOOKUP(N484,ComboValue!$K$2:$L$5,2,FALSE))</f>
        <v/>
      </c>
      <c r="BB484" s="128" t="str">
        <f>IF(ISBLANK(S484),"",VLOOKUP(S484,ComboValue!$N$2:$O$70,2,FALSE) &amp; ",") &amp; IF(ISBLANK(T484),"",VLOOKUP(T484,ComboValue!$N$2:$O$70,2,FALSE) &amp; ",") &amp; IF(ISBLANK(U484),"",VLOOKUP(U484,ComboValue!$N$2:$O$70,2,FALSE) &amp; ",") &amp; IF(ISBLANK(V484),"",VLOOKUP(V484,ComboValue!$N$2:$O$70,2,FALSE) &amp; ",") &amp; IF(ISBLANK(W484),"",VLOOKUP(W484,ComboValue!$N$2:$O$70,2,FALSE) &amp; ",") &amp; IF(ISBLANK(X484),"",VLOOKUP(X484,ComboValue!$N$2:$O$70,2,FALSE) &amp; ",") &amp; IF(ISBLANK(Y484),"",VLOOKUP(Y484,ComboValue!$N$2:$O$70,2,FALSE) &amp; ",") &amp; IF(ISBLANK(Z484),"",VLOOKUP(Z484,ComboValue!$N$2:$O$70,2,FALSE) &amp; ",") &amp; IF(ISBLANK(AA484),"",VLOOKUP(AA484,ComboValue!$N$2:$O$70,2,FALSE) &amp; ",") &amp; IF(ISBLANK(AB484),"",VLOOKUP(AB484,ComboValue!$N$2:$O$70,2,FALSE) &amp; ",") &amp; IF(ISBLANK(AC484),"",VLOOKUP(AC484,ComboValue!$N$2:$O$70,2,FALSE) &amp; ",") &amp; IF(ISBLANK(AD484),"",VLOOKUP(AD484,ComboValue!$N$2:$O$70,2,FALSE) &amp; ",") &amp; IF(ISBLANK(AE484),"",VLOOKUP(AE484,ComboValue!$N$2:$O$70,2,FALSE) &amp; ",") &amp; IF(ISBLANK(AF484),"",VLOOKUP(AF484,ComboValue!$N$2:$O$70,2,FALSE) &amp; ",") &amp; IF(ISBLANK(AG484),"",VLOOKUP(AG484,ComboValue!$N$2:$O$70,2,FALSE) &amp; ",") &amp; IF(ISBLANK(AH484),"",VLOOKUP(AH484,ComboValue!$N$2:$O$70,2,FALSE) &amp; ",") &amp; IF(ISBLANK(AI484),"",VLOOKUP(AI484,ComboValue!$N$2:$O$70,2,FALSE) &amp; ",") &amp; IF(ISBLANK(AJ484),"",VLOOKUP(AJ484,ComboValue!$N$2:$O$70,2,FALSE) &amp; ",") &amp; IF(ISBLANK(AK484),"",VLOOKUP(AK484,ComboValue!$N$2:$O$70,2,FALSE) &amp; ",") &amp; IF(ISBLANK(AL484),"",VLOOKUP(AL484,ComboValue!$N$2:$O$70,2,FALSE) &amp; ",") &amp; IF(ISBLANK(AM484),"",VLOOKUP(AM484,ComboValue!$N$2:$O$70,2,FALSE) &amp; ",") &amp; IF(ISBLANK(AN484),"",VLOOKUP(AN484,ComboValue!$N$2:$O$70,2,FALSE) &amp; ",") &amp; IF(ISBLANK(AO484),"",VLOOKUP(AO484,ComboValue!$N$2:$O$70,2,FALSE) &amp; ",") &amp; IF(ISBLANK(AP484),"",VLOOKUP(AP484,ComboValue!$N$2:$O$70,2,FALSE) &amp; ",") &amp; IF(ISBLANK(AQ484),"",VLOOKUP(AQ484,ComboValue!$N$2:$O$70,2,FALSE) &amp; ",") &amp; IF(ISBLANK(AR484),"",VLOOKUP(AR484,ComboValue!$N$2:$O$70,2,FALSE) &amp; ",") &amp; IF(ISBLANK(AS484),"",VLOOKUP(AS484,ComboValue!$N$2:$O$70,2,FALSE) &amp; ",") &amp; IF(ISBLANK(AT484),"",VLOOKUP(AT484,ComboValue!$N$2:$O$70,2,FALSE) &amp; ",") &amp; IF(ISBLANK(AU484),"",VLOOKUP(AU484,ComboValue!$N$2:$O$70,2,FALSE) &amp; ",") &amp; IF(ISBLANK(AV484),"",VLOOKUP(AV484,ComboValue!$N$2:$O$70,2,FALSE) &amp; ",")</f>
        <v/>
      </c>
      <c r="BC484" s="122" t="str">
        <f t="shared" si="441"/>
        <v/>
      </c>
      <c r="BD484" s="110"/>
      <c r="BE484" s="120" t="str">
        <f t="shared" si="429"/>
        <v/>
      </c>
      <c r="BF484" s="121" t="str">
        <f t="shared" si="430"/>
        <v/>
      </c>
      <c r="BG484" s="121" t="str">
        <f t="shared" si="431"/>
        <v/>
      </c>
      <c r="BH484" s="121" t="str">
        <f t="shared" si="432"/>
        <v/>
      </c>
      <c r="BI484" s="121" t="str">
        <f t="shared" si="433"/>
        <v/>
      </c>
      <c r="BJ484" s="121" t="str">
        <f t="shared" si="434"/>
        <v/>
      </c>
      <c r="BK484" s="121" t="str">
        <f t="shared" si="435"/>
        <v/>
      </c>
      <c r="BL484" s="121" t="str">
        <f t="shared" si="436"/>
        <v/>
      </c>
      <c r="BM484" s="121" t="str">
        <f t="shared" si="437"/>
        <v/>
      </c>
      <c r="BN484" s="121" t="str">
        <f t="shared" si="438"/>
        <v/>
      </c>
      <c r="BO484" s="121">
        <f t="shared" si="442"/>
        <v>0</v>
      </c>
      <c r="BP484" s="121">
        <f t="shared" si="443"/>
        <v>0</v>
      </c>
      <c r="BQ484" s="121">
        <f t="shared" si="444"/>
        <v>0</v>
      </c>
      <c r="BR484" s="121">
        <f t="shared" si="445"/>
        <v>0</v>
      </c>
      <c r="BS484" s="121">
        <f t="shared" si="446"/>
        <v>0</v>
      </c>
      <c r="BT484" s="121">
        <f t="shared" si="447"/>
        <v>0</v>
      </c>
      <c r="BU484" s="121" t="str">
        <f t="shared" si="448"/>
        <v/>
      </c>
      <c r="BV484" s="121" t="str">
        <f t="shared" si="449"/>
        <v/>
      </c>
      <c r="BW484" s="121" t="str">
        <f t="shared" si="450"/>
        <v/>
      </c>
      <c r="BX484" s="121" t="str">
        <f t="shared" si="451"/>
        <v/>
      </c>
      <c r="BY484" s="121" t="str">
        <f t="shared" si="452"/>
        <v/>
      </c>
      <c r="BZ484" s="121" t="str">
        <f t="shared" si="453"/>
        <v/>
      </c>
      <c r="CA484" s="121" t="str">
        <f t="shared" si="454"/>
        <v/>
      </c>
      <c r="CB484" s="121" t="str">
        <f t="shared" si="455"/>
        <v/>
      </c>
      <c r="CC484" s="121" t="str">
        <f t="shared" si="456"/>
        <v/>
      </c>
      <c r="CD484" s="121" t="str">
        <f t="shared" si="457"/>
        <v/>
      </c>
      <c r="CE484" s="121" t="str">
        <f t="shared" si="458"/>
        <v/>
      </c>
      <c r="CF484" s="121" t="str">
        <f t="shared" si="459"/>
        <v/>
      </c>
      <c r="CG484" s="121" t="str">
        <f t="shared" si="460"/>
        <v/>
      </c>
      <c r="CH484" s="121" t="str">
        <f t="shared" si="461"/>
        <v/>
      </c>
      <c r="CI484" s="121" t="str">
        <f t="shared" si="462"/>
        <v/>
      </c>
      <c r="CJ484" s="129" t="str">
        <f t="shared" si="463"/>
        <v/>
      </c>
      <c r="CK484" s="121" t="str">
        <f t="shared" si="464"/>
        <v/>
      </c>
      <c r="CL484" s="121" t="str">
        <f t="shared" si="465"/>
        <v/>
      </c>
      <c r="CM484" s="122" t="str">
        <f t="shared" si="466"/>
        <v/>
      </c>
      <c r="CN484" s="122"/>
      <c r="CO484" s="122"/>
      <c r="CP484" s="122"/>
      <c r="CQ484" s="122"/>
      <c r="CR484" s="218" t="str">
        <f t="shared" si="439"/>
        <v>NO</v>
      </c>
      <c r="CS484" s="120" t="str">
        <f t="shared" si="467"/>
        <v/>
      </c>
      <c r="CT484" s="121" t="str">
        <f t="shared" si="468"/>
        <v/>
      </c>
      <c r="CU484" s="121" t="str">
        <f t="shared" si="469"/>
        <v/>
      </c>
      <c r="CV484" s="121" t="str">
        <f t="shared" si="470"/>
        <v/>
      </c>
      <c r="CW484" s="121" t="str">
        <f t="shared" si="471"/>
        <v/>
      </c>
      <c r="CX484" s="121" t="str">
        <f t="shared" si="472"/>
        <v/>
      </c>
      <c r="CY484" s="121" t="str">
        <f t="shared" si="473"/>
        <v/>
      </c>
      <c r="CZ484" s="121" t="str">
        <f t="shared" si="474"/>
        <v/>
      </c>
      <c r="DA484" s="121" t="str">
        <f t="shared" si="475"/>
        <v/>
      </c>
      <c r="DB484" s="122" t="str">
        <f t="shared" si="476"/>
        <v/>
      </c>
      <c r="DC484" s="120" t="str">
        <f t="shared" si="477"/>
        <v/>
      </c>
      <c r="DD484" s="121" t="str">
        <f t="shared" si="478"/>
        <v/>
      </c>
      <c r="DE484" s="121" t="str">
        <f t="shared" si="479"/>
        <v/>
      </c>
      <c r="DF484" s="122" t="str">
        <f t="shared" si="480"/>
        <v/>
      </c>
      <c r="DG484" s="110"/>
    </row>
    <row r="485" spans="2:111" ht="16.2" hidden="1" customHeight="1" outlineLevel="2" x14ac:dyDescent="0.4">
      <c r="B485" s="7">
        <v>480</v>
      </c>
      <c r="C485" s="12"/>
      <c r="D485" s="13"/>
      <c r="E485" s="14"/>
      <c r="F485" s="14"/>
      <c r="G485" s="14"/>
      <c r="H485" s="14"/>
      <c r="I485" s="14"/>
      <c r="J485" s="14"/>
      <c r="K485" s="14"/>
      <c r="L485" s="15"/>
      <c r="M485" s="12"/>
      <c r="N485" s="12"/>
      <c r="O485" s="12"/>
      <c r="P485" s="98" t="str">
        <f xml:space="preserve"> IF(ISBLANK(M485),"",VLOOKUP(M485,ComboValue!$E$2:$I$18,5,FALSE))</f>
        <v/>
      </c>
      <c r="Q485" s="12"/>
      <c r="R485" s="234" t="str" cm="1">
        <f t="array" ref="R485">IF(OR(ISNUMBER(SEARCH("GHS05",$D485:$L485)),ISNUMBER(SEARCH("GHS06",$D485:$L485)),ISNUMBER(SEARCH("GHS07",$D485:$L485)),ISNUMBER(SEARCH("GHS08",$D485:$L485)),ISNUMBER(SEARCH("geen pictogram",$D485:$L485)),ISNUMBER(SEARCH("GHS09",$D485:$L485)),ISNUMBER(SEARCH("GHS05",$D485:$L485))),"JA","NEE")</f>
        <v>NEE</v>
      </c>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X485" s="121" t="str">
        <f xml:space="preserve"> IF(ISBLANK(D485),"",VLOOKUP(D485,ComboValue!$B$2:$C$11,2,FALSE) &amp; ",") &amp; IF(ISBLANK(E485),"",VLOOKUP(E485,ComboValue!$B$2:$C$11,2,FALSE) &amp; ",") &amp; IF(ISBLANK(F485),"",VLOOKUP(F485,ComboValue!$B$2:$C$11,2,FALSE) &amp; ",") &amp; IF(ISBLANK(G485),"",VLOOKUP(G485,ComboValue!$B$2:$C$11,2,FALSE) &amp; ",") &amp; IF(ISBLANK(H485),"",VLOOKUP(H485,ComboValue!$B$2:$C$11,2,FALSE) &amp; ",") &amp; IF(ISBLANK(I485),"",VLOOKUP(I485,ComboValue!$B$2:$C$11,2,FALSE) &amp; ",") &amp; IF(ISBLANK(J485),"",VLOOKUP(J485,ComboValue!$B$2:$C$11,2,FALSE) &amp; ",") &amp; IF(ISBLANK(K485),"",VLOOKUP(K485,ComboValue!$B$2:$C$11,2,FALSE) &amp; ",") &amp; IF(ISBLANK(L485),"",VLOOKUP(L485,ComboValue!$B$2:$C$11,2,FALSE) &amp; ",")</f>
        <v/>
      </c>
      <c r="AY485" s="121" t="str">
        <f t="shared" si="440"/>
        <v>Tous_NL</v>
      </c>
      <c r="AZ485" s="121" t="str">
        <f>IF(ISBLANK(M485),"",VLOOKUP(M485,ComboValue!$E$2:$G$18,3,FALSE))</f>
        <v/>
      </c>
      <c r="BA485" s="121" t="str">
        <f>IF(ISBLANK(N485),"",VLOOKUP(N485,ComboValue!$K$2:$L$5,2,FALSE))</f>
        <v/>
      </c>
      <c r="BB485" s="128" t="str">
        <f>IF(ISBLANK(S485),"",VLOOKUP(S485,ComboValue!$N$2:$O$70,2,FALSE) &amp; ",") &amp; IF(ISBLANK(T485),"",VLOOKUP(T485,ComboValue!$N$2:$O$70,2,FALSE) &amp; ",") &amp; IF(ISBLANK(U485),"",VLOOKUP(U485,ComboValue!$N$2:$O$70,2,FALSE) &amp; ",") &amp; IF(ISBLANK(V485),"",VLOOKUP(V485,ComboValue!$N$2:$O$70,2,FALSE) &amp; ",") &amp; IF(ISBLANK(W485),"",VLOOKUP(W485,ComboValue!$N$2:$O$70,2,FALSE) &amp; ",") &amp; IF(ISBLANK(X485),"",VLOOKUP(X485,ComboValue!$N$2:$O$70,2,FALSE) &amp; ",") &amp; IF(ISBLANK(Y485),"",VLOOKUP(Y485,ComboValue!$N$2:$O$70,2,FALSE) &amp; ",") &amp; IF(ISBLANK(Z485),"",VLOOKUP(Z485,ComboValue!$N$2:$O$70,2,FALSE) &amp; ",") &amp; IF(ISBLANK(AA485),"",VLOOKUP(AA485,ComboValue!$N$2:$O$70,2,FALSE) &amp; ",") &amp; IF(ISBLANK(AB485),"",VLOOKUP(AB485,ComboValue!$N$2:$O$70,2,FALSE) &amp; ",") &amp; IF(ISBLANK(AC485),"",VLOOKUP(AC485,ComboValue!$N$2:$O$70,2,FALSE) &amp; ",") &amp; IF(ISBLANK(AD485),"",VLOOKUP(AD485,ComboValue!$N$2:$O$70,2,FALSE) &amp; ",") &amp; IF(ISBLANK(AE485),"",VLOOKUP(AE485,ComboValue!$N$2:$O$70,2,FALSE) &amp; ",") &amp; IF(ISBLANK(AF485),"",VLOOKUP(AF485,ComboValue!$N$2:$O$70,2,FALSE) &amp; ",") &amp; IF(ISBLANK(AG485),"",VLOOKUP(AG485,ComboValue!$N$2:$O$70,2,FALSE) &amp; ",") &amp; IF(ISBLANK(AH485),"",VLOOKUP(AH485,ComboValue!$N$2:$O$70,2,FALSE) &amp; ",") &amp; IF(ISBLANK(AI485),"",VLOOKUP(AI485,ComboValue!$N$2:$O$70,2,FALSE) &amp; ",") &amp; IF(ISBLANK(AJ485),"",VLOOKUP(AJ485,ComboValue!$N$2:$O$70,2,FALSE) &amp; ",") &amp; IF(ISBLANK(AK485),"",VLOOKUP(AK485,ComboValue!$N$2:$O$70,2,FALSE) &amp; ",") &amp; IF(ISBLANK(AL485),"",VLOOKUP(AL485,ComboValue!$N$2:$O$70,2,FALSE) &amp; ",") &amp; IF(ISBLANK(AM485),"",VLOOKUP(AM485,ComboValue!$N$2:$O$70,2,FALSE) &amp; ",") &amp; IF(ISBLANK(AN485),"",VLOOKUP(AN485,ComboValue!$N$2:$O$70,2,FALSE) &amp; ",") &amp; IF(ISBLANK(AO485),"",VLOOKUP(AO485,ComboValue!$N$2:$O$70,2,FALSE) &amp; ",") &amp; IF(ISBLANK(AP485),"",VLOOKUP(AP485,ComboValue!$N$2:$O$70,2,FALSE) &amp; ",") &amp; IF(ISBLANK(AQ485),"",VLOOKUP(AQ485,ComboValue!$N$2:$O$70,2,FALSE) &amp; ",") &amp; IF(ISBLANK(AR485),"",VLOOKUP(AR485,ComboValue!$N$2:$O$70,2,FALSE) &amp; ",") &amp; IF(ISBLANK(AS485),"",VLOOKUP(AS485,ComboValue!$N$2:$O$70,2,FALSE) &amp; ",") &amp; IF(ISBLANK(AT485),"",VLOOKUP(AT485,ComboValue!$N$2:$O$70,2,FALSE) &amp; ",") &amp; IF(ISBLANK(AU485),"",VLOOKUP(AU485,ComboValue!$N$2:$O$70,2,FALSE) &amp; ",") &amp; IF(ISBLANK(AV485),"",VLOOKUP(AV485,ComboValue!$N$2:$O$70,2,FALSE) &amp; ",")</f>
        <v/>
      </c>
      <c r="BC485" s="122" t="str">
        <f t="shared" si="441"/>
        <v/>
      </c>
      <c r="BD485" s="110"/>
      <c r="BE485" s="120" t="str">
        <f t="shared" si="429"/>
        <v/>
      </c>
      <c r="BF485" s="121" t="str">
        <f t="shared" si="430"/>
        <v/>
      </c>
      <c r="BG485" s="121" t="str">
        <f t="shared" si="431"/>
        <v/>
      </c>
      <c r="BH485" s="121" t="str">
        <f t="shared" si="432"/>
        <v/>
      </c>
      <c r="BI485" s="121" t="str">
        <f t="shared" si="433"/>
        <v/>
      </c>
      <c r="BJ485" s="121" t="str">
        <f t="shared" si="434"/>
        <v/>
      </c>
      <c r="BK485" s="121" t="str">
        <f t="shared" si="435"/>
        <v/>
      </c>
      <c r="BL485" s="121" t="str">
        <f t="shared" si="436"/>
        <v/>
      </c>
      <c r="BM485" s="121" t="str">
        <f t="shared" si="437"/>
        <v/>
      </c>
      <c r="BN485" s="121" t="str">
        <f t="shared" si="438"/>
        <v/>
      </c>
      <c r="BO485" s="121">
        <f t="shared" si="442"/>
        <v>0</v>
      </c>
      <c r="BP485" s="121">
        <f t="shared" si="443"/>
        <v>0</v>
      </c>
      <c r="BQ485" s="121">
        <f t="shared" si="444"/>
        <v>0</v>
      </c>
      <c r="BR485" s="121">
        <f t="shared" si="445"/>
        <v>0</v>
      </c>
      <c r="BS485" s="121">
        <f t="shared" si="446"/>
        <v>0</v>
      </c>
      <c r="BT485" s="121">
        <f t="shared" si="447"/>
        <v>0</v>
      </c>
      <c r="BU485" s="121" t="str">
        <f t="shared" si="448"/>
        <v/>
      </c>
      <c r="BV485" s="121" t="str">
        <f t="shared" si="449"/>
        <v/>
      </c>
      <c r="BW485" s="121" t="str">
        <f t="shared" si="450"/>
        <v/>
      </c>
      <c r="BX485" s="121" t="str">
        <f t="shared" si="451"/>
        <v/>
      </c>
      <c r="BY485" s="121" t="str">
        <f t="shared" si="452"/>
        <v/>
      </c>
      <c r="BZ485" s="121" t="str">
        <f t="shared" si="453"/>
        <v/>
      </c>
      <c r="CA485" s="121" t="str">
        <f t="shared" si="454"/>
        <v/>
      </c>
      <c r="CB485" s="121" t="str">
        <f t="shared" si="455"/>
        <v/>
      </c>
      <c r="CC485" s="121" t="str">
        <f t="shared" si="456"/>
        <v/>
      </c>
      <c r="CD485" s="121" t="str">
        <f t="shared" si="457"/>
        <v/>
      </c>
      <c r="CE485" s="121" t="str">
        <f t="shared" si="458"/>
        <v/>
      </c>
      <c r="CF485" s="121" t="str">
        <f t="shared" si="459"/>
        <v/>
      </c>
      <c r="CG485" s="121" t="str">
        <f t="shared" si="460"/>
        <v/>
      </c>
      <c r="CH485" s="121" t="str">
        <f t="shared" si="461"/>
        <v/>
      </c>
      <c r="CI485" s="121" t="str">
        <f t="shared" si="462"/>
        <v/>
      </c>
      <c r="CJ485" s="129" t="str">
        <f t="shared" si="463"/>
        <v/>
      </c>
      <c r="CK485" s="121" t="str">
        <f t="shared" si="464"/>
        <v/>
      </c>
      <c r="CL485" s="121" t="str">
        <f t="shared" si="465"/>
        <v/>
      </c>
      <c r="CM485" s="122" t="str">
        <f t="shared" si="466"/>
        <v/>
      </c>
      <c r="CN485" s="122"/>
      <c r="CO485" s="122"/>
      <c r="CP485" s="122"/>
      <c r="CQ485" s="122"/>
      <c r="CR485" s="218" t="str">
        <f t="shared" si="439"/>
        <v>NO</v>
      </c>
      <c r="CS485" s="120" t="str">
        <f t="shared" si="467"/>
        <v/>
      </c>
      <c r="CT485" s="121" t="str">
        <f t="shared" si="468"/>
        <v/>
      </c>
      <c r="CU485" s="121" t="str">
        <f t="shared" si="469"/>
        <v/>
      </c>
      <c r="CV485" s="121" t="str">
        <f t="shared" si="470"/>
        <v/>
      </c>
      <c r="CW485" s="121" t="str">
        <f t="shared" si="471"/>
        <v/>
      </c>
      <c r="CX485" s="121" t="str">
        <f t="shared" si="472"/>
        <v/>
      </c>
      <c r="CY485" s="121" t="str">
        <f t="shared" si="473"/>
        <v/>
      </c>
      <c r="CZ485" s="121" t="str">
        <f t="shared" si="474"/>
        <v/>
      </c>
      <c r="DA485" s="121" t="str">
        <f t="shared" si="475"/>
        <v/>
      </c>
      <c r="DB485" s="122" t="str">
        <f t="shared" si="476"/>
        <v/>
      </c>
      <c r="DC485" s="120" t="str">
        <f t="shared" si="477"/>
        <v/>
      </c>
      <c r="DD485" s="121" t="str">
        <f t="shared" si="478"/>
        <v/>
      </c>
      <c r="DE485" s="121" t="str">
        <f t="shared" si="479"/>
        <v/>
      </c>
      <c r="DF485" s="122" t="str">
        <f t="shared" si="480"/>
        <v/>
      </c>
      <c r="DG485" s="110"/>
    </row>
    <row r="486" spans="2:111" ht="16.2" hidden="1" customHeight="1" outlineLevel="2" x14ac:dyDescent="0.4">
      <c r="B486" s="7">
        <v>481</v>
      </c>
      <c r="C486" s="12"/>
      <c r="D486" s="13"/>
      <c r="E486" s="14"/>
      <c r="F486" s="14"/>
      <c r="G486" s="14"/>
      <c r="H486" s="14"/>
      <c r="I486" s="14"/>
      <c r="J486" s="14"/>
      <c r="K486" s="14"/>
      <c r="L486" s="15"/>
      <c r="M486" s="12"/>
      <c r="N486" s="12"/>
      <c r="O486" s="12"/>
      <c r="P486" s="98" t="str">
        <f xml:space="preserve"> IF(ISBLANK(M486),"",VLOOKUP(M486,ComboValue!$E$2:$I$18,5,FALSE))</f>
        <v/>
      </c>
      <c r="Q486" s="12"/>
      <c r="R486" s="234" t="str" cm="1">
        <f t="array" ref="R486">IF(OR(ISNUMBER(SEARCH("GHS05",$D486:$L486)),ISNUMBER(SEARCH("GHS06",$D486:$L486)),ISNUMBER(SEARCH("GHS07",$D486:$L486)),ISNUMBER(SEARCH("GHS08",$D486:$L486)),ISNUMBER(SEARCH("geen pictogram",$D486:$L486)),ISNUMBER(SEARCH("GHS09",$D486:$L486)),ISNUMBER(SEARCH("GHS05",$D486:$L486))),"JA","NEE")</f>
        <v>NEE</v>
      </c>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X486" s="121" t="str">
        <f xml:space="preserve"> IF(ISBLANK(D486),"",VLOOKUP(D486,ComboValue!$B$2:$C$11,2,FALSE) &amp; ",") &amp; IF(ISBLANK(E486),"",VLOOKUP(E486,ComboValue!$B$2:$C$11,2,FALSE) &amp; ",") &amp; IF(ISBLANK(F486),"",VLOOKUP(F486,ComboValue!$B$2:$C$11,2,FALSE) &amp; ",") &amp; IF(ISBLANK(G486),"",VLOOKUP(G486,ComboValue!$B$2:$C$11,2,FALSE) &amp; ",") &amp; IF(ISBLANK(H486),"",VLOOKUP(H486,ComboValue!$B$2:$C$11,2,FALSE) &amp; ",") &amp; IF(ISBLANK(I486),"",VLOOKUP(I486,ComboValue!$B$2:$C$11,2,FALSE) &amp; ",") &amp; IF(ISBLANK(J486),"",VLOOKUP(J486,ComboValue!$B$2:$C$11,2,FALSE) &amp; ",") &amp; IF(ISBLANK(K486),"",VLOOKUP(K486,ComboValue!$B$2:$C$11,2,FALSE) &amp; ",") &amp; IF(ISBLANK(L486),"",VLOOKUP(L486,ComboValue!$B$2:$C$11,2,FALSE) &amp; ",")</f>
        <v/>
      </c>
      <c r="AY486" s="121" t="str">
        <f t="shared" si="440"/>
        <v>Tous_NL</v>
      </c>
      <c r="AZ486" s="121" t="str">
        <f>IF(ISBLANK(M486),"",VLOOKUP(M486,ComboValue!$E$2:$G$18,3,FALSE))</f>
        <v/>
      </c>
      <c r="BA486" s="121" t="str">
        <f>IF(ISBLANK(N486),"",VLOOKUP(N486,ComboValue!$K$2:$L$5,2,FALSE))</f>
        <v/>
      </c>
      <c r="BB486" s="128" t="str">
        <f>IF(ISBLANK(S486),"",VLOOKUP(S486,ComboValue!$N$2:$O$70,2,FALSE) &amp; ",") &amp; IF(ISBLANK(T486),"",VLOOKUP(T486,ComboValue!$N$2:$O$70,2,FALSE) &amp; ",") &amp; IF(ISBLANK(U486),"",VLOOKUP(U486,ComboValue!$N$2:$O$70,2,FALSE) &amp; ",") &amp; IF(ISBLANK(V486),"",VLOOKUP(V486,ComboValue!$N$2:$O$70,2,FALSE) &amp; ",") &amp; IF(ISBLANK(W486),"",VLOOKUP(W486,ComboValue!$N$2:$O$70,2,FALSE) &amp; ",") &amp; IF(ISBLANK(X486),"",VLOOKUP(X486,ComboValue!$N$2:$O$70,2,FALSE) &amp; ",") &amp; IF(ISBLANK(Y486),"",VLOOKUP(Y486,ComboValue!$N$2:$O$70,2,FALSE) &amp; ",") &amp; IF(ISBLANK(Z486),"",VLOOKUP(Z486,ComboValue!$N$2:$O$70,2,FALSE) &amp; ",") &amp; IF(ISBLANK(AA486),"",VLOOKUP(AA486,ComboValue!$N$2:$O$70,2,FALSE) &amp; ",") &amp; IF(ISBLANK(AB486),"",VLOOKUP(AB486,ComboValue!$N$2:$O$70,2,FALSE) &amp; ",") &amp; IF(ISBLANK(AC486),"",VLOOKUP(AC486,ComboValue!$N$2:$O$70,2,FALSE) &amp; ",") &amp; IF(ISBLANK(AD486),"",VLOOKUP(AD486,ComboValue!$N$2:$O$70,2,FALSE) &amp; ",") &amp; IF(ISBLANK(AE486),"",VLOOKUP(AE486,ComboValue!$N$2:$O$70,2,FALSE) &amp; ",") &amp; IF(ISBLANK(AF486),"",VLOOKUP(AF486,ComboValue!$N$2:$O$70,2,FALSE) &amp; ",") &amp; IF(ISBLANK(AG486),"",VLOOKUP(AG486,ComboValue!$N$2:$O$70,2,FALSE) &amp; ",") &amp; IF(ISBLANK(AH486),"",VLOOKUP(AH486,ComboValue!$N$2:$O$70,2,FALSE) &amp; ",") &amp; IF(ISBLANK(AI486),"",VLOOKUP(AI486,ComboValue!$N$2:$O$70,2,FALSE) &amp; ",") &amp; IF(ISBLANK(AJ486),"",VLOOKUP(AJ486,ComboValue!$N$2:$O$70,2,FALSE) &amp; ",") &amp; IF(ISBLANK(AK486),"",VLOOKUP(AK486,ComboValue!$N$2:$O$70,2,FALSE) &amp; ",") &amp; IF(ISBLANK(AL486),"",VLOOKUP(AL486,ComboValue!$N$2:$O$70,2,FALSE) &amp; ",") &amp; IF(ISBLANK(AM486),"",VLOOKUP(AM486,ComboValue!$N$2:$O$70,2,FALSE) &amp; ",") &amp; IF(ISBLANK(AN486),"",VLOOKUP(AN486,ComboValue!$N$2:$O$70,2,FALSE) &amp; ",") &amp; IF(ISBLANK(AO486),"",VLOOKUP(AO486,ComboValue!$N$2:$O$70,2,FALSE) &amp; ",") &amp; IF(ISBLANK(AP486),"",VLOOKUP(AP486,ComboValue!$N$2:$O$70,2,FALSE) &amp; ",") &amp; IF(ISBLANK(AQ486),"",VLOOKUP(AQ486,ComboValue!$N$2:$O$70,2,FALSE) &amp; ",") &amp; IF(ISBLANK(AR486),"",VLOOKUP(AR486,ComboValue!$N$2:$O$70,2,FALSE) &amp; ",") &amp; IF(ISBLANK(AS486),"",VLOOKUP(AS486,ComboValue!$N$2:$O$70,2,FALSE) &amp; ",") &amp; IF(ISBLANK(AT486),"",VLOOKUP(AT486,ComboValue!$N$2:$O$70,2,FALSE) &amp; ",") &amp; IF(ISBLANK(AU486),"",VLOOKUP(AU486,ComboValue!$N$2:$O$70,2,FALSE) &amp; ",") &amp; IF(ISBLANK(AV486),"",VLOOKUP(AV486,ComboValue!$N$2:$O$70,2,FALSE) &amp; ",")</f>
        <v/>
      </c>
      <c r="BC486" s="122" t="str">
        <f t="shared" si="441"/>
        <v/>
      </c>
      <c r="BD486" s="110"/>
      <c r="BE486" s="120" t="str">
        <f t="shared" si="429"/>
        <v/>
      </c>
      <c r="BF486" s="121" t="str">
        <f t="shared" si="430"/>
        <v/>
      </c>
      <c r="BG486" s="121" t="str">
        <f t="shared" si="431"/>
        <v/>
      </c>
      <c r="BH486" s="121" t="str">
        <f t="shared" si="432"/>
        <v/>
      </c>
      <c r="BI486" s="121" t="str">
        <f t="shared" si="433"/>
        <v/>
      </c>
      <c r="BJ486" s="121" t="str">
        <f t="shared" si="434"/>
        <v/>
      </c>
      <c r="BK486" s="121" t="str">
        <f t="shared" si="435"/>
        <v/>
      </c>
      <c r="BL486" s="121" t="str">
        <f t="shared" si="436"/>
        <v/>
      </c>
      <c r="BM486" s="121" t="str">
        <f t="shared" si="437"/>
        <v/>
      </c>
      <c r="BN486" s="121" t="str">
        <f t="shared" si="438"/>
        <v/>
      </c>
      <c r="BO486" s="121">
        <f t="shared" si="442"/>
        <v>0</v>
      </c>
      <c r="BP486" s="121">
        <f t="shared" si="443"/>
        <v>0</v>
      </c>
      <c r="BQ486" s="121">
        <f t="shared" si="444"/>
        <v>0</v>
      </c>
      <c r="BR486" s="121">
        <f t="shared" si="445"/>
        <v>0</v>
      </c>
      <c r="BS486" s="121">
        <f t="shared" si="446"/>
        <v>0</v>
      </c>
      <c r="BT486" s="121">
        <f t="shared" si="447"/>
        <v>0</v>
      </c>
      <c r="BU486" s="121" t="str">
        <f t="shared" si="448"/>
        <v/>
      </c>
      <c r="BV486" s="121" t="str">
        <f t="shared" si="449"/>
        <v/>
      </c>
      <c r="BW486" s="121" t="str">
        <f t="shared" si="450"/>
        <v/>
      </c>
      <c r="BX486" s="121" t="str">
        <f t="shared" si="451"/>
        <v/>
      </c>
      <c r="BY486" s="121" t="str">
        <f t="shared" si="452"/>
        <v/>
      </c>
      <c r="BZ486" s="121" t="str">
        <f t="shared" si="453"/>
        <v/>
      </c>
      <c r="CA486" s="121" t="str">
        <f t="shared" si="454"/>
        <v/>
      </c>
      <c r="CB486" s="121" t="str">
        <f t="shared" si="455"/>
        <v/>
      </c>
      <c r="CC486" s="121" t="str">
        <f t="shared" si="456"/>
        <v/>
      </c>
      <c r="CD486" s="121" t="str">
        <f t="shared" si="457"/>
        <v/>
      </c>
      <c r="CE486" s="121" t="str">
        <f t="shared" si="458"/>
        <v/>
      </c>
      <c r="CF486" s="121" t="str">
        <f t="shared" si="459"/>
        <v/>
      </c>
      <c r="CG486" s="121" t="str">
        <f t="shared" si="460"/>
        <v/>
      </c>
      <c r="CH486" s="121" t="str">
        <f t="shared" si="461"/>
        <v/>
      </c>
      <c r="CI486" s="121" t="str">
        <f t="shared" si="462"/>
        <v/>
      </c>
      <c r="CJ486" s="129" t="str">
        <f t="shared" si="463"/>
        <v/>
      </c>
      <c r="CK486" s="121" t="str">
        <f t="shared" si="464"/>
        <v/>
      </c>
      <c r="CL486" s="121" t="str">
        <f t="shared" si="465"/>
        <v/>
      </c>
      <c r="CM486" s="122" t="str">
        <f t="shared" si="466"/>
        <v/>
      </c>
      <c r="CN486" s="122"/>
      <c r="CO486" s="122"/>
      <c r="CP486" s="122"/>
      <c r="CQ486" s="122"/>
      <c r="CR486" s="218" t="str">
        <f t="shared" si="439"/>
        <v>NO</v>
      </c>
      <c r="CS486" s="120" t="str">
        <f t="shared" si="467"/>
        <v/>
      </c>
      <c r="CT486" s="121" t="str">
        <f t="shared" si="468"/>
        <v/>
      </c>
      <c r="CU486" s="121" t="str">
        <f t="shared" si="469"/>
        <v/>
      </c>
      <c r="CV486" s="121" t="str">
        <f t="shared" si="470"/>
        <v/>
      </c>
      <c r="CW486" s="121" t="str">
        <f t="shared" si="471"/>
        <v/>
      </c>
      <c r="CX486" s="121" t="str">
        <f t="shared" si="472"/>
        <v/>
      </c>
      <c r="CY486" s="121" t="str">
        <f t="shared" si="473"/>
        <v/>
      </c>
      <c r="CZ486" s="121" t="str">
        <f t="shared" si="474"/>
        <v/>
      </c>
      <c r="DA486" s="121" t="str">
        <f t="shared" si="475"/>
        <v/>
      </c>
      <c r="DB486" s="122" t="str">
        <f t="shared" si="476"/>
        <v/>
      </c>
      <c r="DC486" s="120" t="str">
        <f t="shared" si="477"/>
        <v/>
      </c>
      <c r="DD486" s="121" t="str">
        <f t="shared" si="478"/>
        <v/>
      </c>
      <c r="DE486" s="121" t="str">
        <f t="shared" si="479"/>
        <v/>
      </c>
      <c r="DF486" s="122" t="str">
        <f t="shared" si="480"/>
        <v/>
      </c>
      <c r="DG486" s="110"/>
    </row>
    <row r="487" spans="2:111" ht="16.2" hidden="1" customHeight="1" outlineLevel="2" x14ac:dyDescent="0.4">
      <c r="B487" s="7">
        <v>482</v>
      </c>
      <c r="C487" s="12"/>
      <c r="D487" s="13"/>
      <c r="E487" s="14"/>
      <c r="F487" s="14"/>
      <c r="G487" s="14"/>
      <c r="H487" s="14"/>
      <c r="I487" s="14"/>
      <c r="J487" s="14"/>
      <c r="K487" s="14"/>
      <c r="L487" s="15"/>
      <c r="M487" s="12"/>
      <c r="N487" s="12"/>
      <c r="O487" s="12"/>
      <c r="P487" s="98" t="str">
        <f xml:space="preserve"> IF(ISBLANK(M487),"",VLOOKUP(M487,ComboValue!$E$2:$I$18,5,FALSE))</f>
        <v/>
      </c>
      <c r="Q487" s="12"/>
      <c r="R487" s="234" t="str" cm="1">
        <f t="array" ref="R487">IF(OR(ISNUMBER(SEARCH("GHS05",$D487:$L487)),ISNUMBER(SEARCH("GHS06",$D487:$L487)),ISNUMBER(SEARCH("GHS07",$D487:$L487)),ISNUMBER(SEARCH("GHS08",$D487:$L487)),ISNUMBER(SEARCH("geen pictogram",$D487:$L487)),ISNUMBER(SEARCH("GHS09",$D487:$L487)),ISNUMBER(SEARCH("GHS05",$D487:$L487))),"JA","NEE")</f>
        <v>NEE</v>
      </c>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X487" s="121" t="str">
        <f xml:space="preserve"> IF(ISBLANK(D487),"",VLOOKUP(D487,ComboValue!$B$2:$C$11,2,FALSE) &amp; ",") &amp; IF(ISBLANK(E487),"",VLOOKUP(E487,ComboValue!$B$2:$C$11,2,FALSE) &amp; ",") &amp; IF(ISBLANK(F487),"",VLOOKUP(F487,ComboValue!$B$2:$C$11,2,FALSE) &amp; ",") &amp; IF(ISBLANK(G487),"",VLOOKUP(G487,ComboValue!$B$2:$C$11,2,FALSE) &amp; ",") &amp; IF(ISBLANK(H487),"",VLOOKUP(H487,ComboValue!$B$2:$C$11,2,FALSE) &amp; ",") &amp; IF(ISBLANK(I487),"",VLOOKUP(I487,ComboValue!$B$2:$C$11,2,FALSE) &amp; ",") &amp; IF(ISBLANK(J487),"",VLOOKUP(J487,ComboValue!$B$2:$C$11,2,FALSE) &amp; ",") &amp; IF(ISBLANK(K487),"",VLOOKUP(K487,ComboValue!$B$2:$C$11,2,FALSE) &amp; ",") &amp; IF(ISBLANK(L487),"",VLOOKUP(L487,ComboValue!$B$2:$C$11,2,FALSE) &amp; ",")</f>
        <v/>
      </c>
      <c r="AY487" s="121" t="str">
        <f t="shared" si="440"/>
        <v>Tous_NL</v>
      </c>
      <c r="AZ487" s="121" t="str">
        <f>IF(ISBLANK(M487),"",VLOOKUP(M487,ComboValue!$E$2:$G$18,3,FALSE))</f>
        <v/>
      </c>
      <c r="BA487" s="121" t="str">
        <f>IF(ISBLANK(N487),"",VLOOKUP(N487,ComboValue!$K$2:$L$5,2,FALSE))</f>
        <v/>
      </c>
      <c r="BB487" s="128" t="str">
        <f>IF(ISBLANK(S487),"",VLOOKUP(S487,ComboValue!$N$2:$O$70,2,FALSE) &amp; ",") &amp; IF(ISBLANK(T487),"",VLOOKUP(T487,ComboValue!$N$2:$O$70,2,FALSE) &amp; ",") &amp; IF(ISBLANK(U487),"",VLOOKUP(U487,ComboValue!$N$2:$O$70,2,FALSE) &amp; ",") &amp; IF(ISBLANK(V487),"",VLOOKUP(V487,ComboValue!$N$2:$O$70,2,FALSE) &amp; ",") &amp; IF(ISBLANK(W487),"",VLOOKUP(W487,ComboValue!$N$2:$O$70,2,FALSE) &amp; ",") &amp; IF(ISBLANK(X487),"",VLOOKUP(X487,ComboValue!$N$2:$O$70,2,FALSE) &amp; ",") &amp; IF(ISBLANK(Y487),"",VLOOKUP(Y487,ComboValue!$N$2:$O$70,2,FALSE) &amp; ",") &amp; IF(ISBLANK(Z487),"",VLOOKUP(Z487,ComboValue!$N$2:$O$70,2,FALSE) &amp; ",") &amp; IF(ISBLANK(AA487),"",VLOOKUP(AA487,ComboValue!$N$2:$O$70,2,FALSE) &amp; ",") &amp; IF(ISBLANK(AB487),"",VLOOKUP(AB487,ComboValue!$N$2:$O$70,2,FALSE) &amp; ",") &amp; IF(ISBLANK(AC487),"",VLOOKUP(AC487,ComboValue!$N$2:$O$70,2,FALSE) &amp; ",") &amp; IF(ISBLANK(AD487),"",VLOOKUP(AD487,ComboValue!$N$2:$O$70,2,FALSE) &amp; ",") &amp; IF(ISBLANK(AE487),"",VLOOKUP(AE487,ComboValue!$N$2:$O$70,2,FALSE) &amp; ",") &amp; IF(ISBLANK(AF487),"",VLOOKUP(AF487,ComboValue!$N$2:$O$70,2,FALSE) &amp; ",") &amp; IF(ISBLANK(AG487),"",VLOOKUP(AG487,ComboValue!$N$2:$O$70,2,FALSE) &amp; ",") &amp; IF(ISBLANK(AH487),"",VLOOKUP(AH487,ComboValue!$N$2:$O$70,2,FALSE) &amp; ",") &amp; IF(ISBLANK(AI487),"",VLOOKUP(AI487,ComboValue!$N$2:$O$70,2,FALSE) &amp; ",") &amp; IF(ISBLANK(AJ487),"",VLOOKUP(AJ487,ComboValue!$N$2:$O$70,2,FALSE) &amp; ",") &amp; IF(ISBLANK(AK487),"",VLOOKUP(AK487,ComboValue!$N$2:$O$70,2,FALSE) &amp; ",") &amp; IF(ISBLANK(AL487),"",VLOOKUP(AL487,ComboValue!$N$2:$O$70,2,FALSE) &amp; ",") &amp; IF(ISBLANK(AM487),"",VLOOKUP(AM487,ComboValue!$N$2:$O$70,2,FALSE) &amp; ",") &amp; IF(ISBLANK(AN487),"",VLOOKUP(AN487,ComboValue!$N$2:$O$70,2,FALSE) &amp; ",") &amp; IF(ISBLANK(AO487),"",VLOOKUP(AO487,ComboValue!$N$2:$O$70,2,FALSE) &amp; ",") &amp; IF(ISBLANK(AP487),"",VLOOKUP(AP487,ComboValue!$N$2:$O$70,2,FALSE) &amp; ",") &amp; IF(ISBLANK(AQ487),"",VLOOKUP(AQ487,ComboValue!$N$2:$O$70,2,FALSE) &amp; ",") &amp; IF(ISBLANK(AR487),"",VLOOKUP(AR487,ComboValue!$N$2:$O$70,2,FALSE) &amp; ",") &amp; IF(ISBLANK(AS487),"",VLOOKUP(AS487,ComboValue!$N$2:$O$70,2,FALSE) &amp; ",") &amp; IF(ISBLANK(AT487),"",VLOOKUP(AT487,ComboValue!$N$2:$O$70,2,FALSE) &amp; ",") &amp; IF(ISBLANK(AU487),"",VLOOKUP(AU487,ComboValue!$N$2:$O$70,2,FALSE) &amp; ",") &amp; IF(ISBLANK(AV487),"",VLOOKUP(AV487,ComboValue!$N$2:$O$70,2,FALSE) &amp; ",")</f>
        <v/>
      </c>
      <c r="BC487" s="122" t="str">
        <f t="shared" si="441"/>
        <v/>
      </c>
      <c r="BD487" s="110"/>
      <c r="BE487" s="120" t="str">
        <f t="shared" si="429"/>
        <v/>
      </c>
      <c r="BF487" s="121" t="str">
        <f t="shared" si="430"/>
        <v/>
      </c>
      <c r="BG487" s="121" t="str">
        <f t="shared" si="431"/>
        <v/>
      </c>
      <c r="BH487" s="121" t="str">
        <f t="shared" si="432"/>
        <v/>
      </c>
      <c r="BI487" s="121" t="str">
        <f t="shared" si="433"/>
        <v/>
      </c>
      <c r="BJ487" s="121" t="str">
        <f t="shared" si="434"/>
        <v/>
      </c>
      <c r="BK487" s="121" t="str">
        <f t="shared" si="435"/>
        <v/>
      </c>
      <c r="BL487" s="121" t="str">
        <f t="shared" si="436"/>
        <v/>
      </c>
      <c r="BM487" s="121" t="str">
        <f t="shared" si="437"/>
        <v/>
      </c>
      <c r="BN487" s="121" t="str">
        <f t="shared" si="438"/>
        <v/>
      </c>
      <c r="BO487" s="121">
        <f t="shared" si="442"/>
        <v>0</v>
      </c>
      <c r="BP487" s="121">
        <f t="shared" si="443"/>
        <v>0</v>
      </c>
      <c r="BQ487" s="121">
        <f t="shared" si="444"/>
        <v>0</v>
      </c>
      <c r="BR487" s="121">
        <f t="shared" si="445"/>
        <v>0</v>
      </c>
      <c r="BS487" s="121">
        <f t="shared" si="446"/>
        <v>0</v>
      </c>
      <c r="BT487" s="121">
        <f t="shared" si="447"/>
        <v>0</v>
      </c>
      <c r="BU487" s="121" t="str">
        <f t="shared" si="448"/>
        <v/>
      </c>
      <c r="BV487" s="121" t="str">
        <f t="shared" si="449"/>
        <v/>
      </c>
      <c r="BW487" s="121" t="str">
        <f t="shared" si="450"/>
        <v/>
      </c>
      <c r="BX487" s="121" t="str">
        <f t="shared" si="451"/>
        <v/>
      </c>
      <c r="BY487" s="121" t="str">
        <f t="shared" si="452"/>
        <v/>
      </c>
      <c r="BZ487" s="121" t="str">
        <f t="shared" si="453"/>
        <v/>
      </c>
      <c r="CA487" s="121" t="str">
        <f t="shared" si="454"/>
        <v/>
      </c>
      <c r="CB487" s="121" t="str">
        <f t="shared" si="455"/>
        <v/>
      </c>
      <c r="CC487" s="121" t="str">
        <f t="shared" si="456"/>
        <v/>
      </c>
      <c r="CD487" s="121" t="str">
        <f t="shared" si="457"/>
        <v/>
      </c>
      <c r="CE487" s="121" t="str">
        <f t="shared" si="458"/>
        <v/>
      </c>
      <c r="CF487" s="121" t="str">
        <f t="shared" si="459"/>
        <v/>
      </c>
      <c r="CG487" s="121" t="str">
        <f t="shared" si="460"/>
        <v/>
      </c>
      <c r="CH487" s="121" t="str">
        <f t="shared" si="461"/>
        <v/>
      </c>
      <c r="CI487" s="121" t="str">
        <f t="shared" si="462"/>
        <v/>
      </c>
      <c r="CJ487" s="129" t="str">
        <f t="shared" si="463"/>
        <v/>
      </c>
      <c r="CK487" s="121" t="str">
        <f t="shared" si="464"/>
        <v/>
      </c>
      <c r="CL487" s="121" t="str">
        <f t="shared" si="465"/>
        <v/>
      </c>
      <c r="CM487" s="122" t="str">
        <f t="shared" si="466"/>
        <v/>
      </c>
      <c r="CN487" s="122"/>
      <c r="CO487" s="122"/>
      <c r="CP487" s="122"/>
      <c r="CQ487" s="122"/>
      <c r="CR487" s="218" t="str">
        <f t="shared" si="439"/>
        <v>NO</v>
      </c>
      <c r="CS487" s="120" t="str">
        <f t="shared" si="467"/>
        <v/>
      </c>
      <c r="CT487" s="121" t="str">
        <f t="shared" si="468"/>
        <v/>
      </c>
      <c r="CU487" s="121" t="str">
        <f t="shared" si="469"/>
        <v/>
      </c>
      <c r="CV487" s="121" t="str">
        <f t="shared" si="470"/>
        <v/>
      </c>
      <c r="CW487" s="121" t="str">
        <f t="shared" si="471"/>
        <v/>
      </c>
      <c r="CX487" s="121" t="str">
        <f t="shared" si="472"/>
        <v/>
      </c>
      <c r="CY487" s="121" t="str">
        <f t="shared" si="473"/>
        <v/>
      </c>
      <c r="CZ487" s="121" t="str">
        <f t="shared" si="474"/>
        <v/>
      </c>
      <c r="DA487" s="121" t="str">
        <f t="shared" si="475"/>
        <v/>
      </c>
      <c r="DB487" s="122" t="str">
        <f t="shared" si="476"/>
        <v/>
      </c>
      <c r="DC487" s="120" t="str">
        <f t="shared" si="477"/>
        <v/>
      </c>
      <c r="DD487" s="121" t="str">
        <f t="shared" si="478"/>
        <v/>
      </c>
      <c r="DE487" s="121" t="str">
        <f t="shared" si="479"/>
        <v/>
      </c>
      <c r="DF487" s="122" t="str">
        <f t="shared" si="480"/>
        <v/>
      </c>
      <c r="DG487" s="110"/>
    </row>
    <row r="488" spans="2:111" ht="16.2" hidden="1" customHeight="1" outlineLevel="2" x14ac:dyDescent="0.4">
      <c r="B488" s="7">
        <v>483</v>
      </c>
      <c r="C488" s="12"/>
      <c r="D488" s="13"/>
      <c r="E488" s="14"/>
      <c r="F488" s="14"/>
      <c r="G488" s="14"/>
      <c r="H488" s="14"/>
      <c r="I488" s="14"/>
      <c r="J488" s="14"/>
      <c r="K488" s="14"/>
      <c r="L488" s="15"/>
      <c r="M488" s="12"/>
      <c r="N488" s="12"/>
      <c r="O488" s="12"/>
      <c r="P488" s="98" t="str">
        <f xml:space="preserve"> IF(ISBLANK(M488),"",VLOOKUP(M488,ComboValue!$E$2:$I$18,5,FALSE))</f>
        <v/>
      </c>
      <c r="Q488" s="12"/>
      <c r="R488" s="234" t="str" cm="1">
        <f t="array" ref="R488">IF(OR(ISNUMBER(SEARCH("GHS05",$D488:$L488)),ISNUMBER(SEARCH("GHS06",$D488:$L488)),ISNUMBER(SEARCH("GHS07",$D488:$L488)),ISNUMBER(SEARCH("GHS08",$D488:$L488)),ISNUMBER(SEARCH("geen pictogram",$D488:$L488)),ISNUMBER(SEARCH("GHS09",$D488:$L488)),ISNUMBER(SEARCH("GHS05",$D488:$L488))),"JA","NEE")</f>
        <v>NEE</v>
      </c>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X488" s="121" t="str">
        <f xml:space="preserve"> IF(ISBLANK(D488),"",VLOOKUP(D488,ComboValue!$B$2:$C$11,2,FALSE) &amp; ",") &amp; IF(ISBLANK(E488),"",VLOOKUP(E488,ComboValue!$B$2:$C$11,2,FALSE) &amp; ",") &amp; IF(ISBLANK(F488),"",VLOOKUP(F488,ComboValue!$B$2:$C$11,2,FALSE) &amp; ",") &amp; IF(ISBLANK(G488),"",VLOOKUP(G488,ComboValue!$B$2:$C$11,2,FALSE) &amp; ",") &amp; IF(ISBLANK(H488),"",VLOOKUP(H488,ComboValue!$B$2:$C$11,2,FALSE) &amp; ",") &amp; IF(ISBLANK(I488),"",VLOOKUP(I488,ComboValue!$B$2:$C$11,2,FALSE) &amp; ",") &amp; IF(ISBLANK(J488),"",VLOOKUP(J488,ComboValue!$B$2:$C$11,2,FALSE) &amp; ",") &amp; IF(ISBLANK(K488),"",VLOOKUP(K488,ComboValue!$B$2:$C$11,2,FALSE) &amp; ",") &amp; IF(ISBLANK(L488),"",VLOOKUP(L488,ComboValue!$B$2:$C$11,2,FALSE) &amp; ",")</f>
        <v/>
      </c>
      <c r="AY488" s="121" t="str">
        <f t="shared" si="440"/>
        <v>Tous_NL</v>
      </c>
      <c r="AZ488" s="121" t="str">
        <f>IF(ISBLANK(M488),"",VLOOKUP(M488,ComboValue!$E$2:$G$18,3,FALSE))</f>
        <v/>
      </c>
      <c r="BA488" s="121" t="str">
        <f>IF(ISBLANK(N488),"",VLOOKUP(N488,ComboValue!$K$2:$L$5,2,FALSE))</f>
        <v/>
      </c>
      <c r="BB488" s="128" t="str">
        <f>IF(ISBLANK(S488),"",VLOOKUP(S488,ComboValue!$N$2:$O$70,2,FALSE) &amp; ",") &amp; IF(ISBLANK(T488),"",VLOOKUP(T488,ComboValue!$N$2:$O$70,2,FALSE) &amp; ",") &amp; IF(ISBLANK(U488),"",VLOOKUP(U488,ComboValue!$N$2:$O$70,2,FALSE) &amp; ",") &amp; IF(ISBLANK(V488),"",VLOOKUP(V488,ComboValue!$N$2:$O$70,2,FALSE) &amp; ",") &amp; IF(ISBLANK(W488),"",VLOOKUP(W488,ComboValue!$N$2:$O$70,2,FALSE) &amp; ",") &amp; IF(ISBLANK(X488),"",VLOOKUP(X488,ComboValue!$N$2:$O$70,2,FALSE) &amp; ",") &amp; IF(ISBLANK(Y488),"",VLOOKUP(Y488,ComboValue!$N$2:$O$70,2,FALSE) &amp; ",") &amp; IF(ISBLANK(Z488),"",VLOOKUP(Z488,ComboValue!$N$2:$O$70,2,FALSE) &amp; ",") &amp; IF(ISBLANK(AA488),"",VLOOKUP(AA488,ComboValue!$N$2:$O$70,2,FALSE) &amp; ",") &amp; IF(ISBLANK(AB488),"",VLOOKUP(AB488,ComboValue!$N$2:$O$70,2,FALSE) &amp; ",") &amp; IF(ISBLANK(AC488),"",VLOOKUP(AC488,ComboValue!$N$2:$O$70,2,FALSE) &amp; ",") &amp; IF(ISBLANK(AD488),"",VLOOKUP(AD488,ComboValue!$N$2:$O$70,2,FALSE) &amp; ",") &amp; IF(ISBLANK(AE488),"",VLOOKUP(AE488,ComboValue!$N$2:$O$70,2,FALSE) &amp; ",") &amp; IF(ISBLANK(AF488),"",VLOOKUP(AF488,ComboValue!$N$2:$O$70,2,FALSE) &amp; ",") &amp; IF(ISBLANK(AG488),"",VLOOKUP(AG488,ComboValue!$N$2:$O$70,2,FALSE) &amp; ",") &amp; IF(ISBLANK(AH488),"",VLOOKUP(AH488,ComboValue!$N$2:$O$70,2,FALSE) &amp; ",") &amp; IF(ISBLANK(AI488),"",VLOOKUP(AI488,ComboValue!$N$2:$O$70,2,FALSE) &amp; ",") &amp; IF(ISBLANK(AJ488),"",VLOOKUP(AJ488,ComboValue!$N$2:$O$70,2,FALSE) &amp; ",") &amp; IF(ISBLANK(AK488),"",VLOOKUP(AK488,ComboValue!$N$2:$O$70,2,FALSE) &amp; ",") &amp; IF(ISBLANK(AL488),"",VLOOKUP(AL488,ComboValue!$N$2:$O$70,2,FALSE) &amp; ",") &amp; IF(ISBLANK(AM488),"",VLOOKUP(AM488,ComboValue!$N$2:$O$70,2,FALSE) &amp; ",") &amp; IF(ISBLANK(AN488),"",VLOOKUP(AN488,ComboValue!$N$2:$O$70,2,FALSE) &amp; ",") &amp; IF(ISBLANK(AO488),"",VLOOKUP(AO488,ComboValue!$N$2:$O$70,2,FALSE) &amp; ",") &amp; IF(ISBLANK(AP488),"",VLOOKUP(AP488,ComboValue!$N$2:$O$70,2,FALSE) &amp; ",") &amp; IF(ISBLANK(AQ488),"",VLOOKUP(AQ488,ComboValue!$N$2:$O$70,2,FALSE) &amp; ",") &amp; IF(ISBLANK(AR488),"",VLOOKUP(AR488,ComboValue!$N$2:$O$70,2,FALSE) &amp; ",") &amp; IF(ISBLANK(AS488),"",VLOOKUP(AS488,ComboValue!$N$2:$O$70,2,FALSE) &amp; ",") &amp; IF(ISBLANK(AT488),"",VLOOKUP(AT488,ComboValue!$N$2:$O$70,2,FALSE) &amp; ",") &amp; IF(ISBLANK(AU488),"",VLOOKUP(AU488,ComboValue!$N$2:$O$70,2,FALSE) &amp; ",") &amp; IF(ISBLANK(AV488),"",VLOOKUP(AV488,ComboValue!$N$2:$O$70,2,FALSE) &amp; ",")</f>
        <v/>
      </c>
      <c r="BC488" s="122" t="str">
        <f t="shared" si="441"/>
        <v/>
      </c>
      <c r="BD488" s="110"/>
      <c r="BE488" s="120" t="str">
        <f t="shared" si="429"/>
        <v/>
      </c>
      <c r="BF488" s="121" t="str">
        <f t="shared" si="430"/>
        <v/>
      </c>
      <c r="BG488" s="121" t="str">
        <f t="shared" si="431"/>
        <v/>
      </c>
      <c r="BH488" s="121" t="str">
        <f t="shared" si="432"/>
        <v/>
      </c>
      <c r="BI488" s="121" t="str">
        <f t="shared" si="433"/>
        <v/>
      </c>
      <c r="BJ488" s="121" t="str">
        <f t="shared" si="434"/>
        <v/>
      </c>
      <c r="BK488" s="121" t="str">
        <f t="shared" si="435"/>
        <v/>
      </c>
      <c r="BL488" s="121" t="str">
        <f t="shared" si="436"/>
        <v/>
      </c>
      <c r="BM488" s="121" t="str">
        <f t="shared" si="437"/>
        <v/>
      </c>
      <c r="BN488" s="121" t="str">
        <f t="shared" si="438"/>
        <v/>
      </c>
      <c r="BO488" s="121">
        <f t="shared" si="442"/>
        <v>0</v>
      </c>
      <c r="BP488" s="121">
        <f t="shared" si="443"/>
        <v>0</v>
      </c>
      <c r="BQ488" s="121">
        <f t="shared" si="444"/>
        <v>0</v>
      </c>
      <c r="BR488" s="121">
        <f t="shared" si="445"/>
        <v>0</v>
      </c>
      <c r="BS488" s="121">
        <f t="shared" si="446"/>
        <v>0</v>
      </c>
      <c r="BT488" s="121">
        <f t="shared" si="447"/>
        <v>0</v>
      </c>
      <c r="BU488" s="121" t="str">
        <f t="shared" si="448"/>
        <v/>
      </c>
      <c r="BV488" s="121" t="str">
        <f t="shared" si="449"/>
        <v/>
      </c>
      <c r="BW488" s="121" t="str">
        <f t="shared" si="450"/>
        <v/>
      </c>
      <c r="BX488" s="121" t="str">
        <f t="shared" si="451"/>
        <v/>
      </c>
      <c r="BY488" s="121" t="str">
        <f t="shared" si="452"/>
        <v/>
      </c>
      <c r="BZ488" s="121" t="str">
        <f t="shared" si="453"/>
        <v/>
      </c>
      <c r="CA488" s="121" t="str">
        <f t="shared" si="454"/>
        <v/>
      </c>
      <c r="CB488" s="121" t="str">
        <f t="shared" si="455"/>
        <v/>
      </c>
      <c r="CC488" s="121" t="str">
        <f t="shared" si="456"/>
        <v/>
      </c>
      <c r="CD488" s="121" t="str">
        <f t="shared" si="457"/>
        <v/>
      </c>
      <c r="CE488" s="121" t="str">
        <f t="shared" si="458"/>
        <v/>
      </c>
      <c r="CF488" s="121" t="str">
        <f t="shared" si="459"/>
        <v/>
      </c>
      <c r="CG488" s="121" t="str">
        <f t="shared" si="460"/>
        <v/>
      </c>
      <c r="CH488" s="121" t="str">
        <f t="shared" si="461"/>
        <v/>
      </c>
      <c r="CI488" s="121" t="str">
        <f t="shared" si="462"/>
        <v/>
      </c>
      <c r="CJ488" s="129" t="str">
        <f t="shared" si="463"/>
        <v/>
      </c>
      <c r="CK488" s="121" t="str">
        <f t="shared" si="464"/>
        <v/>
      </c>
      <c r="CL488" s="121" t="str">
        <f t="shared" si="465"/>
        <v/>
      </c>
      <c r="CM488" s="122" t="str">
        <f t="shared" si="466"/>
        <v/>
      </c>
      <c r="CN488" s="122"/>
      <c r="CO488" s="122"/>
      <c r="CP488" s="122"/>
      <c r="CQ488" s="122"/>
      <c r="CR488" s="218" t="str">
        <f t="shared" si="439"/>
        <v>NO</v>
      </c>
      <c r="CS488" s="120" t="str">
        <f t="shared" si="467"/>
        <v/>
      </c>
      <c r="CT488" s="121" t="str">
        <f t="shared" si="468"/>
        <v/>
      </c>
      <c r="CU488" s="121" t="str">
        <f t="shared" si="469"/>
        <v/>
      </c>
      <c r="CV488" s="121" t="str">
        <f t="shared" si="470"/>
        <v/>
      </c>
      <c r="CW488" s="121" t="str">
        <f t="shared" si="471"/>
        <v/>
      </c>
      <c r="CX488" s="121" t="str">
        <f t="shared" si="472"/>
        <v/>
      </c>
      <c r="CY488" s="121" t="str">
        <f t="shared" si="473"/>
        <v/>
      </c>
      <c r="CZ488" s="121" t="str">
        <f t="shared" si="474"/>
        <v/>
      </c>
      <c r="DA488" s="121" t="str">
        <f t="shared" si="475"/>
        <v/>
      </c>
      <c r="DB488" s="122" t="str">
        <f t="shared" si="476"/>
        <v/>
      </c>
      <c r="DC488" s="120" t="str">
        <f t="shared" si="477"/>
        <v/>
      </c>
      <c r="DD488" s="121" t="str">
        <f t="shared" si="478"/>
        <v/>
      </c>
      <c r="DE488" s="121" t="str">
        <f t="shared" si="479"/>
        <v/>
      </c>
      <c r="DF488" s="122" t="str">
        <f t="shared" si="480"/>
        <v/>
      </c>
      <c r="DG488" s="110"/>
    </row>
    <row r="489" spans="2:111" ht="16.2" hidden="1" customHeight="1" outlineLevel="2" x14ac:dyDescent="0.4">
      <c r="B489" s="7">
        <v>484</v>
      </c>
      <c r="C489" s="12"/>
      <c r="D489" s="13"/>
      <c r="E489" s="14"/>
      <c r="F489" s="14"/>
      <c r="G489" s="14"/>
      <c r="H489" s="14"/>
      <c r="I489" s="14"/>
      <c r="J489" s="14"/>
      <c r="K489" s="14"/>
      <c r="L489" s="15"/>
      <c r="M489" s="12"/>
      <c r="N489" s="12"/>
      <c r="O489" s="12"/>
      <c r="P489" s="98" t="str">
        <f xml:space="preserve"> IF(ISBLANK(M489),"",VLOOKUP(M489,ComboValue!$E$2:$I$18,5,FALSE))</f>
        <v/>
      </c>
      <c r="Q489" s="12"/>
      <c r="R489" s="234" t="str" cm="1">
        <f t="array" ref="R489">IF(OR(ISNUMBER(SEARCH("GHS05",$D489:$L489)),ISNUMBER(SEARCH("GHS06",$D489:$L489)),ISNUMBER(SEARCH("GHS07",$D489:$L489)),ISNUMBER(SEARCH("GHS08",$D489:$L489)),ISNUMBER(SEARCH("geen pictogram",$D489:$L489)),ISNUMBER(SEARCH("GHS09",$D489:$L489)),ISNUMBER(SEARCH("GHS05",$D489:$L489))),"JA","NEE")</f>
        <v>NEE</v>
      </c>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X489" s="121" t="str">
        <f xml:space="preserve"> IF(ISBLANK(D489),"",VLOOKUP(D489,ComboValue!$B$2:$C$11,2,FALSE) &amp; ",") &amp; IF(ISBLANK(E489),"",VLOOKUP(E489,ComboValue!$B$2:$C$11,2,FALSE) &amp; ",") &amp; IF(ISBLANK(F489),"",VLOOKUP(F489,ComboValue!$B$2:$C$11,2,FALSE) &amp; ",") &amp; IF(ISBLANK(G489),"",VLOOKUP(G489,ComboValue!$B$2:$C$11,2,FALSE) &amp; ",") &amp; IF(ISBLANK(H489),"",VLOOKUP(H489,ComboValue!$B$2:$C$11,2,FALSE) &amp; ",") &amp; IF(ISBLANK(I489),"",VLOOKUP(I489,ComboValue!$B$2:$C$11,2,FALSE) &amp; ",") &amp; IF(ISBLANK(J489),"",VLOOKUP(J489,ComboValue!$B$2:$C$11,2,FALSE) &amp; ",") &amp; IF(ISBLANK(K489),"",VLOOKUP(K489,ComboValue!$B$2:$C$11,2,FALSE) &amp; ",") &amp; IF(ISBLANK(L489),"",VLOOKUP(L489,ComboValue!$B$2:$C$11,2,FALSE) &amp; ",")</f>
        <v/>
      </c>
      <c r="AY489" s="121" t="str">
        <f t="shared" si="440"/>
        <v>Tous_NL</v>
      </c>
      <c r="AZ489" s="121" t="str">
        <f>IF(ISBLANK(M489),"",VLOOKUP(M489,ComboValue!$E$2:$G$18,3,FALSE))</f>
        <v/>
      </c>
      <c r="BA489" s="121" t="str">
        <f>IF(ISBLANK(N489),"",VLOOKUP(N489,ComboValue!$K$2:$L$5,2,FALSE))</f>
        <v/>
      </c>
      <c r="BB489" s="128" t="str">
        <f>IF(ISBLANK(S489),"",VLOOKUP(S489,ComboValue!$N$2:$O$70,2,FALSE) &amp; ",") &amp; IF(ISBLANK(T489),"",VLOOKUP(T489,ComboValue!$N$2:$O$70,2,FALSE) &amp; ",") &amp; IF(ISBLANK(U489),"",VLOOKUP(U489,ComboValue!$N$2:$O$70,2,FALSE) &amp; ",") &amp; IF(ISBLANK(V489),"",VLOOKUP(V489,ComboValue!$N$2:$O$70,2,FALSE) &amp; ",") &amp; IF(ISBLANK(W489),"",VLOOKUP(W489,ComboValue!$N$2:$O$70,2,FALSE) &amp; ",") &amp; IF(ISBLANK(X489),"",VLOOKUP(X489,ComboValue!$N$2:$O$70,2,FALSE) &amp; ",") &amp; IF(ISBLANK(Y489),"",VLOOKUP(Y489,ComboValue!$N$2:$O$70,2,FALSE) &amp; ",") &amp; IF(ISBLANK(Z489),"",VLOOKUP(Z489,ComboValue!$N$2:$O$70,2,FALSE) &amp; ",") &amp; IF(ISBLANK(AA489),"",VLOOKUP(AA489,ComboValue!$N$2:$O$70,2,FALSE) &amp; ",") &amp; IF(ISBLANK(AB489),"",VLOOKUP(AB489,ComboValue!$N$2:$O$70,2,FALSE) &amp; ",") &amp; IF(ISBLANK(AC489),"",VLOOKUP(AC489,ComboValue!$N$2:$O$70,2,FALSE) &amp; ",") &amp; IF(ISBLANK(AD489),"",VLOOKUP(AD489,ComboValue!$N$2:$O$70,2,FALSE) &amp; ",") &amp; IF(ISBLANK(AE489),"",VLOOKUP(AE489,ComboValue!$N$2:$O$70,2,FALSE) &amp; ",") &amp; IF(ISBLANK(AF489),"",VLOOKUP(AF489,ComboValue!$N$2:$O$70,2,FALSE) &amp; ",") &amp; IF(ISBLANK(AG489),"",VLOOKUP(AG489,ComboValue!$N$2:$O$70,2,FALSE) &amp; ",") &amp; IF(ISBLANK(AH489),"",VLOOKUP(AH489,ComboValue!$N$2:$O$70,2,FALSE) &amp; ",") &amp; IF(ISBLANK(AI489),"",VLOOKUP(AI489,ComboValue!$N$2:$O$70,2,FALSE) &amp; ",") &amp; IF(ISBLANK(AJ489),"",VLOOKUP(AJ489,ComboValue!$N$2:$O$70,2,FALSE) &amp; ",") &amp; IF(ISBLANK(AK489),"",VLOOKUP(AK489,ComboValue!$N$2:$O$70,2,FALSE) &amp; ",") &amp; IF(ISBLANK(AL489),"",VLOOKUP(AL489,ComboValue!$N$2:$O$70,2,FALSE) &amp; ",") &amp; IF(ISBLANK(AM489),"",VLOOKUP(AM489,ComboValue!$N$2:$O$70,2,FALSE) &amp; ",") &amp; IF(ISBLANK(AN489),"",VLOOKUP(AN489,ComboValue!$N$2:$O$70,2,FALSE) &amp; ",") &amp; IF(ISBLANK(AO489),"",VLOOKUP(AO489,ComboValue!$N$2:$O$70,2,FALSE) &amp; ",") &amp; IF(ISBLANK(AP489),"",VLOOKUP(AP489,ComboValue!$N$2:$O$70,2,FALSE) &amp; ",") &amp; IF(ISBLANK(AQ489),"",VLOOKUP(AQ489,ComboValue!$N$2:$O$70,2,FALSE) &amp; ",") &amp; IF(ISBLANK(AR489),"",VLOOKUP(AR489,ComboValue!$N$2:$O$70,2,FALSE) &amp; ",") &amp; IF(ISBLANK(AS489),"",VLOOKUP(AS489,ComboValue!$N$2:$O$70,2,FALSE) &amp; ",") &amp; IF(ISBLANK(AT489),"",VLOOKUP(AT489,ComboValue!$N$2:$O$70,2,FALSE) &amp; ",") &amp; IF(ISBLANK(AU489),"",VLOOKUP(AU489,ComboValue!$N$2:$O$70,2,FALSE) &amp; ",") &amp; IF(ISBLANK(AV489),"",VLOOKUP(AV489,ComboValue!$N$2:$O$70,2,FALSE) &amp; ",")</f>
        <v/>
      </c>
      <c r="BC489" s="122" t="str">
        <f t="shared" si="441"/>
        <v/>
      </c>
      <c r="BD489" s="110"/>
      <c r="BE489" s="120" t="str">
        <f t="shared" si="429"/>
        <v/>
      </c>
      <c r="BF489" s="121" t="str">
        <f t="shared" si="430"/>
        <v/>
      </c>
      <c r="BG489" s="121" t="str">
        <f t="shared" si="431"/>
        <v/>
      </c>
      <c r="BH489" s="121" t="str">
        <f t="shared" si="432"/>
        <v/>
      </c>
      <c r="BI489" s="121" t="str">
        <f t="shared" si="433"/>
        <v/>
      </c>
      <c r="BJ489" s="121" t="str">
        <f t="shared" si="434"/>
        <v/>
      </c>
      <c r="BK489" s="121" t="str">
        <f t="shared" si="435"/>
        <v/>
      </c>
      <c r="BL489" s="121" t="str">
        <f t="shared" si="436"/>
        <v/>
      </c>
      <c r="BM489" s="121" t="str">
        <f t="shared" si="437"/>
        <v/>
      </c>
      <c r="BN489" s="121" t="str">
        <f t="shared" si="438"/>
        <v/>
      </c>
      <c r="BO489" s="121">
        <f t="shared" si="442"/>
        <v>0</v>
      </c>
      <c r="BP489" s="121">
        <f t="shared" si="443"/>
        <v>0</v>
      </c>
      <c r="BQ489" s="121">
        <f t="shared" si="444"/>
        <v>0</v>
      </c>
      <c r="BR489" s="121">
        <f t="shared" si="445"/>
        <v>0</v>
      </c>
      <c r="BS489" s="121">
        <f t="shared" si="446"/>
        <v>0</v>
      </c>
      <c r="BT489" s="121">
        <f t="shared" si="447"/>
        <v>0</v>
      </c>
      <c r="BU489" s="121" t="str">
        <f t="shared" si="448"/>
        <v/>
      </c>
      <c r="BV489" s="121" t="str">
        <f t="shared" si="449"/>
        <v/>
      </c>
      <c r="BW489" s="121" t="str">
        <f t="shared" si="450"/>
        <v/>
      </c>
      <c r="BX489" s="121" t="str">
        <f t="shared" si="451"/>
        <v/>
      </c>
      <c r="BY489" s="121" t="str">
        <f t="shared" si="452"/>
        <v/>
      </c>
      <c r="BZ489" s="121" t="str">
        <f t="shared" si="453"/>
        <v/>
      </c>
      <c r="CA489" s="121" t="str">
        <f t="shared" si="454"/>
        <v/>
      </c>
      <c r="CB489" s="121" t="str">
        <f t="shared" si="455"/>
        <v/>
      </c>
      <c r="CC489" s="121" t="str">
        <f t="shared" si="456"/>
        <v/>
      </c>
      <c r="CD489" s="121" t="str">
        <f t="shared" si="457"/>
        <v/>
      </c>
      <c r="CE489" s="121" t="str">
        <f t="shared" si="458"/>
        <v/>
      </c>
      <c r="CF489" s="121" t="str">
        <f t="shared" si="459"/>
        <v/>
      </c>
      <c r="CG489" s="121" t="str">
        <f t="shared" si="460"/>
        <v/>
      </c>
      <c r="CH489" s="121" t="str">
        <f t="shared" si="461"/>
        <v/>
      </c>
      <c r="CI489" s="121" t="str">
        <f t="shared" si="462"/>
        <v/>
      </c>
      <c r="CJ489" s="129" t="str">
        <f t="shared" si="463"/>
        <v/>
      </c>
      <c r="CK489" s="121" t="str">
        <f t="shared" si="464"/>
        <v/>
      </c>
      <c r="CL489" s="121" t="str">
        <f t="shared" si="465"/>
        <v/>
      </c>
      <c r="CM489" s="122" t="str">
        <f t="shared" si="466"/>
        <v/>
      </c>
      <c r="CN489" s="122"/>
      <c r="CO489" s="122"/>
      <c r="CP489" s="122"/>
      <c r="CQ489" s="122"/>
      <c r="CR489" s="218" t="str">
        <f t="shared" si="439"/>
        <v>NO</v>
      </c>
      <c r="CS489" s="120" t="str">
        <f t="shared" si="467"/>
        <v/>
      </c>
      <c r="CT489" s="121" t="str">
        <f t="shared" si="468"/>
        <v/>
      </c>
      <c r="CU489" s="121" t="str">
        <f t="shared" si="469"/>
        <v/>
      </c>
      <c r="CV489" s="121" t="str">
        <f t="shared" si="470"/>
        <v/>
      </c>
      <c r="CW489" s="121" t="str">
        <f t="shared" si="471"/>
        <v/>
      </c>
      <c r="CX489" s="121" t="str">
        <f t="shared" si="472"/>
        <v/>
      </c>
      <c r="CY489" s="121" t="str">
        <f t="shared" si="473"/>
        <v/>
      </c>
      <c r="CZ489" s="121" t="str">
        <f t="shared" si="474"/>
        <v/>
      </c>
      <c r="DA489" s="121" t="str">
        <f t="shared" si="475"/>
        <v/>
      </c>
      <c r="DB489" s="122" t="str">
        <f t="shared" si="476"/>
        <v/>
      </c>
      <c r="DC489" s="120" t="str">
        <f t="shared" si="477"/>
        <v/>
      </c>
      <c r="DD489" s="121" t="str">
        <f t="shared" si="478"/>
        <v/>
      </c>
      <c r="DE489" s="121" t="str">
        <f t="shared" si="479"/>
        <v/>
      </c>
      <c r="DF489" s="122" t="str">
        <f t="shared" si="480"/>
        <v/>
      </c>
      <c r="DG489" s="110"/>
    </row>
    <row r="490" spans="2:111" ht="16.2" hidden="1" customHeight="1" outlineLevel="2" x14ac:dyDescent="0.4">
      <c r="B490" s="7">
        <v>485</v>
      </c>
      <c r="C490" s="12"/>
      <c r="D490" s="13"/>
      <c r="E490" s="14"/>
      <c r="F490" s="14"/>
      <c r="G490" s="14"/>
      <c r="H490" s="14"/>
      <c r="I490" s="14"/>
      <c r="J490" s="14"/>
      <c r="K490" s="14"/>
      <c r="L490" s="15"/>
      <c r="M490" s="12"/>
      <c r="N490" s="12"/>
      <c r="O490" s="12"/>
      <c r="P490" s="98" t="str">
        <f xml:space="preserve"> IF(ISBLANK(M490),"",VLOOKUP(M490,ComboValue!$E$2:$I$18,5,FALSE))</f>
        <v/>
      </c>
      <c r="Q490" s="12"/>
      <c r="R490" s="234" t="str" cm="1">
        <f t="array" ref="R490">IF(OR(ISNUMBER(SEARCH("GHS05",$D490:$L490)),ISNUMBER(SEARCH("GHS06",$D490:$L490)),ISNUMBER(SEARCH("GHS07",$D490:$L490)),ISNUMBER(SEARCH("GHS08",$D490:$L490)),ISNUMBER(SEARCH("geen pictogram",$D490:$L490)),ISNUMBER(SEARCH("GHS09",$D490:$L490)),ISNUMBER(SEARCH("GHS05",$D490:$L490))),"JA","NEE")</f>
        <v>NEE</v>
      </c>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X490" s="121" t="str">
        <f xml:space="preserve"> IF(ISBLANK(D490),"",VLOOKUP(D490,ComboValue!$B$2:$C$11,2,FALSE) &amp; ",") &amp; IF(ISBLANK(E490),"",VLOOKUP(E490,ComboValue!$B$2:$C$11,2,FALSE) &amp; ",") &amp; IF(ISBLANK(F490),"",VLOOKUP(F490,ComboValue!$B$2:$C$11,2,FALSE) &amp; ",") &amp; IF(ISBLANK(G490),"",VLOOKUP(G490,ComboValue!$B$2:$C$11,2,FALSE) &amp; ",") &amp; IF(ISBLANK(H490),"",VLOOKUP(H490,ComboValue!$B$2:$C$11,2,FALSE) &amp; ",") &amp; IF(ISBLANK(I490),"",VLOOKUP(I490,ComboValue!$B$2:$C$11,2,FALSE) &amp; ",") &amp; IF(ISBLANK(J490),"",VLOOKUP(J490,ComboValue!$B$2:$C$11,2,FALSE) &amp; ",") &amp; IF(ISBLANK(K490),"",VLOOKUP(K490,ComboValue!$B$2:$C$11,2,FALSE) &amp; ",") &amp; IF(ISBLANK(L490),"",VLOOKUP(L490,ComboValue!$B$2:$C$11,2,FALSE) &amp; ",")</f>
        <v/>
      </c>
      <c r="AY490" s="121" t="str">
        <f t="shared" si="440"/>
        <v>Tous_NL</v>
      </c>
      <c r="AZ490" s="121" t="str">
        <f>IF(ISBLANK(M490),"",VLOOKUP(M490,ComboValue!$E$2:$G$18,3,FALSE))</f>
        <v/>
      </c>
      <c r="BA490" s="121" t="str">
        <f>IF(ISBLANK(N490),"",VLOOKUP(N490,ComboValue!$K$2:$L$5,2,FALSE))</f>
        <v/>
      </c>
      <c r="BB490" s="128" t="str">
        <f>IF(ISBLANK(S490),"",VLOOKUP(S490,ComboValue!$N$2:$O$70,2,FALSE) &amp; ",") &amp; IF(ISBLANK(T490),"",VLOOKUP(T490,ComboValue!$N$2:$O$70,2,FALSE) &amp; ",") &amp; IF(ISBLANK(U490),"",VLOOKUP(U490,ComboValue!$N$2:$O$70,2,FALSE) &amp; ",") &amp; IF(ISBLANK(V490),"",VLOOKUP(V490,ComboValue!$N$2:$O$70,2,FALSE) &amp; ",") &amp; IF(ISBLANK(W490),"",VLOOKUP(W490,ComboValue!$N$2:$O$70,2,FALSE) &amp; ",") &amp; IF(ISBLANK(X490),"",VLOOKUP(X490,ComboValue!$N$2:$O$70,2,FALSE) &amp; ",") &amp; IF(ISBLANK(Y490),"",VLOOKUP(Y490,ComboValue!$N$2:$O$70,2,FALSE) &amp; ",") &amp; IF(ISBLANK(Z490),"",VLOOKUP(Z490,ComboValue!$N$2:$O$70,2,FALSE) &amp; ",") &amp; IF(ISBLANK(AA490),"",VLOOKUP(AA490,ComboValue!$N$2:$O$70,2,FALSE) &amp; ",") &amp; IF(ISBLANK(AB490),"",VLOOKUP(AB490,ComboValue!$N$2:$O$70,2,FALSE) &amp; ",") &amp; IF(ISBLANK(AC490),"",VLOOKUP(AC490,ComboValue!$N$2:$O$70,2,FALSE) &amp; ",") &amp; IF(ISBLANK(AD490),"",VLOOKUP(AD490,ComboValue!$N$2:$O$70,2,FALSE) &amp; ",") &amp; IF(ISBLANK(AE490),"",VLOOKUP(AE490,ComboValue!$N$2:$O$70,2,FALSE) &amp; ",") &amp; IF(ISBLANK(AF490),"",VLOOKUP(AF490,ComboValue!$N$2:$O$70,2,FALSE) &amp; ",") &amp; IF(ISBLANK(AG490),"",VLOOKUP(AG490,ComboValue!$N$2:$O$70,2,FALSE) &amp; ",") &amp; IF(ISBLANK(AH490),"",VLOOKUP(AH490,ComboValue!$N$2:$O$70,2,FALSE) &amp; ",") &amp; IF(ISBLANK(AI490),"",VLOOKUP(AI490,ComboValue!$N$2:$O$70,2,FALSE) &amp; ",") &amp; IF(ISBLANK(AJ490),"",VLOOKUP(AJ490,ComboValue!$N$2:$O$70,2,FALSE) &amp; ",") &amp; IF(ISBLANK(AK490),"",VLOOKUP(AK490,ComboValue!$N$2:$O$70,2,FALSE) &amp; ",") &amp; IF(ISBLANK(AL490),"",VLOOKUP(AL490,ComboValue!$N$2:$O$70,2,FALSE) &amp; ",") &amp; IF(ISBLANK(AM490),"",VLOOKUP(AM490,ComboValue!$N$2:$O$70,2,FALSE) &amp; ",") &amp; IF(ISBLANK(AN490),"",VLOOKUP(AN490,ComboValue!$N$2:$O$70,2,FALSE) &amp; ",") &amp; IF(ISBLANK(AO490),"",VLOOKUP(AO490,ComboValue!$N$2:$O$70,2,FALSE) &amp; ",") &amp; IF(ISBLANK(AP490),"",VLOOKUP(AP490,ComboValue!$N$2:$O$70,2,FALSE) &amp; ",") &amp; IF(ISBLANK(AQ490),"",VLOOKUP(AQ490,ComboValue!$N$2:$O$70,2,FALSE) &amp; ",") &amp; IF(ISBLANK(AR490),"",VLOOKUP(AR490,ComboValue!$N$2:$O$70,2,FALSE) &amp; ",") &amp; IF(ISBLANK(AS490),"",VLOOKUP(AS490,ComboValue!$N$2:$O$70,2,FALSE) &amp; ",") &amp; IF(ISBLANK(AT490),"",VLOOKUP(AT490,ComboValue!$N$2:$O$70,2,FALSE) &amp; ",") &amp; IF(ISBLANK(AU490),"",VLOOKUP(AU490,ComboValue!$N$2:$O$70,2,FALSE) &amp; ",") &amp; IF(ISBLANK(AV490),"",VLOOKUP(AV490,ComboValue!$N$2:$O$70,2,FALSE) &amp; ",")</f>
        <v/>
      </c>
      <c r="BC490" s="122" t="str">
        <f t="shared" si="441"/>
        <v/>
      </c>
      <c r="BD490" s="110"/>
      <c r="BE490" s="120" t="str">
        <f t="shared" si="429"/>
        <v/>
      </c>
      <c r="BF490" s="121" t="str">
        <f t="shared" si="430"/>
        <v/>
      </c>
      <c r="BG490" s="121" t="str">
        <f t="shared" si="431"/>
        <v/>
      </c>
      <c r="BH490" s="121" t="str">
        <f t="shared" si="432"/>
        <v/>
      </c>
      <c r="BI490" s="121" t="str">
        <f t="shared" si="433"/>
        <v/>
      </c>
      <c r="BJ490" s="121" t="str">
        <f t="shared" si="434"/>
        <v/>
      </c>
      <c r="BK490" s="121" t="str">
        <f t="shared" si="435"/>
        <v/>
      </c>
      <c r="BL490" s="121" t="str">
        <f t="shared" si="436"/>
        <v/>
      </c>
      <c r="BM490" s="121" t="str">
        <f t="shared" si="437"/>
        <v/>
      </c>
      <c r="BN490" s="121" t="str">
        <f t="shared" si="438"/>
        <v/>
      </c>
      <c r="BO490" s="121">
        <f t="shared" si="442"/>
        <v>0</v>
      </c>
      <c r="BP490" s="121">
        <f t="shared" si="443"/>
        <v>0</v>
      </c>
      <c r="BQ490" s="121">
        <f t="shared" si="444"/>
        <v>0</v>
      </c>
      <c r="BR490" s="121">
        <f t="shared" si="445"/>
        <v>0</v>
      </c>
      <c r="BS490" s="121">
        <f t="shared" si="446"/>
        <v>0</v>
      </c>
      <c r="BT490" s="121">
        <f t="shared" si="447"/>
        <v>0</v>
      </c>
      <c r="BU490" s="121" t="str">
        <f t="shared" si="448"/>
        <v/>
      </c>
      <c r="BV490" s="121" t="str">
        <f t="shared" si="449"/>
        <v/>
      </c>
      <c r="BW490" s="121" t="str">
        <f t="shared" si="450"/>
        <v/>
      </c>
      <c r="BX490" s="121" t="str">
        <f t="shared" si="451"/>
        <v/>
      </c>
      <c r="BY490" s="121" t="str">
        <f t="shared" si="452"/>
        <v/>
      </c>
      <c r="BZ490" s="121" t="str">
        <f t="shared" si="453"/>
        <v/>
      </c>
      <c r="CA490" s="121" t="str">
        <f t="shared" si="454"/>
        <v/>
      </c>
      <c r="CB490" s="121" t="str">
        <f t="shared" si="455"/>
        <v/>
      </c>
      <c r="CC490" s="121" t="str">
        <f t="shared" si="456"/>
        <v/>
      </c>
      <c r="CD490" s="121" t="str">
        <f t="shared" si="457"/>
        <v/>
      </c>
      <c r="CE490" s="121" t="str">
        <f t="shared" si="458"/>
        <v/>
      </c>
      <c r="CF490" s="121" t="str">
        <f t="shared" si="459"/>
        <v/>
      </c>
      <c r="CG490" s="121" t="str">
        <f t="shared" si="460"/>
        <v/>
      </c>
      <c r="CH490" s="121" t="str">
        <f t="shared" si="461"/>
        <v/>
      </c>
      <c r="CI490" s="121" t="str">
        <f t="shared" si="462"/>
        <v/>
      </c>
      <c r="CJ490" s="129" t="str">
        <f t="shared" si="463"/>
        <v/>
      </c>
      <c r="CK490" s="121" t="str">
        <f t="shared" si="464"/>
        <v/>
      </c>
      <c r="CL490" s="121" t="str">
        <f t="shared" si="465"/>
        <v/>
      </c>
      <c r="CM490" s="122" t="str">
        <f t="shared" si="466"/>
        <v/>
      </c>
      <c r="CN490" s="122"/>
      <c r="CO490" s="122"/>
      <c r="CP490" s="122"/>
      <c r="CQ490" s="122"/>
      <c r="CR490" s="218" t="str">
        <f t="shared" si="439"/>
        <v>NO</v>
      </c>
      <c r="CS490" s="120" t="str">
        <f t="shared" si="467"/>
        <v/>
      </c>
      <c r="CT490" s="121" t="str">
        <f t="shared" si="468"/>
        <v/>
      </c>
      <c r="CU490" s="121" t="str">
        <f t="shared" si="469"/>
        <v/>
      </c>
      <c r="CV490" s="121" t="str">
        <f t="shared" si="470"/>
        <v/>
      </c>
      <c r="CW490" s="121" t="str">
        <f t="shared" si="471"/>
        <v/>
      </c>
      <c r="CX490" s="121" t="str">
        <f t="shared" si="472"/>
        <v/>
      </c>
      <c r="CY490" s="121" t="str">
        <f t="shared" si="473"/>
        <v/>
      </c>
      <c r="CZ490" s="121" t="str">
        <f t="shared" si="474"/>
        <v/>
      </c>
      <c r="DA490" s="121" t="str">
        <f t="shared" si="475"/>
        <v/>
      </c>
      <c r="DB490" s="122" t="str">
        <f t="shared" si="476"/>
        <v/>
      </c>
      <c r="DC490" s="120" t="str">
        <f t="shared" si="477"/>
        <v/>
      </c>
      <c r="DD490" s="121" t="str">
        <f t="shared" si="478"/>
        <v/>
      </c>
      <c r="DE490" s="121" t="str">
        <f t="shared" si="479"/>
        <v/>
      </c>
      <c r="DF490" s="122" t="str">
        <f t="shared" si="480"/>
        <v/>
      </c>
      <c r="DG490" s="110"/>
    </row>
    <row r="491" spans="2:111" ht="16.2" hidden="1" customHeight="1" outlineLevel="2" x14ac:dyDescent="0.4">
      <c r="B491" s="7">
        <v>486</v>
      </c>
      <c r="C491" s="12"/>
      <c r="D491" s="13"/>
      <c r="E491" s="14"/>
      <c r="F491" s="14"/>
      <c r="G491" s="14"/>
      <c r="H491" s="14"/>
      <c r="I491" s="14"/>
      <c r="J491" s="14"/>
      <c r="K491" s="14"/>
      <c r="L491" s="15"/>
      <c r="M491" s="12"/>
      <c r="N491" s="12"/>
      <c r="O491" s="12"/>
      <c r="P491" s="98" t="str">
        <f xml:space="preserve"> IF(ISBLANK(M491),"",VLOOKUP(M491,ComboValue!$E$2:$I$18,5,FALSE))</f>
        <v/>
      </c>
      <c r="Q491" s="12"/>
      <c r="R491" s="234" t="str" cm="1">
        <f t="array" ref="R491">IF(OR(ISNUMBER(SEARCH("GHS05",$D491:$L491)),ISNUMBER(SEARCH("GHS06",$D491:$L491)),ISNUMBER(SEARCH("GHS07",$D491:$L491)),ISNUMBER(SEARCH("GHS08",$D491:$L491)),ISNUMBER(SEARCH("geen pictogram",$D491:$L491)),ISNUMBER(SEARCH("GHS09",$D491:$L491)),ISNUMBER(SEARCH("GHS05",$D491:$L491))),"JA","NEE")</f>
        <v>NEE</v>
      </c>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X491" s="121" t="str">
        <f xml:space="preserve"> IF(ISBLANK(D491),"",VLOOKUP(D491,ComboValue!$B$2:$C$11,2,FALSE) &amp; ",") &amp; IF(ISBLANK(E491),"",VLOOKUP(E491,ComboValue!$B$2:$C$11,2,FALSE) &amp; ",") &amp; IF(ISBLANK(F491),"",VLOOKUP(F491,ComboValue!$B$2:$C$11,2,FALSE) &amp; ",") &amp; IF(ISBLANK(G491),"",VLOOKUP(G491,ComboValue!$B$2:$C$11,2,FALSE) &amp; ",") &amp; IF(ISBLANK(H491),"",VLOOKUP(H491,ComboValue!$B$2:$C$11,2,FALSE) &amp; ",") &amp; IF(ISBLANK(I491),"",VLOOKUP(I491,ComboValue!$B$2:$C$11,2,FALSE) &amp; ",") &amp; IF(ISBLANK(J491),"",VLOOKUP(J491,ComboValue!$B$2:$C$11,2,FALSE) &amp; ",") &amp; IF(ISBLANK(K491),"",VLOOKUP(K491,ComboValue!$B$2:$C$11,2,FALSE) &amp; ",") &amp; IF(ISBLANK(L491),"",VLOOKUP(L491,ComboValue!$B$2:$C$11,2,FALSE) &amp; ",")</f>
        <v/>
      </c>
      <c r="AY491" s="121" t="str">
        <f t="shared" si="440"/>
        <v>Tous_NL</v>
      </c>
      <c r="AZ491" s="121" t="str">
        <f>IF(ISBLANK(M491),"",VLOOKUP(M491,ComboValue!$E$2:$G$18,3,FALSE))</f>
        <v/>
      </c>
      <c r="BA491" s="121" t="str">
        <f>IF(ISBLANK(N491),"",VLOOKUP(N491,ComboValue!$K$2:$L$5,2,FALSE))</f>
        <v/>
      </c>
      <c r="BB491" s="128" t="str">
        <f>IF(ISBLANK(S491),"",VLOOKUP(S491,ComboValue!$N$2:$O$70,2,FALSE) &amp; ",") &amp; IF(ISBLANK(T491),"",VLOOKUP(T491,ComboValue!$N$2:$O$70,2,FALSE) &amp; ",") &amp; IF(ISBLANK(U491),"",VLOOKUP(U491,ComboValue!$N$2:$O$70,2,FALSE) &amp; ",") &amp; IF(ISBLANK(V491),"",VLOOKUP(V491,ComboValue!$N$2:$O$70,2,FALSE) &amp; ",") &amp; IF(ISBLANK(W491),"",VLOOKUP(W491,ComboValue!$N$2:$O$70,2,FALSE) &amp; ",") &amp; IF(ISBLANK(X491),"",VLOOKUP(X491,ComboValue!$N$2:$O$70,2,FALSE) &amp; ",") &amp; IF(ISBLANK(Y491),"",VLOOKUP(Y491,ComboValue!$N$2:$O$70,2,FALSE) &amp; ",") &amp; IF(ISBLANK(Z491),"",VLOOKUP(Z491,ComboValue!$N$2:$O$70,2,FALSE) &amp; ",") &amp; IF(ISBLANK(AA491),"",VLOOKUP(AA491,ComboValue!$N$2:$O$70,2,FALSE) &amp; ",") &amp; IF(ISBLANK(AB491),"",VLOOKUP(AB491,ComboValue!$N$2:$O$70,2,FALSE) &amp; ",") &amp; IF(ISBLANK(AC491),"",VLOOKUP(AC491,ComboValue!$N$2:$O$70,2,FALSE) &amp; ",") &amp; IF(ISBLANK(AD491),"",VLOOKUP(AD491,ComboValue!$N$2:$O$70,2,FALSE) &amp; ",") &amp; IF(ISBLANK(AE491),"",VLOOKUP(AE491,ComboValue!$N$2:$O$70,2,FALSE) &amp; ",") &amp; IF(ISBLANK(AF491),"",VLOOKUP(AF491,ComboValue!$N$2:$O$70,2,FALSE) &amp; ",") &amp; IF(ISBLANK(AG491),"",VLOOKUP(AG491,ComboValue!$N$2:$O$70,2,FALSE) &amp; ",") &amp; IF(ISBLANK(AH491),"",VLOOKUP(AH491,ComboValue!$N$2:$O$70,2,FALSE) &amp; ",") &amp; IF(ISBLANK(AI491),"",VLOOKUP(AI491,ComboValue!$N$2:$O$70,2,FALSE) &amp; ",") &amp; IF(ISBLANK(AJ491),"",VLOOKUP(AJ491,ComboValue!$N$2:$O$70,2,FALSE) &amp; ",") &amp; IF(ISBLANK(AK491),"",VLOOKUP(AK491,ComboValue!$N$2:$O$70,2,FALSE) &amp; ",") &amp; IF(ISBLANK(AL491),"",VLOOKUP(AL491,ComboValue!$N$2:$O$70,2,FALSE) &amp; ",") &amp; IF(ISBLANK(AM491),"",VLOOKUP(AM491,ComboValue!$N$2:$O$70,2,FALSE) &amp; ",") &amp; IF(ISBLANK(AN491),"",VLOOKUP(AN491,ComboValue!$N$2:$O$70,2,FALSE) &amp; ",") &amp; IF(ISBLANK(AO491),"",VLOOKUP(AO491,ComboValue!$N$2:$O$70,2,FALSE) &amp; ",") &amp; IF(ISBLANK(AP491),"",VLOOKUP(AP491,ComboValue!$N$2:$O$70,2,FALSE) &amp; ",") &amp; IF(ISBLANK(AQ491),"",VLOOKUP(AQ491,ComboValue!$N$2:$O$70,2,FALSE) &amp; ",") &amp; IF(ISBLANK(AR491),"",VLOOKUP(AR491,ComboValue!$N$2:$O$70,2,FALSE) &amp; ",") &amp; IF(ISBLANK(AS491),"",VLOOKUP(AS491,ComboValue!$N$2:$O$70,2,FALSE) &amp; ",") &amp; IF(ISBLANK(AT491),"",VLOOKUP(AT491,ComboValue!$N$2:$O$70,2,FALSE) &amp; ",") &amp; IF(ISBLANK(AU491),"",VLOOKUP(AU491,ComboValue!$N$2:$O$70,2,FALSE) &amp; ",") &amp; IF(ISBLANK(AV491),"",VLOOKUP(AV491,ComboValue!$N$2:$O$70,2,FALSE) &amp; ",")</f>
        <v/>
      </c>
      <c r="BC491" s="122" t="str">
        <f t="shared" si="441"/>
        <v/>
      </c>
      <c r="BD491" s="110"/>
      <c r="BE491" s="120" t="str">
        <f t="shared" si="429"/>
        <v/>
      </c>
      <c r="BF491" s="121" t="str">
        <f t="shared" si="430"/>
        <v/>
      </c>
      <c r="BG491" s="121" t="str">
        <f t="shared" si="431"/>
        <v/>
      </c>
      <c r="BH491" s="121" t="str">
        <f t="shared" si="432"/>
        <v/>
      </c>
      <c r="BI491" s="121" t="str">
        <f t="shared" si="433"/>
        <v/>
      </c>
      <c r="BJ491" s="121" t="str">
        <f t="shared" si="434"/>
        <v/>
      </c>
      <c r="BK491" s="121" t="str">
        <f t="shared" si="435"/>
        <v/>
      </c>
      <c r="BL491" s="121" t="str">
        <f t="shared" si="436"/>
        <v/>
      </c>
      <c r="BM491" s="121" t="str">
        <f t="shared" si="437"/>
        <v/>
      </c>
      <c r="BN491" s="121" t="str">
        <f t="shared" si="438"/>
        <v/>
      </c>
      <c r="BO491" s="121">
        <f t="shared" si="442"/>
        <v>0</v>
      </c>
      <c r="BP491" s="121">
        <f t="shared" si="443"/>
        <v>0</v>
      </c>
      <c r="BQ491" s="121">
        <f t="shared" si="444"/>
        <v>0</v>
      </c>
      <c r="BR491" s="121">
        <f t="shared" si="445"/>
        <v>0</v>
      </c>
      <c r="BS491" s="121">
        <f t="shared" si="446"/>
        <v>0</v>
      </c>
      <c r="BT491" s="121">
        <f t="shared" si="447"/>
        <v>0</v>
      </c>
      <c r="BU491" s="121" t="str">
        <f t="shared" si="448"/>
        <v/>
      </c>
      <c r="BV491" s="121" t="str">
        <f t="shared" si="449"/>
        <v/>
      </c>
      <c r="BW491" s="121" t="str">
        <f t="shared" si="450"/>
        <v/>
      </c>
      <c r="BX491" s="121" t="str">
        <f t="shared" si="451"/>
        <v/>
      </c>
      <c r="BY491" s="121" t="str">
        <f t="shared" si="452"/>
        <v/>
      </c>
      <c r="BZ491" s="121" t="str">
        <f t="shared" si="453"/>
        <v/>
      </c>
      <c r="CA491" s="121" t="str">
        <f t="shared" si="454"/>
        <v/>
      </c>
      <c r="CB491" s="121" t="str">
        <f t="shared" si="455"/>
        <v/>
      </c>
      <c r="CC491" s="121" t="str">
        <f t="shared" si="456"/>
        <v/>
      </c>
      <c r="CD491" s="121" t="str">
        <f t="shared" si="457"/>
        <v/>
      </c>
      <c r="CE491" s="121" t="str">
        <f t="shared" si="458"/>
        <v/>
      </c>
      <c r="CF491" s="121" t="str">
        <f t="shared" si="459"/>
        <v/>
      </c>
      <c r="CG491" s="121" t="str">
        <f t="shared" si="460"/>
        <v/>
      </c>
      <c r="CH491" s="121" t="str">
        <f t="shared" si="461"/>
        <v/>
      </c>
      <c r="CI491" s="121" t="str">
        <f t="shared" si="462"/>
        <v/>
      </c>
      <c r="CJ491" s="129" t="str">
        <f t="shared" si="463"/>
        <v/>
      </c>
      <c r="CK491" s="121" t="str">
        <f t="shared" si="464"/>
        <v/>
      </c>
      <c r="CL491" s="121" t="str">
        <f t="shared" si="465"/>
        <v/>
      </c>
      <c r="CM491" s="122" t="str">
        <f t="shared" si="466"/>
        <v/>
      </c>
      <c r="CN491" s="122"/>
      <c r="CO491" s="122"/>
      <c r="CP491" s="122"/>
      <c r="CQ491" s="122"/>
      <c r="CR491" s="218" t="str">
        <f t="shared" si="439"/>
        <v>NO</v>
      </c>
      <c r="CS491" s="120" t="str">
        <f t="shared" si="467"/>
        <v/>
      </c>
      <c r="CT491" s="121" t="str">
        <f t="shared" si="468"/>
        <v/>
      </c>
      <c r="CU491" s="121" t="str">
        <f t="shared" si="469"/>
        <v/>
      </c>
      <c r="CV491" s="121" t="str">
        <f t="shared" si="470"/>
        <v/>
      </c>
      <c r="CW491" s="121" t="str">
        <f t="shared" si="471"/>
        <v/>
      </c>
      <c r="CX491" s="121" t="str">
        <f t="shared" si="472"/>
        <v/>
      </c>
      <c r="CY491" s="121" t="str">
        <f t="shared" si="473"/>
        <v/>
      </c>
      <c r="CZ491" s="121" t="str">
        <f t="shared" si="474"/>
        <v/>
      </c>
      <c r="DA491" s="121" t="str">
        <f t="shared" si="475"/>
        <v/>
      </c>
      <c r="DB491" s="122" t="str">
        <f t="shared" si="476"/>
        <v/>
      </c>
      <c r="DC491" s="120" t="str">
        <f t="shared" si="477"/>
        <v/>
      </c>
      <c r="DD491" s="121" t="str">
        <f t="shared" si="478"/>
        <v/>
      </c>
      <c r="DE491" s="121" t="str">
        <f t="shared" si="479"/>
        <v/>
      </c>
      <c r="DF491" s="122" t="str">
        <f t="shared" si="480"/>
        <v/>
      </c>
      <c r="DG491" s="110"/>
    </row>
    <row r="492" spans="2:111" ht="16.2" hidden="1" customHeight="1" outlineLevel="2" x14ac:dyDescent="0.4">
      <c r="B492" s="7">
        <v>487</v>
      </c>
      <c r="C492" s="12"/>
      <c r="D492" s="13"/>
      <c r="E492" s="14"/>
      <c r="F492" s="14"/>
      <c r="G492" s="14"/>
      <c r="H492" s="14"/>
      <c r="I492" s="14"/>
      <c r="J492" s="14"/>
      <c r="K492" s="14"/>
      <c r="L492" s="15"/>
      <c r="M492" s="12"/>
      <c r="N492" s="12"/>
      <c r="O492" s="12"/>
      <c r="P492" s="98" t="str">
        <f xml:space="preserve"> IF(ISBLANK(M492),"",VLOOKUP(M492,ComboValue!$E$2:$I$18,5,FALSE))</f>
        <v/>
      </c>
      <c r="Q492" s="12"/>
      <c r="R492" s="234" t="str" cm="1">
        <f t="array" ref="R492">IF(OR(ISNUMBER(SEARCH("GHS05",$D492:$L492)),ISNUMBER(SEARCH("GHS06",$D492:$L492)),ISNUMBER(SEARCH("GHS07",$D492:$L492)),ISNUMBER(SEARCH("GHS08",$D492:$L492)),ISNUMBER(SEARCH("geen pictogram",$D492:$L492)),ISNUMBER(SEARCH("GHS09",$D492:$L492)),ISNUMBER(SEARCH("GHS05",$D492:$L492))),"JA","NEE")</f>
        <v>NEE</v>
      </c>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X492" s="121" t="str">
        <f xml:space="preserve"> IF(ISBLANK(D492),"",VLOOKUP(D492,ComboValue!$B$2:$C$11,2,FALSE) &amp; ",") &amp; IF(ISBLANK(E492),"",VLOOKUP(E492,ComboValue!$B$2:$C$11,2,FALSE) &amp; ",") &amp; IF(ISBLANK(F492),"",VLOOKUP(F492,ComboValue!$B$2:$C$11,2,FALSE) &amp; ",") &amp; IF(ISBLANK(G492),"",VLOOKUP(G492,ComboValue!$B$2:$C$11,2,FALSE) &amp; ",") &amp; IF(ISBLANK(H492),"",VLOOKUP(H492,ComboValue!$B$2:$C$11,2,FALSE) &amp; ",") &amp; IF(ISBLANK(I492),"",VLOOKUP(I492,ComboValue!$B$2:$C$11,2,FALSE) &amp; ",") &amp; IF(ISBLANK(J492),"",VLOOKUP(J492,ComboValue!$B$2:$C$11,2,FALSE) &amp; ",") &amp; IF(ISBLANK(K492),"",VLOOKUP(K492,ComboValue!$B$2:$C$11,2,FALSE) &amp; ",") &amp; IF(ISBLANK(L492),"",VLOOKUP(L492,ComboValue!$B$2:$C$11,2,FALSE) &amp; ",")</f>
        <v/>
      </c>
      <c r="AY492" s="121" t="str">
        <f t="shared" si="440"/>
        <v>Tous_NL</v>
      </c>
      <c r="AZ492" s="121" t="str">
        <f>IF(ISBLANK(M492),"",VLOOKUP(M492,ComboValue!$E$2:$G$18,3,FALSE))</f>
        <v/>
      </c>
      <c r="BA492" s="121" t="str">
        <f>IF(ISBLANK(N492),"",VLOOKUP(N492,ComboValue!$K$2:$L$5,2,FALSE))</f>
        <v/>
      </c>
      <c r="BB492" s="128" t="str">
        <f>IF(ISBLANK(S492),"",VLOOKUP(S492,ComboValue!$N$2:$O$70,2,FALSE) &amp; ",") &amp; IF(ISBLANK(T492),"",VLOOKUP(T492,ComboValue!$N$2:$O$70,2,FALSE) &amp; ",") &amp; IF(ISBLANK(U492),"",VLOOKUP(U492,ComboValue!$N$2:$O$70,2,FALSE) &amp; ",") &amp; IF(ISBLANK(V492),"",VLOOKUP(V492,ComboValue!$N$2:$O$70,2,FALSE) &amp; ",") &amp; IF(ISBLANK(W492),"",VLOOKUP(W492,ComboValue!$N$2:$O$70,2,FALSE) &amp; ",") &amp; IF(ISBLANK(X492),"",VLOOKUP(X492,ComboValue!$N$2:$O$70,2,FALSE) &amp; ",") &amp; IF(ISBLANK(Y492),"",VLOOKUP(Y492,ComboValue!$N$2:$O$70,2,FALSE) &amp; ",") &amp; IF(ISBLANK(Z492),"",VLOOKUP(Z492,ComboValue!$N$2:$O$70,2,FALSE) &amp; ",") &amp; IF(ISBLANK(AA492),"",VLOOKUP(AA492,ComboValue!$N$2:$O$70,2,FALSE) &amp; ",") &amp; IF(ISBLANK(AB492),"",VLOOKUP(AB492,ComboValue!$N$2:$O$70,2,FALSE) &amp; ",") &amp; IF(ISBLANK(AC492),"",VLOOKUP(AC492,ComboValue!$N$2:$O$70,2,FALSE) &amp; ",") &amp; IF(ISBLANK(AD492),"",VLOOKUP(AD492,ComboValue!$N$2:$O$70,2,FALSE) &amp; ",") &amp; IF(ISBLANK(AE492),"",VLOOKUP(AE492,ComboValue!$N$2:$O$70,2,FALSE) &amp; ",") &amp; IF(ISBLANK(AF492),"",VLOOKUP(AF492,ComboValue!$N$2:$O$70,2,FALSE) &amp; ",") &amp; IF(ISBLANK(AG492),"",VLOOKUP(AG492,ComboValue!$N$2:$O$70,2,FALSE) &amp; ",") &amp; IF(ISBLANK(AH492),"",VLOOKUP(AH492,ComboValue!$N$2:$O$70,2,FALSE) &amp; ",") &amp; IF(ISBLANK(AI492),"",VLOOKUP(AI492,ComboValue!$N$2:$O$70,2,FALSE) &amp; ",") &amp; IF(ISBLANK(AJ492),"",VLOOKUP(AJ492,ComboValue!$N$2:$O$70,2,FALSE) &amp; ",") &amp; IF(ISBLANK(AK492),"",VLOOKUP(AK492,ComboValue!$N$2:$O$70,2,FALSE) &amp; ",") &amp; IF(ISBLANK(AL492),"",VLOOKUP(AL492,ComboValue!$N$2:$O$70,2,FALSE) &amp; ",") &amp; IF(ISBLANK(AM492),"",VLOOKUP(AM492,ComboValue!$N$2:$O$70,2,FALSE) &amp; ",") &amp; IF(ISBLANK(AN492),"",VLOOKUP(AN492,ComboValue!$N$2:$O$70,2,FALSE) &amp; ",") &amp; IF(ISBLANK(AO492),"",VLOOKUP(AO492,ComboValue!$N$2:$O$70,2,FALSE) &amp; ",") &amp; IF(ISBLANK(AP492),"",VLOOKUP(AP492,ComboValue!$N$2:$O$70,2,FALSE) &amp; ",") &amp; IF(ISBLANK(AQ492),"",VLOOKUP(AQ492,ComboValue!$N$2:$O$70,2,FALSE) &amp; ",") &amp; IF(ISBLANK(AR492),"",VLOOKUP(AR492,ComboValue!$N$2:$O$70,2,FALSE) &amp; ",") &amp; IF(ISBLANK(AS492),"",VLOOKUP(AS492,ComboValue!$N$2:$O$70,2,FALSE) &amp; ",") &amp; IF(ISBLANK(AT492),"",VLOOKUP(AT492,ComboValue!$N$2:$O$70,2,FALSE) &amp; ",") &amp; IF(ISBLANK(AU492),"",VLOOKUP(AU492,ComboValue!$N$2:$O$70,2,FALSE) &amp; ",") &amp; IF(ISBLANK(AV492),"",VLOOKUP(AV492,ComboValue!$N$2:$O$70,2,FALSE) &amp; ",")</f>
        <v/>
      </c>
      <c r="BC492" s="122" t="str">
        <f t="shared" si="441"/>
        <v/>
      </c>
      <c r="BD492" s="110"/>
      <c r="BE492" s="120" t="str">
        <f t="shared" si="429"/>
        <v/>
      </c>
      <c r="BF492" s="121" t="str">
        <f t="shared" si="430"/>
        <v/>
      </c>
      <c r="BG492" s="121" t="str">
        <f t="shared" si="431"/>
        <v/>
      </c>
      <c r="BH492" s="121" t="str">
        <f t="shared" si="432"/>
        <v/>
      </c>
      <c r="BI492" s="121" t="str">
        <f t="shared" si="433"/>
        <v/>
      </c>
      <c r="BJ492" s="121" t="str">
        <f t="shared" si="434"/>
        <v/>
      </c>
      <c r="BK492" s="121" t="str">
        <f t="shared" si="435"/>
        <v/>
      </c>
      <c r="BL492" s="121" t="str">
        <f t="shared" si="436"/>
        <v/>
      </c>
      <c r="BM492" s="121" t="str">
        <f t="shared" si="437"/>
        <v/>
      </c>
      <c r="BN492" s="121" t="str">
        <f t="shared" si="438"/>
        <v/>
      </c>
      <c r="BO492" s="121">
        <f t="shared" si="442"/>
        <v>0</v>
      </c>
      <c r="BP492" s="121">
        <f t="shared" si="443"/>
        <v>0</v>
      </c>
      <c r="BQ492" s="121">
        <f t="shared" si="444"/>
        <v>0</v>
      </c>
      <c r="BR492" s="121">
        <f t="shared" si="445"/>
        <v>0</v>
      </c>
      <c r="BS492" s="121">
        <f t="shared" si="446"/>
        <v>0</v>
      </c>
      <c r="BT492" s="121">
        <f t="shared" si="447"/>
        <v>0</v>
      </c>
      <c r="BU492" s="121" t="str">
        <f t="shared" si="448"/>
        <v/>
      </c>
      <c r="BV492" s="121" t="str">
        <f t="shared" si="449"/>
        <v/>
      </c>
      <c r="BW492" s="121" t="str">
        <f t="shared" si="450"/>
        <v/>
      </c>
      <c r="BX492" s="121" t="str">
        <f t="shared" si="451"/>
        <v/>
      </c>
      <c r="BY492" s="121" t="str">
        <f t="shared" si="452"/>
        <v/>
      </c>
      <c r="BZ492" s="121" t="str">
        <f t="shared" si="453"/>
        <v/>
      </c>
      <c r="CA492" s="121" t="str">
        <f t="shared" si="454"/>
        <v/>
      </c>
      <c r="CB492" s="121" t="str">
        <f t="shared" si="455"/>
        <v/>
      </c>
      <c r="CC492" s="121" t="str">
        <f t="shared" si="456"/>
        <v/>
      </c>
      <c r="CD492" s="121" t="str">
        <f t="shared" si="457"/>
        <v/>
      </c>
      <c r="CE492" s="121" t="str">
        <f t="shared" si="458"/>
        <v/>
      </c>
      <c r="CF492" s="121" t="str">
        <f t="shared" si="459"/>
        <v/>
      </c>
      <c r="CG492" s="121" t="str">
        <f t="shared" si="460"/>
        <v/>
      </c>
      <c r="CH492" s="121" t="str">
        <f t="shared" si="461"/>
        <v/>
      </c>
      <c r="CI492" s="121" t="str">
        <f t="shared" si="462"/>
        <v/>
      </c>
      <c r="CJ492" s="129" t="str">
        <f t="shared" si="463"/>
        <v/>
      </c>
      <c r="CK492" s="121" t="str">
        <f t="shared" si="464"/>
        <v/>
      </c>
      <c r="CL492" s="121" t="str">
        <f t="shared" si="465"/>
        <v/>
      </c>
      <c r="CM492" s="122" t="str">
        <f t="shared" si="466"/>
        <v/>
      </c>
      <c r="CN492" s="122"/>
      <c r="CO492" s="122"/>
      <c r="CP492" s="122"/>
      <c r="CQ492" s="122"/>
      <c r="CR492" s="218" t="str">
        <f t="shared" si="439"/>
        <v>NO</v>
      </c>
      <c r="CS492" s="120" t="str">
        <f t="shared" si="467"/>
        <v/>
      </c>
      <c r="CT492" s="121" t="str">
        <f t="shared" si="468"/>
        <v/>
      </c>
      <c r="CU492" s="121" t="str">
        <f t="shared" si="469"/>
        <v/>
      </c>
      <c r="CV492" s="121" t="str">
        <f t="shared" si="470"/>
        <v/>
      </c>
      <c r="CW492" s="121" t="str">
        <f t="shared" si="471"/>
        <v/>
      </c>
      <c r="CX492" s="121" t="str">
        <f t="shared" si="472"/>
        <v/>
      </c>
      <c r="CY492" s="121" t="str">
        <f t="shared" si="473"/>
        <v/>
      </c>
      <c r="CZ492" s="121" t="str">
        <f t="shared" si="474"/>
        <v/>
      </c>
      <c r="DA492" s="121" t="str">
        <f t="shared" si="475"/>
        <v/>
      </c>
      <c r="DB492" s="122" t="str">
        <f t="shared" si="476"/>
        <v/>
      </c>
      <c r="DC492" s="120" t="str">
        <f t="shared" si="477"/>
        <v/>
      </c>
      <c r="DD492" s="121" t="str">
        <f t="shared" si="478"/>
        <v/>
      </c>
      <c r="DE492" s="121" t="str">
        <f t="shared" si="479"/>
        <v/>
      </c>
      <c r="DF492" s="122" t="str">
        <f t="shared" si="480"/>
        <v/>
      </c>
      <c r="DG492" s="110"/>
    </row>
    <row r="493" spans="2:111" ht="16.2" hidden="1" customHeight="1" outlineLevel="2" x14ac:dyDescent="0.4">
      <c r="B493" s="7">
        <v>488</v>
      </c>
      <c r="C493" s="12"/>
      <c r="D493" s="13"/>
      <c r="E493" s="14"/>
      <c r="F493" s="14"/>
      <c r="G493" s="14"/>
      <c r="H493" s="14"/>
      <c r="I493" s="14"/>
      <c r="J493" s="14"/>
      <c r="K493" s="14"/>
      <c r="L493" s="15"/>
      <c r="M493" s="12"/>
      <c r="N493" s="12"/>
      <c r="O493" s="12"/>
      <c r="P493" s="98" t="str">
        <f xml:space="preserve"> IF(ISBLANK(M493),"",VLOOKUP(M493,ComboValue!$E$2:$I$18,5,FALSE))</f>
        <v/>
      </c>
      <c r="Q493" s="12"/>
      <c r="R493" s="234" t="str" cm="1">
        <f t="array" ref="R493">IF(OR(ISNUMBER(SEARCH("GHS05",$D493:$L493)),ISNUMBER(SEARCH("GHS06",$D493:$L493)),ISNUMBER(SEARCH("GHS07",$D493:$L493)),ISNUMBER(SEARCH("GHS08",$D493:$L493)),ISNUMBER(SEARCH("geen pictogram",$D493:$L493)),ISNUMBER(SEARCH("GHS09",$D493:$L493)),ISNUMBER(SEARCH("GHS05",$D493:$L493))),"JA","NEE")</f>
        <v>NEE</v>
      </c>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X493" s="121" t="str">
        <f xml:space="preserve"> IF(ISBLANK(D493),"",VLOOKUP(D493,ComboValue!$B$2:$C$11,2,FALSE) &amp; ",") &amp; IF(ISBLANK(E493),"",VLOOKUP(E493,ComboValue!$B$2:$C$11,2,FALSE) &amp; ",") &amp; IF(ISBLANK(F493),"",VLOOKUP(F493,ComboValue!$B$2:$C$11,2,FALSE) &amp; ",") &amp; IF(ISBLANK(G493),"",VLOOKUP(G493,ComboValue!$B$2:$C$11,2,FALSE) &amp; ",") &amp; IF(ISBLANK(H493),"",VLOOKUP(H493,ComboValue!$B$2:$C$11,2,FALSE) &amp; ",") &amp; IF(ISBLANK(I493),"",VLOOKUP(I493,ComboValue!$B$2:$C$11,2,FALSE) &amp; ",") &amp; IF(ISBLANK(J493),"",VLOOKUP(J493,ComboValue!$B$2:$C$11,2,FALSE) &amp; ",") &amp; IF(ISBLANK(K493),"",VLOOKUP(K493,ComboValue!$B$2:$C$11,2,FALSE) &amp; ",") &amp; IF(ISBLANK(L493),"",VLOOKUP(L493,ComboValue!$B$2:$C$11,2,FALSE) &amp; ",")</f>
        <v/>
      </c>
      <c r="AY493" s="121" t="str">
        <f t="shared" si="440"/>
        <v>Tous_NL</v>
      </c>
      <c r="AZ493" s="121" t="str">
        <f>IF(ISBLANK(M493),"",VLOOKUP(M493,ComboValue!$E$2:$G$18,3,FALSE))</f>
        <v/>
      </c>
      <c r="BA493" s="121" t="str">
        <f>IF(ISBLANK(N493),"",VLOOKUP(N493,ComboValue!$K$2:$L$5,2,FALSE))</f>
        <v/>
      </c>
      <c r="BB493" s="128" t="str">
        <f>IF(ISBLANK(S493),"",VLOOKUP(S493,ComboValue!$N$2:$O$70,2,FALSE) &amp; ",") &amp; IF(ISBLANK(T493),"",VLOOKUP(T493,ComboValue!$N$2:$O$70,2,FALSE) &amp; ",") &amp; IF(ISBLANK(U493),"",VLOOKUP(U493,ComboValue!$N$2:$O$70,2,FALSE) &amp; ",") &amp; IF(ISBLANK(V493),"",VLOOKUP(V493,ComboValue!$N$2:$O$70,2,FALSE) &amp; ",") &amp; IF(ISBLANK(W493),"",VLOOKUP(W493,ComboValue!$N$2:$O$70,2,FALSE) &amp; ",") &amp; IF(ISBLANK(X493),"",VLOOKUP(X493,ComboValue!$N$2:$O$70,2,FALSE) &amp; ",") &amp; IF(ISBLANK(Y493),"",VLOOKUP(Y493,ComboValue!$N$2:$O$70,2,FALSE) &amp; ",") &amp; IF(ISBLANK(Z493),"",VLOOKUP(Z493,ComboValue!$N$2:$O$70,2,FALSE) &amp; ",") &amp; IF(ISBLANK(AA493),"",VLOOKUP(AA493,ComboValue!$N$2:$O$70,2,FALSE) &amp; ",") &amp; IF(ISBLANK(AB493),"",VLOOKUP(AB493,ComboValue!$N$2:$O$70,2,FALSE) &amp; ",") &amp; IF(ISBLANK(AC493),"",VLOOKUP(AC493,ComboValue!$N$2:$O$70,2,FALSE) &amp; ",") &amp; IF(ISBLANK(AD493),"",VLOOKUP(AD493,ComboValue!$N$2:$O$70,2,FALSE) &amp; ",") &amp; IF(ISBLANK(AE493),"",VLOOKUP(AE493,ComboValue!$N$2:$O$70,2,FALSE) &amp; ",") &amp; IF(ISBLANK(AF493),"",VLOOKUP(AF493,ComboValue!$N$2:$O$70,2,FALSE) &amp; ",") &amp; IF(ISBLANK(AG493),"",VLOOKUP(AG493,ComboValue!$N$2:$O$70,2,FALSE) &amp; ",") &amp; IF(ISBLANK(AH493),"",VLOOKUP(AH493,ComboValue!$N$2:$O$70,2,FALSE) &amp; ",") &amp; IF(ISBLANK(AI493),"",VLOOKUP(AI493,ComboValue!$N$2:$O$70,2,FALSE) &amp; ",") &amp; IF(ISBLANK(AJ493),"",VLOOKUP(AJ493,ComboValue!$N$2:$O$70,2,FALSE) &amp; ",") &amp; IF(ISBLANK(AK493),"",VLOOKUP(AK493,ComboValue!$N$2:$O$70,2,FALSE) &amp; ",") &amp; IF(ISBLANK(AL493),"",VLOOKUP(AL493,ComboValue!$N$2:$O$70,2,FALSE) &amp; ",") &amp; IF(ISBLANK(AM493),"",VLOOKUP(AM493,ComboValue!$N$2:$O$70,2,FALSE) &amp; ",") &amp; IF(ISBLANK(AN493),"",VLOOKUP(AN493,ComboValue!$N$2:$O$70,2,FALSE) &amp; ",") &amp; IF(ISBLANK(AO493),"",VLOOKUP(AO493,ComboValue!$N$2:$O$70,2,FALSE) &amp; ",") &amp; IF(ISBLANK(AP493),"",VLOOKUP(AP493,ComboValue!$N$2:$O$70,2,FALSE) &amp; ",") &amp; IF(ISBLANK(AQ493),"",VLOOKUP(AQ493,ComboValue!$N$2:$O$70,2,FALSE) &amp; ",") &amp; IF(ISBLANK(AR493),"",VLOOKUP(AR493,ComboValue!$N$2:$O$70,2,FALSE) &amp; ",") &amp; IF(ISBLANK(AS493),"",VLOOKUP(AS493,ComboValue!$N$2:$O$70,2,FALSE) &amp; ",") &amp; IF(ISBLANK(AT493),"",VLOOKUP(AT493,ComboValue!$N$2:$O$70,2,FALSE) &amp; ",") &amp; IF(ISBLANK(AU493),"",VLOOKUP(AU493,ComboValue!$N$2:$O$70,2,FALSE) &amp; ",") &amp; IF(ISBLANK(AV493),"",VLOOKUP(AV493,ComboValue!$N$2:$O$70,2,FALSE) &amp; ",")</f>
        <v/>
      </c>
      <c r="BC493" s="122" t="str">
        <f t="shared" si="441"/>
        <v/>
      </c>
      <c r="BD493" s="110"/>
      <c r="BE493" s="120" t="str">
        <f t="shared" si="429"/>
        <v/>
      </c>
      <c r="BF493" s="121" t="str">
        <f t="shared" si="430"/>
        <v/>
      </c>
      <c r="BG493" s="121" t="str">
        <f t="shared" si="431"/>
        <v/>
      </c>
      <c r="BH493" s="121" t="str">
        <f t="shared" si="432"/>
        <v/>
      </c>
      <c r="BI493" s="121" t="str">
        <f t="shared" si="433"/>
        <v/>
      </c>
      <c r="BJ493" s="121" t="str">
        <f t="shared" si="434"/>
        <v/>
      </c>
      <c r="BK493" s="121" t="str">
        <f t="shared" si="435"/>
        <v/>
      </c>
      <c r="BL493" s="121" t="str">
        <f t="shared" si="436"/>
        <v/>
      </c>
      <c r="BM493" s="121" t="str">
        <f t="shared" si="437"/>
        <v/>
      </c>
      <c r="BN493" s="121" t="str">
        <f t="shared" si="438"/>
        <v/>
      </c>
      <c r="BO493" s="121">
        <f t="shared" si="442"/>
        <v>0</v>
      </c>
      <c r="BP493" s="121">
        <f t="shared" si="443"/>
        <v>0</v>
      </c>
      <c r="BQ493" s="121">
        <f t="shared" si="444"/>
        <v>0</v>
      </c>
      <c r="BR493" s="121">
        <f t="shared" si="445"/>
        <v>0</v>
      </c>
      <c r="BS493" s="121">
        <f t="shared" si="446"/>
        <v>0</v>
      </c>
      <c r="BT493" s="121">
        <f t="shared" si="447"/>
        <v>0</v>
      </c>
      <c r="BU493" s="121" t="str">
        <f t="shared" si="448"/>
        <v/>
      </c>
      <c r="BV493" s="121" t="str">
        <f t="shared" si="449"/>
        <v/>
      </c>
      <c r="BW493" s="121" t="str">
        <f t="shared" si="450"/>
        <v/>
      </c>
      <c r="BX493" s="121" t="str">
        <f t="shared" si="451"/>
        <v/>
      </c>
      <c r="BY493" s="121" t="str">
        <f t="shared" si="452"/>
        <v/>
      </c>
      <c r="BZ493" s="121" t="str">
        <f t="shared" si="453"/>
        <v/>
      </c>
      <c r="CA493" s="121" t="str">
        <f t="shared" si="454"/>
        <v/>
      </c>
      <c r="CB493" s="121" t="str">
        <f t="shared" si="455"/>
        <v/>
      </c>
      <c r="CC493" s="121" t="str">
        <f t="shared" si="456"/>
        <v/>
      </c>
      <c r="CD493" s="121" t="str">
        <f t="shared" si="457"/>
        <v/>
      </c>
      <c r="CE493" s="121" t="str">
        <f t="shared" si="458"/>
        <v/>
      </c>
      <c r="CF493" s="121" t="str">
        <f t="shared" si="459"/>
        <v/>
      </c>
      <c r="CG493" s="121" t="str">
        <f t="shared" si="460"/>
        <v/>
      </c>
      <c r="CH493" s="121" t="str">
        <f t="shared" si="461"/>
        <v/>
      </c>
      <c r="CI493" s="121" t="str">
        <f t="shared" si="462"/>
        <v/>
      </c>
      <c r="CJ493" s="129" t="str">
        <f t="shared" si="463"/>
        <v/>
      </c>
      <c r="CK493" s="121" t="str">
        <f t="shared" si="464"/>
        <v/>
      </c>
      <c r="CL493" s="121" t="str">
        <f t="shared" si="465"/>
        <v/>
      </c>
      <c r="CM493" s="122" t="str">
        <f t="shared" si="466"/>
        <v/>
      </c>
      <c r="CN493" s="122"/>
      <c r="CO493" s="122"/>
      <c r="CP493" s="122"/>
      <c r="CQ493" s="122"/>
      <c r="CR493" s="218" t="str">
        <f t="shared" si="439"/>
        <v>NO</v>
      </c>
      <c r="CS493" s="120" t="str">
        <f t="shared" si="467"/>
        <v/>
      </c>
      <c r="CT493" s="121" t="str">
        <f t="shared" si="468"/>
        <v/>
      </c>
      <c r="CU493" s="121" t="str">
        <f t="shared" si="469"/>
        <v/>
      </c>
      <c r="CV493" s="121" t="str">
        <f t="shared" si="470"/>
        <v/>
      </c>
      <c r="CW493" s="121" t="str">
        <f t="shared" si="471"/>
        <v/>
      </c>
      <c r="CX493" s="121" t="str">
        <f t="shared" si="472"/>
        <v/>
      </c>
      <c r="CY493" s="121" t="str">
        <f t="shared" si="473"/>
        <v/>
      </c>
      <c r="CZ493" s="121" t="str">
        <f t="shared" si="474"/>
        <v/>
      </c>
      <c r="DA493" s="121" t="str">
        <f t="shared" si="475"/>
        <v/>
      </c>
      <c r="DB493" s="122" t="str">
        <f t="shared" si="476"/>
        <v/>
      </c>
      <c r="DC493" s="120" t="str">
        <f t="shared" si="477"/>
        <v/>
      </c>
      <c r="DD493" s="121" t="str">
        <f t="shared" si="478"/>
        <v/>
      </c>
      <c r="DE493" s="121" t="str">
        <f t="shared" si="479"/>
        <v/>
      </c>
      <c r="DF493" s="122" t="str">
        <f t="shared" si="480"/>
        <v/>
      </c>
      <c r="DG493" s="110"/>
    </row>
    <row r="494" spans="2:111" ht="16.2" hidden="1" customHeight="1" outlineLevel="2" x14ac:dyDescent="0.4">
      <c r="B494" s="7">
        <v>489</v>
      </c>
      <c r="C494" s="12"/>
      <c r="D494" s="13"/>
      <c r="E494" s="14"/>
      <c r="F494" s="14"/>
      <c r="G494" s="14"/>
      <c r="H494" s="14"/>
      <c r="I494" s="14"/>
      <c r="J494" s="14"/>
      <c r="K494" s="14"/>
      <c r="L494" s="15"/>
      <c r="M494" s="12"/>
      <c r="N494" s="12"/>
      <c r="O494" s="12"/>
      <c r="P494" s="98" t="str">
        <f xml:space="preserve"> IF(ISBLANK(M494),"",VLOOKUP(M494,ComboValue!$E$2:$I$18,5,FALSE))</f>
        <v/>
      </c>
      <c r="Q494" s="12"/>
      <c r="R494" s="234" t="str" cm="1">
        <f t="array" ref="R494">IF(OR(ISNUMBER(SEARCH("GHS05",$D494:$L494)),ISNUMBER(SEARCH("GHS06",$D494:$L494)),ISNUMBER(SEARCH("GHS07",$D494:$L494)),ISNUMBER(SEARCH("GHS08",$D494:$L494)),ISNUMBER(SEARCH("geen pictogram",$D494:$L494)),ISNUMBER(SEARCH("GHS09",$D494:$L494)),ISNUMBER(SEARCH("GHS05",$D494:$L494))),"JA","NEE")</f>
        <v>NEE</v>
      </c>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X494" s="121" t="str">
        <f xml:space="preserve"> IF(ISBLANK(D494),"",VLOOKUP(D494,ComboValue!$B$2:$C$11,2,FALSE) &amp; ",") &amp; IF(ISBLANK(E494),"",VLOOKUP(E494,ComboValue!$B$2:$C$11,2,FALSE) &amp; ",") &amp; IF(ISBLANK(F494),"",VLOOKUP(F494,ComboValue!$B$2:$C$11,2,FALSE) &amp; ",") &amp; IF(ISBLANK(G494),"",VLOOKUP(G494,ComboValue!$B$2:$C$11,2,FALSE) &amp; ",") &amp; IF(ISBLANK(H494),"",VLOOKUP(H494,ComboValue!$B$2:$C$11,2,FALSE) &amp; ",") &amp; IF(ISBLANK(I494),"",VLOOKUP(I494,ComboValue!$B$2:$C$11,2,FALSE) &amp; ",") &amp; IF(ISBLANK(J494),"",VLOOKUP(J494,ComboValue!$B$2:$C$11,2,FALSE) &amp; ",") &amp; IF(ISBLANK(K494),"",VLOOKUP(K494,ComboValue!$B$2:$C$11,2,FALSE) &amp; ",") &amp; IF(ISBLANK(L494),"",VLOOKUP(L494,ComboValue!$B$2:$C$11,2,FALSE) &amp; ",")</f>
        <v/>
      </c>
      <c r="AY494" s="121" t="str">
        <f t="shared" si="440"/>
        <v>Tous_NL</v>
      </c>
      <c r="AZ494" s="121" t="str">
        <f>IF(ISBLANK(M494),"",VLOOKUP(M494,ComboValue!$E$2:$G$18,3,FALSE))</f>
        <v/>
      </c>
      <c r="BA494" s="121" t="str">
        <f>IF(ISBLANK(N494),"",VLOOKUP(N494,ComboValue!$K$2:$L$5,2,FALSE))</f>
        <v/>
      </c>
      <c r="BB494" s="128" t="str">
        <f>IF(ISBLANK(S494),"",VLOOKUP(S494,ComboValue!$N$2:$O$70,2,FALSE) &amp; ",") &amp; IF(ISBLANK(T494),"",VLOOKUP(T494,ComboValue!$N$2:$O$70,2,FALSE) &amp; ",") &amp; IF(ISBLANK(U494),"",VLOOKUP(U494,ComboValue!$N$2:$O$70,2,FALSE) &amp; ",") &amp; IF(ISBLANK(V494),"",VLOOKUP(V494,ComboValue!$N$2:$O$70,2,FALSE) &amp; ",") &amp; IF(ISBLANK(W494),"",VLOOKUP(W494,ComboValue!$N$2:$O$70,2,FALSE) &amp; ",") &amp; IF(ISBLANK(X494),"",VLOOKUP(X494,ComboValue!$N$2:$O$70,2,FALSE) &amp; ",") &amp; IF(ISBLANK(Y494),"",VLOOKUP(Y494,ComboValue!$N$2:$O$70,2,FALSE) &amp; ",") &amp; IF(ISBLANK(Z494),"",VLOOKUP(Z494,ComboValue!$N$2:$O$70,2,FALSE) &amp; ",") &amp; IF(ISBLANK(AA494),"",VLOOKUP(AA494,ComboValue!$N$2:$O$70,2,FALSE) &amp; ",") &amp; IF(ISBLANK(AB494),"",VLOOKUP(AB494,ComboValue!$N$2:$O$70,2,FALSE) &amp; ",") &amp; IF(ISBLANK(AC494),"",VLOOKUP(AC494,ComboValue!$N$2:$O$70,2,FALSE) &amp; ",") &amp; IF(ISBLANK(AD494),"",VLOOKUP(AD494,ComboValue!$N$2:$O$70,2,FALSE) &amp; ",") &amp; IF(ISBLANK(AE494),"",VLOOKUP(AE494,ComboValue!$N$2:$O$70,2,FALSE) &amp; ",") &amp; IF(ISBLANK(AF494),"",VLOOKUP(AF494,ComboValue!$N$2:$O$70,2,FALSE) &amp; ",") &amp; IF(ISBLANK(AG494),"",VLOOKUP(AG494,ComboValue!$N$2:$O$70,2,FALSE) &amp; ",") &amp; IF(ISBLANK(AH494),"",VLOOKUP(AH494,ComboValue!$N$2:$O$70,2,FALSE) &amp; ",") &amp; IF(ISBLANK(AI494),"",VLOOKUP(AI494,ComboValue!$N$2:$O$70,2,FALSE) &amp; ",") &amp; IF(ISBLANK(AJ494),"",VLOOKUP(AJ494,ComboValue!$N$2:$O$70,2,FALSE) &amp; ",") &amp; IF(ISBLANK(AK494),"",VLOOKUP(AK494,ComboValue!$N$2:$O$70,2,FALSE) &amp; ",") &amp; IF(ISBLANK(AL494),"",VLOOKUP(AL494,ComboValue!$N$2:$O$70,2,FALSE) &amp; ",") &amp; IF(ISBLANK(AM494),"",VLOOKUP(AM494,ComboValue!$N$2:$O$70,2,FALSE) &amp; ",") &amp; IF(ISBLANK(AN494),"",VLOOKUP(AN494,ComboValue!$N$2:$O$70,2,FALSE) &amp; ",") &amp; IF(ISBLANK(AO494),"",VLOOKUP(AO494,ComboValue!$N$2:$O$70,2,FALSE) &amp; ",") &amp; IF(ISBLANK(AP494),"",VLOOKUP(AP494,ComboValue!$N$2:$O$70,2,FALSE) &amp; ",") &amp; IF(ISBLANK(AQ494),"",VLOOKUP(AQ494,ComboValue!$N$2:$O$70,2,FALSE) &amp; ",") &amp; IF(ISBLANK(AR494),"",VLOOKUP(AR494,ComboValue!$N$2:$O$70,2,FALSE) &amp; ",") &amp; IF(ISBLANK(AS494),"",VLOOKUP(AS494,ComboValue!$N$2:$O$70,2,FALSE) &amp; ",") &amp; IF(ISBLANK(AT494),"",VLOOKUP(AT494,ComboValue!$N$2:$O$70,2,FALSE) &amp; ",") &amp; IF(ISBLANK(AU494),"",VLOOKUP(AU494,ComboValue!$N$2:$O$70,2,FALSE) &amp; ",") &amp; IF(ISBLANK(AV494),"",VLOOKUP(AV494,ComboValue!$N$2:$O$70,2,FALSE) &amp; ",")</f>
        <v/>
      </c>
      <c r="BC494" s="122" t="str">
        <f t="shared" si="441"/>
        <v/>
      </c>
      <c r="BD494" s="110"/>
      <c r="BE494" s="120" t="str">
        <f t="shared" si="429"/>
        <v/>
      </c>
      <c r="BF494" s="121" t="str">
        <f t="shared" si="430"/>
        <v/>
      </c>
      <c r="BG494" s="121" t="str">
        <f t="shared" si="431"/>
        <v/>
      </c>
      <c r="BH494" s="121" t="str">
        <f t="shared" si="432"/>
        <v/>
      </c>
      <c r="BI494" s="121" t="str">
        <f t="shared" si="433"/>
        <v/>
      </c>
      <c r="BJ494" s="121" t="str">
        <f t="shared" si="434"/>
        <v/>
      </c>
      <c r="BK494" s="121" t="str">
        <f t="shared" si="435"/>
        <v/>
      </c>
      <c r="BL494" s="121" t="str">
        <f t="shared" si="436"/>
        <v/>
      </c>
      <c r="BM494" s="121" t="str">
        <f t="shared" si="437"/>
        <v/>
      </c>
      <c r="BN494" s="121" t="str">
        <f t="shared" si="438"/>
        <v/>
      </c>
      <c r="BO494" s="121">
        <f t="shared" si="442"/>
        <v>0</v>
      </c>
      <c r="BP494" s="121">
        <f t="shared" si="443"/>
        <v>0</v>
      </c>
      <c r="BQ494" s="121">
        <f t="shared" si="444"/>
        <v>0</v>
      </c>
      <c r="BR494" s="121">
        <f t="shared" si="445"/>
        <v>0</v>
      </c>
      <c r="BS494" s="121">
        <f t="shared" si="446"/>
        <v>0</v>
      </c>
      <c r="BT494" s="121">
        <f t="shared" si="447"/>
        <v>0</v>
      </c>
      <c r="BU494" s="121" t="str">
        <f t="shared" si="448"/>
        <v/>
      </c>
      <c r="BV494" s="121" t="str">
        <f t="shared" si="449"/>
        <v/>
      </c>
      <c r="BW494" s="121" t="str">
        <f t="shared" si="450"/>
        <v/>
      </c>
      <c r="BX494" s="121" t="str">
        <f t="shared" si="451"/>
        <v/>
      </c>
      <c r="BY494" s="121" t="str">
        <f t="shared" si="452"/>
        <v/>
      </c>
      <c r="BZ494" s="121" t="str">
        <f t="shared" si="453"/>
        <v/>
      </c>
      <c r="CA494" s="121" t="str">
        <f t="shared" si="454"/>
        <v/>
      </c>
      <c r="CB494" s="121" t="str">
        <f t="shared" si="455"/>
        <v/>
      </c>
      <c r="CC494" s="121" t="str">
        <f t="shared" si="456"/>
        <v/>
      </c>
      <c r="CD494" s="121" t="str">
        <f t="shared" si="457"/>
        <v/>
      </c>
      <c r="CE494" s="121" t="str">
        <f t="shared" si="458"/>
        <v/>
      </c>
      <c r="CF494" s="121" t="str">
        <f t="shared" si="459"/>
        <v/>
      </c>
      <c r="CG494" s="121" t="str">
        <f t="shared" si="460"/>
        <v/>
      </c>
      <c r="CH494" s="121" t="str">
        <f t="shared" si="461"/>
        <v/>
      </c>
      <c r="CI494" s="121" t="str">
        <f t="shared" si="462"/>
        <v/>
      </c>
      <c r="CJ494" s="129" t="str">
        <f t="shared" si="463"/>
        <v/>
      </c>
      <c r="CK494" s="121" t="str">
        <f t="shared" si="464"/>
        <v/>
      </c>
      <c r="CL494" s="121" t="str">
        <f t="shared" si="465"/>
        <v/>
      </c>
      <c r="CM494" s="122" t="str">
        <f t="shared" si="466"/>
        <v/>
      </c>
      <c r="CN494" s="122"/>
      <c r="CO494" s="122"/>
      <c r="CP494" s="122"/>
      <c r="CQ494" s="122"/>
      <c r="CR494" s="218" t="str">
        <f t="shared" si="439"/>
        <v>NO</v>
      </c>
      <c r="CS494" s="120" t="str">
        <f t="shared" si="467"/>
        <v/>
      </c>
      <c r="CT494" s="121" t="str">
        <f t="shared" si="468"/>
        <v/>
      </c>
      <c r="CU494" s="121" t="str">
        <f t="shared" si="469"/>
        <v/>
      </c>
      <c r="CV494" s="121" t="str">
        <f t="shared" si="470"/>
        <v/>
      </c>
      <c r="CW494" s="121" t="str">
        <f t="shared" si="471"/>
        <v/>
      </c>
      <c r="CX494" s="121" t="str">
        <f t="shared" si="472"/>
        <v/>
      </c>
      <c r="CY494" s="121" t="str">
        <f t="shared" si="473"/>
        <v/>
      </c>
      <c r="CZ494" s="121" t="str">
        <f t="shared" si="474"/>
        <v/>
      </c>
      <c r="DA494" s="121" t="str">
        <f t="shared" si="475"/>
        <v/>
      </c>
      <c r="DB494" s="122" t="str">
        <f t="shared" si="476"/>
        <v/>
      </c>
      <c r="DC494" s="120" t="str">
        <f t="shared" si="477"/>
        <v/>
      </c>
      <c r="DD494" s="121" t="str">
        <f t="shared" si="478"/>
        <v/>
      </c>
      <c r="DE494" s="121" t="str">
        <f t="shared" si="479"/>
        <v/>
      </c>
      <c r="DF494" s="122" t="str">
        <f t="shared" si="480"/>
        <v/>
      </c>
      <c r="DG494" s="110"/>
    </row>
    <row r="495" spans="2:111" ht="16.2" hidden="1" customHeight="1" outlineLevel="2" x14ac:dyDescent="0.4">
      <c r="B495" s="7">
        <v>490</v>
      </c>
      <c r="C495" s="12"/>
      <c r="D495" s="13"/>
      <c r="E495" s="14"/>
      <c r="F495" s="14"/>
      <c r="G495" s="14"/>
      <c r="H495" s="14"/>
      <c r="I495" s="14"/>
      <c r="J495" s="14"/>
      <c r="K495" s="14"/>
      <c r="L495" s="15"/>
      <c r="M495" s="12"/>
      <c r="N495" s="12"/>
      <c r="O495" s="12"/>
      <c r="P495" s="98" t="str">
        <f xml:space="preserve"> IF(ISBLANK(M495),"",VLOOKUP(M495,ComboValue!$E$2:$I$18,5,FALSE))</f>
        <v/>
      </c>
      <c r="Q495" s="12"/>
      <c r="R495" s="234" t="str" cm="1">
        <f t="array" ref="R495">IF(OR(ISNUMBER(SEARCH("GHS05",$D495:$L495)),ISNUMBER(SEARCH("GHS06",$D495:$L495)),ISNUMBER(SEARCH("GHS07",$D495:$L495)),ISNUMBER(SEARCH("GHS08",$D495:$L495)),ISNUMBER(SEARCH("geen pictogram",$D495:$L495)),ISNUMBER(SEARCH("GHS09",$D495:$L495)),ISNUMBER(SEARCH("GHS05",$D495:$L495))),"JA","NEE")</f>
        <v>NEE</v>
      </c>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X495" s="121" t="str">
        <f xml:space="preserve"> IF(ISBLANK(D495),"",VLOOKUP(D495,ComboValue!$B$2:$C$11,2,FALSE) &amp; ",") &amp; IF(ISBLANK(E495),"",VLOOKUP(E495,ComboValue!$B$2:$C$11,2,FALSE) &amp; ",") &amp; IF(ISBLANK(F495),"",VLOOKUP(F495,ComboValue!$B$2:$C$11,2,FALSE) &amp; ",") &amp; IF(ISBLANK(G495),"",VLOOKUP(G495,ComboValue!$B$2:$C$11,2,FALSE) &amp; ",") &amp; IF(ISBLANK(H495),"",VLOOKUP(H495,ComboValue!$B$2:$C$11,2,FALSE) &amp; ",") &amp; IF(ISBLANK(I495),"",VLOOKUP(I495,ComboValue!$B$2:$C$11,2,FALSE) &amp; ",") &amp; IF(ISBLANK(J495),"",VLOOKUP(J495,ComboValue!$B$2:$C$11,2,FALSE) &amp; ",") &amp; IF(ISBLANK(K495),"",VLOOKUP(K495,ComboValue!$B$2:$C$11,2,FALSE) &amp; ",") &amp; IF(ISBLANK(L495),"",VLOOKUP(L495,ComboValue!$B$2:$C$11,2,FALSE) &amp; ",")</f>
        <v/>
      </c>
      <c r="AY495" s="121" t="str">
        <f t="shared" si="440"/>
        <v>Tous_NL</v>
      </c>
      <c r="AZ495" s="121" t="str">
        <f>IF(ISBLANK(M495),"",VLOOKUP(M495,ComboValue!$E$2:$G$18,3,FALSE))</f>
        <v/>
      </c>
      <c r="BA495" s="121" t="str">
        <f>IF(ISBLANK(N495),"",VLOOKUP(N495,ComboValue!$K$2:$L$5,2,FALSE))</f>
        <v/>
      </c>
      <c r="BB495" s="128" t="str">
        <f>IF(ISBLANK(S495),"",VLOOKUP(S495,ComboValue!$N$2:$O$70,2,FALSE) &amp; ",") &amp; IF(ISBLANK(T495),"",VLOOKUP(T495,ComboValue!$N$2:$O$70,2,FALSE) &amp; ",") &amp; IF(ISBLANK(U495),"",VLOOKUP(U495,ComboValue!$N$2:$O$70,2,FALSE) &amp; ",") &amp; IF(ISBLANK(V495),"",VLOOKUP(V495,ComboValue!$N$2:$O$70,2,FALSE) &amp; ",") &amp; IF(ISBLANK(W495),"",VLOOKUP(W495,ComboValue!$N$2:$O$70,2,FALSE) &amp; ",") &amp; IF(ISBLANK(X495),"",VLOOKUP(X495,ComboValue!$N$2:$O$70,2,FALSE) &amp; ",") &amp; IF(ISBLANK(Y495),"",VLOOKUP(Y495,ComboValue!$N$2:$O$70,2,FALSE) &amp; ",") &amp; IF(ISBLANK(Z495),"",VLOOKUP(Z495,ComboValue!$N$2:$O$70,2,FALSE) &amp; ",") &amp; IF(ISBLANK(AA495),"",VLOOKUP(AA495,ComboValue!$N$2:$O$70,2,FALSE) &amp; ",") &amp; IF(ISBLANK(AB495),"",VLOOKUP(AB495,ComboValue!$N$2:$O$70,2,FALSE) &amp; ",") &amp; IF(ISBLANK(AC495),"",VLOOKUP(AC495,ComboValue!$N$2:$O$70,2,FALSE) &amp; ",") &amp; IF(ISBLANK(AD495),"",VLOOKUP(AD495,ComboValue!$N$2:$O$70,2,FALSE) &amp; ",") &amp; IF(ISBLANK(AE495),"",VLOOKUP(AE495,ComboValue!$N$2:$O$70,2,FALSE) &amp; ",") &amp; IF(ISBLANK(AF495),"",VLOOKUP(AF495,ComboValue!$N$2:$O$70,2,FALSE) &amp; ",") &amp; IF(ISBLANK(AG495),"",VLOOKUP(AG495,ComboValue!$N$2:$O$70,2,FALSE) &amp; ",") &amp; IF(ISBLANK(AH495),"",VLOOKUP(AH495,ComboValue!$N$2:$O$70,2,FALSE) &amp; ",") &amp; IF(ISBLANK(AI495),"",VLOOKUP(AI495,ComboValue!$N$2:$O$70,2,FALSE) &amp; ",") &amp; IF(ISBLANK(AJ495),"",VLOOKUP(AJ495,ComboValue!$N$2:$O$70,2,FALSE) &amp; ",") &amp; IF(ISBLANK(AK495),"",VLOOKUP(AK495,ComboValue!$N$2:$O$70,2,FALSE) &amp; ",") &amp; IF(ISBLANK(AL495),"",VLOOKUP(AL495,ComboValue!$N$2:$O$70,2,FALSE) &amp; ",") &amp; IF(ISBLANK(AM495),"",VLOOKUP(AM495,ComboValue!$N$2:$O$70,2,FALSE) &amp; ",") &amp; IF(ISBLANK(AN495),"",VLOOKUP(AN495,ComboValue!$N$2:$O$70,2,FALSE) &amp; ",") &amp; IF(ISBLANK(AO495),"",VLOOKUP(AO495,ComboValue!$N$2:$O$70,2,FALSE) &amp; ",") &amp; IF(ISBLANK(AP495),"",VLOOKUP(AP495,ComboValue!$N$2:$O$70,2,FALSE) &amp; ",") &amp; IF(ISBLANK(AQ495),"",VLOOKUP(AQ495,ComboValue!$N$2:$O$70,2,FALSE) &amp; ",") &amp; IF(ISBLANK(AR495),"",VLOOKUP(AR495,ComboValue!$N$2:$O$70,2,FALSE) &amp; ",") &amp; IF(ISBLANK(AS495),"",VLOOKUP(AS495,ComboValue!$N$2:$O$70,2,FALSE) &amp; ",") &amp; IF(ISBLANK(AT495),"",VLOOKUP(AT495,ComboValue!$N$2:$O$70,2,FALSE) &amp; ",") &amp; IF(ISBLANK(AU495),"",VLOOKUP(AU495,ComboValue!$N$2:$O$70,2,FALSE) &amp; ",") &amp; IF(ISBLANK(AV495),"",VLOOKUP(AV495,ComboValue!$N$2:$O$70,2,FALSE) &amp; ",")</f>
        <v/>
      </c>
      <c r="BC495" s="122" t="str">
        <f t="shared" si="441"/>
        <v/>
      </c>
      <c r="BD495" s="110"/>
      <c r="BE495" s="120" t="str">
        <f t="shared" si="429"/>
        <v/>
      </c>
      <c r="BF495" s="121" t="str">
        <f t="shared" si="430"/>
        <v/>
      </c>
      <c r="BG495" s="121" t="str">
        <f t="shared" si="431"/>
        <v/>
      </c>
      <c r="BH495" s="121" t="str">
        <f t="shared" si="432"/>
        <v/>
      </c>
      <c r="BI495" s="121" t="str">
        <f t="shared" si="433"/>
        <v/>
      </c>
      <c r="BJ495" s="121" t="str">
        <f t="shared" si="434"/>
        <v/>
      </c>
      <c r="BK495" s="121" t="str">
        <f t="shared" si="435"/>
        <v/>
      </c>
      <c r="BL495" s="121" t="str">
        <f t="shared" si="436"/>
        <v/>
      </c>
      <c r="BM495" s="121" t="str">
        <f t="shared" si="437"/>
        <v/>
      </c>
      <c r="BN495" s="121" t="str">
        <f t="shared" si="438"/>
        <v/>
      </c>
      <c r="BO495" s="121">
        <f t="shared" si="442"/>
        <v>0</v>
      </c>
      <c r="BP495" s="121">
        <f t="shared" si="443"/>
        <v>0</v>
      </c>
      <c r="BQ495" s="121">
        <f t="shared" si="444"/>
        <v>0</v>
      </c>
      <c r="BR495" s="121">
        <f t="shared" si="445"/>
        <v>0</v>
      </c>
      <c r="BS495" s="121">
        <f t="shared" si="446"/>
        <v>0</v>
      </c>
      <c r="BT495" s="121">
        <f t="shared" si="447"/>
        <v>0</v>
      </c>
      <c r="BU495" s="121" t="str">
        <f t="shared" si="448"/>
        <v/>
      </c>
      <c r="BV495" s="121" t="str">
        <f t="shared" si="449"/>
        <v/>
      </c>
      <c r="BW495" s="121" t="str">
        <f t="shared" si="450"/>
        <v/>
      </c>
      <c r="BX495" s="121" t="str">
        <f t="shared" si="451"/>
        <v/>
      </c>
      <c r="BY495" s="121" t="str">
        <f t="shared" si="452"/>
        <v/>
      </c>
      <c r="BZ495" s="121" t="str">
        <f t="shared" si="453"/>
        <v/>
      </c>
      <c r="CA495" s="121" t="str">
        <f t="shared" si="454"/>
        <v/>
      </c>
      <c r="CB495" s="121" t="str">
        <f t="shared" si="455"/>
        <v/>
      </c>
      <c r="CC495" s="121" t="str">
        <f t="shared" si="456"/>
        <v/>
      </c>
      <c r="CD495" s="121" t="str">
        <f t="shared" si="457"/>
        <v/>
      </c>
      <c r="CE495" s="121" t="str">
        <f t="shared" si="458"/>
        <v/>
      </c>
      <c r="CF495" s="121" t="str">
        <f t="shared" si="459"/>
        <v/>
      </c>
      <c r="CG495" s="121" t="str">
        <f t="shared" si="460"/>
        <v/>
      </c>
      <c r="CH495" s="121" t="str">
        <f t="shared" si="461"/>
        <v/>
      </c>
      <c r="CI495" s="121" t="str">
        <f t="shared" si="462"/>
        <v/>
      </c>
      <c r="CJ495" s="129" t="str">
        <f t="shared" si="463"/>
        <v/>
      </c>
      <c r="CK495" s="121" t="str">
        <f t="shared" si="464"/>
        <v/>
      </c>
      <c r="CL495" s="121" t="str">
        <f t="shared" si="465"/>
        <v/>
      </c>
      <c r="CM495" s="122" t="str">
        <f t="shared" si="466"/>
        <v/>
      </c>
      <c r="CN495" s="122"/>
      <c r="CO495" s="122"/>
      <c r="CP495" s="122"/>
      <c r="CQ495" s="122"/>
      <c r="CR495" s="218" t="str">
        <f t="shared" si="439"/>
        <v>NO</v>
      </c>
      <c r="CS495" s="120" t="str">
        <f t="shared" si="467"/>
        <v/>
      </c>
      <c r="CT495" s="121" t="str">
        <f t="shared" si="468"/>
        <v/>
      </c>
      <c r="CU495" s="121" t="str">
        <f t="shared" si="469"/>
        <v/>
      </c>
      <c r="CV495" s="121" t="str">
        <f t="shared" si="470"/>
        <v/>
      </c>
      <c r="CW495" s="121" t="str">
        <f t="shared" si="471"/>
        <v/>
      </c>
      <c r="CX495" s="121" t="str">
        <f t="shared" si="472"/>
        <v/>
      </c>
      <c r="CY495" s="121" t="str">
        <f t="shared" si="473"/>
        <v/>
      </c>
      <c r="CZ495" s="121" t="str">
        <f t="shared" si="474"/>
        <v/>
      </c>
      <c r="DA495" s="121" t="str">
        <f t="shared" si="475"/>
        <v/>
      </c>
      <c r="DB495" s="122" t="str">
        <f t="shared" si="476"/>
        <v/>
      </c>
      <c r="DC495" s="120" t="str">
        <f t="shared" si="477"/>
        <v/>
      </c>
      <c r="DD495" s="121" t="str">
        <f t="shared" si="478"/>
        <v/>
      </c>
      <c r="DE495" s="121" t="str">
        <f t="shared" si="479"/>
        <v/>
      </c>
      <c r="DF495" s="122" t="str">
        <f t="shared" si="480"/>
        <v/>
      </c>
      <c r="DG495" s="110"/>
    </row>
    <row r="496" spans="2:111" ht="16.2" hidden="1" customHeight="1" outlineLevel="2" x14ac:dyDescent="0.4">
      <c r="B496" s="7">
        <v>491</v>
      </c>
      <c r="C496" s="12"/>
      <c r="D496" s="13"/>
      <c r="E496" s="14"/>
      <c r="F496" s="14"/>
      <c r="G496" s="14"/>
      <c r="H496" s="14"/>
      <c r="I496" s="14"/>
      <c r="J496" s="14"/>
      <c r="K496" s="14"/>
      <c r="L496" s="15"/>
      <c r="M496" s="12"/>
      <c r="N496" s="12"/>
      <c r="O496" s="12"/>
      <c r="P496" s="98" t="str">
        <f xml:space="preserve"> IF(ISBLANK(M496),"",VLOOKUP(M496,ComboValue!$E$2:$I$18,5,FALSE))</f>
        <v/>
      </c>
      <c r="Q496" s="12"/>
      <c r="R496" s="234" t="str" cm="1">
        <f t="array" ref="R496">IF(OR(ISNUMBER(SEARCH("GHS05",$D496:$L496)),ISNUMBER(SEARCH("GHS06",$D496:$L496)),ISNUMBER(SEARCH("GHS07",$D496:$L496)),ISNUMBER(SEARCH("GHS08",$D496:$L496)),ISNUMBER(SEARCH("geen pictogram",$D496:$L496)),ISNUMBER(SEARCH("GHS09",$D496:$L496)),ISNUMBER(SEARCH("GHS05",$D496:$L496))),"JA","NEE")</f>
        <v>NEE</v>
      </c>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X496" s="121" t="str">
        <f xml:space="preserve"> IF(ISBLANK(D496),"",VLOOKUP(D496,ComboValue!$B$2:$C$11,2,FALSE) &amp; ",") &amp; IF(ISBLANK(E496),"",VLOOKUP(E496,ComboValue!$B$2:$C$11,2,FALSE) &amp; ",") &amp; IF(ISBLANK(F496),"",VLOOKUP(F496,ComboValue!$B$2:$C$11,2,FALSE) &amp; ",") &amp; IF(ISBLANK(G496),"",VLOOKUP(G496,ComboValue!$B$2:$C$11,2,FALSE) &amp; ",") &amp; IF(ISBLANK(H496),"",VLOOKUP(H496,ComboValue!$B$2:$C$11,2,FALSE) &amp; ",") &amp; IF(ISBLANK(I496),"",VLOOKUP(I496,ComboValue!$B$2:$C$11,2,FALSE) &amp; ",") &amp; IF(ISBLANK(J496),"",VLOOKUP(J496,ComboValue!$B$2:$C$11,2,FALSE) &amp; ",") &amp; IF(ISBLANK(K496),"",VLOOKUP(K496,ComboValue!$B$2:$C$11,2,FALSE) &amp; ",") &amp; IF(ISBLANK(L496),"",VLOOKUP(L496,ComboValue!$B$2:$C$11,2,FALSE) &amp; ",")</f>
        <v/>
      </c>
      <c r="AY496" s="121" t="str">
        <f t="shared" si="440"/>
        <v>Tous_NL</v>
      </c>
      <c r="AZ496" s="121" t="str">
        <f>IF(ISBLANK(M496),"",VLOOKUP(M496,ComboValue!$E$2:$G$18,3,FALSE))</f>
        <v/>
      </c>
      <c r="BA496" s="121" t="str">
        <f>IF(ISBLANK(N496),"",VLOOKUP(N496,ComboValue!$K$2:$L$5,2,FALSE))</f>
        <v/>
      </c>
      <c r="BB496" s="128" t="str">
        <f>IF(ISBLANK(S496),"",VLOOKUP(S496,ComboValue!$N$2:$O$70,2,FALSE) &amp; ",") &amp; IF(ISBLANK(T496),"",VLOOKUP(T496,ComboValue!$N$2:$O$70,2,FALSE) &amp; ",") &amp; IF(ISBLANK(U496),"",VLOOKUP(U496,ComboValue!$N$2:$O$70,2,FALSE) &amp; ",") &amp; IF(ISBLANK(V496),"",VLOOKUP(V496,ComboValue!$N$2:$O$70,2,FALSE) &amp; ",") &amp; IF(ISBLANK(W496),"",VLOOKUP(W496,ComboValue!$N$2:$O$70,2,FALSE) &amp; ",") &amp; IF(ISBLANK(X496),"",VLOOKUP(X496,ComboValue!$N$2:$O$70,2,FALSE) &amp; ",") &amp; IF(ISBLANK(Y496),"",VLOOKUP(Y496,ComboValue!$N$2:$O$70,2,FALSE) &amp; ",") &amp; IF(ISBLANK(Z496),"",VLOOKUP(Z496,ComboValue!$N$2:$O$70,2,FALSE) &amp; ",") &amp; IF(ISBLANK(AA496),"",VLOOKUP(AA496,ComboValue!$N$2:$O$70,2,FALSE) &amp; ",") &amp; IF(ISBLANK(AB496),"",VLOOKUP(AB496,ComboValue!$N$2:$O$70,2,FALSE) &amp; ",") &amp; IF(ISBLANK(AC496),"",VLOOKUP(AC496,ComboValue!$N$2:$O$70,2,FALSE) &amp; ",") &amp; IF(ISBLANK(AD496),"",VLOOKUP(AD496,ComboValue!$N$2:$O$70,2,FALSE) &amp; ",") &amp; IF(ISBLANK(AE496),"",VLOOKUP(AE496,ComboValue!$N$2:$O$70,2,FALSE) &amp; ",") &amp; IF(ISBLANK(AF496),"",VLOOKUP(AF496,ComboValue!$N$2:$O$70,2,FALSE) &amp; ",") &amp; IF(ISBLANK(AG496),"",VLOOKUP(AG496,ComboValue!$N$2:$O$70,2,FALSE) &amp; ",") &amp; IF(ISBLANK(AH496),"",VLOOKUP(AH496,ComboValue!$N$2:$O$70,2,FALSE) &amp; ",") &amp; IF(ISBLANK(AI496),"",VLOOKUP(AI496,ComboValue!$N$2:$O$70,2,FALSE) &amp; ",") &amp; IF(ISBLANK(AJ496),"",VLOOKUP(AJ496,ComboValue!$N$2:$O$70,2,FALSE) &amp; ",") &amp; IF(ISBLANK(AK496),"",VLOOKUP(AK496,ComboValue!$N$2:$O$70,2,FALSE) &amp; ",") &amp; IF(ISBLANK(AL496),"",VLOOKUP(AL496,ComboValue!$N$2:$O$70,2,FALSE) &amp; ",") &amp; IF(ISBLANK(AM496),"",VLOOKUP(AM496,ComboValue!$N$2:$O$70,2,FALSE) &amp; ",") &amp; IF(ISBLANK(AN496),"",VLOOKUP(AN496,ComboValue!$N$2:$O$70,2,FALSE) &amp; ",") &amp; IF(ISBLANK(AO496),"",VLOOKUP(AO496,ComboValue!$N$2:$O$70,2,FALSE) &amp; ",") &amp; IF(ISBLANK(AP496),"",VLOOKUP(AP496,ComboValue!$N$2:$O$70,2,FALSE) &amp; ",") &amp; IF(ISBLANK(AQ496),"",VLOOKUP(AQ496,ComboValue!$N$2:$O$70,2,FALSE) &amp; ",") &amp; IF(ISBLANK(AR496),"",VLOOKUP(AR496,ComboValue!$N$2:$O$70,2,FALSE) &amp; ",") &amp; IF(ISBLANK(AS496),"",VLOOKUP(AS496,ComboValue!$N$2:$O$70,2,FALSE) &amp; ",") &amp; IF(ISBLANK(AT496),"",VLOOKUP(AT496,ComboValue!$N$2:$O$70,2,FALSE) &amp; ",") &amp; IF(ISBLANK(AU496),"",VLOOKUP(AU496,ComboValue!$N$2:$O$70,2,FALSE) &amp; ",") &amp; IF(ISBLANK(AV496),"",VLOOKUP(AV496,ComboValue!$N$2:$O$70,2,FALSE) &amp; ",")</f>
        <v/>
      </c>
      <c r="BC496" s="122" t="str">
        <f t="shared" si="441"/>
        <v/>
      </c>
      <c r="BD496" s="110"/>
      <c r="BE496" s="120" t="str">
        <f t="shared" si="429"/>
        <v/>
      </c>
      <c r="BF496" s="121" t="str">
        <f t="shared" si="430"/>
        <v/>
      </c>
      <c r="BG496" s="121" t="str">
        <f t="shared" si="431"/>
        <v/>
      </c>
      <c r="BH496" s="121" t="str">
        <f t="shared" si="432"/>
        <v/>
      </c>
      <c r="BI496" s="121" t="str">
        <f t="shared" si="433"/>
        <v/>
      </c>
      <c r="BJ496" s="121" t="str">
        <f t="shared" si="434"/>
        <v/>
      </c>
      <c r="BK496" s="121" t="str">
        <f t="shared" si="435"/>
        <v/>
      </c>
      <c r="BL496" s="121" t="str">
        <f t="shared" si="436"/>
        <v/>
      </c>
      <c r="BM496" s="121" t="str">
        <f t="shared" si="437"/>
        <v/>
      </c>
      <c r="BN496" s="121" t="str">
        <f t="shared" si="438"/>
        <v/>
      </c>
      <c r="BO496" s="121">
        <f t="shared" si="442"/>
        <v>0</v>
      </c>
      <c r="BP496" s="121">
        <f t="shared" si="443"/>
        <v>0</v>
      </c>
      <c r="BQ496" s="121">
        <f t="shared" si="444"/>
        <v>0</v>
      </c>
      <c r="BR496" s="121">
        <f t="shared" si="445"/>
        <v>0</v>
      </c>
      <c r="BS496" s="121">
        <f t="shared" si="446"/>
        <v>0</v>
      </c>
      <c r="BT496" s="121">
        <f t="shared" si="447"/>
        <v>0</v>
      </c>
      <c r="BU496" s="121" t="str">
        <f t="shared" si="448"/>
        <v/>
      </c>
      <c r="BV496" s="121" t="str">
        <f t="shared" si="449"/>
        <v/>
      </c>
      <c r="BW496" s="121" t="str">
        <f t="shared" si="450"/>
        <v/>
      </c>
      <c r="BX496" s="121" t="str">
        <f t="shared" si="451"/>
        <v/>
      </c>
      <c r="BY496" s="121" t="str">
        <f t="shared" si="452"/>
        <v/>
      </c>
      <c r="BZ496" s="121" t="str">
        <f t="shared" si="453"/>
        <v/>
      </c>
      <c r="CA496" s="121" t="str">
        <f t="shared" si="454"/>
        <v/>
      </c>
      <c r="CB496" s="121" t="str">
        <f t="shared" si="455"/>
        <v/>
      </c>
      <c r="CC496" s="121" t="str">
        <f t="shared" si="456"/>
        <v/>
      </c>
      <c r="CD496" s="121" t="str">
        <f t="shared" si="457"/>
        <v/>
      </c>
      <c r="CE496" s="121" t="str">
        <f t="shared" si="458"/>
        <v/>
      </c>
      <c r="CF496" s="121" t="str">
        <f t="shared" si="459"/>
        <v/>
      </c>
      <c r="CG496" s="121" t="str">
        <f t="shared" si="460"/>
        <v/>
      </c>
      <c r="CH496" s="121" t="str">
        <f t="shared" si="461"/>
        <v/>
      </c>
      <c r="CI496" s="121" t="str">
        <f t="shared" si="462"/>
        <v/>
      </c>
      <c r="CJ496" s="129" t="str">
        <f t="shared" si="463"/>
        <v/>
      </c>
      <c r="CK496" s="121" t="str">
        <f t="shared" si="464"/>
        <v/>
      </c>
      <c r="CL496" s="121" t="str">
        <f t="shared" si="465"/>
        <v/>
      </c>
      <c r="CM496" s="122" t="str">
        <f t="shared" si="466"/>
        <v/>
      </c>
      <c r="CN496" s="122"/>
      <c r="CO496" s="122"/>
      <c r="CP496" s="122"/>
      <c r="CQ496" s="122"/>
      <c r="CR496" s="218" t="str">
        <f t="shared" si="439"/>
        <v>NO</v>
      </c>
      <c r="CS496" s="120" t="str">
        <f t="shared" si="467"/>
        <v/>
      </c>
      <c r="CT496" s="121" t="str">
        <f t="shared" si="468"/>
        <v/>
      </c>
      <c r="CU496" s="121" t="str">
        <f t="shared" si="469"/>
        <v/>
      </c>
      <c r="CV496" s="121" t="str">
        <f t="shared" si="470"/>
        <v/>
      </c>
      <c r="CW496" s="121" t="str">
        <f t="shared" si="471"/>
        <v/>
      </c>
      <c r="CX496" s="121" t="str">
        <f t="shared" si="472"/>
        <v/>
      </c>
      <c r="CY496" s="121" t="str">
        <f t="shared" si="473"/>
        <v/>
      </c>
      <c r="CZ496" s="121" t="str">
        <f t="shared" si="474"/>
        <v/>
      </c>
      <c r="DA496" s="121" t="str">
        <f t="shared" si="475"/>
        <v/>
      </c>
      <c r="DB496" s="122" t="str">
        <f t="shared" si="476"/>
        <v/>
      </c>
      <c r="DC496" s="120" t="str">
        <f t="shared" si="477"/>
        <v/>
      </c>
      <c r="DD496" s="121" t="str">
        <f t="shared" si="478"/>
        <v/>
      </c>
      <c r="DE496" s="121" t="str">
        <f t="shared" si="479"/>
        <v/>
      </c>
      <c r="DF496" s="122" t="str">
        <f t="shared" si="480"/>
        <v/>
      </c>
      <c r="DG496" s="110"/>
    </row>
    <row r="497" spans="2:111" ht="16.2" hidden="1" customHeight="1" outlineLevel="2" x14ac:dyDescent="0.4">
      <c r="B497" s="7">
        <v>492</v>
      </c>
      <c r="C497" s="12"/>
      <c r="D497" s="13"/>
      <c r="E497" s="14"/>
      <c r="F497" s="14"/>
      <c r="G497" s="14"/>
      <c r="H497" s="14"/>
      <c r="I497" s="14"/>
      <c r="J497" s="14"/>
      <c r="K497" s="14"/>
      <c r="L497" s="15"/>
      <c r="M497" s="12"/>
      <c r="N497" s="12"/>
      <c r="O497" s="12"/>
      <c r="P497" s="98" t="str">
        <f xml:space="preserve"> IF(ISBLANK(M497),"",VLOOKUP(M497,ComboValue!$E$2:$I$18,5,FALSE))</f>
        <v/>
      </c>
      <c r="Q497" s="12"/>
      <c r="R497" s="234" t="str" cm="1">
        <f t="array" ref="R497">IF(OR(ISNUMBER(SEARCH("GHS05",$D497:$L497)),ISNUMBER(SEARCH("GHS06",$D497:$L497)),ISNUMBER(SEARCH("GHS07",$D497:$L497)),ISNUMBER(SEARCH("GHS08",$D497:$L497)),ISNUMBER(SEARCH("geen pictogram",$D497:$L497)),ISNUMBER(SEARCH("GHS09",$D497:$L497)),ISNUMBER(SEARCH("GHS05",$D497:$L497))),"JA","NEE")</f>
        <v>NEE</v>
      </c>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X497" s="121" t="str">
        <f xml:space="preserve"> IF(ISBLANK(D497),"",VLOOKUP(D497,ComboValue!$B$2:$C$11,2,FALSE) &amp; ",") &amp; IF(ISBLANK(E497),"",VLOOKUP(E497,ComboValue!$B$2:$C$11,2,FALSE) &amp; ",") &amp; IF(ISBLANK(F497),"",VLOOKUP(F497,ComboValue!$B$2:$C$11,2,FALSE) &amp; ",") &amp; IF(ISBLANK(G497),"",VLOOKUP(G497,ComboValue!$B$2:$C$11,2,FALSE) &amp; ",") &amp; IF(ISBLANK(H497),"",VLOOKUP(H497,ComboValue!$B$2:$C$11,2,FALSE) &amp; ",") &amp; IF(ISBLANK(I497),"",VLOOKUP(I497,ComboValue!$B$2:$C$11,2,FALSE) &amp; ",") &amp; IF(ISBLANK(J497),"",VLOOKUP(J497,ComboValue!$B$2:$C$11,2,FALSE) &amp; ",") &amp; IF(ISBLANK(K497),"",VLOOKUP(K497,ComboValue!$B$2:$C$11,2,FALSE) &amp; ",") &amp; IF(ISBLANK(L497),"",VLOOKUP(L497,ComboValue!$B$2:$C$11,2,FALSE) &amp; ",")</f>
        <v/>
      </c>
      <c r="AY497" s="121" t="str">
        <f t="shared" si="440"/>
        <v>Tous_NL</v>
      </c>
      <c r="AZ497" s="121" t="str">
        <f>IF(ISBLANK(M497),"",VLOOKUP(M497,ComboValue!$E$2:$G$18,3,FALSE))</f>
        <v/>
      </c>
      <c r="BA497" s="121" t="str">
        <f>IF(ISBLANK(N497),"",VLOOKUP(N497,ComboValue!$K$2:$L$5,2,FALSE))</f>
        <v/>
      </c>
      <c r="BB497" s="128" t="str">
        <f>IF(ISBLANK(S497),"",VLOOKUP(S497,ComboValue!$N$2:$O$70,2,FALSE) &amp; ",") &amp; IF(ISBLANK(T497),"",VLOOKUP(T497,ComboValue!$N$2:$O$70,2,FALSE) &amp; ",") &amp; IF(ISBLANK(U497),"",VLOOKUP(U497,ComboValue!$N$2:$O$70,2,FALSE) &amp; ",") &amp; IF(ISBLANK(V497),"",VLOOKUP(V497,ComboValue!$N$2:$O$70,2,FALSE) &amp; ",") &amp; IF(ISBLANK(W497),"",VLOOKUP(W497,ComboValue!$N$2:$O$70,2,FALSE) &amp; ",") &amp; IF(ISBLANK(X497),"",VLOOKUP(X497,ComboValue!$N$2:$O$70,2,FALSE) &amp; ",") &amp; IF(ISBLANK(Y497),"",VLOOKUP(Y497,ComboValue!$N$2:$O$70,2,FALSE) &amp; ",") &amp; IF(ISBLANK(Z497),"",VLOOKUP(Z497,ComboValue!$N$2:$O$70,2,FALSE) &amp; ",") &amp; IF(ISBLANK(AA497),"",VLOOKUP(AA497,ComboValue!$N$2:$O$70,2,FALSE) &amp; ",") &amp; IF(ISBLANK(AB497),"",VLOOKUP(AB497,ComboValue!$N$2:$O$70,2,FALSE) &amp; ",") &amp; IF(ISBLANK(AC497),"",VLOOKUP(AC497,ComboValue!$N$2:$O$70,2,FALSE) &amp; ",") &amp; IF(ISBLANK(AD497),"",VLOOKUP(AD497,ComboValue!$N$2:$O$70,2,FALSE) &amp; ",") &amp; IF(ISBLANK(AE497),"",VLOOKUP(AE497,ComboValue!$N$2:$O$70,2,FALSE) &amp; ",") &amp; IF(ISBLANK(AF497),"",VLOOKUP(AF497,ComboValue!$N$2:$O$70,2,FALSE) &amp; ",") &amp; IF(ISBLANK(AG497),"",VLOOKUP(AG497,ComboValue!$N$2:$O$70,2,FALSE) &amp; ",") &amp; IF(ISBLANK(AH497),"",VLOOKUP(AH497,ComboValue!$N$2:$O$70,2,FALSE) &amp; ",") &amp; IF(ISBLANK(AI497),"",VLOOKUP(AI497,ComboValue!$N$2:$O$70,2,FALSE) &amp; ",") &amp; IF(ISBLANK(AJ497),"",VLOOKUP(AJ497,ComboValue!$N$2:$O$70,2,FALSE) &amp; ",") &amp; IF(ISBLANK(AK497),"",VLOOKUP(AK497,ComboValue!$N$2:$O$70,2,FALSE) &amp; ",") &amp; IF(ISBLANK(AL497),"",VLOOKUP(AL497,ComboValue!$N$2:$O$70,2,FALSE) &amp; ",") &amp; IF(ISBLANK(AM497),"",VLOOKUP(AM497,ComboValue!$N$2:$O$70,2,FALSE) &amp; ",") &amp; IF(ISBLANK(AN497),"",VLOOKUP(AN497,ComboValue!$N$2:$O$70,2,FALSE) &amp; ",") &amp; IF(ISBLANK(AO497),"",VLOOKUP(AO497,ComboValue!$N$2:$O$70,2,FALSE) &amp; ",") &amp; IF(ISBLANK(AP497),"",VLOOKUP(AP497,ComboValue!$N$2:$O$70,2,FALSE) &amp; ",") &amp; IF(ISBLANK(AQ497),"",VLOOKUP(AQ497,ComboValue!$N$2:$O$70,2,FALSE) &amp; ",") &amp; IF(ISBLANK(AR497),"",VLOOKUP(AR497,ComboValue!$N$2:$O$70,2,FALSE) &amp; ",") &amp; IF(ISBLANK(AS497),"",VLOOKUP(AS497,ComboValue!$N$2:$O$70,2,FALSE) &amp; ",") &amp; IF(ISBLANK(AT497),"",VLOOKUP(AT497,ComboValue!$N$2:$O$70,2,FALSE) &amp; ",") &amp; IF(ISBLANK(AU497),"",VLOOKUP(AU497,ComboValue!$N$2:$O$70,2,FALSE) &amp; ",") &amp; IF(ISBLANK(AV497),"",VLOOKUP(AV497,ComboValue!$N$2:$O$70,2,FALSE) &amp; ",")</f>
        <v/>
      </c>
      <c r="BC497" s="122" t="str">
        <f t="shared" si="441"/>
        <v/>
      </c>
      <c r="BD497" s="110"/>
      <c r="BE497" s="120" t="str">
        <f t="shared" si="429"/>
        <v/>
      </c>
      <c r="BF497" s="121" t="str">
        <f t="shared" si="430"/>
        <v/>
      </c>
      <c r="BG497" s="121" t="str">
        <f t="shared" si="431"/>
        <v/>
      </c>
      <c r="BH497" s="121" t="str">
        <f t="shared" si="432"/>
        <v/>
      </c>
      <c r="BI497" s="121" t="str">
        <f t="shared" si="433"/>
        <v/>
      </c>
      <c r="BJ497" s="121" t="str">
        <f t="shared" si="434"/>
        <v/>
      </c>
      <c r="BK497" s="121" t="str">
        <f t="shared" si="435"/>
        <v/>
      </c>
      <c r="BL497" s="121" t="str">
        <f t="shared" si="436"/>
        <v/>
      </c>
      <c r="BM497" s="121" t="str">
        <f t="shared" si="437"/>
        <v/>
      </c>
      <c r="BN497" s="121" t="str">
        <f t="shared" si="438"/>
        <v/>
      </c>
      <c r="BO497" s="121">
        <f t="shared" si="442"/>
        <v>0</v>
      </c>
      <c r="BP497" s="121">
        <f t="shared" si="443"/>
        <v>0</v>
      </c>
      <c r="BQ497" s="121">
        <f t="shared" si="444"/>
        <v>0</v>
      </c>
      <c r="BR497" s="121">
        <f t="shared" si="445"/>
        <v>0</v>
      </c>
      <c r="BS497" s="121">
        <f t="shared" si="446"/>
        <v>0</v>
      </c>
      <c r="BT497" s="121">
        <f t="shared" si="447"/>
        <v>0</v>
      </c>
      <c r="BU497" s="121" t="str">
        <f t="shared" si="448"/>
        <v/>
      </c>
      <c r="BV497" s="121" t="str">
        <f t="shared" si="449"/>
        <v/>
      </c>
      <c r="BW497" s="121" t="str">
        <f t="shared" si="450"/>
        <v/>
      </c>
      <c r="BX497" s="121" t="str">
        <f t="shared" si="451"/>
        <v/>
      </c>
      <c r="BY497" s="121" t="str">
        <f t="shared" si="452"/>
        <v/>
      </c>
      <c r="BZ497" s="121" t="str">
        <f t="shared" si="453"/>
        <v/>
      </c>
      <c r="CA497" s="121" t="str">
        <f t="shared" si="454"/>
        <v/>
      </c>
      <c r="CB497" s="121" t="str">
        <f t="shared" si="455"/>
        <v/>
      </c>
      <c r="CC497" s="121" t="str">
        <f t="shared" si="456"/>
        <v/>
      </c>
      <c r="CD497" s="121" t="str">
        <f t="shared" si="457"/>
        <v/>
      </c>
      <c r="CE497" s="121" t="str">
        <f t="shared" si="458"/>
        <v/>
      </c>
      <c r="CF497" s="121" t="str">
        <f t="shared" si="459"/>
        <v/>
      </c>
      <c r="CG497" s="121" t="str">
        <f t="shared" si="460"/>
        <v/>
      </c>
      <c r="CH497" s="121" t="str">
        <f t="shared" si="461"/>
        <v/>
      </c>
      <c r="CI497" s="121" t="str">
        <f t="shared" si="462"/>
        <v/>
      </c>
      <c r="CJ497" s="129" t="str">
        <f t="shared" si="463"/>
        <v/>
      </c>
      <c r="CK497" s="121" t="str">
        <f t="shared" si="464"/>
        <v/>
      </c>
      <c r="CL497" s="121" t="str">
        <f t="shared" si="465"/>
        <v/>
      </c>
      <c r="CM497" s="122" t="str">
        <f t="shared" si="466"/>
        <v/>
      </c>
      <c r="CN497" s="122"/>
      <c r="CO497" s="122"/>
      <c r="CP497" s="122"/>
      <c r="CQ497" s="122"/>
      <c r="CR497" s="218" t="str">
        <f t="shared" si="439"/>
        <v>NO</v>
      </c>
      <c r="CS497" s="120" t="str">
        <f t="shared" si="467"/>
        <v/>
      </c>
      <c r="CT497" s="121" t="str">
        <f t="shared" si="468"/>
        <v/>
      </c>
      <c r="CU497" s="121" t="str">
        <f t="shared" si="469"/>
        <v/>
      </c>
      <c r="CV497" s="121" t="str">
        <f t="shared" si="470"/>
        <v/>
      </c>
      <c r="CW497" s="121" t="str">
        <f t="shared" si="471"/>
        <v/>
      </c>
      <c r="CX497" s="121" t="str">
        <f t="shared" si="472"/>
        <v/>
      </c>
      <c r="CY497" s="121" t="str">
        <f t="shared" si="473"/>
        <v/>
      </c>
      <c r="CZ497" s="121" t="str">
        <f t="shared" si="474"/>
        <v/>
      </c>
      <c r="DA497" s="121" t="str">
        <f t="shared" si="475"/>
        <v/>
      </c>
      <c r="DB497" s="122" t="str">
        <f t="shared" si="476"/>
        <v/>
      </c>
      <c r="DC497" s="120" t="str">
        <f t="shared" si="477"/>
        <v/>
      </c>
      <c r="DD497" s="121" t="str">
        <f t="shared" si="478"/>
        <v/>
      </c>
      <c r="DE497" s="121" t="str">
        <f t="shared" si="479"/>
        <v/>
      </c>
      <c r="DF497" s="122" t="str">
        <f t="shared" si="480"/>
        <v/>
      </c>
      <c r="DG497" s="110"/>
    </row>
    <row r="498" spans="2:111" ht="16.2" hidden="1" customHeight="1" outlineLevel="2" x14ac:dyDescent="0.4">
      <c r="B498" s="7">
        <v>493</v>
      </c>
      <c r="C498" s="12"/>
      <c r="D498" s="13"/>
      <c r="E498" s="14"/>
      <c r="F498" s="14"/>
      <c r="G498" s="14"/>
      <c r="H498" s="14"/>
      <c r="I498" s="14"/>
      <c r="J498" s="14"/>
      <c r="K498" s="14"/>
      <c r="L498" s="15"/>
      <c r="M498" s="12"/>
      <c r="N498" s="12"/>
      <c r="O498" s="12"/>
      <c r="P498" s="98" t="str">
        <f xml:space="preserve"> IF(ISBLANK(M498),"",VLOOKUP(M498,ComboValue!$E$2:$I$18,5,FALSE))</f>
        <v/>
      </c>
      <c r="Q498" s="12"/>
      <c r="R498" s="234" t="str" cm="1">
        <f t="array" ref="R498">IF(OR(ISNUMBER(SEARCH("GHS05",$D498:$L498)),ISNUMBER(SEARCH("GHS06",$D498:$L498)),ISNUMBER(SEARCH("GHS07",$D498:$L498)),ISNUMBER(SEARCH("GHS08",$D498:$L498)),ISNUMBER(SEARCH("geen pictogram",$D498:$L498)),ISNUMBER(SEARCH("GHS09",$D498:$L498)),ISNUMBER(SEARCH("GHS05",$D498:$L498))),"JA","NEE")</f>
        <v>NEE</v>
      </c>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X498" s="121" t="str">
        <f xml:space="preserve"> IF(ISBLANK(D498),"",VLOOKUP(D498,ComboValue!$B$2:$C$11,2,FALSE) &amp; ",") &amp; IF(ISBLANK(E498),"",VLOOKUP(E498,ComboValue!$B$2:$C$11,2,FALSE) &amp; ",") &amp; IF(ISBLANK(F498),"",VLOOKUP(F498,ComboValue!$B$2:$C$11,2,FALSE) &amp; ",") &amp; IF(ISBLANK(G498),"",VLOOKUP(G498,ComboValue!$B$2:$C$11,2,FALSE) &amp; ",") &amp; IF(ISBLANK(H498),"",VLOOKUP(H498,ComboValue!$B$2:$C$11,2,FALSE) &amp; ",") &amp; IF(ISBLANK(I498),"",VLOOKUP(I498,ComboValue!$B$2:$C$11,2,FALSE) &amp; ",") &amp; IF(ISBLANK(J498),"",VLOOKUP(J498,ComboValue!$B$2:$C$11,2,FALSE) &amp; ",") &amp; IF(ISBLANK(K498),"",VLOOKUP(K498,ComboValue!$B$2:$C$11,2,FALSE) &amp; ",") &amp; IF(ISBLANK(L498),"",VLOOKUP(L498,ComboValue!$B$2:$C$11,2,FALSE) &amp; ",")</f>
        <v/>
      </c>
      <c r="AY498" s="121" t="str">
        <f t="shared" si="440"/>
        <v>Tous_NL</v>
      </c>
      <c r="AZ498" s="121" t="str">
        <f>IF(ISBLANK(M498),"",VLOOKUP(M498,ComboValue!$E$2:$G$18,3,FALSE))</f>
        <v/>
      </c>
      <c r="BA498" s="121" t="str">
        <f>IF(ISBLANK(N498),"",VLOOKUP(N498,ComboValue!$K$2:$L$5,2,FALSE))</f>
        <v/>
      </c>
      <c r="BB498" s="128" t="str">
        <f>IF(ISBLANK(S498),"",VLOOKUP(S498,ComboValue!$N$2:$O$70,2,FALSE) &amp; ",") &amp; IF(ISBLANK(T498),"",VLOOKUP(T498,ComboValue!$N$2:$O$70,2,FALSE) &amp; ",") &amp; IF(ISBLANK(U498),"",VLOOKUP(U498,ComboValue!$N$2:$O$70,2,FALSE) &amp; ",") &amp; IF(ISBLANK(V498),"",VLOOKUP(V498,ComboValue!$N$2:$O$70,2,FALSE) &amp; ",") &amp; IF(ISBLANK(W498),"",VLOOKUP(W498,ComboValue!$N$2:$O$70,2,FALSE) &amp; ",") &amp; IF(ISBLANK(X498),"",VLOOKUP(X498,ComboValue!$N$2:$O$70,2,FALSE) &amp; ",") &amp; IF(ISBLANK(Y498),"",VLOOKUP(Y498,ComboValue!$N$2:$O$70,2,FALSE) &amp; ",") &amp; IF(ISBLANK(Z498),"",VLOOKUP(Z498,ComboValue!$N$2:$O$70,2,FALSE) &amp; ",") &amp; IF(ISBLANK(AA498),"",VLOOKUP(AA498,ComboValue!$N$2:$O$70,2,FALSE) &amp; ",") &amp; IF(ISBLANK(AB498),"",VLOOKUP(AB498,ComboValue!$N$2:$O$70,2,FALSE) &amp; ",") &amp; IF(ISBLANK(AC498),"",VLOOKUP(AC498,ComboValue!$N$2:$O$70,2,FALSE) &amp; ",") &amp; IF(ISBLANK(AD498),"",VLOOKUP(AD498,ComboValue!$N$2:$O$70,2,FALSE) &amp; ",") &amp; IF(ISBLANK(AE498),"",VLOOKUP(AE498,ComboValue!$N$2:$O$70,2,FALSE) &amp; ",") &amp; IF(ISBLANK(AF498),"",VLOOKUP(AF498,ComboValue!$N$2:$O$70,2,FALSE) &amp; ",") &amp; IF(ISBLANK(AG498),"",VLOOKUP(AG498,ComboValue!$N$2:$O$70,2,FALSE) &amp; ",") &amp; IF(ISBLANK(AH498),"",VLOOKUP(AH498,ComboValue!$N$2:$O$70,2,FALSE) &amp; ",") &amp; IF(ISBLANK(AI498),"",VLOOKUP(AI498,ComboValue!$N$2:$O$70,2,FALSE) &amp; ",") &amp; IF(ISBLANK(AJ498),"",VLOOKUP(AJ498,ComboValue!$N$2:$O$70,2,FALSE) &amp; ",") &amp; IF(ISBLANK(AK498),"",VLOOKUP(AK498,ComboValue!$N$2:$O$70,2,FALSE) &amp; ",") &amp; IF(ISBLANK(AL498),"",VLOOKUP(AL498,ComboValue!$N$2:$O$70,2,FALSE) &amp; ",") &amp; IF(ISBLANK(AM498),"",VLOOKUP(AM498,ComboValue!$N$2:$O$70,2,FALSE) &amp; ",") &amp; IF(ISBLANK(AN498),"",VLOOKUP(AN498,ComboValue!$N$2:$O$70,2,FALSE) &amp; ",") &amp; IF(ISBLANK(AO498),"",VLOOKUP(AO498,ComboValue!$N$2:$O$70,2,FALSE) &amp; ",") &amp; IF(ISBLANK(AP498),"",VLOOKUP(AP498,ComboValue!$N$2:$O$70,2,FALSE) &amp; ",") &amp; IF(ISBLANK(AQ498),"",VLOOKUP(AQ498,ComboValue!$N$2:$O$70,2,FALSE) &amp; ",") &amp; IF(ISBLANK(AR498),"",VLOOKUP(AR498,ComboValue!$N$2:$O$70,2,FALSE) &amp; ",") &amp; IF(ISBLANK(AS498),"",VLOOKUP(AS498,ComboValue!$N$2:$O$70,2,FALSE) &amp; ",") &amp; IF(ISBLANK(AT498),"",VLOOKUP(AT498,ComboValue!$N$2:$O$70,2,FALSE) &amp; ",") &amp; IF(ISBLANK(AU498),"",VLOOKUP(AU498,ComboValue!$N$2:$O$70,2,FALSE) &amp; ",") &amp; IF(ISBLANK(AV498),"",VLOOKUP(AV498,ComboValue!$N$2:$O$70,2,FALSE) &amp; ",")</f>
        <v/>
      </c>
      <c r="BC498" s="122" t="str">
        <f t="shared" si="441"/>
        <v/>
      </c>
      <c r="BD498" s="110"/>
      <c r="BE498" s="120" t="str">
        <f t="shared" si="429"/>
        <v/>
      </c>
      <c r="BF498" s="121" t="str">
        <f t="shared" si="430"/>
        <v/>
      </c>
      <c r="BG498" s="121" t="str">
        <f t="shared" si="431"/>
        <v/>
      </c>
      <c r="BH498" s="121" t="str">
        <f t="shared" si="432"/>
        <v/>
      </c>
      <c r="BI498" s="121" t="str">
        <f t="shared" si="433"/>
        <v/>
      </c>
      <c r="BJ498" s="121" t="str">
        <f t="shared" si="434"/>
        <v/>
      </c>
      <c r="BK498" s="121" t="str">
        <f t="shared" si="435"/>
        <v/>
      </c>
      <c r="BL498" s="121" t="str">
        <f t="shared" si="436"/>
        <v/>
      </c>
      <c r="BM498" s="121" t="str">
        <f t="shared" si="437"/>
        <v/>
      </c>
      <c r="BN498" s="121" t="str">
        <f t="shared" si="438"/>
        <v/>
      </c>
      <c r="BO498" s="121">
        <f t="shared" si="442"/>
        <v>0</v>
      </c>
      <c r="BP498" s="121">
        <f t="shared" si="443"/>
        <v>0</v>
      </c>
      <c r="BQ498" s="121">
        <f t="shared" si="444"/>
        <v>0</v>
      </c>
      <c r="BR498" s="121">
        <f t="shared" si="445"/>
        <v>0</v>
      </c>
      <c r="BS498" s="121">
        <f t="shared" si="446"/>
        <v>0</v>
      </c>
      <c r="BT498" s="121">
        <f t="shared" si="447"/>
        <v>0</v>
      </c>
      <c r="BU498" s="121" t="str">
        <f t="shared" si="448"/>
        <v/>
      </c>
      <c r="BV498" s="121" t="str">
        <f t="shared" si="449"/>
        <v/>
      </c>
      <c r="BW498" s="121" t="str">
        <f t="shared" si="450"/>
        <v/>
      </c>
      <c r="BX498" s="121" t="str">
        <f t="shared" si="451"/>
        <v/>
      </c>
      <c r="BY498" s="121" t="str">
        <f t="shared" si="452"/>
        <v/>
      </c>
      <c r="BZ498" s="121" t="str">
        <f t="shared" si="453"/>
        <v/>
      </c>
      <c r="CA498" s="121" t="str">
        <f t="shared" si="454"/>
        <v/>
      </c>
      <c r="CB498" s="121" t="str">
        <f t="shared" si="455"/>
        <v/>
      </c>
      <c r="CC498" s="121" t="str">
        <f t="shared" si="456"/>
        <v/>
      </c>
      <c r="CD498" s="121" t="str">
        <f t="shared" si="457"/>
        <v/>
      </c>
      <c r="CE498" s="121" t="str">
        <f t="shared" si="458"/>
        <v/>
      </c>
      <c r="CF498" s="121" t="str">
        <f t="shared" si="459"/>
        <v/>
      </c>
      <c r="CG498" s="121" t="str">
        <f t="shared" si="460"/>
        <v/>
      </c>
      <c r="CH498" s="121" t="str">
        <f t="shared" si="461"/>
        <v/>
      </c>
      <c r="CI498" s="121" t="str">
        <f t="shared" si="462"/>
        <v/>
      </c>
      <c r="CJ498" s="129" t="str">
        <f t="shared" si="463"/>
        <v/>
      </c>
      <c r="CK498" s="121" t="str">
        <f t="shared" si="464"/>
        <v/>
      </c>
      <c r="CL498" s="121" t="str">
        <f t="shared" si="465"/>
        <v/>
      </c>
      <c r="CM498" s="122" t="str">
        <f t="shared" si="466"/>
        <v/>
      </c>
      <c r="CN498" s="122"/>
      <c r="CO498" s="122"/>
      <c r="CP498" s="122"/>
      <c r="CQ498" s="122"/>
      <c r="CR498" s="218" t="str">
        <f t="shared" si="439"/>
        <v>NO</v>
      </c>
      <c r="CS498" s="120" t="str">
        <f t="shared" si="467"/>
        <v/>
      </c>
      <c r="CT498" s="121" t="str">
        <f t="shared" si="468"/>
        <v/>
      </c>
      <c r="CU498" s="121" t="str">
        <f t="shared" si="469"/>
        <v/>
      </c>
      <c r="CV498" s="121" t="str">
        <f t="shared" si="470"/>
        <v/>
      </c>
      <c r="CW498" s="121" t="str">
        <f t="shared" si="471"/>
        <v/>
      </c>
      <c r="CX498" s="121" t="str">
        <f t="shared" si="472"/>
        <v/>
      </c>
      <c r="CY498" s="121" t="str">
        <f t="shared" si="473"/>
        <v/>
      </c>
      <c r="CZ498" s="121" t="str">
        <f t="shared" si="474"/>
        <v/>
      </c>
      <c r="DA498" s="121" t="str">
        <f t="shared" si="475"/>
        <v/>
      </c>
      <c r="DB498" s="122" t="str">
        <f t="shared" si="476"/>
        <v/>
      </c>
      <c r="DC498" s="120" t="str">
        <f t="shared" si="477"/>
        <v/>
      </c>
      <c r="DD498" s="121" t="str">
        <f t="shared" si="478"/>
        <v/>
      </c>
      <c r="DE498" s="121" t="str">
        <f t="shared" si="479"/>
        <v/>
      </c>
      <c r="DF498" s="122" t="str">
        <f t="shared" si="480"/>
        <v/>
      </c>
      <c r="DG498" s="110"/>
    </row>
    <row r="499" spans="2:111" ht="16.2" hidden="1" customHeight="1" outlineLevel="2" x14ac:dyDescent="0.4">
      <c r="B499" s="7">
        <v>494</v>
      </c>
      <c r="C499" s="12"/>
      <c r="D499" s="13"/>
      <c r="E499" s="14"/>
      <c r="F499" s="14"/>
      <c r="G499" s="14"/>
      <c r="H499" s="14"/>
      <c r="I499" s="14"/>
      <c r="J499" s="14"/>
      <c r="K499" s="14"/>
      <c r="L499" s="15"/>
      <c r="M499" s="12"/>
      <c r="N499" s="12"/>
      <c r="O499" s="12"/>
      <c r="P499" s="98" t="str">
        <f xml:space="preserve"> IF(ISBLANK(M499),"",VLOOKUP(M499,ComboValue!$E$2:$I$18,5,FALSE))</f>
        <v/>
      </c>
      <c r="Q499" s="12"/>
      <c r="R499" s="234" t="str" cm="1">
        <f t="array" ref="R499">IF(OR(ISNUMBER(SEARCH("GHS05",$D499:$L499)),ISNUMBER(SEARCH("GHS06",$D499:$L499)),ISNUMBER(SEARCH("GHS07",$D499:$L499)),ISNUMBER(SEARCH("GHS08",$D499:$L499)),ISNUMBER(SEARCH("geen pictogram",$D499:$L499)),ISNUMBER(SEARCH("GHS09",$D499:$L499)),ISNUMBER(SEARCH("GHS05",$D499:$L499))),"JA","NEE")</f>
        <v>NEE</v>
      </c>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14"/>
      <c r="AX499" s="121" t="str">
        <f xml:space="preserve"> IF(ISBLANK(D499),"",VLOOKUP(D499,ComboValue!$B$2:$C$11,2,FALSE) &amp; ",") &amp; IF(ISBLANK(E499),"",VLOOKUP(E499,ComboValue!$B$2:$C$11,2,FALSE) &amp; ",") &amp; IF(ISBLANK(F499),"",VLOOKUP(F499,ComboValue!$B$2:$C$11,2,FALSE) &amp; ",") &amp; IF(ISBLANK(G499),"",VLOOKUP(G499,ComboValue!$B$2:$C$11,2,FALSE) &amp; ",") &amp; IF(ISBLANK(H499),"",VLOOKUP(H499,ComboValue!$B$2:$C$11,2,FALSE) &amp; ",") &amp; IF(ISBLANK(I499),"",VLOOKUP(I499,ComboValue!$B$2:$C$11,2,FALSE) &amp; ",") &amp; IF(ISBLANK(J499),"",VLOOKUP(J499,ComboValue!$B$2:$C$11,2,FALSE) &amp; ",") &amp; IF(ISBLANK(K499),"",VLOOKUP(K499,ComboValue!$B$2:$C$11,2,FALSE) &amp; ",") &amp; IF(ISBLANK(L499),"",VLOOKUP(L499,ComboValue!$B$2:$C$11,2,FALSE) &amp; ",")</f>
        <v/>
      </c>
      <c r="AY499" s="121" t="str">
        <f t="shared" si="440"/>
        <v>Tous_NL</v>
      </c>
      <c r="AZ499" s="121" t="str">
        <f>IF(ISBLANK(M499),"",VLOOKUP(M499,ComboValue!$E$2:$G$18,3,FALSE))</f>
        <v/>
      </c>
      <c r="BA499" s="121" t="str">
        <f>IF(ISBLANK(N499),"",VLOOKUP(N499,ComboValue!$K$2:$L$5,2,FALSE))</f>
        <v/>
      </c>
      <c r="BB499" s="128" t="str">
        <f>IF(ISBLANK(S499),"",VLOOKUP(S499,ComboValue!$N$2:$O$70,2,FALSE) &amp; ",") &amp; IF(ISBLANK(T499),"",VLOOKUP(T499,ComboValue!$N$2:$O$70,2,FALSE) &amp; ",") &amp; IF(ISBLANK(U499),"",VLOOKUP(U499,ComboValue!$N$2:$O$70,2,FALSE) &amp; ",") &amp; IF(ISBLANK(V499),"",VLOOKUP(V499,ComboValue!$N$2:$O$70,2,FALSE) &amp; ",") &amp; IF(ISBLANK(W499),"",VLOOKUP(W499,ComboValue!$N$2:$O$70,2,FALSE) &amp; ",") &amp; IF(ISBLANK(X499),"",VLOOKUP(X499,ComboValue!$N$2:$O$70,2,FALSE) &amp; ",") &amp; IF(ISBLANK(Y499),"",VLOOKUP(Y499,ComboValue!$N$2:$O$70,2,FALSE) &amp; ",") &amp; IF(ISBLANK(Z499),"",VLOOKUP(Z499,ComboValue!$N$2:$O$70,2,FALSE) &amp; ",") &amp; IF(ISBLANK(AA499),"",VLOOKUP(AA499,ComboValue!$N$2:$O$70,2,FALSE) &amp; ",") &amp; IF(ISBLANK(AB499),"",VLOOKUP(AB499,ComboValue!$N$2:$O$70,2,FALSE) &amp; ",") &amp; IF(ISBLANK(AC499),"",VLOOKUP(AC499,ComboValue!$N$2:$O$70,2,FALSE) &amp; ",") &amp; IF(ISBLANK(AD499),"",VLOOKUP(AD499,ComboValue!$N$2:$O$70,2,FALSE) &amp; ",") &amp; IF(ISBLANK(AE499),"",VLOOKUP(AE499,ComboValue!$N$2:$O$70,2,FALSE) &amp; ",") &amp; IF(ISBLANK(AF499),"",VLOOKUP(AF499,ComboValue!$N$2:$O$70,2,FALSE) &amp; ",") &amp; IF(ISBLANK(AG499),"",VLOOKUP(AG499,ComboValue!$N$2:$O$70,2,FALSE) &amp; ",") &amp; IF(ISBLANK(AH499),"",VLOOKUP(AH499,ComboValue!$N$2:$O$70,2,FALSE) &amp; ",") &amp; IF(ISBLANK(AI499),"",VLOOKUP(AI499,ComboValue!$N$2:$O$70,2,FALSE) &amp; ",") &amp; IF(ISBLANK(AJ499),"",VLOOKUP(AJ499,ComboValue!$N$2:$O$70,2,FALSE) &amp; ",") &amp; IF(ISBLANK(AK499),"",VLOOKUP(AK499,ComboValue!$N$2:$O$70,2,FALSE) &amp; ",") &amp; IF(ISBLANK(AL499),"",VLOOKUP(AL499,ComboValue!$N$2:$O$70,2,FALSE) &amp; ",") &amp; IF(ISBLANK(AM499),"",VLOOKUP(AM499,ComboValue!$N$2:$O$70,2,FALSE) &amp; ",") &amp; IF(ISBLANK(AN499),"",VLOOKUP(AN499,ComboValue!$N$2:$O$70,2,FALSE) &amp; ",") &amp; IF(ISBLANK(AO499),"",VLOOKUP(AO499,ComboValue!$N$2:$O$70,2,FALSE) &amp; ",") &amp; IF(ISBLANK(AP499),"",VLOOKUP(AP499,ComboValue!$N$2:$O$70,2,FALSE) &amp; ",") &amp; IF(ISBLANK(AQ499),"",VLOOKUP(AQ499,ComboValue!$N$2:$O$70,2,FALSE) &amp; ",") &amp; IF(ISBLANK(AR499),"",VLOOKUP(AR499,ComboValue!$N$2:$O$70,2,FALSE) &amp; ",") &amp; IF(ISBLANK(AS499),"",VLOOKUP(AS499,ComboValue!$N$2:$O$70,2,FALSE) &amp; ",") &amp; IF(ISBLANK(AT499),"",VLOOKUP(AT499,ComboValue!$N$2:$O$70,2,FALSE) &amp; ",") &amp; IF(ISBLANK(AU499),"",VLOOKUP(AU499,ComboValue!$N$2:$O$70,2,FALSE) &amp; ",") &amp; IF(ISBLANK(AV499),"",VLOOKUP(AV499,ComboValue!$N$2:$O$70,2,FALSE) &amp; ",")</f>
        <v/>
      </c>
      <c r="BC499" s="122" t="str">
        <f t="shared" si="441"/>
        <v/>
      </c>
      <c r="BD499" s="110"/>
      <c r="BE499" s="120" t="str">
        <f t="shared" si="429"/>
        <v/>
      </c>
      <c r="BF499" s="121" t="str">
        <f t="shared" si="430"/>
        <v/>
      </c>
      <c r="BG499" s="121" t="str">
        <f t="shared" si="431"/>
        <v/>
      </c>
      <c r="BH499" s="121" t="str">
        <f t="shared" si="432"/>
        <v/>
      </c>
      <c r="BI499" s="121" t="str">
        <f t="shared" si="433"/>
        <v/>
      </c>
      <c r="BJ499" s="121" t="str">
        <f t="shared" si="434"/>
        <v/>
      </c>
      <c r="BK499" s="121" t="str">
        <f t="shared" si="435"/>
        <v/>
      </c>
      <c r="BL499" s="121" t="str">
        <f t="shared" si="436"/>
        <v/>
      </c>
      <c r="BM499" s="121" t="str">
        <f t="shared" si="437"/>
        <v/>
      </c>
      <c r="BN499" s="121" t="str">
        <f t="shared" si="438"/>
        <v/>
      </c>
      <c r="BO499" s="121">
        <f t="shared" si="442"/>
        <v>0</v>
      </c>
      <c r="BP499" s="121">
        <f t="shared" si="443"/>
        <v>0</v>
      </c>
      <c r="BQ499" s="121">
        <f t="shared" si="444"/>
        <v>0</v>
      </c>
      <c r="BR499" s="121">
        <f t="shared" si="445"/>
        <v>0</v>
      </c>
      <c r="BS499" s="121">
        <f t="shared" si="446"/>
        <v>0</v>
      </c>
      <c r="BT499" s="121">
        <f t="shared" si="447"/>
        <v>0</v>
      </c>
      <c r="BU499" s="121" t="str">
        <f t="shared" si="448"/>
        <v/>
      </c>
      <c r="BV499" s="121" t="str">
        <f t="shared" si="449"/>
        <v/>
      </c>
      <c r="BW499" s="121" t="str">
        <f t="shared" si="450"/>
        <v/>
      </c>
      <c r="BX499" s="121" t="str">
        <f t="shared" si="451"/>
        <v/>
      </c>
      <c r="BY499" s="121" t="str">
        <f t="shared" si="452"/>
        <v/>
      </c>
      <c r="BZ499" s="121" t="str">
        <f t="shared" si="453"/>
        <v/>
      </c>
      <c r="CA499" s="121" t="str">
        <f t="shared" si="454"/>
        <v/>
      </c>
      <c r="CB499" s="121" t="str">
        <f t="shared" si="455"/>
        <v/>
      </c>
      <c r="CC499" s="121" t="str">
        <f t="shared" si="456"/>
        <v/>
      </c>
      <c r="CD499" s="121" t="str">
        <f t="shared" si="457"/>
        <v/>
      </c>
      <c r="CE499" s="121" t="str">
        <f t="shared" si="458"/>
        <v/>
      </c>
      <c r="CF499" s="121" t="str">
        <f t="shared" si="459"/>
        <v/>
      </c>
      <c r="CG499" s="121" t="str">
        <f t="shared" si="460"/>
        <v/>
      </c>
      <c r="CH499" s="121" t="str">
        <f t="shared" si="461"/>
        <v/>
      </c>
      <c r="CI499" s="121" t="str">
        <f t="shared" si="462"/>
        <v/>
      </c>
      <c r="CJ499" s="129" t="str">
        <f t="shared" si="463"/>
        <v/>
      </c>
      <c r="CK499" s="121" t="str">
        <f t="shared" si="464"/>
        <v/>
      </c>
      <c r="CL499" s="121" t="str">
        <f t="shared" si="465"/>
        <v/>
      </c>
      <c r="CM499" s="122" t="str">
        <f t="shared" si="466"/>
        <v/>
      </c>
      <c r="CN499" s="122"/>
      <c r="CO499" s="122"/>
      <c r="CP499" s="122"/>
      <c r="CQ499" s="122"/>
      <c r="CR499" s="218" t="str">
        <f t="shared" si="439"/>
        <v>NO</v>
      </c>
      <c r="CS499" s="120" t="str">
        <f t="shared" si="467"/>
        <v/>
      </c>
      <c r="CT499" s="121" t="str">
        <f t="shared" si="468"/>
        <v/>
      </c>
      <c r="CU499" s="121" t="str">
        <f t="shared" si="469"/>
        <v/>
      </c>
      <c r="CV499" s="121" t="str">
        <f t="shared" si="470"/>
        <v/>
      </c>
      <c r="CW499" s="121" t="str">
        <f t="shared" si="471"/>
        <v/>
      </c>
      <c r="CX499" s="121" t="str">
        <f t="shared" si="472"/>
        <v/>
      </c>
      <c r="CY499" s="121" t="str">
        <f t="shared" si="473"/>
        <v/>
      </c>
      <c r="CZ499" s="121" t="str">
        <f t="shared" si="474"/>
        <v/>
      </c>
      <c r="DA499" s="121" t="str">
        <f t="shared" si="475"/>
        <v/>
      </c>
      <c r="DB499" s="122" t="str">
        <f t="shared" si="476"/>
        <v/>
      </c>
      <c r="DC499" s="120" t="str">
        <f t="shared" si="477"/>
        <v/>
      </c>
      <c r="DD499" s="121" t="str">
        <f t="shared" si="478"/>
        <v/>
      </c>
      <c r="DE499" s="121" t="str">
        <f t="shared" si="479"/>
        <v/>
      </c>
      <c r="DF499" s="122" t="str">
        <f t="shared" si="480"/>
        <v/>
      </c>
      <c r="DG499" s="110"/>
    </row>
    <row r="500" spans="2:111" ht="16.2" hidden="1" customHeight="1" outlineLevel="2" x14ac:dyDescent="0.4">
      <c r="B500" s="7">
        <v>495</v>
      </c>
      <c r="C500" s="12"/>
      <c r="D500" s="13"/>
      <c r="E500" s="14"/>
      <c r="F500" s="14"/>
      <c r="G500" s="14"/>
      <c r="H500" s="14"/>
      <c r="I500" s="14"/>
      <c r="J500" s="14"/>
      <c r="K500" s="14"/>
      <c r="L500" s="15"/>
      <c r="M500" s="12"/>
      <c r="N500" s="12"/>
      <c r="O500" s="12"/>
      <c r="P500" s="98" t="str">
        <f xml:space="preserve"> IF(ISBLANK(M500),"",VLOOKUP(M500,ComboValue!$E$2:$I$18,5,FALSE))</f>
        <v/>
      </c>
      <c r="Q500" s="12"/>
      <c r="R500" s="234" t="str" cm="1">
        <f t="array" ref="R500">IF(OR(ISNUMBER(SEARCH("GHS05",$D500:$L500)),ISNUMBER(SEARCH("GHS06",$D500:$L500)),ISNUMBER(SEARCH("GHS07",$D500:$L500)),ISNUMBER(SEARCH("GHS08",$D500:$L500)),ISNUMBER(SEARCH("geen pictogram",$D500:$L500)),ISNUMBER(SEARCH("GHS09",$D500:$L500)),ISNUMBER(SEARCH("GHS05",$D500:$L500))),"JA","NEE")</f>
        <v>NEE</v>
      </c>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X500" s="121" t="str">
        <f xml:space="preserve"> IF(ISBLANK(D500),"",VLOOKUP(D500,ComboValue!$B$2:$C$11,2,FALSE) &amp; ",") &amp; IF(ISBLANK(E500),"",VLOOKUP(E500,ComboValue!$B$2:$C$11,2,FALSE) &amp; ",") &amp; IF(ISBLANK(F500),"",VLOOKUP(F500,ComboValue!$B$2:$C$11,2,FALSE) &amp; ",") &amp; IF(ISBLANK(G500),"",VLOOKUP(G500,ComboValue!$B$2:$C$11,2,FALSE) &amp; ",") &amp; IF(ISBLANK(H500),"",VLOOKUP(H500,ComboValue!$B$2:$C$11,2,FALSE) &amp; ",") &amp; IF(ISBLANK(I500),"",VLOOKUP(I500,ComboValue!$B$2:$C$11,2,FALSE) &amp; ",") &amp; IF(ISBLANK(J500),"",VLOOKUP(J500,ComboValue!$B$2:$C$11,2,FALSE) &amp; ",") &amp; IF(ISBLANK(K500),"",VLOOKUP(K500,ComboValue!$B$2:$C$11,2,FALSE) &amp; ",") &amp; IF(ISBLANK(L500),"",VLOOKUP(L500,ComboValue!$B$2:$C$11,2,FALSE) &amp; ",")</f>
        <v/>
      </c>
      <c r="AY500" s="121" t="str">
        <f t="shared" si="440"/>
        <v>Tous_NL</v>
      </c>
      <c r="AZ500" s="121" t="str">
        <f>IF(ISBLANK(M500),"",VLOOKUP(M500,ComboValue!$E$2:$G$18,3,FALSE))</f>
        <v/>
      </c>
      <c r="BA500" s="121" t="str">
        <f>IF(ISBLANK(N500),"",VLOOKUP(N500,ComboValue!$K$2:$L$5,2,FALSE))</f>
        <v/>
      </c>
      <c r="BB500" s="128" t="str">
        <f>IF(ISBLANK(S500),"",VLOOKUP(S500,ComboValue!$N$2:$O$70,2,FALSE) &amp; ",") &amp; IF(ISBLANK(T500),"",VLOOKUP(T500,ComboValue!$N$2:$O$70,2,FALSE) &amp; ",") &amp; IF(ISBLANK(U500),"",VLOOKUP(U500,ComboValue!$N$2:$O$70,2,FALSE) &amp; ",") &amp; IF(ISBLANK(V500),"",VLOOKUP(V500,ComboValue!$N$2:$O$70,2,FALSE) &amp; ",") &amp; IF(ISBLANK(W500),"",VLOOKUP(W500,ComboValue!$N$2:$O$70,2,FALSE) &amp; ",") &amp; IF(ISBLANK(X500),"",VLOOKUP(X500,ComboValue!$N$2:$O$70,2,FALSE) &amp; ",") &amp; IF(ISBLANK(Y500),"",VLOOKUP(Y500,ComboValue!$N$2:$O$70,2,FALSE) &amp; ",") &amp; IF(ISBLANK(Z500),"",VLOOKUP(Z500,ComboValue!$N$2:$O$70,2,FALSE) &amp; ",") &amp; IF(ISBLANK(AA500),"",VLOOKUP(AA500,ComboValue!$N$2:$O$70,2,FALSE) &amp; ",") &amp; IF(ISBLANK(AB500),"",VLOOKUP(AB500,ComboValue!$N$2:$O$70,2,FALSE) &amp; ",") &amp; IF(ISBLANK(AC500),"",VLOOKUP(AC500,ComboValue!$N$2:$O$70,2,FALSE) &amp; ",") &amp; IF(ISBLANK(AD500),"",VLOOKUP(AD500,ComboValue!$N$2:$O$70,2,FALSE) &amp; ",") &amp; IF(ISBLANK(AE500),"",VLOOKUP(AE500,ComboValue!$N$2:$O$70,2,FALSE) &amp; ",") &amp; IF(ISBLANK(AF500),"",VLOOKUP(AF500,ComboValue!$N$2:$O$70,2,FALSE) &amp; ",") &amp; IF(ISBLANK(AG500),"",VLOOKUP(AG500,ComboValue!$N$2:$O$70,2,FALSE) &amp; ",") &amp; IF(ISBLANK(AH500),"",VLOOKUP(AH500,ComboValue!$N$2:$O$70,2,FALSE) &amp; ",") &amp; IF(ISBLANK(AI500),"",VLOOKUP(AI500,ComboValue!$N$2:$O$70,2,FALSE) &amp; ",") &amp; IF(ISBLANK(AJ500),"",VLOOKUP(AJ500,ComboValue!$N$2:$O$70,2,FALSE) &amp; ",") &amp; IF(ISBLANK(AK500),"",VLOOKUP(AK500,ComboValue!$N$2:$O$70,2,FALSE) &amp; ",") &amp; IF(ISBLANK(AL500),"",VLOOKUP(AL500,ComboValue!$N$2:$O$70,2,FALSE) &amp; ",") &amp; IF(ISBLANK(AM500),"",VLOOKUP(AM500,ComboValue!$N$2:$O$70,2,FALSE) &amp; ",") &amp; IF(ISBLANK(AN500),"",VLOOKUP(AN500,ComboValue!$N$2:$O$70,2,FALSE) &amp; ",") &amp; IF(ISBLANK(AO500),"",VLOOKUP(AO500,ComboValue!$N$2:$O$70,2,FALSE) &amp; ",") &amp; IF(ISBLANK(AP500),"",VLOOKUP(AP500,ComboValue!$N$2:$O$70,2,FALSE) &amp; ",") &amp; IF(ISBLANK(AQ500),"",VLOOKUP(AQ500,ComboValue!$N$2:$O$70,2,FALSE) &amp; ",") &amp; IF(ISBLANK(AR500),"",VLOOKUP(AR500,ComboValue!$N$2:$O$70,2,FALSE) &amp; ",") &amp; IF(ISBLANK(AS500),"",VLOOKUP(AS500,ComboValue!$N$2:$O$70,2,FALSE) &amp; ",") &amp; IF(ISBLANK(AT500),"",VLOOKUP(AT500,ComboValue!$N$2:$O$70,2,FALSE) &amp; ",") &amp; IF(ISBLANK(AU500),"",VLOOKUP(AU500,ComboValue!$N$2:$O$70,2,FALSE) &amp; ",") &amp; IF(ISBLANK(AV500),"",VLOOKUP(AV500,ComboValue!$N$2:$O$70,2,FALSE) &amp; ",")</f>
        <v/>
      </c>
      <c r="BC500" s="122" t="str">
        <f t="shared" si="441"/>
        <v/>
      </c>
      <c r="BD500" s="110"/>
      <c r="BE500" s="120" t="str">
        <f t="shared" si="429"/>
        <v/>
      </c>
      <c r="BF500" s="121" t="str">
        <f t="shared" si="430"/>
        <v/>
      </c>
      <c r="BG500" s="121" t="str">
        <f t="shared" si="431"/>
        <v/>
      </c>
      <c r="BH500" s="121" t="str">
        <f t="shared" si="432"/>
        <v/>
      </c>
      <c r="BI500" s="121" t="str">
        <f t="shared" si="433"/>
        <v/>
      </c>
      <c r="BJ500" s="121" t="str">
        <f t="shared" si="434"/>
        <v/>
      </c>
      <c r="BK500" s="121" t="str">
        <f t="shared" si="435"/>
        <v/>
      </c>
      <c r="BL500" s="121" t="str">
        <f t="shared" si="436"/>
        <v/>
      </c>
      <c r="BM500" s="121" t="str">
        <f t="shared" si="437"/>
        <v/>
      </c>
      <c r="BN500" s="121" t="str">
        <f t="shared" si="438"/>
        <v/>
      </c>
      <c r="BO500" s="121">
        <f t="shared" si="442"/>
        <v>0</v>
      </c>
      <c r="BP500" s="121">
        <f t="shared" si="443"/>
        <v>0</v>
      </c>
      <c r="BQ500" s="121">
        <f t="shared" si="444"/>
        <v>0</v>
      </c>
      <c r="BR500" s="121">
        <f t="shared" si="445"/>
        <v>0</v>
      </c>
      <c r="BS500" s="121">
        <f t="shared" si="446"/>
        <v>0</v>
      </c>
      <c r="BT500" s="121">
        <f t="shared" si="447"/>
        <v>0</v>
      </c>
      <c r="BU500" s="121" t="str">
        <f t="shared" si="448"/>
        <v/>
      </c>
      <c r="BV500" s="121" t="str">
        <f t="shared" si="449"/>
        <v/>
      </c>
      <c r="BW500" s="121" t="str">
        <f t="shared" si="450"/>
        <v/>
      </c>
      <c r="BX500" s="121" t="str">
        <f t="shared" si="451"/>
        <v/>
      </c>
      <c r="BY500" s="121" t="str">
        <f t="shared" si="452"/>
        <v/>
      </c>
      <c r="BZ500" s="121" t="str">
        <f t="shared" si="453"/>
        <v/>
      </c>
      <c r="CA500" s="121" t="str">
        <f t="shared" si="454"/>
        <v/>
      </c>
      <c r="CB500" s="121" t="str">
        <f t="shared" si="455"/>
        <v/>
      </c>
      <c r="CC500" s="121" t="str">
        <f t="shared" si="456"/>
        <v/>
      </c>
      <c r="CD500" s="121" t="str">
        <f t="shared" si="457"/>
        <v/>
      </c>
      <c r="CE500" s="121" t="str">
        <f t="shared" si="458"/>
        <v/>
      </c>
      <c r="CF500" s="121" t="str">
        <f t="shared" si="459"/>
        <v/>
      </c>
      <c r="CG500" s="121" t="str">
        <f t="shared" si="460"/>
        <v/>
      </c>
      <c r="CH500" s="121" t="str">
        <f t="shared" si="461"/>
        <v/>
      </c>
      <c r="CI500" s="121" t="str">
        <f t="shared" si="462"/>
        <v/>
      </c>
      <c r="CJ500" s="129" t="str">
        <f t="shared" si="463"/>
        <v/>
      </c>
      <c r="CK500" s="121" t="str">
        <f t="shared" si="464"/>
        <v/>
      </c>
      <c r="CL500" s="121" t="str">
        <f t="shared" si="465"/>
        <v/>
      </c>
      <c r="CM500" s="122" t="str">
        <f t="shared" si="466"/>
        <v/>
      </c>
      <c r="CN500" s="122"/>
      <c r="CO500" s="122"/>
      <c r="CP500" s="122"/>
      <c r="CQ500" s="122"/>
      <c r="CR500" s="218" t="str">
        <f t="shared" si="439"/>
        <v>NO</v>
      </c>
      <c r="CS500" s="120" t="str">
        <f t="shared" si="467"/>
        <v/>
      </c>
      <c r="CT500" s="121" t="str">
        <f t="shared" si="468"/>
        <v/>
      </c>
      <c r="CU500" s="121" t="str">
        <f t="shared" si="469"/>
        <v/>
      </c>
      <c r="CV500" s="121" t="str">
        <f t="shared" si="470"/>
        <v/>
      </c>
      <c r="CW500" s="121" t="str">
        <f t="shared" si="471"/>
        <v/>
      </c>
      <c r="CX500" s="121" t="str">
        <f t="shared" si="472"/>
        <v/>
      </c>
      <c r="CY500" s="121" t="str">
        <f t="shared" si="473"/>
        <v/>
      </c>
      <c r="CZ500" s="121" t="str">
        <f t="shared" si="474"/>
        <v/>
      </c>
      <c r="DA500" s="121" t="str">
        <f t="shared" si="475"/>
        <v/>
      </c>
      <c r="DB500" s="122" t="str">
        <f t="shared" si="476"/>
        <v/>
      </c>
      <c r="DC500" s="120" t="str">
        <f t="shared" si="477"/>
        <v/>
      </c>
      <c r="DD500" s="121" t="str">
        <f t="shared" si="478"/>
        <v/>
      </c>
      <c r="DE500" s="121" t="str">
        <f t="shared" si="479"/>
        <v/>
      </c>
      <c r="DF500" s="122" t="str">
        <f t="shared" si="480"/>
        <v/>
      </c>
      <c r="DG500" s="110"/>
    </row>
    <row r="501" spans="2:111" ht="16.2" hidden="1" customHeight="1" outlineLevel="2" x14ac:dyDescent="0.4">
      <c r="B501" s="7">
        <v>496</v>
      </c>
      <c r="C501" s="12"/>
      <c r="D501" s="13"/>
      <c r="E501" s="14"/>
      <c r="F501" s="14"/>
      <c r="G501" s="14"/>
      <c r="H501" s="14"/>
      <c r="I501" s="14"/>
      <c r="J501" s="14"/>
      <c r="K501" s="14"/>
      <c r="L501" s="15"/>
      <c r="M501" s="12"/>
      <c r="N501" s="12"/>
      <c r="O501" s="12"/>
      <c r="P501" s="98" t="str">
        <f xml:space="preserve"> IF(ISBLANK(M501),"",VLOOKUP(M501,ComboValue!$E$2:$I$18,5,FALSE))</f>
        <v/>
      </c>
      <c r="Q501" s="12"/>
      <c r="R501" s="234" t="str" cm="1">
        <f t="array" ref="R501">IF(OR(ISNUMBER(SEARCH("GHS05",$D501:$L501)),ISNUMBER(SEARCH("GHS06",$D501:$L501)),ISNUMBER(SEARCH("GHS07",$D501:$L501)),ISNUMBER(SEARCH("GHS08",$D501:$L501)),ISNUMBER(SEARCH("geen pictogram",$D501:$L501)),ISNUMBER(SEARCH("GHS09",$D501:$L501)),ISNUMBER(SEARCH("GHS05",$D501:$L501))),"JA","NEE")</f>
        <v>NEE</v>
      </c>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X501" s="121" t="str">
        <f xml:space="preserve"> IF(ISBLANK(D501),"",VLOOKUP(D501,ComboValue!$B$2:$C$11,2,FALSE) &amp; ",") &amp; IF(ISBLANK(E501),"",VLOOKUP(E501,ComboValue!$B$2:$C$11,2,FALSE) &amp; ",") &amp; IF(ISBLANK(F501),"",VLOOKUP(F501,ComboValue!$B$2:$C$11,2,FALSE) &amp; ",") &amp; IF(ISBLANK(G501),"",VLOOKUP(G501,ComboValue!$B$2:$C$11,2,FALSE) &amp; ",") &amp; IF(ISBLANK(H501),"",VLOOKUP(H501,ComboValue!$B$2:$C$11,2,FALSE) &amp; ",") &amp; IF(ISBLANK(I501),"",VLOOKUP(I501,ComboValue!$B$2:$C$11,2,FALSE) &amp; ",") &amp; IF(ISBLANK(J501),"",VLOOKUP(J501,ComboValue!$B$2:$C$11,2,FALSE) &amp; ",") &amp; IF(ISBLANK(K501),"",VLOOKUP(K501,ComboValue!$B$2:$C$11,2,FALSE) &amp; ",") &amp; IF(ISBLANK(L501),"",VLOOKUP(L501,ComboValue!$B$2:$C$11,2,FALSE) &amp; ",")</f>
        <v/>
      </c>
      <c r="AY501" s="121" t="str">
        <f t="shared" si="440"/>
        <v>Tous_NL</v>
      </c>
      <c r="AZ501" s="121" t="str">
        <f>IF(ISBLANK(M501),"",VLOOKUP(M501,ComboValue!$E$2:$G$18,3,FALSE))</f>
        <v/>
      </c>
      <c r="BA501" s="121" t="str">
        <f>IF(ISBLANK(N501),"",VLOOKUP(N501,ComboValue!$K$2:$L$5,2,FALSE))</f>
        <v/>
      </c>
      <c r="BB501" s="128" t="str">
        <f>IF(ISBLANK(S501),"",VLOOKUP(S501,ComboValue!$N$2:$O$70,2,FALSE) &amp; ",") &amp; IF(ISBLANK(T501),"",VLOOKUP(T501,ComboValue!$N$2:$O$70,2,FALSE) &amp; ",") &amp; IF(ISBLANK(U501),"",VLOOKUP(U501,ComboValue!$N$2:$O$70,2,FALSE) &amp; ",") &amp; IF(ISBLANK(V501),"",VLOOKUP(V501,ComboValue!$N$2:$O$70,2,FALSE) &amp; ",") &amp; IF(ISBLANK(W501),"",VLOOKUP(W501,ComboValue!$N$2:$O$70,2,FALSE) &amp; ",") &amp; IF(ISBLANK(X501),"",VLOOKUP(X501,ComboValue!$N$2:$O$70,2,FALSE) &amp; ",") &amp; IF(ISBLANK(Y501),"",VLOOKUP(Y501,ComboValue!$N$2:$O$70,2,FALSE) &amp; ",") &amp; IF(ISBLANK(Z501),"",VLOOKUP(Z501,ComboValue!$N$2:$O$70,2,FALSE) &amp; ",") &amp; IF(ISBLANK(AA501),"",VLOOKUP(AA501,ComboValue!$N$2:$O$70,2,FALSE) &amp; ",") &amp; IF(ISBLANK(AB501),"",VLOOKUP(AB501,ComboValue!$N$2:$O$70,2,FALSE) &amp; ",") &amp; IF(ISBLANK(AC501),"",VLOOKUP(AC501,ComboValue!$N$2:$O$70,2,FALSE) &amp; ",") &amp; IF(ISBLANK(AD501),"",VLOOKUP(AD501,ComboValue!$N$2:$O$70,2,FALSE) &amp; ",") &amp; IF(ISBLANK(AE501),"",VLOOKUP(AE501,ComboValue!$N$2:$O$70,2,FALSE) &amp; ",") &amp; IF(ISBLANK(AF501),"",VLOOKUP(AF501,ComboValue!$N$2:$O$70,2,FALSE) &amp; ",") &amp; IF(ISBLANK(AG501),"",VLOOKUP(AG501,ComboValue!$N$2:$O$70,2,FALSE) &amp; ",") &amp; IF(ISBLANK(AH501),"",VLOOKUP(AH501,ComboValue!$N$2:$O$70,2,FALSE) &amp; ",") &amp; IF(ISBLANK(AI501),"",VLOOKUP(AI501,ComboValue!$N$2:$O$70,2,FALSE) &amp; ",") &amp; IF(ISBLANK(AJ501),"",VLOOKUP(AJ501,ComboValue!$N$2:$O$70,2,FALSE) &amp; ",") &amp; IF(ISBLANK(AK501),"",VLOOKUP(AK501,ComboValue!$N$2:$O$70,2,FALSE) &amp; ",") &amp; IF(ISBLANK(AL501),"",VLOOKUP(AL501,ComboValue!$N$2:$O$70,2,FALSE) &amp; ",") &amp; IF(ISBLANK(AM501),"",VLOOKUP(AM501,ComboValue!$N$2:$O$70,2,FALSE) &amp; ",") &amp; IF(ISBLANK(AN501),"",VLOOKUP(AN501,ComboValue!$N$2:$O$70,2,FALSE) &amp; ",") &amp; IF(ISBLANK(AO501),"",VLOOKUP(AO501,ComboValue!$N$2:$O$70,2,FALSE) &amp; ",") &amp; IF(ISBLANK(AP501),"",VLOOKUP(AP501,ComboValue!$N$2:$O$70,2,FALSE) &amp; ",") &amp; IF(ISBLANK(AQ501),"",VLOOKUP(AQ501,ComboValue!$N$2:$O$70,2,FALSE) &amp; ",") &amp; IF(ISBLANK(AR501),"",VLOOKUP(AR501,ComboValue!$N$2:$O$70,2,FALSE) &amp; ",") &amp; IF(ISBLANK(AS501),"",VLOOKUP(AS501,ComboValue!$N$2:$O$70,2,FALSE) &amp; ",") &amp; IF(ISBLANK(AT501),"",VLOOKUP(AT501,ComboValue!$N$2:$O$70,2,FALSE) &amp; ",") &amp; IF(ISBLANK(AU501),"",VLOOKUP(AU501,ComboValue!$N$2:$O$70,2,FALSE) &amp; ",") &amp; IF(ISBLANK(AV501),"",VLOOKUP(AV501,ComboValue!$N$2:$O$70,2,FALSE) &amp; ",")</f>
        <v/>
      </c>
      <c r="BC501" s="122" t="str">
        <f t="shared" si="441"/>
        <v/>
      </c>
      <c r="BD501" s="110"/>
      <c r="BE501" s="120" t="str">
        <f t="shared" si="429"/>
        <v/>
      </c>
      <c r="BF501" s="121" t="str">
        <f t="shared" si="430"/>
        <v/>
      </c>
      <c r="BG501" s="121" t="str">
        <f t="shared" si="431"/>
        <v/>
      </c>
      <c r="BH501" s="121" t="str">
        <f t="shared" si="432"/>
        <v/>
      </c>
      <c r="BI501" s="121" t="str">
        <f t="shared" si="433"/>
        <v/>
      </c>
      <c r="BJ501" s="121" t="str">
        <f t="shared" si="434"/>
        <v/>
      </c>
      <c r="BK501" s="121" t="str">
        <f t="shared" si="435"/>
        <v/>
      </c>
      <c r="BL501" s="121" t="str">
        <f t="shared" si="436"/>
        <v/>
      </c>
      <c r="BM501" s="121" t="str">
        <f t="shared" si="437"/>
        <v/>
      </c>
      <c r="BN501" s="121" t="str">
        <f t="shared" si="438"/>
        <v/>
      </c>
      <c r="BO501" s="121">
        <f t="shared" si="442"/>
        <v>0</v>
      </c>
      <c r="BP501" s="121">
        <f t="shared" si="443"/>
        <v>0</v>
      </c>
      <c r="BQ501" s="121">
        <f t="shared" si="444"/>
        <v>0</v>
      </c>
      <c r="BR501" s="121">
        <f t="shared" si="445"/>
        <v>0</v>
      </c>
      <c r="BS501" s="121">
        <f t="shared" si="446"/>
        <v>0</v>
      </c>
      <c r="BT501" s="121">
        <f t="shared" si="447"/>
        <v>0</v>
      </c>
      <c r="BU501" s="121" t="str">
        <f t="shared" si="448"/>
        <v/>
      </c>
      <c r="BV501" s="121" t="str">
        <f t="shared" si="449"/>
        <v/>
      </c>
      <c r="BW501" s="121" t="str">
        <f t="shared" si="450"/>
        <v/>
      </c>
      <c r="BX501" s="121" t="str">
        <f t="shared" si="451"/>
        <v/>
      </c>
      <c r="BY501" s="121" t="str">
        <f t="shared" si="452"/>
        <v/>
      </c>
      <c r="BZ501" s="121" t="str">
        <f t="shared" si="453"/>
        <v/>
      </c>
      <c r="CA501" s="121" t="str">
        <f t="shared" si="454"/>
        <v/>
      </c>
      <c r="CB501" s="121" t="str">
        <f t="shared" si="455"/>
        <v/>
      </c>
      <c r="CC501" s="121" t="str">
        <f t="shared" si="456"/>
        <v/>
      </c>
      <c r="CD501" s="121" t="str">
        <f t="shared" si="457"/>
        <v/>
      </c>
      <c r="CE501" s="121" t="str">
        <f t="shared" si="458"/>
        <v/>
      </c>
      <c r="CF501" s="121" t="str">
        <f t="shared" si="459"/>
        <v/>
      </c>
      <c r="CG501" s="121" t="str">
        <f t="shared" si="460"/>
        <v/>
      </c>
      <c r="CH501" s="121" t="str">
        <f t="shared" si="461"/>
        <v/>
      </c>
      <c r="CI501" s="121" t="str">
        <f t="shared" si="462"/>
        <v/>
      </c>
      <c r="CJ501" s="129" t="str">
        <f t="shared" si="463"/>
        <v/>
      </c>
      <c r="CK501" s="121" t="str">
        <f t="shared" si="464"/>
        <v/>
      </c>
      <c r="CL501" s="121" t="str">
        <f t="shared" si="465"/>
        <v/>
      </c>
      <c r="CM501" s="122" t="str">
        <f t="shared" si="466"/>
        <v/>
      </c>
      <c r="CN501" s="122"/>
      <c r="CO501" s="122"/>
      <c r="CP501" s="122"/>
      <c r="CQ501" s="122"/>
      <c r="CR501" s="218" t="str">
        <f t="shared" si="439"/>
        <v>NO</v>
      </c>
      <c r="CS501" s="120" t="str">
        <f t="shared" si="467"/>
        <v/>
      </c>
      <c r="CT501" s="121" t="str">
        <f t="shared" si="468"/>
        <v/>
      </c>
      <c r="CU501" s="121" t="str">
        <f t="shared" si="469"/>
        <v/>
      </c>
      <c r="CV501" s="121" t="str">
        <f t="shared" si="470"/>
        <v/>
      </c>
      <c r="CW501" s="121" t="str">
        <f t="shared" si="471"/>
        <v/>
      </c>
      <c r="CX501" s="121" t="str">
        <f t="shared" si="472"/>
        <v/>
      </c>
      <c r="CY501" s="121" t="str">
        <f t="shared" si="473"/>
        <v/>
      </c>
      <c r="CZ501" s="121" t="str">
        <f t="shared" si="474"/>
        <v/>
      </c>
      <c r="DA501" s="121" t="str">
        <f t="shared" si="475"/>
        <v/>
      </c>
      <c r="DB501" s="122" t="str">
        <f t="shared" si="476"/>
        <v/>
      </c>
      <c r="DC501" s="120" t="str">
        <f t="shared" si="477"/>
        <v/>
      </c>
      <c r="DD501" s="121" t="str">
        <f t="shared" si="478"/>
        <v/>
      </c>
      <c r="DE501" s="121" t="str">
        <f t="shared" si="479"/>
        <v/>
      </c>
      <c r="DF501" s="122" t="str">
        <f t="shared" si="480"/>
        <v/>
      </c>
      <c r="DG501" s="110"/>
    </row>
    <row r="502" spans="2:111" ht="16.2" hidden="1" customHeight="1" outlineLevel="2" x14ac:dyDescent="0.4">
      <c r="B502" s="7">
        <v>497</v>
      </c>
      <c r="C502" s="12"/>
      <c r="D502" s="13"/>
      <c r="E502" s="14"/>
      <c r="F502" s="14"/>
      <c r="G502" s="14"/>
      <c r="H502" s="14"/>
      <c r="I502" s="14"/>
      <c r="J502" s="14"/>
      <c r="K502" s="14"/>
      <c r="L502" s="15"/>
      <c r="M502" s="12"/>
      <c r="N502" s="12"/>
      <c r="O502" s="12"/>
      <c r="P502" s="98" t="str">
        <f xml:space="preserve"> IF(ISBLANK(M502),"",VLOOKUP(M502,ComboValue!$E$2:$I$18,5,FALSE))</f>
        <v/>
      </c>
      <c r="Q502" s="12"/>
      <c r="R502" s="234" t="str" cm="1">
        <f t="array" ref="R502">IF(OR(ISNUMBER(SEARCH("GHS05",$D502:$L502)),ISNUMBER(SEARCH("GHS06",$D502:$L502)),ISNUMBER(SEARCH("GHS07",$D502:$L502)),ISNUMBER(SEARCH("GHS08",$D502:$L502)),ISNUMBER(SEARCH("geen pictogram",$D502:$L502)),ISNUMBER(SEARCH("GHS09",$D502:$L502)),ISNUMBER(SEARCH("GHS05",$D502:$L502))),"JA","NEE")</f>
        <v>NEE</v>
      </c>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X502" s="121" t="str">
        <f xml:space="preserve"> IF(ISBLANK(D502),"",VLOOKUP(D502,ComboValue!$B$2:$C$11,2,FALSE) &amp; ",") &amp; IF(ISBLANK(E502),"",VLOOKUP(E502,ComboValue!$B$2:$C$11,2,FALSE) &amp; ",") &amp; IF(ISBLANK(F502),"",VLOOKUP(F502,ComboValue!$B$2:$C$11,2,FALSE) &amp; ",") &amp; IF(ISBLANK(G502),"",VLOOKUP(G502,ComboValue!$B$2:$C$11,2,FALSE) &amp; ",") &amp; IF(ISBLANK(H502),"",VLOOKUP(H502,ComboValue!$B$2:$C$11,2,FALSE) &amp; ",") &amp; IF(ISBLANK(I502),"",VLOOKUP(I502,ComboValue!$B$2:$C$11,2,FALSE) &amp; ",") &amp; IF(ISBLANK(J502),"",VLOOKUP(J502,ComboValue!$B$2:$C$11,2,FALSE) &amp; ",") &amp; IF(ISBLANK(K502),"",VLOOKUP(K502,ComboValue!$B$2:$C$11,2,FALSE) &amp; ",") &amp; IF(ISBLANK(L502),"",VLOOKUP(L502,ComboValue!$B$2:$C$11,2,FALSE) &amp; ",")</f>
        <v/>
      </c>
      <c r="AY502" s="121" t="str">
        <f t="shared" si="440"/>
        <v>Tous_NL</v>
      </c>
      <c r="AZ502" s="121" t="str">
        <f>IF(ISBLANK(M502),"",VLOOKUP(M502,ComboValue!$E$2:$G$18,3,FALSE))</f>
        <v/>
      </c>
      <c r="BA502" s="121" t="str">
        <f>IF(ISBLANK(N502),"",VLOOKUP(N502,ComboValue!$K$2:$L$5,2,FALSE))</f>
        <v/>
      </c>
      <c r="BB502" s="128" t="str">
        <f>IF(ISBLANK(S502),"",VLOOKUP(S502,ComboValue!$N$2:$O$70,2,FALSE) &amp; ",") &amp; IF(ISBLANK(T502),"",VLOOKUP(T502,ComboValue!$N$2:$O$70,2,FALSE) &amp; ",") &amp; IF(ISBLANK(U502),"",VLOOKUP(U502,ComboValue!$N$2:$O$70,2,FALSE) &amp; ",") &amp; IF(ISBLANK(V502),"",VLOOKUP(V502,ComboValue!$N$2:$O$70,2,FALSE) &amp; ",") &amp; IF(ISBLANK(W502),"",VLOOKUP(W502,ComboValue!$N$2:$O$70,2,FALSE) &amp; ",") &amp; IF(ISBLANK(X502),"",VLOOKUP(X502,ComboValue!$N$2:$O$70,2,FALSE) &amp; ",") &amp; IF(ISBLANK(Y502),"",VLOOKUP(Y502,ComboValue!$N$2:$O$70,2,FALSE) &amp; ",") &amp; IF(ISBLANK(Z502),"",VLOOKUP(Z502,ComboValue!$N$2:$O$70,2,FALSE) &amp; ",") &amp; IF(ISBLANK(AA502),"",VLOOKUP(AA502,ComboValue!$N$2:$O$70,2,FALSE) &amp; ",") &amp; IF(ISBLANK(AB502),"",VLOOKUP(AB502,ComboValue!$N$2:$O$70,2,FALSE) &amp; ",") &amp; IF(ISBLANK(AC502),"",VLOOKUP(AC502,ComboValue!$N$2:$O$70,2,FALSE) &amp; ",") &amp; IF(ISBLANK(AD502),"",VLOOKUP(AD502,ComboValue!$N$2:$O$70,2,FALSE) &amp; ",") &amp; IF(ISBLANK(AE502),"",VLOOKUP(AE502,ComboValue!$N$2:$O$70,2,FALSE) &amp; ",") &amp; IF(ISBLANK(AF502),"",VLOOKUP(AF502,ComboValue!$N$2:$O$70,2,FALSE) &amp; ",") &amp; IF(ISBLANK(AG502),"",VLOOKUP(AG502,ComboValue!$N$2:$O$70,2,FALSE) &amp; ",") &amp; IF(ISBLANK(AH502),"",VLOOKUP(AH502,ComboValue!$N$2:$O$70,2,FALSE) &amp; ",") &amp; IF(ISBLANK(AI502),"",VLOOKUP(AI502,ComboValue!$N$2:$O$70,2,FALSE) &amp; ",") &amp; IF(ISBLANK(AJ502),"",VLOOKUP(AJ502,ComboValue!$N$2:$O$70,2,FALSE) &amp; ",") &amp; IF(ISBLANK(AK502),"",VLOOKUP(AK502,ComboValue!$N$2:$O$70,2,FALSE) &amp; ",") &amp; IF(ISBLANK(AL502),"",VLOOKUP(AL502,ComboValue!$N$2:$O$70,2,FALSE) &amp; ",") &amp; IF(ISBLANK(AM502),"",VLOOKUP(AM502,ComboValue!$N$2:$O$70,2,FALSE) &amp; ",") &amp; IF(ISBLANK(AN502),"",VLOOKUP(AN502,ComboValue!$N$2:$O$70,2,FALSE) &amp; ",") &amp; IF(ISBLANK(AO502),"",VLOOKUP(AO502,ComboValue!$N$2:$O$70,2,FALSE) &amp; ",") &amp; IF(ISBLANK(AP502),"",VLOOKUP(AP502,ComboValue!$N$2:$O$70,2,FALSE) &amp; ",") &amp; IF(ISBLANK(AQ502),"",VLOOKUP(AQ502,ComboValue!$N$2:$O$70,2,FALSE) &amp; ",") &amp; IF(ISBLANK(AR502),"",VLOOKUP(AR502,ComboValue!$N$2:$O$70,2,FALSE) &amp; ",") &amp; IF(ISBLANK(AS502),"",VLOOKUP(AS502,ComboValue!$N$2:$O$70,2,FALSE) &amp; ",") &amp; IF(ISBLANK(AT502),"",VLOOKUP(AT502,ComboValue!$N$2:$O$70,2,FALSE) &amp; ",") &amp; IF(ISBLANK(AU502),"",VLOOKUP(AU502,ComboValue!$N$2:$O$70,2,FALSE) &amp; ",") &amp; IF(ISBLANK(AV502),"",VLOOKUP(AV502,ComboValue!$N$2:$O$70,2,FALSE) &amp; ",")</f>
        <v/>
      </c>
      <c r="BC502" s="122" t="str">
        <f t="shared" si="441"/>
        <v/>
      </c>
      <c r="BD502" s="110"/>
      <c r="BE502" s="120" t="str">
        <f t="shared" si="429"/>
        <v/>
      </c>
      <c r="BF502" s="121" t="str">
        <f t="shared" si="430"/>
        <v/>
      </c>
      <c r="BG502" s="121" t="str">
        <f t="shared" si="431"/>
        <v/>
      </c>
      <c r="BH502" s="121" t="str">
        <f t="shared" si="432"/>
        <v/>
      </c>
      <c r="BI502" s="121" t="str">
        <f t="shared" si="433"/>
        <v/>
      </c>
      <c r="BJ502" s="121" t="str">
        <f t="shared" si="434"/>
        <v/>
      </c>
      <c r="BK502" s="121" t="str">
        <f t="shared" si="435"/>
        <v/>
      </c>
      <c r="BL502" s="121" t="str">
        <f t="shared" si="436"/>
        <v/>
      </c>
      <c r="BM502" s="121" t="str">
        <f t="shared" si="437"/>
        <v/>
      </c>
      <c r="BN502" s="121" t="str">
        <f t="shared" si="438"/>
        <v/>
      </c>
      <c r="BO502" s="121">
        <f t="shared" si="442"/>
        <v>0</v>
      </c>
      <c r="BP502" s="121">
        <f t="shared" si="443"/>
        <v>0</v>
      </c>
      <c r="BQ502" s="121">
        <f t="shared" si="444"/>
        <v>0</v>
      </c>
      <c r="BR502" s="121">
        <f t="shared" si="445"/>
        <v>0</v>
      </c>
      <c r="BS502" s="121">
        <f t="shared" si="446"/>
        <v>0</v>
      </c>
      <c r="BT502" s="121">
        <f t="shared" si="447"/>
        <v>0</v>
      </c>
      <c r="BU502" s="121" t="str">
        <f t="shared" si="448"/>
        <v/>
      </c>
      <c r="BV502" s="121" t="str">
        <f t="shared" si="449"/>
        <v/>
      </c>
      <c r="BW502" s="121" t="str">
        <f t="shared" si="450"/>
        <v/>
      </c>
      <c r="BX502" s="121" t="str">
        <f t="shared" si="451"/>
        <v/>
      </c>
      <c r="BY502" s="121" t="str">
        <f t="shared" si="452"/>
        <v/>
      </c>
      <c r="BZ502" s="121" t="str">
        <f t="shared" si="453"/>
        <v/>
      </c>
      <c r="CA502" s="121" t="str">
        <f t="shared" si="454"/>
        <v/>
      </c>
      <c r="CB502" s="121" t="str">
        <f t="shared" si="455"/>
        <v/>
      </c>
      <c r="CC502" s="121" t="str">
        <f t="shared" si="456"/>
        <v/>
      </c>
      <c r="CD502" s="121" t="str">
        <f t="shared" si="457"/>
        <v/>
      </c>
      <c r="CE502" s="121" t="str">
        <f t="shared" si="458"/>
        <v/>
      </c>
      <c r="CF502" s="121" t="str">
        <f t="shared" si="459"/>
        <v/>
      </c>
      <c r="CG502" s="121" t="str">
        <f t="shared" si="460"/>
        <v/>
      </c>
      <c r="CH502" s="121" t="str">
        <f t="shared" si="461"/>
        <v/>
      </c>
      <c r="CI502" s="121" t="str">
        <f t="shared" si="462"/>
        <v/>
      </c>
      <c r="CJ502" s="129" t="str">
        <f t="shared" si="463"/>
        <v/>
      </c>
      <c r="CK502" s="121" t="str">
        <f t="shared" si="464"/>
        <v/>
      </c>
      <c r="CL502" s="121" t="str">
        <f t="shared" si="465"/>
        <v/>
      </c>
      <c r="CM502" s="122" t="str">
        <f t="shared" si="466"/>
        <v/>
      </c>
      <c r="CN502" s="122"/>
      <c r="CO502" s="122"/>
      <c r="CP502" s="122"/>
      <c r="CQ502" s="122"/>
      <c r="CR502" s="218" t="str">
        <f t="shared" si="439"/>
        <v>NO</v>
      </c>
      <c r="CS502" s="120" t="str">
        <f t="shared" si="467"/>
        <v/>
      </c>
      <c r="CT502" s="121" t="str">
        <f t="shared" si="468"/>
        <v/>
      </c>
      <c r="CU502" s="121" t="str">
        <f t="shared" si="469"/>
        <v/>
      </c>
      <c r="CV502" s="121" t="str">
        <f t="shared" si="470"/>
        <v/>
      </c>
      <c r="CW502" s="121" t="str">
        <f t="shared" si="471"/>
        <v/>
      </c>
      <c r="CX502" s="121" t="str">
        <f t="shared" si="472"/>
        <v/>
      </c>
      <c r="CY502" s="121" t="str">
        <f t="shared" si="473"/>
        <v/>
      </c>
      <c r="CZ502" s="121" t="str">
        <f t="shared" si="474"/>
        <v/>
      </c>
      <c r="DA502" s="121" t="str">
        <f t="shared" si="475"/>
        <v/>
      </c>
      <c r="DB502" s="122" t="str">
        <f t="shared" si="476"/>
        <v/>
      </c>
      <c r="DC502" s="120" t="str">
        <f t="shared" si="477"/>
        <v/>
      </c>
      <c r="DD502" s="121" t="str">
        <f t="shared" si="478"/>
        <v/>
      </c>
      <c r="DE502" s="121" t="str">
        <f t="shared" si="479"/>
        <v/>
      </c>
      <c r="DF502" s="122" t="str">
        <f t="shared" si="480"/>
        <v/>
      </c>
      <c r="DG502" s="110"/>
    </row>
    <row r="503" spans="2:111" ht="16.2" hidden="1" customHeight="1" outlineLevel="2" x14ac:dyDescent="0.4">
      <c r="B503" s="7">
        <v>498</v>
      </c>
      <c r="C503" s="12"/>
      <c r="D503" s="13"/>
      <c r="E503" s="14"/>
      <c r="F503" s="14"/>
      <c r="G503" s="14"/>
      <c r="H503" s="14"/>
      <c r="I503" s="14"/>
      <c r="J503" s="14"/>
      <c r="K503" s="14"/>
      <c r="L503" s="15"/>
      <c r="M503" s="12"/>
      <c r="N503" s="12"/>
      <c r="O503" s="12"/>
      <c r="P503" s="98" t="str">
        <f xml:space="preserve"> IF(ISBLANK(M503),"",VLOOKUP(M503,ComboValue!$E$2:$I$18,5,FALSE))</f>
        <v/>
      </c>
      <c r="Q503" s="12"/>
      <c r="R503" s="234" t="str" cm="1">
        <f t="array" ref="R503">IF(OR(ISNUMBER(SEARCH("GHS05",$D503:$L503)),ISNUMBER(SEARCH("GHS06",$D503:$L503)),ISNUMBER(SEARCH("GHS07",$D503:$L503)),ISNUMBER(SEARCH("GHS08",$D503:$L503)),ISNUMBER(SEARCH("geen pictogram",$D503:$L503)),ISNUMBER(SEARCH("GHS09",$D503:$L503)),ISNUMBER(SEARCH("GHS05",$D503:$L503))),"JA","NEE")</f>
        <v>NEE</v>
      </c>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X503" s="121" t="str">
        <f xml:space="preserve"> IF(ISBLANK(D503),"",VLOOKUP(D503,ComboValue!$B$2:$C$11,2,FALSE) &amp; ",") &amp; IF(ISBLANK(E503),"",VLOOKUP(E503,ComboValue!$B$2:$C$11,2,FALSE) &amp; ",") &amp; IF(ISBLANK(F503),"",VLOOKUP(F503,ComboValue!$B$2:$C$11,2,FALSE) &amp; ",") &amp; IF(ISBLANK(G503),"",VLOOKUP(G503,ComboValue!$B$2:$C$11,2,FALSE) &amp; ",") &amp; IF(ISBLANK(H503),"",VLOOKUP(H503,ComboValue!$B$2:$C$11,2,FALSE) &amp; ",") &amp; IF(ISBLANK(I503),"",VLOOKUP(I503,ComboValue!$B$2:$C$11,2,FALSE) &amp; ",") &amp; IF(ISBLANK(J503),"",VLOOKUP(J503,ComboValue!$B$2:$C$11,2,FALSE) &amp; ",") &amp; IF(ISBLANK(K503),"",VLOOKUP(K503,ComboValue!$B$2:$C$11,2,FALSE) &amp; ",") &amp; IF(ISBLANK(L503),"",VLOOKUP(L503,ComboValue!$B$2:$C$11,2,FALSE) &amp; ",")</f>
        <v/>
      </c>
      <c r="AY503" s="121" t="str">
        <f t="shared" si="440"/>
        <v>Tous_NL</v>
      </c>
      <c r="AZ503" s="121" t="str">
        <f>IF(ISBLANK(M503),"",VLOOKUP(M503,ComboValue!$E$2:$G$18,3,FALSE))</f>
        <v/>
      </c>
      <c r="BA503" s="121" t="str">
        <f>IF(ISBLANK(N503),"",VLOOKUP(N503,ComboValue!$K$2:$L$5,2,FALSE))</f>
        <v/>
      </c>
      <c r="BB503" s="128" t="str">
        <f>IF(ISBLANK(S503),"",VLOOKUP(S503,ComboValue!$N$2:$O$70,2,FALSE) &amp; ",") &amp; IF(ISBLANK(T503),"",VLOOKUP(T503,ComboValue!$N$2:$O$70,2,FALSE) &amp; ",") &amp; IF(ISBLANK(U503),"",VLOOKUP(U503,ComboValue!$N$2:$O$70,2,FALSE) &amp; ",") &amp; IF(ISBLANK(V503),"",VLOOKUP(V503,ComboValue!$N$2:$O$70,2,FALSE) &amp; ",") &amp; IF(ISBLANK(W503),"",VLOOKUP(W503,ComboValue!$N$2:$O$70,2,FALSE) &amp; ",") &amp; IF(ISBLANK(X503),"",VLOOKUP(X503,ComboValue!$N$2:$O$70,2,FALSE) &amp; ",") &amp; IF(ISBLANK(Y503),"",VLOOKUP(Y503,ComboValue!$N$2:$O$70,2,FALSE) &amp; ",") &amp; IF(ISBLANK(Z503),"",VLOOKUP(Z503,ComboValue!$N$2:$O$70,2,FALSE) &amp; ",") &amp; IF(ISBLANK(AA503),"",VLOOKUP(AA503,ComboValue!$N$2:$O$70,2,FALSE) &amp; ",") &amp; IF(ISBLANK(AB503),"",VLOOKUP(AB503,ComboValue!$N$2:$O$70,2,FALSE) &amp; ",") &amp; IF(ISBLANK(AC503),"",VLOOKUP(AC503,ComboValue!$N$2:$O$70,2,FALSE) &amp; ",") &amp; IF(ISBLANK(AD503),"",VLOOKUP(AD503,ComboValue!$N$2:$O$70,2,FALSE) &amp; ",") &amp; IF(ISBLANK(AE503),"",VLOOKUP(AE503,ComboValue!$N$2:$O$70,2,FALSE) &amp; ",") &amp; IF(ISBLANK(AF503),"",VLOOKUP(AF503,ComboValue!$N$2:$O$70,2,FALSE) &amp; ",") &amp; IF(ISBLANK(AG503),"",VLOOKUP(AG503,ComboValue!$N$2:$O$70,2,FALSE) &amp; ",") &amp; IF(ISBLANK(AH503),"",VLOOKUP(AH503,ComboValue!$N$2:$O$70,2,FALSE) &amp; ",") &amp; IF(ISBLANK(AI503),"",VLOOKUP(AI503,ComboValue!$N$2:$O$70,2,FALSE) &amp; ",") &amp; IF(ISBLANK(AJ503),"",VLOOKUP(AJ503,ComboValue!$N$2:$O$70,2,FALSE) &amp; ",") &amp; IF(ISBLANK(AK503),"",VLOOKUP(AK503,ComboValue!$N$2:$O$70,2,FALSE) &amp; ",") &amp; IF(ISBLANK(AL503),"",VLOOKUP(AL503,ComboValue!$N$2:$O$70,2,FALSE) &amp; ",") &amp; IF(ISBLANK(AM503),"",VLOOKUP(AM503,ComboValue!$N$2:$O$70,2,FALSE) &amp; ",") &amp; IF(ISBLANK(AN503),"",VLOOKUP(AN503,ComboValue!$N$2:$O$70,2,FALSE) &amp; ",") &amp; IF(ISBLANK(AO503),"",VLOOKUP(AO503,ComboValue!$N$2:$O$70,2,FALSE) &amp; ",") &amp; IF(ISBLANK(AP503),"",VLOOKUP(AP503,ComboValue!$N$2:$O$70,2,FALSE) &amp; ",") &amp; IF(ISBLANK(AQ503),"",VLOOKUP(AQ503,ComboValue!$N$2:$O$70,2,FALSE) &amp; ",") &amp; IF(ISBLANK(AR503),"",VLOOKUP(AR503,ComboValue!$N$2:$O$70,2,FALSE) &amp; ",") &amp; IF(ISBLANK(AS503),"",VLOOKUP(AS503,ComboValue!$N$2:$O$70,2,FALSE) &amp; ",") &amp; IF(ISBLANK(AT503),"",VLOOKUP(AT503,ComboValue!$N$2:$O$70,2,FALSE) &amp; ",") &amp; IF(ISBLANK(AU503),"",VLOOKUP(AU503,ComboValue!$N$2:$O$70,2,FALSE) &amp; ",") &amp; IF(ISBLANK(AV503),"",VLOOKUP(AV503,ComboValue!$N$2:$O$70,2,FALSE) &amp; ",")</f>
        <v/>
      </c>
      <c r="BC503" s="122" t="str">
        <f t="shared" si="441"/>
        <v/>
      </c>
      <c r="BD503" s="110"/>
      <c r="BE503" s="120" t="str">
        <f t="shared" si="429"/>
        <v/>
      </c>
      <c r="BF503" s="121" t="str">
        <f t="shared" si="430"/>
        <v/>
      </c>
      <c r="BG503" s="121" t="str">
        <f t="shared" si="431"/>
        <v/>
      </c>
      <c r="BH503" s="121" t="str">
        <f t="shared" si="432"/>
        <v/>
      </c>
      <c r="BI503" s="121" t="str">
        <f t="shared" si="433"/>
        <v/>
      </c>
      <c r="BJ503" s="121" t="str">
        <f t="shared" si="434"/>
        <v/>
      </c>
      <c r="BK503" s="121" t="str">
        <f t="shared" si="435"/>
        <v/>
      </c>
      <c r="BL503" s="121" t="str">
        <f t="shared" si="436"/>
        <v/>
      </c>
      <c r="BM503" s="121" t="str">
        <f t="shared" si="437"/>
        <v/>
      </c>
      <c r="BN503" s="121" t="str">
        <f t="shared" si="438"/>
        <v/>
      </c>
      <c r="BO503" s="121">
        <f t="shared" si="442"/>
        <v>0</v>
      </c>
      <c r="BP503" s="121">
        <f t="shared" si="443"/>
        <v>0</v>
      </c>
      <c r="BQ503" s="121">
        <f t="shared" si="444"/>
        <v>0</v>
      </c>
      <c r="BR503" s="121">
        <f t="shared" si="445"/>
        <v>0</v>
      </c>
      <c r="BS503" s="121">
        <f t="shared" si="446"/>
        <v>0</v>
      </c>
      <c r="BT503" s="121">
        <f t="shared" si="447"/>
        <v>0</v>
      </c>
      <c r="BU503" s="121" t="str">
        <f t="shared" si="448"/>
        <v/>
      </c>
      <c r="BV503" s="121" t="str">
        <f t="shared" si="449"/>
        <v/>
      </c>
      <c r="BW503" s="121" t="str">
        <f t="shared" si="450"/>
        <v/>
      </c>
      <c r="BX503" s="121" t="str">
        <f t="shared" si="451"/>
        <v/>
      </c>
      <c r="BY503" s="121" t="str">
        <f t="shared" si="452"/>
        <v/>
      </c>
      <c r="BZ503" s="121" t="str">
        <f t="shared" si="453"/>
        <v/>
      </c>
      <c r="CA503" s="121" t="str">
        <f t="shared" si="454"/>
        <v/>
      </c>
      <c r="CB503" s="121" t="str">
        <f t="shared" si="455"/>
        <v/>
      </c>
      <c r="CC503" s="121" t="str">
        <f t="shared" si="456"/>
        <v/>
      </c>
      <c r="CD503" s="121" t="str">
        <f t="shared" si="457"/>
        <v/>
      </c>
      <c r="CE503" s="121" t="str">
        <f t="shared" si="458"/>
        <v/>
      </c>
      <c r="CF503" s="121" t="str">
        <f t="shared" si="459"/>
        <v/>
      </c>
      <c r="CG503" s="121" t="str">
        <f t="shared" si="460"/>
        <v/>
      </c>
      <c r="CH503" s="121" t="str">
        <f t="shared" si="461"/>
        <v/>
      </c>
      <c r="CI503" s="121" t="str">
        <f t="shared" si="462"/>
        <v/>
      </c>
      <c r="CJ503" s="129" t="str">
        <f t="shared" si="463"/>
        <v/>
      </c>
      <c r="CK503" s="121" t="str">
        <f t="shared" si="464"/>
        <v/>
      </c>
      <c r="CL503" s="121" t="str">
        <f t="shared" si="465"/>
        <v/>
      </c>
      <c r="CM503" s="122" t="str">
        <f t="shared" si="466"/>
        <v/>
      </c>
      <c r="CN503" s="122"/>
      <c r="CO503" s="122"/>
      <c r="CP503" s="122"/>
      <c r="CQ503" s="122"/>
      <c r="CR503" s="218" t="str">
        <f t="shared" si="439"/>
        <v>NO</v>
      </c>
      <c r="CS503" s="120" t="str">
        <f t="shared" si="467"/>
        <v/>
      </c>
      <c r="CT503" s="121" t="str">
        <f t="shared" si="468"/>
        <v/>
      </c>
      <c r="CU503" s="121" t="str">
        <f t="shared" si="469"/>
        <v/>
      </c>
      <c r="CV503" s="121" t="str">
        <f t="shared" si="470"/>
        <v/>
      </c>
      <c r="CW503" s="121" t="str">
        <f t="shared" si="471"/>
        <v/>
      </c>
      <c r="CX503" s="121" t="str">
        <f t="shared" si="472"/>
        <v/>
      </c>
      <c r="CY503" s="121" t="str">
        <f t="shared" si="473"/>
        <v/>
      </c>
      <c r="CZ503" s="121" t="str">
        <f t="shared" si="474"/>
        <v/>
      </c>
      <c r="DA503" s="121" t="str">
        <f t="shared" si="475"/>
        <v/>
      </c>
      <c r="DB503" s="122" t="str">
        <f t="shared" si="476"/>
        <v/>
      </c>
      <c r="DC503" s="120" t="str">
        <f t="shared" si="477"/>
        <v/>
      </c>
      <c r="DD503" s="121" t="str">
        <f t="shared" si="478"/>
        <v/>
      </c>
      <c r="DE503" s="121" t="str">
        <f t="shared" si="479"/>
        <v/>
      </c>
      <c r="DF503" s="122" t="str">
        <f t="shared" si="480"/>
        <v/>
      </c>
      <c r="DG503" s="110"/>
    </row>
    <row r="504" spans="2:111" ht="16.2" hidden="1" customHeight="1" outlineLevel="2" x14ac:dyDescent="0.4">
      <c r="B504" s="7">
        <v>499</v>
      </c>
      <c r="C504" s="12"/>
      <c r="D504" s="13"/>
      <c r="E504" s="14"/>
      <c r="F504" s="14"/>
      <c r="G504" s="14"/>
      <c r="H504" s="14"/>
      <c r="I504" s="14"/>
      <c r="J504" s="14"/>
      <c r="K504" s="14"/>
      <c r="L504" s="15"/>
      <c r="M504" s="12"/>
      <c r="N504" s="12"/>
      <c r="O504" s="12"/>
      <c r="P504" s="98" t="str">
        <f xml:space="preserve"> IF(ISBLANK(M504),"",VLOOKUP(M504,ComboValue!$E$2:$I$18,5,FALSE))</f>
        <v/>
      </c>
      <c r="Q504" s="12"/>
      <c r="R504" s="234" t="str" cm="1">
        <f t="array" ref="R504">IF(OR(ISNUMBER(SEARCH("GHS05",$D504:$L504)),ISNUMBER(SEARCH("GHS06",$D504:$L504)),ISNUMBER(SEARCH("GHS07",$D504:$L504)),ISNUMBER(SEARCH("GHS08",$D504:$L504)),ISNUMBER(SEARCH("geen pictogram",$D504:$L504)),ISNUMBER(SEARCH("GHS09",$D504:$L504)),ISNUMBER(SEARCH("GHS05",$D504:$L504))),"JA","NEE")</f>
        <v>NEE</v>
      </c>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X504" s="121" t="str">
        <f xml:space="preserve"> IF(ISBLANK(D504),"",VLOOKUP(D504,ComboValue!$B$2:$C$11,2,FALSE) &amp; ",") &amp; IF(ISBLANK(E504),"",VLOOKUP(E504,ComboValue!$B$2:$C$11,2,FALSE) &amp; ",") &amp; IF(ISBLANK(F504),"",VLOOKUP(F504,ComboValue!$B$2:$C$11,2,FALSE) &amp; ",") &amp; IF(ISBLANK(G504),"",VLOOKUP(G504,ComboValue!$B$2:$C$11,2,FALSE) &amp; ",") &amp; IF(ISBLANK(H504),"",VLOOKUP(H504,ComboValue!$B$2:$C$11,2,FALSE) &amp; ",") &amp; IF(ISBLANK(I504),"",VLOOKUP(I504,ComboValue!$B$2:$C$11,2,FALSE) &amp; ",") &amp; IF(ISBLANK(J504),"",VLOOKUP(J504,ComboValue!$B$2:$C$11,2,FALSE) &amp; ",") &amp; IF(ISBLANK(K504),"",VLOOKUP(K504,ComboValue!$B$2:$C$11,2,FALSE) &amp; ",") &amp; IF(ISBLANK(L504),"",VLOOKUP(L504,ComboValue!$B$2:$C$11,2,FALSE) &amp; ",")</f>
        <v/>
      </c>
      <c r="AY504" s="121" t="str">
        <f t="shared" si="440"/>
        <v>Tous_NL</v>
      </c>
      <c r="AZ504" s="121" t="str">
        <f>IF(ISBLANK(M504),"",VLOOKUP(M504,ComboValue!$E$2:$G$18,3,FALSE))</f>
        <v/>
      </c>
      <c r="BA504" s="121" t="str">
        <f>IF(ISBLANK(N504),"",VLOOKUP(N504,ComboValue!$K$2:$L$5,2,FALSE))</f>
        <v/>
      </c>
      <c r="BB504" s="128" t="str">
        <f>IF(ISBLANK(S504),"",VLOOKUP(S504,ComboValue!$N$2:$O$70,2,FALSE) &amp; ",") &amp; IF(ISBLANK(T504),"",VLOOKUP(T504,ComboValue!$N$2:$O$70,2,FALSE) &amp; ",") &amp; IF(ISBLANK(U504),"",VLOOKUP(U504,ComboValue!$N$2:$O$70,2,FALSE) &amp; ",") &amp; IF(ISBLANK(V504),"",VLOOKUP(V504,ComboValue!$N$2:$O$70,2,FALSE) &amp; ",") &amp; IF(ISBLANK(W504),"",VLOOKUP(W504,ComboValue!$N$2:$O$70,2,FALSE) &amp; ",") &amp; IF(ISBLANK(X504),"",VLOOKUP(X504,ComboValue!$N$2:$O$70,2,FALSE) &amp; ",") &amp; IF(ISBLANK(Y504),"",VLOOKUP(Y504,ComboValue!$N$2:$O$70,2,FALSE) &amp; ",") &amp; IF(ISBLANK(Z504),"",VLOOKUP(Z504,ComboValue!$N$2:$O$70,2,FALSE) &amp; ",") &amp; IF(ISBLANK(AA504),"",VLOOKUP(AA504,ComboValue!$N$2:$O$70,2,FALSE) &amp; ",") &amp; IF(ISBLANK(AB504),"",VLOOKUP(AB504,ComboValue!$N$2:$O$70,2,FALSE) &amp; ",") &amp; IF(ISBLANK(AC504),"",VLOOKUP(AC504,ComboValue!$N$2:$O$70,2,FALSE) &amp; ",") &amp; IF(ISBLANK(AD504),"",VLOOKUP(AD504,ComboValue!$N$2:$O$70,2,FALSE) &amp; ",") &amp; IF(ISBLANK(AE504),"",VLOOKUP(AE504,ComboValue!$N$2:$O$70,2,FALSE) &amp; ",") &amp; IF(ISBLANK(AF504),"",VLOOKUP(AF504,ComboValue!$N$2:$O$70,2,FALSE) &amp; ",") &amp; IF(ISBLANK(AG504),"",VLOOKUP(AG504,ComboValue!$N$2:$O$70,2,FALSE) &amp; ",") &amp; IF(ISBLANK(AH504),"",VLOOKUP(AH504,ComboValue!$N$2:$O$70,2,FALSE) &amp; ",") &amp; IF(ISBLANK(AI504),"",VLOOKUP(AI504,ComboValue!$N$2:$O$70,2,FALSE) &amp; ",") &amp; IF(ISBLANK(AJ504),"",VLOOKUP(AJ504,ComboValue!$N$2:$O$70,2,FALSE) &amp; ",") &amp; IF(ISBLANK(AK504),"",VLOOKUP(AK504,ComboValue!$N$2:$O$70,2,FALSE) &amp; ",") &amp; IF(ISBLANK(AL504),"",VLOOKUP(AL504,ComboValue!$N$2:$O$70,2,FALSE) &amp; ",") &amp; IF(ISBLANK(AM504),"",VLOOKUP(AM504,ComboValue!$N$2:$O$70,2,FALSE) &amp; ",") &amp; IF(ISBLANK(AN504),"",VLOOKUP(AN504,ComboValue!$N$2:$O$70,2,FALSE) &amp; ",") &amp; IF(ISBLANK(AO504),"",VLOOKUP(AO504,ComboValue!$N$2:$O$70,2,FALSE) &amp; ",") &amp; IF(ISBLANK(AP504),"",VLOOKUP(AP504,ComboValue!$N$2:$O$70,2,FALSE) &amp; ",") &amp; IF(ISBLANK(AQ504),"",VLOOKUP(AQ504,ComboValue!$N$2:$O$70,2,FALSE) &amp; ",") &amp; IF(ISBLANK(AR504),"",VLOOKUP(AR504,ComboValue!$N$2:$O$70,2,FALSE) &amp; ",") &amp; IF(ISBLANK(AS504),"",VLOOKUP(AS504,ComboValue!$N$2:$O$70,2,FALSE) &amp; ",") &amp; IF(ISBLANK(AT504),"",VLOOKUP(AT504,ComboValue!$N$2:$O$70,2,FALSE) &amp; ",") &amp; IF(ISBLANK(AU504),"",VLOOKUP(AU504,ComboValue!$N$2:$O$70,2,FALSE) &amp; ",") &amp; IF(ISBLANK(AV504),"",VLOOKUP(AV504,ComboValue!$N$2:$O$70,2,FALSE) &amp; ",")</f>
        <v/>
      </c>
      <c r="BC504" s="122" t="str">
        <f t="shared" si="441"/>
        <v/>
      </c>
      <c r="BD504" s="110"/>
      <c r="BE504" s="120" t="str">
        <f t="shared" si="429"/>
        <v/>
      </c>
      <c r="BF504" s="121" t="str">
        <f t="shared" si="430"/>
        <v/>
      </c>
      <c r="BG504" s="121" t="str">
        <f t="shared" si="431"/>
        <v/>
      </c>
      <c r="BH504" s="121" t="str">
        <f t="shared" si="432"/>
        <v/>
      </c>
      <c r="BI504" s="121" t="str">
        <f t="shared" si="433"/>
        <v/>
      </c>
      <c r="BJ504" s="121" t="str">
        <f t="shared" si="434"/>
        <v/>
      </c>
      <c r="BK504" s="121" t="str">
        <f t="shared" si="435"/>
        <v/>
      </c>
      <c r="BL504" s="121" t="str">
        <f t="shared" si="436"/>
        <v/>
      </c>
      <c r="BM504" s="121" t="str">
        <f t="shared" si="437"/>
        <v/>
      </c>
      <c r="BN504" s="121" t="str">
        <f t="shared" si="438"/>
        <v/>
      </c>
      <c r="BO504" s="121">
        <f t="shared" si="442"/>
        <v>0</v>
      </c>
      <c r="BP504" s="121">
        <f t="shared" si="443"/>
        <v>0</v>
      </c>
      <c r="BQ504" s="121">
        <f t="shared" si="444"/>
        <v>0</v>
      </c>
      <c r="BR504" s="121">
        <f t="shared" si="445"/>
        <v>0</v>
      </c>
      <c r="BS504" s="121">
        <f t="shared" si="446"/>
        <v>0</v>
      </c>
      <c r="BT504" s="121">
        <f t="shared" si="447"/>
        <v>0</v>
      </c>
      <c r="BU504" s="121" t="str">
        <f t="shared" si="448"/>
        <v/>
      </c>
      <c r="BV504" s="121" t="str">
        <f t="shared" si="449"/>
        <v/>
      </c>
      <c r="BW504" s="121" t="str">
        <f t="shared" si="450"/>
        <v/>
      </c>
      <c r="BX504" s="121" t="str">
        <f t="shared" si="451"/>
        <v/>
      </c>
      <c r="BY504" s="121" t="str">
        <f t="shared" si="452"/>
        <v/>
      </c>
      <c r="BZ504" s="121" t="str">
        <f t="shared" si="453"/>
        <v/>
      </c>
      <c r="CA504" s="121" t="str">
        <f t="shared" si="454"/>
        <v/>
      </c>
      <c r="CB504" s="121" t="str">
        <f t="shared" si="455"/>
        <v/>
      </c>
      <c r="CC504" s="121" t="str">
        <f t="shared" si="456"/>
        <v/>
      </c>
      <c r="CD504" s="121" t="str">
        <f t="shared" si="457"/>
        <v/>
      </c>
      <c r="CE504" s="121" t="str">
        <f t="shared" si="458"/>
        <v/>
      </c>
      <c r="CF504" s="121" t="str">
        <f t="shared" si="459"/>
        <v/>
      </c>
      <c r="CG504" s="121" t="str">
        <f t="shared" si="460"/>
        <v/>
      </c>
      <c r="CH504" s="121" t="str">
        <f t="shared" si="461"/>
        <v/>
      </c>
      <c r="CI504" s="121" t="str">
        <f t="shared" si="462"/>
        <v/>
      </c>
      <c r="CJ504" s="129" t="str">
        <f t="shared" si="463"/>
        <v/>
      </c>
      <c r="CK504" s="121" t="str">
        <f t="shared" si="464"/>
        <v/>
      </c>
      <c r="CL504" s="121" t="str">
        <f t="shared" si="465"/>
        <v/>
      </c>
      <c r="CM504" s="122" t="str">
        <f t="shared" si="466"/>
        <v/>
      </c>
      <c r="CN504" s="122"/>
      <c r="CO504" s="122"/>
      <c r="CP504" s="122"/>
      <c r="CQ504" s="122"/>
      <c r="CR504" s="218" t="str">
        <f t="shared" si="439"/>
        <v>NO</v>
      </c>
      <c r="CS504" s="120" t="str">
        <f t="shared" si="467"/>
        <v/>
      </c>
      <c r="CT504" s="121" t="str">
        <f t="shared" si="468"/>
        <v/>
      </c>
      <c r="CU504" s="121" t="str">
        <f t="shared" si="469"/>
        <v/>
      </c>
      <c r="CV504" s="121" t="str">
        <f t="shared" si="470"/>
        <v/>
      </c>
      <c r="CW504" s="121" t="str">
        <f t="shared" si="471"/>
        <v/>
      </c>
      <c r="CX504" s="121" t="str">
        <f t="shared" si="472"/>
        <v/>
      </c>
      <c r="CY504" s="121" t="str">
        <f t="shared" si="473"/>
        <v/>
      </c>
      <c r="CZ504" s="121" t="str">
        <f t="shared" si="474"/>
        <v/>
      </c>
      <c r="DA504" s="121" t="str">
        <f t="shared" si="475"/>
        <v/>
      </c>
      <c r="DB504" s="122" t="str">
        <f t="shared" si="476"/>
        <v/>
      </c>
      <c r="DC504" s="120" t="str">
        <f t="shared" si="477"/>
        <v/>
      </c>
      <c r="DD504" s="121" t="str">
        <f t="shared" si="478"/>
        <v/>
      </c>
      <c r="DE504" s="121" t="str">
        <f t="shared" si="479"/>
        <v/>
      </c>
      <c r="DF504" s="122" t="str">
        <f t="shared" si="480"/>
        <v/>
      </c>
      <c r="DG504" s="110"/>
    </row>
    <row r="505" spans="2:111" ht="16.2" hidden="1" customHeight="1" outlineLevel="2" x14ac:dyDescent="0.4">
      <c r="B505" s="7">
        <v>500</v>
      </c>
      <c r="C505" s="12"/>
      <c r="D505" s="13"/>
      <c r="E505" s="14"/>
      <c r="F505" s="14"/>
      <c r="G505" s="14"/>
      <c r="H505" s="14"/>
      <c r="I505" s="14"/>
      <c r="J505" s="14"/>
      <c r="K505" s="14"/>
      <c r="L505" s="15"/>
      <c r="M505" s="12"/>
      <c r="N505" s="12"/>
      <c r="O505" s="12"/>
      <c r="P505" s="98" t="str">
        <f xml:space="preserve"> IF(ISBLANK(M505),"",VLOOKUP(M505,ComboValue!$E$2:$I$18,5,FALSE))</f>
        <v/>
      </c>
      <c r="Q505" s="12"/>
      <c r="R505" s="234" t="str" cm="1">
        <f t="array" ref="R505">IF(OR(ISNUMBER(SEARCH("GHS05",$D505:$L505)),ISNUMBER(SEARCH("GHS06",$D505:$L505)),ISNUMBER(SEARCH("GHS07",$D505:$L505)),ISNUMBER(SEARCH("GHS08",$D505:$L505)),ISNUMBER(SEARCH("geen pictogram",$D505:$L505)),ISNUMBER(SEARCH("GHS09",$D505:$L505)),ISNUMBER(SEARCH("GHS05",$D505:$L505))),"JA","NEE")</f>
        <v>NEE</v>
      </c>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X505" s="121" t="str">
        <f xml:space="preserve"> IF(ISBLANK(D505),"",VLOOKUP(D505,ComboValue!$B$2:$C$11,2,FALSE) &amp; ",") &amp; IF(ISBLANK(E505),"",VLOOKUP(E505,ComboValue!$B$2:$C$11,2,FALSE) &amp; ",") &amp; IF(ISBLANK(F505),"",VLOOKUP(F505,ComboValue!$B$2:$C$11,2,FALSE) &amp; ",") &amp; IF(ISBLANK(G505),"",VLOOKUP(G505,ComboValue!$B$2:$C$11,2,FALSE) &amp; ",") &amp; IF(ISBLANK(H505),"",VLOOKUP(H505,ComboValue!$B$2:$C$11,2,FALSE) &amp; ",") &amp; IF(ISBLANK(I505),"",VLOOKUP(I505,ComboValue!$B$2:$C$11,2,FALSE) &amp; ",") &amp; IF(ISBLANK(J505),"",VLOOKUP(J505,ComboValue!$B$2:$C$11,2,FALSE) &amp; ",") &amp; IF(ISBLANK(K505),"",VLOOKUP(K505,ComboValue!$B$2:$C$11,2,FALSE) &amp; ",") &amp; IF(ISBLANK(L505),"",VLOOKUP(L505,ComboValue!$B$2:$C$11,2,FALSE) &amp; ",")</f>
        <v/>
      </c>
      <c r="AY505" s="121" t="str">
        <f t="shared" si="440"/>
        <v>Tous_NL</v>
      </c>
      <c r="AZ505" s="121" t="str">
        <f>IF(ISBLANK(M505),"",VLOOKUP(M505,ComboValue!$E$2:$G$18,3,FALSE))</f>
        <v/>
      </c>
      <c r="BA505" s="121" t="str">
        <f>IF(ISBLANK(N505),"",VLOOKUP(N505,ComboValue!$K$2:$L$5,2,FALSE))</f>
        <v/>
      </c>
      <c r="BB505" s="128" t="str">
        <f>IF(ISBLANK(S505),"",VLOOKUP(S505,ComboValue!$N$2:$O$70,2,FALSE) &amp; ",") &amp; IF(ISBLANK(T505),"",VLOOKUP(T505,ComboValue!$N$2:$O$70,2,FALSE) &amp; ",") &amp; IF(ISBLANK(U505),"",VLOOKUP(U505,ComboValue!$N$2:$O$70,2,FALSE) &amp; ",") &amp; IF(ISBLANK(V505),"",VLOOKUP(V505,ComboValue!$N$2:$O$70,2,FALSE) &amp; ",") &amp; IF(ISBLANK(W505),"",VLOOKUP(W505,ComboValue!$N$2:$O$70,2,FALSE) &amp; ",") &amp; IF(ISBLANK(X505),"",VLOOKUP(X505,ComboValue!$N$2:$O$70,2,FALSE) &amp; ",") &amp; IF(ISBLANK(Y505),"",VLOOKUP(Y505,ComboValue!$N$2:$O$70,2,FALSE) &amp; ",") &amp; IF(ISBLANK(Z505),"",VLOOKUP(Z505,ComboValue!$N$2:$O$70,2,FALSE) &amp; ",") &amp; IF(ISBLANK(AA505),"",VLOOKUP(AA505,ComboValue!$N$2:$O$70,2,FALSE) &amp; ",") &amp; IF(ISBLANK(AB505),"",VLOOKUP(AB505,ComboValue!$N$2:$O$70,2,FALSE) &amp; ",") &amp; IF(ISBLANK(AC505),"",VLOOKUP(AC505,ComboValue!$N$2:$O$70,2,FALSE) &amp; ",") &amp; IF(ISBLANK(AD505),"",VLOOKUP(AD505,ComboValue!$N$2:$O$70,2,FALSE) &amp; ",") &amp; IF(ISBLANK(AE505),"",VLOOKUP(AE505,ComboValue!$N$2:$O$70,2,FALSE) &amp; ",") &amp; IF(ISBLANK(AF505),"",VLOOKUP(AF505,ComboValue!$N$2:$O$70,2,FALSE) &amp; ",") &amp; IF(ISBLANK(AG505),"",VLOOKUP(AG505,ComboValue!$N$2:$O$70,2,FALSE) &amp; ",") &amp; IF(ISBLANK(AH505),"",VLOOKUP(AH505,ComboValue!$N$2:$O$70,2,FALSE) &amp; ",") &amp; IF(ISBLANK(AI505),"",VLOOKUP(AI505,ComboValue!$N$2:$O$70,2,FALSE) &amp; ",") &amp; IF(ISBLANK(AJ505),"",VLOOKUP(AJ505,ComboValue!$N$2:$O$70,2,FALSE) &amp; ",") &amp; IF(ISBLANK(AK505),"",VLOOKUP(AK505,ComboValue!$N$2:$O$70,2,FALSE) &amp; ",") &amp; IF(ISBLANK(AL505),"",VLOOKUP(AL505,ComboValue!$N$2:$O$70,2,FALSE) &amp; ",") &amp; IF(ISBLANK(AM505),"",VLOOKUP(AM505,ComboValue!$N$2:$O$70,2,FALSE) &amp; ",") &amp; IF(ISBLANK(AN505),"",VLOOKUP(AN505,ComboValue!$N$2:$O$70,2,FALSE) &amp; ",") &amp; IF(ISBLANK(AO505),"",VLOOKUP(AO505,ComboValue!$N$2:$O$70,2,FALSE) &amp; ",") &amp; IF(ISBLANK(AP505),"",VLOOKUP(AP505,ComboValue!$N$2:$O$70,2,FALSE) &amp; ",") &amp; IF(ISBLANK(AQ505),"",VLOOKUP(AQ505,ComboValue!$N$2:$O$70,2,FALSE) &amp; ",") &amp; IF(ISBLANK(AR505),"",VLOOKUP(AR505,ComboValue!$N$2:$O$70,2,FALSE) &amp; ",") &amp; IF(ISBLANK(AS505),"",VLOOKUP(AS505,ComboValue!$N$2:$O$70,2,FALSE) &amp; ",") &amp; IF(ISBLANK(AT505),"",VLOOKUP(AT505,ComboValue!$N$2:$O$70,2,FALSE) &amp; ",") &amp; IF(ISBLANK(AU505),"",VLOOKUP(AU505,ComboValue!$N$2:$O$70,2,FALSE) &amp; ",") &amp; IF(ISBLANK(AV505),"",VLOOKUP(AV505,ComboValue!$N$2:$O$70,2,FALSE) &amp; ",")</f>
        <v/>
      </c>
      <c r="BC505" s="122" t="str">
        <f t="shared" si="441"/>
        <v/>
      </c>
      <c r="BD505" s="110"/>
      <c r="BE505" s="120" t="str">
        <f t="shared" si="429"/>
        <v/>
      </c>
      <c r="BF505" s="121" t="str">
        <f t="shared" si="430"/>
        <v/>
      </c>
      <c r="BG505" s="121" t="str">
        <f t="shared" si="431"/>
        <v/>
      </c>
      <c r="BH505" s="121" t="str">
        <f t="shared" si="432"/>
        <v/>
      </c>
      <c r="BI505" s="121" t="str">
        <f t="shared" si="433"/>
        <v/>
      </c>
      <c r="BJ505" s="121" t="str">
        <f t="shared" si="434"/>
        <v/>
      </c>
      <c r="BK505" s="121" t="str">
        <f t="shared" si="435"/>
        <v/>
      </c>
      <c r="BL505" s="121" t="str">
        <f t="shared" si="436"/>
        <v/>
      </c>
      <c r="BM505" s="121" t="str">
        <f t="shared" si="437"/>
        <v/>
      </c>
      <c r="BN505" s="121" t="str">
        <f t="shared" si="438"/>
        <v/>
      </c>
      <c r="BO505" s="121">
        <f t="shared" si="442"/>
        <v>0</v>
      </c>
      <c r="BP505" s="121">
        <f t="shared" si="443"/>
        <v>0</v>
      </c>
      <c r="BQ505" s="121">
        <f t="shared" si="444"/>
        <v>0</v>
      </c>
      <c r="BR505" s="121">
        <f t="shared" si="445"/>
        <v>0</v>
      </c>
      <c r="BS505" s="121">
        <f t="shared" si="446"/>
        <v>0</v>
      </c>
      <c r="BT505" s="121">
        <f t="shared" si="447"/>
        <v>0</v>
      </c>
      <c r="BU505" s="121" t="str">
        <f t="shared" si="448"/>
        <v/>
      </c>
      <c r="BV505" s="121" t="str">
        <f t="shared" si="449"/>
        <v/>
      </c>
      <c r="BW505" s="121" t="str">
        <f t="shared" si="450"/>
        <v/>
      </c>
      <c r="BX505" s="121" t="str">
        <f t="shared" si="451"/>
        <v/>
      </c>
      <c r="BY505" s="121" t="str">
        <f t="shared" si="452"/>
        <v/>
      </c>
      <c r="BZ505" s="121" t="str">
        <f t="shared" si="453"/>
        <v/>
      </c>
      <c r="CA505" s="121" t="str">
        <f t="shared" si="454"/>
        <v/>
      </c>
      <c r="CB505" s="121" t="str">
        <f t="shared" si="455"/>
        <v/>
      </c>
      <c r="CC505" s="121" t="str">
        <f t="shared" si="456"/>
        <v/>
      </c>
      <c r="CD505" s="121" t="str">
        <f t="shared" si="457"/>
        <v/>
      </c>
      <c r="CE505" s="121" t="str">
        <f t="shared" si="458"/>
        <v/>
      </c>
      <c r="CF505" s="121" t="str">
        <f t="shared" si="459"/>
        <v/>
      </c>
      <c r="CG505" s="121" t="str">
        <f t="shared" si="460"/>
        <v/>
      </c>
      <c r="CH505" s="121" t="str">
        <f t="shared" si="461"/>
        <v/>
      </c>
      <c r="CI505" s="121" t="str">
        <f t="shared" si="462"/>
        <v/>
      </c>
      <c r="CJ505" s="129" t="str">
        <f t="shared" si="463"/>
        <v/>
      </c>
      <c r="CK505" s="121" t="str">
        <f t="shared" si="464"/>
        <v/>
      </c>
      <c r="CL505" s="121" t="str">
        <f t="shared" si="465"/>
        <v/>
      </c>
      <c r="CM505" s="122" t="str">
        <f t="shared" si="466"/>
        <v/>
      </c>
      <c r="CN505" s="122"/>
      <c r="CO505" s="122"/>
      <c r="CP505" s="122"/>
      <c r="CQ505" s="122"/>
      <c r="CR505" s="218" t="str">
        <f t="shared" si="439"/>
        <v>NO</v>
      </c>
      <c r="CS505" s="120" t="str">
        <f t="shared" si="467"/>
        <v/>
      </c>
      <c r="CT505" s="121" t="str">
        <f t="shared" si="468"/>
        <v/>
      </c>
      <c r="CU505" s="121" t="str">
        <f t="shared" si="469"/>
        <v/>
      </c>
      <c r="CV505" s="121" t="str">
        <f t="shared" si="470"/>
        <v/>
      </c>
      <c r="CW505" s="121" t="str">
        <f t="shared" si="471"/>
        <v/>
      </c>
      <c r="CX505" s="121" t="str">
        <f t="shared" si="472"/>
        <v/>
      </c>
      <c r="CY505" s="121" t="str">
        <f t="shared" si="473"/>
        <v/>
      </c>
      <c r="CZ505" s="121" t="str">
        <f t="shared" si="474"/>
        <v/>
      </c>
      <c r="DA505" s="121" t="str">
        <f t="shared" si="475"/>
        <v/>
      </c>
      <c r="DB505" s="122" t="str">
        <f t="shared" si="476"/>
        <v/>
      </c>
      <c r="DC505" s="120" t="str">
        <f t="shared" si="477"/>
        <v/>
      </c>
      <c r="DD505" s="121" t="str">
        <f t="shared" si="478"/>
        <v/>
      </c>
      <c r="DE505" s="121" t="str">
        <f t="shared" si="479"/>
        <v/>
      </c>
      <c r="DF505" s="122" t="str">
        <f t="shared" si="480"/>
        <v/>
      </c>
      <c r="DG505" s="110"/>
    </row>
    <row r="506" spans="2:111" hidden="1" outlineLevel="1" collapsed="1" x14ac:dyDescent="0.3">
      <c r="C506" s="232" t="s">
        <v>156</v>
      </c>
      <c r="D506" s="232" t="s">
        <v>156</v>
      </c>
      <c r="E506" s="232" t="s">
        <v>156</v>
      </c>
      <c r="F506" s="232" t="s">
        <v>156</v>
      </c>
      <c r="G506" s="232" t="s">
        <v>156</v>
      </c>
      <c r="H506" s="232" t="s">
        <v>156</v>
      </c>
      <c r="I506" s="232" t="s">
        <v>156</v>
      </c>
      <c r="J506" s="232" t="s">
        <v>156</v>
      </c>
      <c r="K506" s="232" t="s">
        <v>156</v>
      </c>
      <c r="L506" s="232" t="s">
        <v>156</v>
      </c>
      <c r="M506" s="232" t="s">
        <v>156</v>
      </c>
      <c r="N506" s="232" t="s">
        <v>156</v>
      </c>
      <c r="O506" s="232" t="s">
        <v>156</v>
      </c>
      <c r="P506" s="232" t="s">
        <v>156</v>
      </c>
      <c r="Q506" s="232" t="s">
        <v>156</v>
      </c>
      <c r="R506" s="232" t="s">
        <v>156</v>
      </c>
      <c r="S506" s="232" t="s">
        <v>156</v>
      </c>
      <c r="T506" s="232" t="s">
        <v>156</v>
      </c>
      <c r="U506" s="232" t="s">
        <v>156</v>
      </c>
      <c r="V506" s="232" t="s">
        <v>156</v>
      </c>
      <c r="W506" s="232" t="s">
        <v>156</v>
      </c>
      <c r="X506" s="232" t="s">
        <v>156</v>
      </c>
      <c r="Y506" s="232" t="s">
        <v>156</v>
      </c>
      <c r="Z506" s="232" t="s">
        <v>156</v>
      </c>
      <c r="AA506" s="232" t="s">
        <v>156</v>
      </c>
      <c r="AB506" s="232" t="s">
        <v>156</v>
      </c>
      <c r="AC506" s="232" t="s">
        <v>156</v>
      </c>
      <c r="AD506" s="232" t="s">
        <v>156</v>
      </c>
      <c r="AE506" s="232" t="s">
        <v>156</v>
      </c>
      <c r="AF506" s="232" t="s">
        <v>156</v>
      </c>
      <c r="AG506" s="232" t="s">
        <v>156</v>
      </c>
      <c r="AH506" s="232" t="s">
        <v>156</v>
      </c>
      <c r="AI506" s="232" t="s">
        <v>156</v>
      </c>
      <c r="AJ506" s="232" t="s">
        <v>156</v>
      </c>
      <c r="AK506" s="232" t="s">
        <v>156</v>
      </c>
      <c r="AL506" s="232" t="s">
        <v>156</v>
      </c>
      <c r="AM506" s="232" t="s">
        <v>156</v>
      </c>
      <c r="AN506" s="232" t="s">
        <v>156</v>
      </c>
      <c r="AO506" s="232" t="s">
        <v>156</v>
      </c>
      <c r="AP506" s="232" t="s">
        <v>156</v>
      </c>
      <c r="AQ506" s="232" t="s">
        <v>156</v>
      </c>
      <c r="AR506" s="232" t="s">
        <v>156</v>
      </c>
      <c r="AS506" s="232" t="s">
        <v>156</v>
      </c>
      <c r="AT506" s="232" t="s">
        <v>156</v>
      </c>
      <c r="AU506" s="232" t="s">
        <v>156</v>
      </c>
      <c r="AV506" s="232" t="s">
        <v>156</v>
      </c>
      <c r="AW506" s="232" t="s">
        <v>156</v>
      </c>
      <c r="AX506" s="232" t="s">
        <v>156</v>
      </c>
      <c r="AY506" s="232" t="s">
        <v>156</v>
      </c>
      <c r="AZ506" s="232" t="s">
        <v>156</v>
      </c>
      <c r="BA506" s="232" t="s">
        <v>156</v>
      </c>
      <c r="BB506" s="232" t="s">
        <v>156</v>
      </c>
      <c r="BC506" s="232" t="s">
        <v>156</v>
      </c>
      <c r="BD506" s="232" t="s">
        <v>156</v>
      </c>
      <c r="BE506" s="232" t="str">
        <f t="shared" si="429"/>
        <v/>
      </c>
      <c r="BF506" s="232" t="str">
        <f t="shared" si="430"/>
        <v/>
      </c>
      <c r="BG506" s="232" t="str">
        <f t="shared" si="431"/>
        <v/>
      </c>
      <c r="BH506" s="232" t="str">
        <f t="shared" si="432"/>
        <v/>
      </c>
      <c r="BI506" s="232" t="str">
        <f t="shared" si="433"/>
        <v/>
      </c>
      <c r="BJ506" s="232" t="str">
        <f t="shared" si="434"/>
        <v/>
      </c>
      <c r="BK506" s="232" t="str">
        <f t="shared" si="435"/>
        <v/>
      </c>
      <c r="BL506" s="232" t="str">
        <f t="shared" si="436"/>
        <v/>
      </c>
      <c r="BM506" s="232" t="str">
        <f t="shared" si="437"/>
        <v/>
      </c>
      <c r="BN506" s="232" t="str">
        <f t="shared" si="438"/>
        <v/>
      </c>
      <c r="BO506" s="232" t="s">
        <v>156</v>
      </c>
      <c r="BP506" s="232" t="s">
        <v>156</v>
      </c>
      <c r="BQ506" s="232" t="s">
        <v>156</v>
      </c>
      <c r="BR506" s="232" t="s">
        <v>156</v>
      </c>
      <c r="BS506" s="232" t="s">
        <v>156</v>
      </c>
      <c r="BT506" s="232" t="s">
        <v>156</v>
      </c>
      <c r="BU506" s="232" t="s">
        <v>156</v>
      </c>
      <c r="BV506" s="232" t="s">
        <v>156</v>
      </c>
      <c r="BW506" s="232" t="s">
        <v>156</v>
      </c>
      <c r="BX506" s="232" t="s">
        <v>156</v>
      </c>
      <c r="BY506" s="232" t="s">
        <v>156</v>
      </c>
      <c r="BZ506" s="232" t="s">
        <v>156</v>
      </c>
      <c r="CA506" s="232" t="s">
        <v>156</v>
      </c>
      <c r="CB506" s="232" t="s">
        <v>156</v>
      </c>
      <c r="CC506" s="232" t="s">
        <v>156</v>
      </c>
      <c r="CD506" s="232" t="s">
        <v>156</v>
      </c>
      <c r="CE506" s="232" t="s">
        <v>156</v>
      </c>
      <c r="CF506" s="232" t="s">
        <v>156</v>
      </c>
      <c r="CG506" s="232" t="s">
        <v>156</v>
      </c>
      <c r="CH506" s="232" t="s">
        <v>156</v>
      </c>
      <c r="CI506" s="232" t="s">
        <v>156</v>
      </c>
      <c r="CJ506" s="232" t="s">
        <v>156</v>
      </c>
      <c r="CK506" s="232" t="s">
        <v>156</v>
      </c>
      <c r="CL506" s="232" t="s">
        <v>156</v>
      </c>
      <c r="CM506" s="232" t="s">
        <v>156</v>
      </c>
      <c r="CN506" s="232"/>
      <c r="CO506" s="232"/>
      <c r="CP506" s="232"/>
      <c r="CQ506" s="232"/>
      <c r="CR506" s="232" t="str">
        <f t="shared" si="439"/>
        <v>YES</v>
      </c>
      <c r="CS506" s="232" t="s">
        <v>156</v>
      </c>
      <c r="CT506" s="232" t="s">
        <v>156</v>
      </c>
      <c r="CU506" s="232" t="s">
        <v>156</v>
      </c>
      <c r="CV506" s="232" t="s">
        <v>156</v>
      </c>
      <c r="CW506" s="232" t="s">
        <v>156</v>
      </c>
      <c r="CX506" s="232" t="s">
        <v>156</v>
      </c>
      <c r="CY506" s="232" t="s">
        <v>156</v>
      </c>
      <c r="CZ506" s="232" t="s">
        <v>156</v>
      </c>
      <c r="DA506" s="232" t="s">
        <v>156</v>
      </c>
      <c r="DB506" s="232" t="s">
        <v>156</v>
      </c>
      <c r="DC506" s="232" t="s">
        <v>156</v>
      </c>
      <c r="DD506" s="232" t="s">
        <v>156</v>
      </c>
      <c r="DE506" s="232" t="s">
        <v>156</v>
      </c>
      <c r="DF506" s="232" t="s">
        <v>156</v>
      </c>
      <c r="DG506" s="232" t="s">
        <v>156</v>
      </c>
    </row>
    <row r="507" spans="2:111" collapsed="1" x14ac:dyDescent="0.3">
      <c r="M507" s="244"/>
      <c r="N507" s="244"/>
      <c r="O507" s="244"/>
      <c r="P507" s="244"/>
      <c r="Q507" s="244"/>
      <c r="R507" s="244"/>
      <c r="S507" s="244"/>
      <c r="T507" s="244"/>
      <c r="U507" s="244"/>
      <c r="V507" s="244"/>
      <c r="W507" s="244"/>
      <c r="X507" s="244"/>
      <c r="Y507" s="244"/>
      <c r="Z507" s="244"/>
      <c r="AL507" s="110"/>
      <c r="AM507" s="110"/>
      <c r="AN507" s="110"/>
      <c r="AU507" s="110"/>
      <c r="AV507" s="110"/>
      <c r="AW507" s="110"/>
      <c r="AX507" s="110"/>
    </row>
    <row r="508" spans="2:111" x14ac:dyDescent="0.3">
      <c r="B508" s="223" t="s">
        <v>157</v>
      </c>
    </row>
  </sheetData>
  <sheetProtection algorithmName="SHA-512" hashValue="YC0AEK7rhj0SrQic4M81QUEfIF3JNSfgO5dF541iyM06lyLA/xOAf7I2xpzYZw+uCT2+daI2YDNFQIv+2HVxlA==" saltValue="Pd6UPgDI/gLXcDwhP5CGaA==" spinCount="100000" sheet="1" formatColumns="0" formatRows="0" selectLockedCells="1"/>
  <dataConsolidate function="stdDev">
    <dataRefs count="1">
      <dataRef ref="A2:A11" sheet="ComboValue" r:id="rId1"/>
    </dataRefs>
  </dataConsolidate>
  <mergeCells count="54">
    <mergeCell ref="BT3:BT5"/>
    <mergeCell ref="BQ3:BQ5"/>
    <mergeCell ref="BP3:BP5"/>
    <mergeCell ref="BS3:BS5"/>
    <mergeCell ref="BR3:BR5"/>
    <mergeCell ref="CC3:CC5"/>
    <mergeCell ref="DB3:DB5"/>
    <mergeCell ref="CT3:CT5"/>
    <mergeCell ref="CU3:CU5"/>
    <mergeCell ref="CV3:CV5"/>
    <mergeCell ref="CW3:CW5"/>
    <mergeCell ref="CX3:CX5"/>
    <mergeCell ref="CN3:CN5"/>
    <mergeCell ref="CO3:CO5"/>
    <mergeCell ref="CP3:CP5"/>
    <mergeCell ref="CQ3:CQ5"/>
    <mergeCell ref="CJ3:CJ5"/>
    <mergeCell ref="DD3:DD5"/>
    <mergeCell ref="DC3:DC5"/>
    <mergeCell ref="DE3:DE5"/>
    <mergeCell ref="DF3:DF5"/>
    <mergeCell ref="CL3:CL5"/>
    <mergeCell ref="BE3:BE5"/>
    <mergeCell ref="BK3:BK5"/>
    <mergeCell ref="BL3:BL5"/>
    <mergeCell ref="BM3:BM5"/>
    <mergeCell ref="BN3:BN5"/>
    <mergeCell ref="BF3:BF5"/>
    <mergeCell ref="BG3:BG5"/>
    <mergeCell ref="BH3:BH5"/>
    <mergeCell ref="BI3:BI5"/>
    <mergeCell ref="BJ3:BJ5"/>
    <mergeCell ref="BU3:BU5"/>
    <mergeCell ref="BW3:BW5"/>
    <mergeCell ref="BY3:BY5"/>
    <mergeCell ref="BX3:BX5"/>
    <mergeCell ref="BZ3:BZ5"/>
    <mergeCell ref="BV3:BV5"/>
    <mergeCell ref="BO3:BO5"/>
    <mergeCell ref="CY3:CY5"/>
    <mergeCell ref="CZ3:CZ5"/>
    <mergeCell ref="DA3:DA5"/>
    <mergeCell ref="CG3:CG5"/>
    <mergeCell ref="CI3:CI5"/>
    <mergeCell ref="CK3:CK5"/>
    <mergeCell ref="CM3:CM5"/>
    <mergeCell ref="CS3:CS5"/>
    <mergeCell ref="CA3:CA5"/>
    <mergeCell ref="CB3:CB5"/>
    <mergeCell ref="CD3:CD5"/>
    <mergeCell ref="CE3:CE5"/>
    <mergeCell ref="CF3:CF5"/>
    <mergeCell ref="CR3:CR5"/>
    <mergeCell ref="CH3:CH5"/>
  </mergeCells>
  <phoneticPr fontId="22" type="noConversion"/>
  <conditionalFormatting sqref="R6:R505 R507">
    <cfRule type="containsText" dxfId="18" priority="1" operator="containsText" text="NEE">
      <formula>NOT(ISERROR(SEARCH("NEE",R6)))</formula>
    </cfRule>
    <cfRule type="containsText" dxfId="17" priority="2" operator="containsText" text="JA">
      <formula>NOT(ISERROR(SEARCH("JA",R6)))</formula>
    </cfRule>
  </conditionalFormatting>
  <dataValidations count="4">
    <dataValidation type="decimal" allowBlank="1" showInputMessage="1" showErrorMessage="1" errorTitle="Champ numérique" error="Encodez un chiffre" sqref="O5" xr:uid="{7D260D3D-D75D-4B45-BE2A-D3AE6F2ABA23}">
      <formula1>0</formula1>
      <formula2>999999999999999</formula2>
    </dataValidation>
    <dataValidation type="decimal" operator="greaterThanOrEqual" allowBlank="1" showErrorMessage="1" errorTitle="Valeur pas valide" error="Remplissez un chiffre" sqref="O6:O505" xr:uid="{99BA6BB3-3BFC-4877-8851-AF9A7B5D1824}">
      <formula1>0</formula1>
    </dataValidation>
    <dataValidation type="list" allowBlank="1" showInputMessage="1" showErrorMessage="1" sqref="N6:N505" xr:uid="{4AF9738C-8B2F-4F88-92D4-D167E4E4C2F9}">
      <formula1>INDIRECT(AZ6)</formula1>
    </dataValidation>
    <dataValidation type="list" allowBlank="1" showInputMessage="1" showErrorMessage="1" sqref="M6:M505" xr:uid="{72716736-7623-46D0-A8F5-1AAC79553916}">
      <formula1>INDIRECT($AY$6)</formula1>
    </dataValidation>
  </dataValidations>
  <hyperlinks>
    <hyperlink ref="B2" r:id="rId2" display="Als hulpmiddel om deze inventaris in te vullen bestaat er een gids onder deze link. Deze bevat namelijk belangrijke specificaties voor winkels voor de verkoop van doe-het-zelfproducten, onderhoudsproducten of schoonmaakproducten - supermarkt en hypermarkt." xr:uid="{011DD5EF-3FB8-409C-8F97-7ACEF55D6B14}"/>
  </hyperlinks>
  <pageMargins left="0.25" right="0.25" top="0.75" bottom="0.75" header="0.3" footer="0.3"/>
  <pageSetup paperSize="9" scale="10" orientation="landscape" r:id="rId3"/>
  <ignoredErrors>
    <ignoredError sqref="B6" numberStoredAsText="1"/>
  </ignoredErrors>
  <extLst>
    <ext xmlns:x14="http://schemas.microsoft.com/office/spreadsheetml/2009/9/main" uri="{CCE6A557-97BC-4b89-ADB6-D9C93CAAB3DF}">
      <x14:dataValidations xmlns:xm="http://schemas.microsoft.com/office/excel/2006/main" count="5">
        <x14:dataValidation type="list" allowBlank="1" showInputMessage="1" showErrorMessage="1" xr:uid="{C89A61C8-2DE8-454E-B656-F95702A598BE}">
          <x14:formula1>
            <xm:f>ComboValue!$A$2:$A$11</xm:f>
          </x14:formula1>
          <xm:sqref>H6:L505</xm:sqref>
        </x14:dataValidation>
        <x14:dataValidation type="list" allowBlank="1" showInputMessage="1" showErrorMessage="1" xr:uid="{50BBBD45-0D51-4728-9500-80B3C02FEC6E}">
          <x14:formula1>
            <xm:f>ComboValue!$M$2:$M$67</xm:f>
          </x14:formula1>
          <xm:sqref>AW6:AW505</xm:sqref>
        </x14:dataValidation>
        <x14:dataValidation type="list" allowBlank="1" showInputMessage="1" showErrorMessage="1" xr:uid="{6034C451-92A4-49EA-8913-287021D99B00}">
          <x14:formula1>
            <xm:f>ComboValue!$B$2:$B$11</xm:f>
          </x14:formula1>
          <xm:sqref>D6:G505</xm:sqref>
        </x14:dataValidation>
        <x14:dataValidation type="list" allowBlank="1" showInputMessage="1" showErrorMessage="1" xr:uid="{709B8BD0-FD6E-412A-A77C-132AD881F399}">
          <x14:formula1>
            <xm:f>ComboValue!$N$2:$N$67</xm:f>
          </x14:formula1>
          <xm:sqref>AA507 S106:AV505</xm:sqref>
        </x14:dataValidation>
        <x14:dataValidation type="list" allowBlank="1" showInputMessage="1" showErrorMessage="1" xr:uid="{3DBB8733-988A-4B24-9792-ACE9B05C4355}">
          <x14:formula1>
            <xm:f>ComboValue!$N$2:$N$75</xm:f>
          </x14:formula1>
          <xm:sqref>S6:AV105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044E7-D7CB-4667-A126-A4A091E852A5}">
  <sheetPr codeName="Sheet2">
    <tabColor rgb="FFC00000"/>
  </sheetPr>
  <dimension ref="B1:L105"/>
  <sheetViews>
    <sheetView zoomScale="115" zoomScaleNormal="115" workbookViewId="0">
      <pane xSplit="3" ySplit="4" topLeftCell="G5" activePane="bottomRight" state="frozen"/>
      <selection pane="topRight" activeCell="C1" sqref="C1"/>
      <selection pane="bottomLeft" activeCell="A5" sqref="A5"/>
      <selection pane="bottomRight" activeCell="G5" sqref="G5"/>
    </sheetView>
  </sheetViews>
  <sheetFormatPr defaultColWidth="11.5546875" defaultRowHeight="14.4" x14ac:dyDescent="0.3"/>
  <cols>
    <col min="1" max="1" width="3.33203125" customWidth="1"/>
    <col min="2" max="2" width="20.33203125" customWidth="1"/>
    <col min="3" max="3" width="65.109375" customWidth="1"/>
    <col min="4" max="4" width="13.5546875" customWidth="1"/>
    <col min="6" max="6" width="21.109375" customWidth="1"/>
    <col min="7" max="7" width="76" customWidth="1"/>
    <col min="8" max="8" width="22.33203125" customWidth="1"/>
    <col min="9" max="11" width="16.5546875" customWidth="1"/>
    <col min="12" max="12" width="84.6640625" customWidth="1"/>
  </cols>
  <sheetData>
    <row r="1" spans="2:12" ht="30" thickTop="1" thickBot="1" x14ac:dyDescent="0.35">
      <c r="C1" s="235" t="s">
        <v>4</v>
      </c>
      <c r="E1" s="236"/>
      <c r="G1" s="237" t="s">
        <v>158</v>
      </c>
    </row>
    <row r="2" spans="2:12" ht="15.6" thickTop="1" thickBot="1" x14ac:dyDescent="0.35">
      <c r="B2" s="287" t="s">
        <v>637</v>
      </c>
      <c r="F2" s="284" t="s">
        <v>159</v>
      </c>
    </row>
    <row r="3" spans="2:12" ht="46.2" customHeight="1" thickTop="1" x14ac:dyDescent="0.3">
      <c r="B3" s="238" t="s">
        <v>160</v>
      </c>
      <c r="C3" s="238" t="s">
        <v>48</v>
      </c>
      <c r="D3" s="238" t="s">
        <v>161</v>
      </c>
      <c r="E3" s="238" t="s">
        <v>270</v>
      </c>
      <c r="F3" s="238" t="s">
        <v>162</v>
      </c>
      <c r="G3" s="238" t="s">
        <v>163</v>
      </c>
      <c r="H3" s="238" t="s">
        <v>697</v>
      </c>
      <c r="I3" s="238" t="s">
        <v>164</v>
      </c>
      <c r="J3" s="238" t="s">
        <v>165</v>
      </c>
      <c r="K3" s="238" t="s">
        <v>166</v>
      </c>
      <c r="L3" s="239" t="s">
        <v>62</v>
      </c>
    </row>
    <row r="4" spans="2:12" ht="24" customHeight="1" thickBot="1" x14ac:dyDescent="0.35">
      <c r="B4" s="240" t="s">
        <v>141</v>
      </c>
      <c r="C4" s="240" t="s">
        <v>142</v>
      </c>
      <c r="D4" s="240" t="s">
        <v>141</v>
      </c>
      <c r="E4" s="240" t="s">
        <v>141</v>
      </c>
      <c r="F4" s="240" t="s">
        <v>141</v>
      </c>
      <c r="G4" s="240" t="s">
        <v>142</v>
      </c>
      <c r="H4" s="240" t="s">
        <v>142</v>
      </c>
      <c r="I4" s="240" t="s">
        <v>167</v>
      </c>
      <c r="J4" s="240" t="s">
        <v>167</v>
      </c>
      <c r="K4" s="240" t="s">
        <v>167</v>
      </c>
      <c r="L4" s="241" t="s">
        <v>145</v>
      </c>
    </row>
    <row r="5" spans="2:12" ht="15" thickTop="1" x14ac:dyDescent="0.3">
      <c r="B5" s="242" t="str" cm="1">
        <f t="array" ref="B5">IFERROR(INDEX('2. Inventaris'!$B$6:$CR$505,SMALL(IF('2. Inventaris'!$CR$6:$CR$505="YES",ROW('2. Inventaris'!$B$6:$CR$505)-5),ROW(1:1)),1),"")</f>
        <v/>
      </c>
      <c r="C5" s="243" t="str">
        <f>IFERROR(VLOOKUP($B5,'2. Inventaris'!$B$6:$Q$505,2),"")</f>
        <v/>
      </c>
      <c r="D5" s="288" t="str">
        <f>IFERROR(VLOOKUP($B5,'2. Inventaris'!B6:Q505,14),"")</f>
        <v/>
      </c>
      <c r="E5" s="243" t="str">
        <f>IFERROR(VLOOKUP($B5,'2. Inventaris'!B6:Q505,15),"")</f>
        <v/>
      </c>
      <c r="F5" s="243" t="e">
        <f>IF(VLOOKUP(B5,'2. Inventaris'!B6:M10,12,FALSE)="","",IF(VLOOKUP(B5,'2. Inventaris'!B6:M10,12,FALSE)="Substanties bijlage XIV van REACH","JA","NEE"))</f>
        <v>#N/A</v>
      </c>
      <c r="G5" s="215"/>
      <c r="H5" s="215"/>
      <c r="I5" s="215"/>
      <c r="J5" s="215"/>
      <c r="K5" s="215"/>
      <c r="L5" s="216"/>
    </row>
    <row r="6" spans="2:12" x14ac:dyDescent="0.3">
      <c r="B6" s="242" t="str" cm="1">
        <f t="array" ref="B6">IFERROR(INDEX('2. Inventaris'!$B$6:$CR$505,SMALL(IF('2. Inventaris'!$CR$6:$CR$505="YES",ROW('2. Inventaris'!$B$6:$CR$505)-5),ROW(2:2)),1),"")</f>
        <v/>
      </c>
      <c r="C6" s="243" t="str">
        <f>IFERROR(VLOOKUP($B6,'2. Inventaris'!$B$6:$Q$505,2),"")</f>
        <v/>
      </c>
      <c r="D6" s="243" t="str">
        <f>IFERROR(VLOOKUP($B6,'2. Inventaris'!B7:Q506,14),"")</f>
        <v/>
      </c>
      <c r="E6" s="243" t="str">
        <f>IFERROR(VLOOKUP($B6,'2. Inventaris'!B7:Q506,15),"")</f>
        <v/>
      </c>
      <c r="F6" s="243" t="e">
        <f>IF(VLOOKUP(B6,'2. Inventaris'!B7:M11,12,FALSE)="","",IF(VLOOKUP(B6,'2. Inventaris'!B7:M11,12,FALSE)="Substanties bijlage XIV van REACH","JA","NEE"))</f>
        <v>#N/A</v>
      </c>
      <c r="G6" s="215"/>
      <c r="H6" s="215"/>
      <c r="I6" s="215"/>
      <c r="J6" s="215"/>
      <c r="K6" s="215"/>
      <c r="L6" s="216"/>
    </row>
    <row r="7" spans="2:12" x14ac:dyDescent="0.3">
      <c r="B7" s="242" t="str" cm="1">
        <f t="array" ref="B7">IFERROR(INDEX('2. Inventaris'!$B$6:$CR$505,SMALL(IF('2. Inventaris'!$CR$6:$CR$505="YES",ROW('2. Inventaris'!$B$6:$CR$505)-5),ROW(3:3)),1),"")</f>
        <v/>
      </c>
      <c r="C7" s="243" t="str">
        <f>IFERROR(VLOOKUP($B7,'2. Inventaris'!$B$6:$Q$505,2),"")</f>
        <v/>
      </c>
      <c r="D7" s="243" t="str">
        <f>IFERROR(VLOOKUP($B7,'2. Inventaris'!B8:Q507,14),"")</f>
        <v/>
      </c>
      <c r="E7" s="243" t="str">
        <f>IFERROR(VLOOKUP($B7,'2. Inventaris'!B8:Q507,15),"")</f>
        <v/>
      </c>
      <c r="F7" s="243" t="e">
        <f>IF(VLOOKUP(B7,'2. Inventaris'!B8:M12,12,FALSE)="","",IF(VLOOKUP(B7,'2. Inventaris'!B8:M12,12,FALSE)="Substanties bijlage XIV van REACH","JA","NEE"))</f>
        <v>#N/A</v>
      </c>
      <c r="G7" s="215"/>
      <c r="H7" s="215"/>
      <c r="I7" s="215"/>
      <c r="J7" s="215"/>
      <c r="K7" s="215"/>
      <c r="L7" s="216"/>
    </row>
    <row r="8" spans="2:12" x14ac:dyDescent="0.3">
      <c r="B8" s="242" t="str" cm="1">
        <f t="array" ref="B8">IFERROR(INDEX('2. Inventaris'!$B$6:$CR$505,SMALL(IF('2. Inventaris'!$CR$6:$CR$505="YES",ROW('2. Inventaris'!$B$6:$CR$505)-5),ROW(4:4)),1),"")</f>
        <v/>
      </c>
      <c r="C8" s="243" t="str">
        <f>IFERROR(VLOOKUP($B8,'2. Inventaris'!$B$6:$Q$505,2),"")</f>
        <v/>
      </c>
      <c r="D8" s="243" t="str">
        <f>IFERROR(VLOOKUP($B8,'2. Inventaris'!B9:Q508,14),"")</f>
        <v/>
      </c>
      <c r="E8" s="243" t="str">
        <f>IFERROR(VLOOKUP($B8,'2. Inventaris'!B9:Q508,15),"")</f>
        <v/>
      </c>
      <c r="F8" s="243" t="e">
        <f>IF(VLOOKUP(B8,'2. Inventaris'!B9:M13,12,FALSE)="","",IF(VLOOKUP(B8,'2. Inventaris'!B9:M13,12,FALSE)="Substanties bijlage XIV van REACH","JA","NEE"))</f>
        <v>#N/A</v>
      </c>
      <c r="G8" s="215"/>
      <c r="H8" s="215"/>
      <c r="I8" s="215"/>
      <c r="J8" s="215"/>
      <c r="K8" s="215"/>
      <c r="L8" s="216"/>
    </row>
    <row r="9" spans="2:12" x14ac:dyDescent="0.3">
      <c r="B9" s="242" t="str" cm="1">
        <f t="array" ref="B9">IFERROR(INDEX('2. Inventaris'!$B$6:$CR$505,SMALL(IF('2. Inventaris'!$CR$6:$CR$505="YES",ROW('2. Inventaris'!$B$6:$CR$505)-5),ROW(5:5)),1),"")</f>
        <v/>
      </c>
      <c r="C9" s="243" t="str">
        <f>IFERROR(VLOOKUP($B9,'2. Inventaris'!$B$6:$Q$505,2),"")</f>
        <v/>
      </c>
      <c r="D9" s="243" t="str">
        <f>IFERROR(VLOOKUP($B9,'2. Inventaris'!B10:Q509,14),"")</f>
        <v/>
      </c>
      <c r="E9" s="243" t="str">
        <f>IFERROR(VLOOKUP($B9,'2. Inventaris'!B10:Q509,15),"")</f>
        <v/>
      </c>
      <c r="F9" s="243" t="e">
        <f>IF(VLOOKUP(B9,'2. Inventaris'!B10:M14,12,FALSE)="","",IF(VLOOKUP(B9,'2. Inventaris'!B10:M14,12,FALSE)="Substanties bijlage XIV van REACH","JA","NEE"))</f>
        <v>#N/A</v>
      </c>
      <c r="G9" s="215"/>
      <c r="H9" s="215"/>
      <c r="I9" s="215"/>
      <c r="J9" s="215"/>
      <c r="K9" s="215"/>
      <c r="L9" s="216"/>
    </row>
    <row r="10" spans="2:12" x14ac:dyDescent="0.3">
      <c r="B10" s="242" t="str" cm="1">
        <f t="array" ref="B10">IFERROR(INDEX('2. Inventaris'!$B$6:$CR$505,SMALL(IF('2. Inventaris'!$CR$6:$CR$505="YES",ROW('2. Inventaris'!$B$6:$CR$505)-5),ROW(6:6)),1),"")</f>
        <v/>
      </c>
      <c r="C10" s="243" t="str">
        <f>IFERROR(VLOOKUP($B10,'2. Inventaris'!$B$6:$Q$505,2),"")</f>
        <v/>
      </c>
      <c r="D10" s="243" t="str">
        <f>IFERROR(VLOOKUP($B10,'2. Inventaris'!B11:Q510,14),"")</f>
        <v/>
      </c>
      <c r="E10" s="243" t="str">
        <f>IFERROR(VLOOKUP($B10,'2. Inventaris'!B11:Q510,15),"")</f>
        <v/>
      </c>
      <c r="F10" s="243" t="e">
        <f>IF(VLOOKUP(B10,'2. Inventaris'!B11:M15,12,FALSE)="","",IF(VLOOKUP(B10,'2. Inventaris'!B11:M15,12,FALSE)="Substanties bijlage XIV van REACH","JA","NEE"))</f>
        <v>#N/A</v>
      </c>
      <c r="G10" s="215"/>
      <c r="H10" s="215"/>
      <c r="I10" s="215"/>
      <c r="J10" s="215"/>
      <c r="K10" s="215"/>
      <c r="L10" s="216"/>
    </row>
    <row r="11" spans="2:12" x14ac:dyDescent="0.3">
      <c r="B11" s="242" t="str" cm="1">
        <f t="array" ref="B11">IFERROR(INDEX('2. Inventaris'!$B$6:$CR$505,SMALL(IF('2. Inventaris'!$CR$6:$CR$505="YES",ROW('2. Inventaris'!$B$6:$CR$505)-5),ROW(7:7)),1),"")</f>
        <v/>
      </c>
      <c r="C11" s="243" t="str">
        <f>IFERROR(VLOOKUP($B11,'2. Inventaris'!$B$6:$Q$505,2),"")</f>
        <v/>
      </c>
      <c r="D11" s="243" t="str">
        <f>IFERROR(VLOOKUP($B11,'2. Inventaris'!B12:Q511,14),"")</f>
        <v/>
      </c>
      <c r="E11" s="243" t="str">
        <f>IFERROR(VLOOKUP($B11,'2. Inventaris'!B12:Q511,15),"")</f>
        <v/>
      </c>
      <c r="F11" s="243" t="e">
        <f>IF(VLOOKUP(B11,'2. Inventaris'!B12:M16,12,FALSE)="","",IF(VLOOKUP(B11,'2. Inventaris'!B12:M16,12,FALSE)="Substanties bijlage XIV van REACH","JA","NEE"))</f>
        <v>#N/A</v>
      </c>
      <c r="G11" s="215"/>
      <c r="H11" s="215"/>
      <c r="I11" s="215"/>
      <c r="J11" s="215"/>
      <c r="K11" s="215"/>
      <c r="L11" s="216"/>
    </row>
    <row r="12" spans="2:12" x14ac:dyDescent="0.3">
      <c r="B12" s="242" t="str" cm="1">
        <f t="array" ref="B12">IFERROR(INDEX('2. Inventaris'!$B$6:$CR$505,SMALL(IF('2. Inventaris'!$CR$6:$CR$505="YES",ROW('2. Inventaris'!$B$6:$CR$505)-5),ROW(8:8)),1),"")</f>
        <v/>
      </c>
      <c r="C12" s="243" t="str">
        <f>IFERROR(VLOOKUP($B12,'2. Inventaris'!$B$6:$Q$505,2),"")</f>
        <v/>
      </c>
      <c r="D12" s="243" t="str">
        <f>IFERROR(VLOOKUP($B12,'2. Inventaris'!B13:Q512,14),"")</f>
        <v/>
      </c>
      <c r="E12" s="243" t="str">
        <f>IFERROR(VLOOKUP($B12,'2. Inventaris'!B13:Q512,15),"")</f>
        <v/>
      </c>
      <c r="F12" s="243" t="e">
        <f>IF(VLOOKUP(B12,'2. Inventaris'!B13:M17,12,FALSE)="","",IF(VLOOKUP(B12,'2. Inventaris'!B13:M17,12,FALSE)="Substanties bijlage XIV van REACH","JA","NEE"))</f>
        <v>#N/A</v>
      </c>
      <c r="G12" s="215"/>
      <c r="H12" s="215"/>
      <c r="I12" s="215"/>
      <c r="J12" s="215"/>
      <c r="K12" s="215"/>
      <c r="L12" s="216"/>
    </row>
    <row r="13" spans="2:12" x14ac:dyDescent="0.3">
      <c r="B13" s="242" t="str" cm="1">
        <f t="array" ref="B13">IFERROR(INDEX('2. Inventaris'!$B$6:$CR$505,SMALL(IF('2. Inventaris'!$CR$6:$CR$505="YES",ROW('2. Inventaris'!$B$6:$CR$505)-5),ROW(9:9)),1),"")</f>
        <v/>
      </c>
      <c r="C13" s="243" t="str">
        <f>IFERROR(VLOOKUP($B13,'2. Inventaris'!$B$6:$Q$505,2),"")</f>
        <v/>
      </c>
      <c r="D13" s="243" t="str">
        <f>IFERROR(VLOOKUP($B13,'2. Inventaris'!B14:Q513,14),"")</f>
        <v/>
      </c>
      <c r="E13" s="243" t="str">
        <f>IFERROR(VLOOKUP($B13,'2. Inventaris'!B14:Q513,15),"")</f>
        <v/>
      </c>
      <c r="F13" s="243" t="e">
        <f>IF(VLOOKUP(B13,'2. Inventaris'!B14:M18,12,FALSE)="","",IF(VLOOKUP(B13,'2. Inventaris'!B14:M18,12,FALSE)="Substanties bijlage XIV van REACH","JA","NEE"))</f>
        <v>#N/A</v>
      </c>
      <c r="G13" s="215"/>
      <c r="H13" s="215"/>
      <c r="I13" s="215"/>
      <c r="J13" s="215"/>
      <c r="K13" s="215"/>
      <c r="L13" s="216"/>
    </row>
    <row r="14" spans="2:12" x14ac:dyDescent="0.3">
      <c r="B14" s="242" t="str" cm="1">
        <f t="array" ref="B14">IFERROR(INDEX('2. Inventaris'!$B$6:$CR$505,SMALL(IF('2. Inventaris'!$CR$6:$CR$505="YES",ROW('2. Inventaris'!$B$6:$CR$505)-5),ROW(10:10)),1),"")</f>
        <v/>
      </c>
      <c r="C14" s="243" t="str">
        <f>IFERROR(VLOOKUP($B14,'2. Inventaris'!$B$6:$Q$505,2),"")</f>
        <v/>
      </c>
      <c r="D14" s="243" t="str">
        <f>IFERROR(VLOOKUP($B14,'2. Inventaris'!B15:Q514,14),"")</f>
        <v/>
      </c>
      <c r="E14" s="243" t="str">
        <f>IFERROR(VLOOKUP($B14,'2. Inventaris'!B15:Q514,15),"")</f>
        <v/>
      </c>
      <c r="F14" s="243" t="e">
        <f>IF(VLOOKUP(B14,'2. Inventaris'!B15:M19,12,FALSE)="","",IF(VLOOKUP(B14,'2. Inventaris'!B15:M19,12,FALSE)="Substanties bijlage XIV van REACH","JA","NEE"))</f>
        <v>#N/A</v>
      </c>
      <c r="G14" s="215"/>
      <c r="H14" s="215"/>
      <c r="I14" s="215"/>
      <c r="J14" s="215"/>
      <c r="K14" s="215"/>
      <c r="L14" s="216"/>
    </row>
    <row r="15" spans="2:12" x14ac:dyDescent="0.3">
      <c r="B15" s="242" t="str" cm="1">
        <f t="array" ref="B15">IFERROR(INDEX('2. Inventaris'!$B$6:$CR$505,SMALL(IF('2. Inventaris'!$CR$6:$CR$505="YES",ROW('2. Inventaris'!$B$6:$CR$505)-5),ROW(11:11)),1),"")</f>
        <v/>
      </c>
      <c r="C15" s="243" t="str">
        <f>IFERROR(VLOOKUP($B15,'2. Inventaris'!$B$6:$Q$505,2),"")</f>
        <v/>
      </c>
      <c r="D15" s="243" t="str">
        <f>IFERROR(VLOOKUP($B15,'2. Inventaris'!B16:Q515,14),"")</f>
        <v/>
      </c>
      <c r="E15" s="243" t="str">
        <f>IFERROR(VLOOKUP($B15,'2. Inventaris'!B16:Q515,15),"")</f>
        <v/>
      </c>
      <c r="F15" s="243" t="e">
        <f>IF(VLOOKUP(B15,'2. Inventaris'!B16:M20,12,FALSE)="","",IF(VLOOKUP(B15,'2. Inventaris'!B16:M20,12,FALSE)="Substanties bijlage XIV van REACH","JA","NEE"))</f>
        <v>#N/A</v>
      </c>
      <c r="G15" s="215"/>
      <c r="H15" s="215"/>
      <c r="I15" s="215"/>
      <c r="J15" s="215"/>
      <c r="K15" s="215"/>
      <c r="L15" s="216"/>
    </row>
    <row r="16" spans="2:12" x14ac:dyDescent="0.3">
      <c r="B16" s="242" t="str" cm="1">
        <f t="array" ref="B16">IFERROR(INDEX('2. Inventaris'!$B$6:$CR$505,SMALL(IF('2. Inventaris'!$CR$6:$CR$505="YES",ROW('2. Inventaris'!$B$6:$CR$505)-5),ROW(12:12)),1),"")</f>
        <v/>
      </c>
      <c r="C16" s="243" t="str">
        <f>IFERROR(VLOOKUP($B16,'2. Inventaris'!$B$6:$Q$505,2),"")</f>
        <v/>
      </c>
      <c r="D16" s="243" t="str">
        <f>IFERROR(VLOOKUP($B16,'2. Inventaris'!B17:Q516,14),"")</f>
        <v/>
      </c>
      <c r="E16" s="243" t="str">
        <f>IFERROR(VLOOKUP($B16,'2. Inventaris'!B17:Q516,15),"")</f>
        <v/>
      </c>
      <c r="F16" s="243" t="e">
        <f>IF(VLOOKUP(B16,'2. Inventaris'!B17:M21,12,FALSE)="","",IF(VLOOKUP(B16,'2. Inventaris'!B17:M21,12,FALSE)="Substanties bijlage XIV van REACH","JA","NEE"))</f>
        <v>#N/A</v>
      </c>
      <c r="G16" s="215"/>
      <c r="H16" s="215"/>
      <c r="I16" s="215"/>
      <c r="J16" s="215"/>
      <c r="K16" s="215"/>
      <c r="L16" s="216"/>
    </row>
    <row r="17" spans="2:12" x14ac:dyDescent="0.3">
      <c r="B17" s="242" t="str" cm="1">
        <f t="array" ref="B17">IFERROR(INDEX('2. Inventaris'!$B$6:$CR$505,SMALL(IF('2. Inventaris'!$CR$6:$CR$505="YES",ROW('2. Inventaris'!$B$6:$CR$505)-5),ROW(13:13)),1),"")</f>
        <v/>
      </c>
      <c r="C17" s="243" t="str">
        <f>IFERROR(VLOOKUP($B17,'2. Inventaris'!$B$6:$Q$505,2),"")</f>
        <v/>
      </c>
      <c r="D17" s="243" t="str">
        <f>IFERROR(VLOOKUP($B17,'2. Inventaris'!B18:Q517,14),"")</f>
        <v/>
      </c>
      <c r="E17" s="243" t="str">
        <f>IFERROR(VLOOKUP($B17,'2. Inventaris'!B18:Q517,15),"")</f>
        <v/>
      </c>
      <c r="F17" s="243" t="e">
        <f>IF(VLOOKUP(B17,'2. Inventaris'!B18:M22,12,FALSE)="","",IF(VLOOKUP(B17,'2. Inventaris'!B18:M22,12,FALSE)="Substanties bijlage XIV van REACH","JA","NEE"))</f>
        <v>#N/A</v>
      </c>
      <c r="G17" s="215"/>
      <c r="H17" s="215"/>
      <c r="I17" s="215"/>
      <c r="J17" s="215"/>
      <c r="K17" s="215"/>
      <c r="L17" s="216"/>
    </row>
    <row r="18" spans="2:12" x14ac:dyDescent="0.3">
      <c r="B18" s="242" t="str" cm="1">
        <f t="array" ref="B18">IFERROR(INDEX('2. Inventaris'!$B$6:$CR$505,SMALL(IF('2. Inventaris'!$CR$6:$CR$505="YES",ROW('2. Inventaris'!$B$6:$CR$505)-5),ROW(14:14)),1),"")</f>
        <v/>
      </c>
      <c r="C18" s="243" t="str">
        <f>IFERROR(VLOOKUP($B18,'2. Inventaris'!$B$6:$Q$505,2),"")</f>
        <v/>
      </c>
      <c r="D18" s="243" t="str">
        <f>IFERROR(VLOOKUP($B18,'2. Inventaris'!B19:Q518,14),"")</f>
        <v/>
      </c>
      <c r="E18" s="243" t="str">
        <f>IFERROR(VLOOKUP($B18,'2. Inventaris'!B19:Q518,15),"")</f>
        <v/>
      </c>
      <c r="F18" s="243" t="e">
        <f>IF(VLOOKUP(B18,'2. Inventaris'!B19:M23,12,FALSE)="","",IF(VLOOKUP(B18,'2. Inventaris'!B19:M23,12,FALSE)="Substanties bijlage XIV van REACH","JA","NEE"))</f>
        <v>#N/A</v>
      </c>
      <c r="G18" s="215"/>
      <c r="H18" s="215"/>
      <c r="I18" s="215"/>
      <c r="J18" s="215"/>
      <c r="K18" s="215"/>
      <c r="L18" s="216"/>
    </row>
    <row r="19" spans="2:12" x14ac:dyDescent="0.3">
      <c r="B19" s="242" t="str" cm="1">
        <f t="array" ref="B19">IFERROR(INDEX('2. Inventaris'!$B$6:$CR$505,SMALL(IF('2. Inventaris'!$CR$6:$CR$505="YES",ROW('2. Inventaris'!$B$6:$CR$505)-5),ROW(15:15)),1),"")</f>
        <v/>
      </c>
      <c r="C19" s="243" t="str">
        <f>IFERROR(VLOOKUP($B19,'2. Inventaris'!$B$6:$Q$505,2),"")</f>
        <v/>
      </c>
      <c r="D19" s="243" t="str">
        <f>IFERROR(VLOOKUP($B19,'2. Inventaris'!B20:Q519,14),"")</f>
        <v/>
      </c>
      <c r="E19" s="243" t="str">
        <f>IFERROR(VLOOKUP($B19,'2. Inventaris'!B20:Q519,15),"")</f>
        <v/>
      </c>
      <c r="F19" s="243" t="e">
        <f>IF(VLOOKUP(B19,'2. Inventaris'!B20:M24,12,FALSE)="","",IF(VLOOKUP(B19,'2. Inventaris'!B20:M24,12,FALSE)="Substanties bijlage XIV van REACH","JA","NEE"))</f>
        <v>#N/A</v>
      </c>
      <c r="G19" s="215"/>
      <c r="H19" s="215"/>
      <c r="I19" s="215"/>
      <c r="J19" s="215"/>
      <c r="K19" s="215"/>
      <c r="L19" s="216"/>
    </row>
    <row r="20" spans="2:12" x14ac:dyDescent="0.3">
      <c r="B20" s="242" t="str" cm="1">
        <f t="array" ref="B20">IFERROR(INDEX('2. Inventaris'!$B$6:$CR$505,SMALL(IF('2. Inventaris'!$CR$6:$CR$505="YES",ROW('2. Inventaris'!$B$6:$CR$505)-5),ROW(16:16)),1),"")</f>
        <v/>
      </c>
      <c r="C20" s="243" t="str">
        <f>IFERROR(VLOOKUP($B20,'2. Inventaris'!$B$6:$Q$505,2),"")</f>
        <v/>
      </c>
      <c r="D20" s="243" t="str">
        <f>IFERROR(VLOOKUP($B20,'2. Inventaris'!B21:Q520,14),"")</f>
        <v/>
      </c>
      <c r="E20" s="243" t="str">
        <f>IFERROR(VLOOKUP($B20,'2. Inventaris'!B21:Q520,15),"")</f>
        <v/>
      </c>
      <c r="F20" s="243" t="e">
        <f>IF(VLOOKUP(B20,'2. Inventaris'!B21:M25,12,FALSE)="","",IF(VLOOKUP(B20,'2. Inventaris'!B21:M25,12,FALSE)="Substanties bijlage XIV van REACH","JA","NEE"))</f>
        <v>#N/A</v>
      </c>
      <c r="G20" s="215"/>
      <c r="H20" s="215"/>
      <c r="I20" s="215"/>
      <c r="J20" s="215"/>
      <c r="K20" s="215"/>
      <c r="L20" s="216"/>
    </row>
    <row r="21" spans="2:12" x14ac:dyDescent="0.3">
      <c r="B21" s="242" t="str" cm="1">
        <f t="array" ref="B21">IFERROR(INDEX('2. Inventaris'!$B$6:$CR$505,SMALL(IF('2. Inventaris'!$CR$6:$CR$505="YES",ROW('2. Inventaris'!$B$6:$CR$505)-5),ROW(17:17)),1),"")</f>
        <v/>
      </c>
      <c r="C21" s="243" t="str">
        <f>IFERROR(VLOOKUP($B21,'2. Inventaris'!$B$6:$Q$505,2),"")</f>
        <v/>
      </c>
      <c r="D21" s="243" t="str">
        <f>IFERROR(VLOOKUP($B21,'2. Inventaris'!B22:Q521,14),"")</f>
        <v/>
      </c>
      <c r="E21" s="243" t="str">
        <f>IFERROR(VLOOKUP($B21,'2. Inventaris'!B22:Q521,15),"")</f>
        <v/>
      </c>
      <c r="F21" s="243" t="e">
        <f>IF(VLOOKUP(B21,'2. Inventaris'!B22:M26,12,FALSE)="","",IF(VLOOKUP(B21,'2. Inventaris'!B22:M26,12,FALSE)="Substanties bijlage XIV van REACH","JA","NEE"))</f>
        <v>#N/A</v>
      </c>
      <c r="G21" s="215"/>
      <c r="H21" s="215"/>
      <c r="I21" s="215"/>
      <c r="J21" s="215"/>
      <c r="K21" s="215"/>
      <c r="L21" s="216"/>
    </row>
    <row r="22" spans="2:12" x14ac:dyDescent="0.3">
      <c r="B22" s="242" t="str" cm="1">
        <f t="array" ref="B22">IFERROR(INDEX('2. Inventaris'!$B$6:$CR$505,SMALL(IF('2. Inventaris'!$CR$6:$CR$505="YES",ROW('2. Inventaris'!$B$6:$CR$505)-5),ROW(18:18)),1),"")</f>
        <v/>
      </c>
      <c r="C22" s="243" t="str">
        <f>IFERROR(VLOOKUP($B22,'2. Inventaris'!$B$6:$Q$505,2),"")</f>
        <v/>
      </c>
      <c r="D22" s="243" t="str">
        <f>IFERROR(VLOOKUP($B22,'2. Inventaris'!B23:Q522,14),"")</f>
        <v/>
      </c>
      <c r="E22" s="243" t="str">
        <f>IFERROR(VLOOKUP($B22,'2. Inventaris'!B23:Q522,15),"")</f>
        <v/>
      </c>
      <c r="F22" s="243" t="e">
        <f>IF(VLOOKUP(B22,'2. Inventaris'!B23:M27,12,FALSE)="","",IF(VLOOKUP(B22,'2. Inventaris'!B23:M27,12,FALSE)="Substanties bijlage XIV van REACH","JA","NEE"))</f>
        <v>#N/A</v>
      </c>
      <c r="G22" s="215"/>
      <c r="H22" s="215"/>
      <c r="I22" s="215"/>
      <c r="J22" s="215"/>
      <c r="K22" s="215"/>
      <c r="L22" s="216"/>
    </row>
    <row r="23" spans="2:12" x14ac:dyDescent="0.3">
      <c r="B23" s="242" t="str" cm="1">
        <f t="array" ref="B23">IFERROR(INDEX('2. Inventaris'!$B$6:$CR$505,SMALL(IF('2. Inventaris'!$CR$6:$CR$505="YES",ROW('2. Inventaris'!$B$6:$CR$505)-5),ROW(19:19)),1),"")</f>
        <v/>
      </c>
      <c r="C23" s="243" t="str">
        <f>IFERROR(VLOOKUP($B23,'2. Inventaris'!$B$6:$Q$505,2),"")</f>
        <v/>
      </c>
      <c r="D23" s="243" t="str">
        <f>IFERROR(VLOOKUP($B23,'2. Inventaris'!B24:Q523,14),"")</f>
        <v/>
      </c>
      <c r="E23" s="243" t="str">
        <f>IFERROR(VLOOKUP($B23,'2. Inventaris'!B24:Q523,15),"")</f>
        <v/>
      </c>
      <c r="F23" s="243" t="e">
        <f>IF(VLOOKUP(B23,'2. Inventaris'!B24:M28,12,FALSE)="","",IF(VLOOKUP(B23,'2. Inventaris'!B24:M28,12,FALSE)="Substanties bijlage XIV van REACH","JA","NEE"))</f>
        <v>#N/A</v>
      </c>
      <c r="G23" s="215"/>
      <c r="H23" s="215"/>
      <c r="I23" s="215"/>
      <c r="J23" s="215"/>
      <c r="K23" s="215"/>
      <c r="L23" s="216"/>
    </row>
    <row r="24" spans="2:12" x14ac:dyDescent="0.3">
      <c r="B24" s="242" t="str" cm="1">
        <f t="array" ref="B24">IFERROR(INDEX('2. Inventaris'!$B$6:$CR$505,SMALL(IF('2. Inventaris'!$CR$6:$CR$505="YES",ROW('2. Inventaris'!$B$6:$CR$505)-5),ROW(20:20)),1),"")</f>
        <v/>
      </c>
      <c r="C24" s="243" t="str">
        <f>IFERROR(VLOOKUP($B24,'2. Inventaris'!$B$6:$Q$505,2),"")</f>
        <v/>
      </c>
      <c r="D24" s="243" t="str">
        <f>IFERROR(VLOOKUP($B24,'2. Inventaris'!B25:Q524,14),"")</f>
        <v/>
      </c>
      <c r="E24" s="243" t="str">
        <f>IFERROR(VLOOKUP($B24,'2. Inventaris'!B25:Q524,15),"")</f>
        <v/>
      </c>
      <c r="F24" s="243" t="e">
        <f>IF(VLOOKUP(B24,'2. Inventaris'!B25:M29,12,FALSE)="","",IF(VLOOKUP(B24,'2. Inventaris'!B25:M29,12,FALSE)="Substanties bijlage XIV van REACH","JA","NEE"))</f>
        <v>#N/A</v>
      </c>
      <c r="G24" s="215"/>
      <c r="H24" s="215"/>
      <c r="I24" s="215"/>
      <c r="J24" s="215"/>
      <c r="K24" s="215"/>
      <c r="L24" s="216"/>
    </row>
    <row r="25" spans="2:12" x14ac:dyDescent="0.3">
      <c r="B25" s="242" t="str" cm="1">
        <f t="array" ref="B25">IFERROR(INDEX('2. Inventaris'!$B$6:$CR$505,SMALL(IF('2. Inventaris'!$CR$6:$CR$505="YES",ROW('2. Inventaris'!$B$6:$CR$505)-5),ROW(21:21)),1),"")</f>
        <v/>
      </c>
      <c r="C25" s="243" t="str">
        <f>IFERROR(VLOOKUP($B25,'2. Inventaris'!$B$6:$Q$505,2),"")</f>
        <v/>
      </c>
      <c r="D25" s="243" t="str">
        <f>IFERROR(VLOOKUP($B25,'2. Inventaris'!B26:Q525,14),"")</f>
        <v/>
      </c>
      <c r="E25" s="243" t="str">
        <f>IFERROR(VLOOKUP($B25,'2. Inventaris'!B26:Q525,15),"")</f>
        <v/>
      </c>
      <c r="F25" s="243" t="e">
        <f>IF(VLOOKUP(B25,'2. Inventaris'!B26:M30,12,FALSE)="","",IF(VLOOKUP(B25,'2. Inventaris'!B26:M30,12,FALSE)="Substanties bijlage XIV van REACH","JA","NEE"))</f>
        <v>#N/A</v>
      </c>
      <c r="G25" s="215"/>
      <c r="H25" s="215"/>
      <c r="I25" s="215"/>
      <c r="J25" s="215"/>
      <c r="K25" s="215"/>
      <c r="L25" s="216"/>
    </row>
    <row r="26" spans="2:12" x14ac:dyDescent="0.3">
      <c r="B26" s="242" t="str" cm="1">
        <f t="array" ref="B26">IFERROR(INDEX('2. Inventaris'!$B$6:$CR$505,SMALL(IF('2. Inventaris'!$CR$6:$CR$505="YES",ROW('2. Inventaris'!$B$6:$CR$505)-5),ROW(22:22)),1),"")</f>
        <v/>
      </c>
      <c r="C26" s="243" t="str">
        <f>IFERROR(VLOOKUP($B26,'2. Inventaris'!$B$6:$Q$505,2),"")</f>
        <v/>
      </c>
      <c r="D26" s="243" t="str">
        <f>IFERROR(VLOOKUP($B26,'2. Inventaris'!B27:Q526,14),"")</f>
        <v/>
      </c>
      <c r="E26" s="243" t="str">
        <f>IFERROR(VLOOKUP($B26,'2. Inventaris'!B27:Q526,15),"")</f>
        <v/>
      </c>
      <c r="F26" s="243" t="e">
        <f>IF(VLOOKUP(B26,'2. Inventaris'!B27:M31,12,FALSE)="","",IF(VLOOKUP(B26,'2. Inventaris'!B27:M31,12,FALSE)="Substanties bijlage XIV van REACH","JA","NEE"))</f>
        <v>#N/A</v>
      </c>
      <c r="G26" s="215"/>
      <c r="H26" s="215"/>
      <c r="I26" s="215"/>
      <c r="J26" s="215"/>
      <c r="K26" s="215"/>
      <c r="L26" s="216"/>
    </row>
    <row r="27" spans="2:12" x14ac:dyDescent="0.3">
      <c r="B27" s="242" t="str" cm="1">
        <f t="array" ref="B27">IFERROR(INDEX('2. Inventaris'!$B$6:$CR$505,SMALL(IF('2. Inventaris'!$CR$6:$CR$505="YES",ROW('2. Inventaris'!$B$6:$CR$505)-5),ROW(23:23)),1),"")</f>
        <v/>
      </c>
      <c r="C27" s="243" t="str">
        <f>IFERROR(VLOOKUP($B27,'2. Inventaris'!$B$6:$Q$505,2),"")</f>
        <v/>
      </c>
      <c r="D27" s="243" t="str">
        <f>IFERROR(VLOOKUP($B27,'2. Inventaris'!B28:Q527,14),"")</f>
        <v/>
      </c>
      <c r="E27" s="243" t="str">
        <f>IFERROR(VLOOKUP($B27,'2. Inventaris'!B28:Q527,15),"")</f>
        <v/>
      </c>
      <c r="F27" s="243" t="e">
        <f>IF(VLOOKUP(B27,'2. Inventaris'!B28:M32,12,FALSE)="","",IF(VLOOKUP(B27,'2. Inventaris'!B28:M32,12,FALSE)="Substanties bijlage XIV van REACH","JA","NEE"))</f>
        <v>#N/A</v>
      </c>
      <c r="G27" s="215"/>
      <c r="H27" s="215"/>
      <c r="I27" s="215"/>
      <c r="J27" s="215"/>
      <c r="K27" s="215"/>
      <c r="L27" s="216"/>
    </row>
    <row r="28" spans="2:12" x14ac:dyDescent="0.3">
      <c r="B28" s="242" t="str" cm="1">
        <f t="array" ref="B28">IFERROR(INDEX('2. Inventaris'!$B$6:$CR$505,SMALL(IF('2. Inventaris'!$CR$6:$CR$505="YES",ROW('2. Inventaris'!$B$6:$CR$505)-5),ROW(24:24)),1),"")</f>
        <v/>
      </c>
      <c r="C28" s="243" t="str">
        <f>IFERROR(VLOOKUP($B28,'2. Inventaris'!$B$6:$Q$505,2),"")</f>
        <v/>
      </c>
      <c r="D28" s="243" t="str">
        <f>IFERROR(VLOOKUP($B28,'2. Inventaris'!B29:Q528,14),"")</f>
        <v/>
      </c>
      <c r="E28" s="243" t="str">
        <f>IFERROR(VLOOKUP($B28,'2. Inventaris'!B29:Q528,15),"")</f>
        <v/>
      </c>
      <c r="F28" s="243" t="e">
        <f>IF(VLOOKUP(B28,'2. Inventaris'!B29:M33,12,FALSE)="","",IF(VLOOKUP(B28,'2. Inventaris'!B29:M33,12,FALSE)="Substanties bijlage XIV van REACH","JA","NEE"))</f>
        <v>#N/A</v>
      </c>
      <c r="G28" s="215"/>
      <c r="H28" s="215"/>
      <c r="I28" s="215"/>
      <c r="J28" s="215"/>
      <c r="K28" s="215"/>
      <c r="L28" s="216"/>
    </row>
    <row r="29" spans="2:12" x14ac:dyDescent="0.3">
      <c r="B29" s="242" t="str" cm="1">
        <f t="array" ref="B29">IFERROR(INDEX('2. Inventaris'!$B$6:$CR$505,SMALL(IF('2. Inventaris'!$CR$6:$CR$505="YES",ROW('2. Inventaris'!$B$6:$CR$505)-5),ROW(25:25)),1),"")</f>
        <v/>
      </c>
      <c r="C29" s="243" t="str">
        <f>IFERROR(VLOOKUP($B29,'2. Inventaris'!$B$6:$Q$505,2),"")</f>
        <v/>
      </c>
      <c r="D29" s="243" t="str">
        <f>IFERROR(VLOOKUP($B29,'2. Inventaris'!B30:Q529,14),"")</f>
        <v/>
      </c>
      <c r="E29" s="243" t="str">
        <f>IFERROR(VLOOKUP($B29,'2. Inventaris'!B30:Q529,15),"")</f>
        <v/>
      </c>
      <c r="F29" s="243" t="e">
        <f>IF(VLOOKUP(B29,'2. Inventaris'!B30:M34,12,FALSE)="","",IF(VLOOKUP(B29,'2. Inventaris'!B30:M34,12,FALSE)="Substanties bijlage XIV van REACH","JA","NEE"))</f>
        <v>#N/A</v>
      </c>
      <c r="G29" s="215"/>
      <c r="H29" s="215"/>
      <c r="I29" s="215"/>
      <c r="J29" s="215"/>
      <c r="K29" s="215"/>
      <c r="L29" s="216"/>
    </row>
    <row r="30" spans="2:12" x14ac:dyDescent="0.3">
      <c r="B30" s="242" t="str" cm="1">
        <f t="array" ref="B30">IFERROR(INDEX('2. Inventaris'!$B$6:$CR$505,SMALL(IF('2. Inventaris'!$CR$6:$CR$505="YES",ROW('2. Inventaris'!$B$6:$CR$505)-5),ROW(26:26)),1),"")</f>
        <v/>
      </c>
      <c r="C30" s="243" t="str">
        <f>IFERROR(VLOOKUP($B30,'2. Inventaris'!$B$6:$Q$505,2),"")</f>
        <v/>
      </c>
      <c r="D30" s="243" t="str">
        <f>IFERROR(VLOOKUP($B30,'2. Inventaris'!B31:Q530,14),"")</f>
        <v/>
      </c>
      <c r="E30" s="243" t="str">
        <f>IFERROR(VLOOKUP($B30,'2. Inventaris'!B31:Q530,15),"")</f>
        <v/>
      </c>
      <c r="F30" s="243" t="e">
        <f>IF(VLOOKUP(B30,'2. Inventaris'!B31:M35,12,FALSE)="","",IF(VLOOKUP(B30,'2. Inventaris'!B31:M35,12,FALSE)="Substanties bijlage XIV van REACH","JA","NEE"))</f>
        <v>#N/A</v>
      </c>
      <c r="G30" s="215"/>
      <c r="H30" s="215"/>
      <c r="I30" s="215"/>
      <c r="J30" s="215"/>
      <c r="K30" s="215"/>
      <c r="L30" s="216"/>
    </row>
    <row r="31" spans="2:12" x14ac:dyDescent="0.3">
      <c r="B31" s="242" t="str" cm="1">
        <f t="array" ref="B31">IFERROR(INDEX('2. Inventaris'!$B$6:$CR$505,SMALL(IF('2. Inventaris'!$CR$6:$CR$505="YES",ROW('2. Inventaris'!$B$6:$CR$505)-5),ROW(27:27)),1),"")</f>
        <v/>
      </c>
      <c r="C31" s="243" t="str">
        <f>IFERROR(VLOOKUP($B31,'2. Inventaris'!$B$6:$Q$505,2),"")</f>
        <v/>
      </c>
      <c r="D31" s="243" t="str">
        <f>IFERROR(VLOOKUP($B31,'2. Inventaris'!B32:Q531,14),"")</f>
        <v/>
      </c>
      <c r="E31" s="243" t="str">
        <f>IFERROR(VLOOKUP($B31,'2. Inventaris'!B32:Q531,15),"")</f>
        <v/>
      </c>
      <c r="F31" s="243" t="e">
        <f>IF(VLOOKUP(B31,'2. Inventaris'!B32:M36,12,FALSE)="","",IF(VLOOKUP(B31,'2. Inventaris'!B32:M36,12,FALSE)="Substanties bijlage XIV van REACH","JA","NEE"))</f>
        <v>#N/A</v>
      </c>
      <c r="G31" s="215"/>
      <c r="H31" s="215"/>
      <c r="I31" s="215"/>
      <c r="J31" s="215"/>
      <c r="K31" s="215"/>
      <c r="L31" s="216"/>
    </row>
    <row r="32" spans="2:12" x14ac:dyDescent="0.3">
      <c r="B32" s="242" t="str" cm="1">
        <f t="array" ref="B32">IFERROR(INDEX('2. Inventaris'!$B$6:$CR$505,SMALL(IF('2. Inventaris'!$CR$6:$CR$505="YES",ROW('2. Inventaris'!$B$6:$CR$505)-5),ROW(28:28)),1),"")</f>
        <v/>
      </c>
      <c r="C32" s="243" t="str">
        <f>IFERROR(VLOOKUP($B32,'2. Inventaris'!$B$6:$Q$505,2),"")</f>
        <v/>
      </c>
      <c r="D32" s="243" t="str">
        <f>IFERROR(VLOOKUP($B32,'2. Inventaris'!B33:Q532,14),"")</f>
        <v/>
      </c>
      <c r="E32" s="243" t="str">
        <f>IFERROR(VLOOKUP($B32,'2. Inventaris'!B33:Q532,15),"")</f>
        <v/>
      </c>
      <c r="F32" s="243" t="e">
        <f>IF(VLOOKUP(B32,'2. Inventaris'!B33:M37,12,FALSE)="","",IF(VLOOKUP(B32,'2. Inventaris'!B33:M37,12,FALSE)="Substanties bijlage XIV van REACH","JA","NEE"))</f>
        <v>#N/A</v>
      </c>
      <c r="G32" s="215"/>
      <c r="H32" s="215"/>
      <c r="I32" s="215"/>
      <c r="J32" s="215"/>
      <c r="K32" s="215"/>
      <c r="L32" s="216"/>
    </row>
    <row r="33" spans="2:12" x14ac:dyDescent="0.3">
      <c r="B33" s="242" t="str" cm="1">
        <f t="array" ref="B33">IFERROR(INDEX('2. Inventaris'!$B$6:$CR$505,SMALL(IF('2. Inventaris'!$CR$6:$CR$505="YES",ROW('2. Inventaris'!$B$6:$CR$505)-5),ROW(29:29)),1),"")</f>
        <v/>
      </c>
      <c r="C33" s="243" t="str">
        <f>IFERROR(VLOOKUP($B33,'2. Inventaris'!$B$6:$Q$505,2),"")</f>
        <v/>
      </c>
      <c r="D33" s="243" t="str">
        <f>IFERROR(VLOOKUP($B33,'2. Inventaris'!B34:Q533,14),"")</f>
        <v/>
      </c>
      <c r="E33" s="243" t="str">
        <f>IFERROR(VLOOKUP($B33,'2. Inventaris'!B34:Q533,15),"")</f>
        <v/>
      </c>
      <c r="F33" s="243" t="e">
        <f>IF(VLOOKUP(B33,'2. Inventaris'!B34:M38,12,FALSE)="","",IF(VLOOKUP(B33,'2. Inventaris'!B34:M38,12,FALSE)="Substanties bijlage XIV van REACH","JA","NEE"))</f>
        <v>#N/A</v>
      </c>
      <c r="G33" s="215"/>
      <c r="H33" s="215"/>
      <c r="I33" s="215"/>
      <c r="J33" s="215"/>
      <c r="K33" s="215"/>
      <c r="L33" s="216"/>
    </row>
    <row r="34" spans="2:12" x14ac:dyDescent="0.3">
      <c r="B34" s="242" t="str" cm="1">
        <f t="array" ref="B34">IFERROR(INDEX('2. Inventaris'!$B$6:$CR$505,SMALL(IF('2. Inventaris'!$CR$6:$CR$505="YES",ROW('2. Inventaris'!$B$6:$CR$505)-5),ROW(30:30)),1),"")</f>
        <v/>
      </c>
      <c r="C34" s="243" t="str">
        <f>IFERROR(VLOOKUP($B34,'2. Inventaris'!$B$6:$Q$505,2),"")</f>
        <v/>
      </c>
      <c r="D34" s="243" t="str">
        <f>IFERROR(VLOOKUP($B34,'2. Inventaris'!B35:Q534,14),"")</f>
        <v/>
      </c>
      <c r="E34" s="243" t="str">
        <f>IFERROR(VLOOKUP($B34,'2. Inventaris'!B35:Q534,15),"")</f>
        <v/>
      </c>
      <c r="F34" s="243" t="e">
        <f>IF(VLOOKUP(B34,'2. Inventaris'!B35:M39,12,FALSE)="","",IF(VLOOKUP(B34,'2. Inventaris'!B35:M39,12,FALSE)="Substanties bijlage XIV van REACH","JA","NEE"))</f>
        <v>#N/A</v>
      </c>
      <c r="G34" s="215"/>
      <c r="H34" s="215"/>
      <c r="I34" s="215"/>
      <c r="J34" s="215"/>
      <c r="K34" s="215"/>
      <c r="L34" s="216"/>
    </row>
    <row r="35" spans="2:12" x14ac:dyDescent="0.3">
      <c r="B35" s="242" t="str" cm="1">
        <f t="array" ref="B35">IFERROR(INDEX('2. Inventaris'!$B$6:$CR$505,SMALL(IF('2. Inventaris'!$CR$6:$CR$505="YES",ROW('2. Inventaris'!$B$6:$CR$505)-5),ROW(31:31)),1),"")</f>
        <v/>
      </c>
      <c r="C35" s="243" t="str">
        <f>IFERROR(VLOOKUP($B35,'2. Inventaris'!$B$6:$Q$505,2),"")</f>
        <v/>
      </c>
      <c r="D35" s="243" t="str">
        <f>IFERROR(VLOOKUP($B35,'2. Inventaris'!B36:Q535,14),"")</f>
        <v/>
      </c>
      <c r="E35" s="243" t="str">
        <f>IFERROR(VLOOKUP($B35,'2. Inventaris'!B36:Q535,15),"")</f>
        <v/>
      </c>
      <c r="F35" s="243" t="e">
        <f>IF(VLOOKUP(B35,'2. Inventaris'!B36:M40,12,FALSE)="","",IF(VLOOKUP(B35,'2. Inventaris'!B36:M40,12,FALSE)="Substanties bijlage XIV van REACH","JA","NEE"))</f>
        <v>#N/A</v>
      </c>
      <c r="G35" s="215"/>
      <c r="H35" s="215"/>
      <c r="I35" s="215"/>
      <c r="J35" s="215"/>
      <c r="K35" s="215"/>
      <c r="L35" s="216"/>
    </row>
    <row r="36" spans="2:12" x14ac:dyDescent="0.3">
      <c r="B36" s="242" t="str" cm="1">
        <f t="array" ref="B36">IFERROR(INDEX('2. Inventaris'!$B$6:$CR$505,SMALL(IF('2. Inventaris'!$CR$6:$CR$505="YES",ROW('2. Inventaris'!$B$6:$CR$505)-5),ROW(32:32)),1),"")</f>
        <v/>
      </c>
      <c r="C36" s="243" t="str">
        <f>IFERROR(VLOOKUP($B36,'2. Inventaris'!$B$6:$Q$505,2),"")</f>
        <v/>
      </c>
      <c r="D36" s="243" t="str">
        <f>IFERROR(VLOOKUP($B36,'2. Inventaris'!B37:Q536,14),"")</f>
        <v/>
      </c>
      <c r="E36" s="243" t="str">
        <f>IFERROR(VLOOKUP($B36,'2. Inventaris'!B37:Q536,15),"")</f>
        <v/>
      </c>
      <c r="F36" s="243" t="e">
        <f>IF(VLOOKUP(B36,'2. Inventaris'!B37:M41,12,FALSE)="","",IF(VLOOKUP(B36,'2. Inventaris'!B37:M41,12,FALSE)="Substanties bijlage XIV van REACH","JA","NEE"))</f>
        <v>#N/A</v>
      </c>
      <c r="G36" s="215"/>
      <c r="H36" s="215"/>
      <c r="I36" s="215"/>
      <c r="J36" s="215"/>
      <c r="K36" s="215"/>
      <c r="L36" s="216"/>
    </row>
    <row r="37" spans="2:12" x14ac:dyDescent="0.3">
      <c r="B37" s="242" t="str" cm="1">
        <f t="array" ref="B37">IFERROR(INDEX('2. Inventaris'!$B$6:$CR$505,SMALL(IF('2. Inventaris'!$CR$6:$CR$505="YES",ROW('2. Inventaris'!$B$6:$CR$505)-5),ROW(33:33)),1),"")</f>
        <v/>
      </c>
      <c r="C37" s="243" t="str">
        <f>IFERROR(VLOOKUP($B37,'2. Inventaris'!$B$6:$Q$505,2),"")</f>
        <v/>
      </c>
      <c r="D37" s="243" t="str">
        <f>IFERROR(VLOOKUP($B37,'2. Inventaris'!B38:Q537,14),"")</f>
        <v/>
      </c>
      <c r="E37" s="243" t="str">
        <f>IFERROR(VLOOKUP($B37,'2. Inventaris'!B38:Q537,15),"")</f>
        <v/>
      </c>
      <c r="F37" s="243" t="e">
        <f>IF(VLOOKUP(B37,'2. Inventaris'!B38:M42,12,FALSE)="","",IF(VLOOKUP(B37,'2. Inventaris'!B38:M42,12,FALSE)="Substanties bijlage XIV van REACH","JA","NEE"))</f>
        <v>#N/A</v>
      </c>
      <c r="G37" s="215"/>
      <c r="H37" s="215"/>
      <c r="I37" s="215"/>
      <c r="J37" s="215"/>
      <c r="K37" s="215"/>
      <c r="L37" s="216"/>
    </row>
    <row r="38" spans="2:12" x14ac:dyDescent="0.3">
      <c r="B38" s="242" t="str" cm="1">
        <f t="array" ref="B38">IFERROR(INDEX('2. Inventaris'!$B$6:$CR$505,SMALL(IF('2. Inventaris'!$CR$6:$CR$505="YES",ROW('2. Inventaris'!$B$6:$CR$505)-5),ROW(34:34)),1),"")</f>
        <v/>
      </c>
      <c r="C38" s="243" t="str">
        <f>IFERROR(VLOOKUP($B38,'2. Inventaris'!$B$6:$Q$505,2),"")</f>
        <v/>
      </c>
      <c r="D38" s="243" t="str">
        <f>IFERROR(VLOOKUP($B38,'2. Inventaris'!B39:Q538,14),"")</f>
        <v/>
      </c>
      <c r="E38" s="243" t="str">
        <f>IFERROR(VLOOKUP($B38,'2. Inventaris'!B39:Q538,15),"")</f>
        <v/>
      </c>
      <c r="F38" s="243" t="e">
        <f>IF(VLOOKUP(B38,'2. Inventaris'!B39:M43,12,FALSE)="","",IF(VLOOKUP(B38,'2. Inventaris'!B39:M43,12,FALSE)="Substanties bijlage XIV van REACH","JA","NEE"))</f>
        <v>#N/A</v>
      </c>
      <c r="G38" s="215"/>
      <c r="H38" s="215"/>
      <c r="I38" s="215"/>
      <c r="J38" s="215"/>
      <c r="K38" s="215"/>
      <c r="L38" s="216"/>
    </row>
    <row r="39" spans="2:12" x14ac:dyDescent="0.3">
      <c r="B39" s="242" t="str" cm="1">
        <f t="array" ref="B39">IFERROR(INDEX('2. Inventaris'!$B$6:$CR$505,SMALL(IF('2. Inventaris'!$CR$6:$CR$505="YES",ROW('2. Inventaris'!$B$6:$CR$505)-5),ROW(35:35)),1),"")</f>
        <v/>
      </c>
      <c r="C39" s="243" t="str">
        <f>IFERROR(VLOOKUP($B39,'2. Inventaris'!$B$6:$Q$505,2),"")</f>
        <v/>
      </c>
      <c r="D39" s="243" t="str">
        <f>IFERROR(VLOOKUP($B39,'2. Inventaris'!B40:Q539,14),"")</f>
        <v/>
      </c>
      <c r="E39" s="243" t="str">
        <f>IFERROR(VLOOKUP($B39,'2. Inventaris'!B40:Q539,15),"")</f>
        <v/>
      </c>
      <c r="F39" s="243" t="e">
        <f>IF(VLOOKUP(B39,'2. Inventaris'!B40:M44,12,FALSE)="","",IF(VLOOKUP(B39,'2. Inventaris'!B40:M44,12,FALSE)="Substanties bijlage XIV van REACH","JA","NEE"))</f>
        <v>#N/A</v>
      </c>
      <c r="G39" s="215"/>
      <c r="H39" s="215"/>
      <c r="I39" s="215"/>
      <c r="J39" s="215"/>
      <c r="K39" s="215"/>
      <c r="L39" s="216"/>
    </row>
    <row r="40" spans="2:12" x14ac:dyDescent="0.3">
      <c r="B40" s="242" t="str" cm="1">
        <f t="array" ref="B40">IFERROR(INDEX('2. Inventaris'!$B$6:$CR$505,SMALL(IF('2. Inventaris'!$CR$6:$CR$505="YES",ROW('2. Inventaris'!$B$6:$CR$505)-5),ROW(36:36)),1),"")</f>
        <v/>
      </c>
      <c r="C40" s="243" t="str">
        <f>IFERROR(VLOOKUP($B40,'2. Inventaris'!$B$6:$Q$505,2),"")</f>
        <v/>
      </c>
      <c r="D40" s="243" t="str">
        <f>IFERROR(VLOOKUP($B40,'2. Inventaris'!B41:Q540,14),"")</f>
        <v/>
      </c>
      <c r="E40" s="243" t="str">
        <f>IFERROR(VLOOKUP($B40,'2. Inventaris'!B41:Q540,15),"")</f>
        <v/>
      </c>
      <c r="F40" s="243" t="e">
        <f>IF(VLOOKUP(B40,'2. Inventaris'!B41:M45,12,FALSE)="","",IF(VLOOKUP(B40,'2. Inventaris'!B41:M45,12,FALSE)="Substanties bijlage XIV van REACH","JA","NEE"))</f>
        <v>#N/A</v>
      </c>
      <c r="G40" s="215"/>
      <c r="H40" s="215"/>
      <c r="I40" s="215"/>
      <c r="J40" s="215"/>
      <c r="K40" s="215"/>
      <c r="L40" s="216"/>
    </row>
    <row r="41" spans="2:12" x14ac:dyDescent="0.3">
      <c r="B41" s="242" t="str" cm="1">
        <f t="array" ref="B41">IFERROR(INDEX('2. Inventaris'!$B$6:$CR$505,SMALL(IF('2. Inventaris'!$CR$6:$CR$505="YES",ROW('2. Inventaris'!$B$6:$CR$505)-5),ROW(37:37)),1),"")</f>
        <v/>
      </c>
      <c r="C41" s="243" t="str">
        <f>IFERROR(VLOOKUP($B41,'2. Inventaris'!$B$6:$Q$505,2),"")</f>
        <v/>
      </c>
      <c r="D41" s="243" t="str">
        <f>IFERROR(VLOOKUP($B41,'2. Inventaris'!B42:Q541,14),"")</f>
        <v/>
      </c>
      <c r="E41" s="243" t="str">
        <f>IFERROR(VLOOKUP($B41,'2. Inventaris'!B42:Q541,15),"")</f>
        <v/>
      </c>
      <c r="F41" s="243" t="e">
        <f>IF(VLOOKUP(B41,'2. Inventaris'!B42:M46,12,FALSE)="","",IF(VLOOKUP(B41,'2. Inventaris'!B42:M46,12,FALSE)="Substanties bijlage XIV van REACH","JA","NEE"))</f>
        <v>#N/A</v>
      </c>
      <c r="G41" s="215"/>
      <c r="H41" s="215"/>
      <c r="I41" s="215"/>
      <c r="J41" s="215"/>
      <c r="K41" s="215"/>
      <c r="L41" s="216"/>
    </row>
    <row r="42" spans="2:12" x14ac:dyDescent="0.3">
      <c r="B42" s="242" t="str" cm="1">
        <f t="array" ref="B42">IFERROR(INDEX('2. Inventaris'!$B$6:$CR$505,SMALL(IF('2. Inventaris'!$CR$6:$CR$505="YES",ROW('2. Inventaris'!$B$6:$CR$505)-5),ROW(38:38)),1),"")</f>
        <v/>
      </c>
      <c r="C42" s="243" t="str">
        <f>IFERROR(VLOOKUP($B42,'2. Inventaris'!$B$6:$Q$505,2),"")</f>
        <v/>
      </c>
      <c r="D42" s="243" t="str">
        <f>IFERROR(VLOOKUP($B42,'2. Inventaris'!B43:Q542,14),"")</f>
        <v/>
      </c>
      <c r="E42" s="243" t="str">
        <f>IFERROR(VLOOKUP($B42,'2. Inventaris'!B43:Q542,15),"")</f>
        <v/>
      </c>
      <c r="F42" s="243" t="e">
        <f>IF(VLOOKUP(B42,'2. Inventaris'!B43:M47,12,FALSE)="","",IF(VLOOKUP(B42,'2. Inventaris'!B43:M47,12,FALSE)="Substanties bijlage XIV van REACH","JA","NEE"))</f>
        <v>#N/A</v>
      </c>
      <c r="G42" s="215"/>
      <c r="H42" s="215"/>
      <c r="I42" s="215"/>
      <c r="J42" s="215"/>
      <c r="K42" s="215"/>
      <c r="L42" s="216"/>
    </row>
    <row r="43" spans="2:12" x14ac:dyDescent="0.3">
      <c r="B43" s="242" t="str" cm="1">
        <f t="array" ref="B43">IFERROR(INDEX('2. Inventaris'!$B$6:$CR$505,SMALL(IF('2. Inventaris'!$CR$6:$CR$505="YES",ROW('2. Inventaris'!$B$6:$CR$505)-5),ROW(39:39)),1),"")</f>
        <v/>
      </c>
      <c r="C43" s="243" t="str">
        <f>IFERROR(VLOOKUP($B43,'2. Inventaris'!$B$6:$Q$505,2),"")</f>
        <v/>
      </c>
      <c r="D43" s="243" t="str">
        <f>IFERROR(VLOOKUP($B43,'2. Inventaris'!B44:Q543,14),"")</f>
        <v/>
      </c>
      <c r="E43" s="243" t="str">
        <f>IFERROR(VLOOKUP($B43,'2. Inventaris'!B44:Q543,15),"")</f>
        <v/>
      </c>
      <c r="F43" s="243" t="e">
        <f>IF(VLOOKUP(B43,'2. Inventaris'!B44:M48,12,FALSE)="","",IF(VLOOKUP(B43,'2. Inventaris'!B44:M48,12,FALSE)="Substanties bijlage XIV van REACH","JA","NEE"))</f>
        <v>#N/A</v>
      </c>
      <c r="G43" s="215"/>
      <c r="H43" s="215"/>
      <c r="I43" s="215"/>
      <c r="J43" s="215"/>
      <c r="K43" s="215"/>
      <c r="L43" s="216"/>
    </row>
    <row r="44" spans="2:12" x14ac:dyDescent="0.3">
      <c r="B44" s="242" t="str" cm="1">
        <f t="array" ref="B44">IFERROR(INDEX('2. Inventaris'!$B$6:$CR$505,SMALL(IF('2. Inventaris'!$CR$6:$CR$505="YES",ROW('2. Inventaris'!$B$6:$CR$505)-5),ROW(40:40)),1),"")</f>
        <v/>
      </c>
      <c r="C44" s="243" t="str">
        <f>IFERROR(VLOOKUP($B44,'2. Inventaris'!$B$6:$Q$505,2),"")</f>
        <v/>
      </c>
      <c r="D44" s="243" t="str">
        <f>IFERROR(VLOOKUP($B44,'2. Inventaris'!B45:Q544,14),"")</f>
        <v/>
      </c>
      <c r="E44" s="243" t="str">
        <f>IFERROR(VLOOKUP($B44,'2. Inventaris'!B45:Q544,15),"")</f>
        <v/>
      </c>
      <c r="F44" s="243" t="e">
        <f>IF(VLOOKUP(B44,'2. Inventaris'!B45:M49,12,FALSE)="","",IF(VLOOKUP(B44,'2. Inventaris'!B45:M49,12,FALSE)="Substanties bijlage XIV van REACH","JA","NEE"))</f>
        <v>#N/A</v>
      </c>
      <c r="G44" s="215"/>
      <c r="H44" s="215"/>
      <c r="I44" s="215"/>
      <c r="J44" s="215"/>
      <c r="K44" s="215"/>
      <c r="L44" s="216"/>
    </row>
    <row r="45" spans="2:12" x14ac:dyDescent="0.3">
      <c r="B45" s="242" t="str" cm="1">
        <f t="array" ref="B45">IFERROR(INDEX('2. Inventaris'!$B$6:$CR$505,SMALL(IF('2. Inventaris'!$CR$6:$CR$505="YES",ROW('2. Inventaris'!$B$6:$CR$505)-5),ROW(41:41)),1),"")</f>
        <v/>
      </c>
      <c r="C45" s="243" t="str">
        <f>IFERROR(VLOOKUP($B45,'2. Inventaris'!$B$6:$Q$505,2),"")</f>
        <v/>
      </c>
      <c r="D45" s="243" t="str">
        <f>IFERROR(VLOOKUP($B45,'2. Inventaris'!B46:Q545,14),"")</f>
        <v/>
      </c>
      <c r="E45" s="243" t="str">
        <f>IFERROR(VLOOKUP($B45,'2. Inventaris'!B46:Q545,15),"")</f>
        <v/>
      </c>
      <c r="F45" s="243" t="e">
        <f>IF(VLOOKUP(B45,'2. Inventaris'!B46:M50,12,FALSE)="","",IF(VLOOKUP(B45,'2. Inventaris'!B46:M50,12,FALSE)="Substanties bijlage XIV van REACH","JA","NEE"))</f>
        <v>#N/A</v>
      </c>
      <c r="G45" s="215"/>
      <c r="H45" s="215"/>
      <c r="I45" s="215"/>
      <c r="J45" s="215"/>
      <c r="K45" s="215"/>
      <c r="L45" s="216"/>
    </row>
    <row r="46" spans="2:12" x14ac:dyDescent="0.3">
      <c r="B46" s="242" t="str" cm="1">
        <f t="array" ref="B46">IFERROR(INDEX('2. Inventaris'!$B$6:$CR$505,SMALL(IF('2. Inventaris'!$CR$6:$CR$505="YES",ROW('2. Inventaris'!$B$6:$CR$505)-5),ROW(42:42)),1),"")</f>
        <v/>
      </c>
      <c r="C46" s="243" t="str">
        <f>IFERROR(VLOOKUP($B46,'2. Inventaris'!$B$6:$Q$505,2),"")</f>
        <v/>
      </c>
      <c r="D46" s="243" t="str">
        <f>IFERROR(VLOOKUP($B46,'2. Inventaris'!B47:Q546,14),"")</f>
        <v/>
      </c>
      <c r="E46" s="243" t="str">
        <f>IFERROR(VLOOKUP($B46,'2. Inventaris'!B47:Q546,15),"")</f>
        <v/>
      </c>
      <c r="F46" s="243" t="e">
        <f>IF(VLOOKUP(B46,'2. Inventaris'!B47:M51,12,FALSE)="","",IF(VLOOKUP(B46,'2. Inventaris'!B47:M51,12,FALSE)="Substanties bijlage XIV van REACH","JA","NEE"))</f>
        <v>#N/A</v>
      </c>
      <c r="G46" s="215"/>
      <c r="H46" s="215"/>
      <c r="I46" s="215"/>
      <c r="J46" s="215"/>
      <c r="K46" s="215"/>
      <c r="L46" s="216"/>
    </row>
    <row r="47" spans="2:12" x14ac:dyDescent="0.3">
      <c r="B47" s="242" t="str" cm="1">
        <f t="array" ref="B47">IFERROR(INDEX('2. Inventaris'!$B$6:$CR$505,SMALL(IF('2. Inventaris'!$CR$6:$CR$505="YES",ROW('2. Inventaris'!$B$6:$CR$505)-5),ROW(43:43)),1),"")</f>
        <v/>
      </c>
      <c r="C47" s="243" t="str">
        <f>IFERROR(VLOOKUP($B47,'2. Inventaris'!$B$6:$Q$505,2),"")</f>
        <v/>
      </c>
      <c r="D47" s="243" t="str">
        <f>IFERROR(VLOOKUP($B47,'2. Inventaris'!B48:Q547,14),"")</f>
        <v/>
      </c>
      <c r="E47" s="243" t="str">
        <f>IFERROR(VLOOKUP($B47,'2. Inventaris'!B48:Q547,15),"")</f>
        <v/>
      </c>
      <c r="F47" s="243" t="e">
        <f>IF(VLOOKUP(B47,'2. Inventaris'!B48:M52,12,FALSE)="","",IF(VLOOKUP(B47,'2. Inventaris'!B48:M52,12,FALSE)="Substanties bijlage XIV van REACH","JA","NEE"))</f>
        <v>#N/A</v>
      </c>
      <c r="G47" s="215"/>
      <c r="H47" s="215"/>
      <c r="I47" s="215"/>
      <c r="J47" s="215"/>
      <c r="K47" s="215"/>
      <c r="L47" s="216"/>
    </row>
    <row r="48" spans="2:12" x14ac:dyDescent="0.3">
      <c r="B48" s="242" t="str" cm="1">
        <f t="array" ref="B48">IFERROR(INDEX('2. Inventaris'!$B$6:$CR$505,SMALL(IF('2. Inventaris'!$CR$6:$CR$505="YES",ROW('2. Inventaris'!$B$6:$CR$505)-5),ROW(44:44)),1),"")</f>
        <v/>
      </c>
      <c r="C48" s="243" t="str">
        <f>IFERROR(VLOOKUP($B48,'2. Inventaris'!$B$6:$Q$505,2),"")</f>
        <v/>
      </c>
      <c r="D48" s="243" t="str">
        <f>IFERROR(VLOOKUP($B48,'2. Inventaris'!B49:Q548,14),"")</f>
        <v/>
      </c>
      <c r="E48" s="243" t="str">
        <f>IFERROR(VLOOKUP($B48,'2. Inventaris'!B49:Q548,15),"")</f>
        <v/>
      </c>
      <c r="F48" s="243" t="e">
        <f>IF(VLOOKUP(B48,'2. Inventaris'!B49:M53,12,FALSE)="","",IF(VLOOKUP(B48,'2. Inventaris'!B49:M53,12,FALSE)="Substanties bijlage XIV van REACH","JA","NEE"))</f>
        <v>#N/A</v>
      </c>
      <c r="G48" s="215"/>
      <c r="H48" s="215"/>
      <c r="I48" s="215"/>
      <c r="J48" s="215"/>
      <c r="K48" s="215"/>
      <c r="L48" s="216"/>
    </row>
    <row r="49" spans="2:12" x14ac:dyDescent="0.3">
      <c r="B49" s="242" t="str" cm="1">
        <f t="array" ref="B49">IFERROR(INDEX('2. Inventaris'!$B$6:$CR$505,SMALL(IF('2. Inventaris'!$CR$6:$CR$505="YES",ROW('2. Inventaris'!$B$6:$CR$505)-5),ROW(45:45)),1),"")</f>
        <v/>
      </c>
      <c r="C49" s="243" t="str">
        <f>IFERROR(VLOOKUP($B49,'2. Inventaris'!$B$6:$Q$505,2),"")</f>
        <v/>
      </c>
      <c r="D49" s="243" t="str">
        <f>IFERROR(VLOOKUP($B49,'2. Inventaris'!B50:Q549,14),"")</f>
        <v/>
      </c>
      <c r="E49" s="243" t="str">
        <f>IFERROR(VLOOKUP($B49,'2. Inventaris'!B50:Q549,15),"")</f>
        <v/>
      </c>
      <c r="F49" s="243" t="e">
        <f>IF(VLOOKUP(B49,'2. Inventaris'!B50:M54,12,FALSE)="","",IF(VLOOKUP(B49,'2. Inventaris'!B50:M54,12,FALSE)="Substanties bijlage XIV van REACH","JA","NEE"))</f>
        <v>#N/A</v>
      </c>
      <c r="G49" s="215"/>
      <c r="H49" s="215"/>
      <c r="I49" s="215"/>
      <c r="J49" s="215"/>
      <c r="K49" s="215"/>
      <c r="L49" s="216"/>
    </row>
    <row r="50" spans="2:12" x14ac:dyDescent="0.3">
      <c r="B50" s="242" t="str" cm="1">
        <f t="array" ref="B50">IFERROR(INDEX('2. Inventaris'!$B$6:$CR$505,SMALL(IF('2. Inventaris'!$CR$6:$CR$505="YES",ROW('2. Inventaris'!$B$6:$CR$505)-5),ROW(46:46)),1),"")</f>
        <v/>
      </c>
      <c r="C50" s="243" t="str">
        <f>IFERROR(VLOOKUP($B50,'2. Inventaris'!$B$6:$Q$505,2),"")</f>
        <v/>
      </c>
      <c r="D50" s="243" t="str">
        <f>IFERROR(VLOOKUP($B50,'2. Inventaris'!B51:Q550,14),"")</f>
        <v/>
      </c>
      <c r="E50" s="243" t="str">
        <f>IFERROR(VLOOKUP($B50,'2. Inventaris'!B51:Q550,15),"")</f>
        <v/>
      </c>
      <c r="F50" s="243" t="e">
        <f>IF(VLOOKUP(B50,'2. Inventaris'!B51:M55,12,FALSE)="","",IF(VLOOKUP(B50,'2. Inventaris'!B51:M55,12,FALSE)="Substanties bijlage XIV van REACH","JA","NEE"))</f>
        <v>#N/A</v>
      </c>
      <c r="G50" s="215"/>
      <c r="H50" s="215"/>
      <c r="I50" s="215"/>
      <c r="J50" s="215"/>
      <c r="K50" s="215"/>
      <c r="L50" s="216"/>
    </row>
    <row r="51" spans="2:12" x14ac:dyDescent="0.3">
      <c r="B51" s="242" t="str" cm="1">
        <f t="array" ref="B51">IFERROR(INDEX('2. Inventaris'!$B$6:$CR$505,SMALL(IF('2. Inventaris'!$CR$6:$CR$505="YES",ROW('2. Inventaris'!$B$6:$CR$505)-5),ROW(47:47)),1),"")</f>
        <v/>
      </c>
      <c r="C51" s="243" t="str">
        <f>IFERROR(VLOOKUP($B51,'2. Inventaris'!$B$6:$Q$505,2),"")</f>
        <v/>
      </c>
      <c r="D51" s="243" t="str">
        <f>IFERROR(VLOOKUP($B51,'2. Inventaris'!B52:Q551,14),"")</f>
        <v/>
      </c>
      <c r="E51" s="243" t="str">
        <f>IFERROR(VLOOKUP($B51,'2. Inventaris'!B52:Q551,15),"")</f>
        <v/>
      </c>
      <c r="F51" s="243" t="e">
        <f>IF(VLOOKUP(B51,'2. Inventaris'!B52:M56,12,FALSE)="","",IF(VLOOKUP(B51,'2. Inventaris'!B52:M56,12,FALSE)="Substanties bijlage XIV van REACH","JA","NEE"))</f>
        <v>#N/A</v>
      </c>
      <c r="G51" s="215"/>
      <c r="H51" s="215"/>
      <c r="I51" s="215"/>
      <c r="J51" s="215"/>
      <c r="K51" s="215"/>
      <c r="L51" s="216"/>
    </row>
    <row r="52" spans="2:12" x14ac:dyDescent="0.3">
      <c r="B52" s="242" t="str" cm="1">
        <f t="array" ref="B52">IFERROR(INDEX('2. Inventaris'!$B$6:$CR$505,SMALL(IF('2. Inventaris'!$CR$6:$CR$505="YES",ROW('2. Inventaris'!$B$6:$CR$505)-5),ROW(48:48)),1),"")</f>
        <v/>
      </c>
      <c r="C52" s="243" t="str">
        <f>IFERROR(VLOOKUP($B52,'2. Inventaris'!$B$6:$Q$505,2),"")</f>
        <v/>
      </c>
      <c r="D52" s="243" t="str">
        <f>IFERROR(VLOOKUP($B52,'2. Inventaris'!B53:Q552,14),"")</f>
        <v/>
      </c>
      <c r="E52" s="243" t="str">
        <f>IFERROR(VLOOKUP($B52,'2. Inventaris'!B53:Q552,15),"")</f>
        <v/>
      </c>
      <c r="F52" s="243" t="e">
        <f>IF(VLOOKUP(B52,'2. Inventaris'!B53:M57,12,FALSE)="","",IF(VLOOKUP(B52,'2. Inventaris'!B53:M57,12,FALSE)="Substanties bijlage XIV van REACH","JA","NEE"))</f>
        <v>#N/A</v>
      </c>
      <c r="G52" s="215"/>
      <c r="H52" s="215"/>
      <c r="I52" s="215"/>
      <c r="J52" s="215"/>
      <c r="K52" s="215"/>
      <c r="L52" s="216"/>
    </row>
    <row r="53" spans="2:12" x14ac:dyDescent="0.3">
      <c r="B53" s="242" t="str" cm="1">
        <f t="array" ref="B53">IFERROR(INDEX('2. Inventaris'!$B$6:$CR$505,SMALL(IF('2. Inventaris'!$CR$6:$CR$505="YES",ROW('2. Inventaris'!$B$6:$CR$505)-5),ROW(49:49)),1),"")</f>
        <v/>
      </c>
      <c r="C53" s="243" t="str">
        <f>IFERROR(VLOOKUP($B53,'2. Inventaris'!$B$6:$Q$505,2),"")</f>
        <v/>
      </c>
      <c r="D53" s="243" t="str">
        <f>IFERROR(VLOOKUP($B53,'2. Inventaris'!B54:Q553,14),"")</f>
        <v/>
      </c>
      <c r="E53" s="243" t="str">
        <f>IFERROR(VLOOKUP($B53,'2. Inventaris'!B54:Q553,15),"")</f>
        <v/>
      </c>
      <c r="F53" s="243" t="e">
        <f>IF(VLOOKUP(B53,'2. Inventaris'!B54:M58,12,FALSE)="","",IF(VLOOKUP(B53,'2. Inventaris'!B54:M58,12,FALSE)="Substanties bijlage XIV van REACH","JA","NEE"))</f>
        <v>#N/A</v>
      </c>
      <c r="G53" s="215"/>
      <c r="H53" s="215"/>
      <c r="I53" s="215"/>
      <c r="J53" s="215"/>
      <c r="K53" s="215"/>
      <c r="L53" s="216"/>
    </row>
    <row r="54" spans="2:12" x14ac:dyDescent="0.3">
      <c r="B54" s="242" t="str" cm="1">
        <f t="array" ref="B54">IFERROR(INDEX('2. Inventaris'!$B$6:$CR$505,SMALL(IF('2. Inventaris'!$CR$6:$CR$505="YES",ROW('2. Inventaris'!$B$6:$CR$505)-5),ROW(50:50)),1),"")</f>
        <v/>
      </c>
      <c r="C54" s="243" t="str">
        <f>IFERROR(VLOOKUP($B54,'2. Inventaris'!$B$6:$Q$505,2),"")</f>
        <v/>
      </c>
      <c r="D54" s="243" t="str">
        <f>IFERROR(VLOOKUP($B54,'2. Inventaris'!B55:Q554,14),"")</f>
        <v/>
      </c>
      <c r="E54" s="243" t="str">
        <f>IFERROR(VLOOKUP($B54,'2. Inventaris'!B55:Q554,15),"")</f>
        <v/>
      </c>
      <c r="F54" s="243" t="e">
        <f>IF(VLOOKUP(B54,'2. Inventaris'!B55:M59,12,FALSE)="","",IF(VLOOKUP(B54,'2. Inventaris'!B55:M59,12,FALSE)="Substanties bijlage XIV van REACH","JA","NEE"))</f>
        <v>#N/A</v>
      </c>
      <c r="G54" s="215"/>
      <c r="H54" s="215"/>
      <c r="I54" s="215"/>
      <c r="J54" s="215"/>
      <c r="K54" s="215"/>
      <c r="L54" s="216"/>
    </row>
    <row r="55" spans="2:12" x14ac:dyDescent="0.3">
      <c r="B55" s="242" t="str" cm="1">
        <f t="array" ref="B55">IFERROR(INDEX('2. Inventaris'!$B$6:$CR$505,SMALL(IF('2. Inventaris'!$CR$6:$CR$505="YES",ROW('2. Inventaris'!$B$6:$CR$505)-5),ROW(51:51)),1),"")</f>
        <v/>
      </c>
      <c r="C55" s="243" t="str">
        <f>IFERROR(VLOOKUP($B55,'2. Inventaris'!$B$6:$Q$505,2),"")</f>
        <v/>
      </c>
      <c r="D55" s="243" t="str">
        <f>IFERROR(VLOOKUP($B55,'2. Inventaris'!B56:Q555,14),"")</f>
        <v/>
      </c>
      <c r="E55" s="243" t="str">
        <f>IFERROR(VLOOKUP($B55,'2. Inventaris'!B56:Q555,15),"")</f>
        <v/>
      </c>
      <c r="F55" s="243" t="e">
        <f>IF(VLOOKUP(B55,'2. Inventaris'!B56:M60,12,FALSE)="","",IF(VLOOKUP(B55,'2. Inventaris'!B56:M60,12,FALSE)="Substanties bijlage XIV van REACH","JA","NEE"))</f>
        <v>#N/A</v>
      </c>
      <c r="G55" s="215"/>
      <c r="H55" s="215"/>
      <c r="I55" s="215"/>
      <c r="J55" s="215"/>
      <c r="K55" s="215"/>
      <c r="L55" s="216"/>
    </row>
    <row r="56" spans="2:12" x14ac:dyDescent="0.3">
      <c r="B56" s="242" t="str" cm="1">
        <f t="array" ref="B56">IFERROR(INDEX('2. Inventaris'!$B$6:$CR$505,SMALL(IF('2. Inventaris'!$CR$6:$CR$505="YES",ROW('2. Inventaris'!$B$6:$CR$505)-5),ROW(52:52)),1),"")</f>
        <v/>
      </c>
      <c r="C56" s="243" t="str">
        <f>IFERROR(VLOOKUP($B56,'2. Inventaris'!$B$6:$Q$505,2),"")</f>
        <v/>
      </c>
      <c r="D56" s="243" t="str">
        <f>IFERROR(VLOOKUP($B56,'2. Inventaris'!B57:Q556,14),"")</f>
        <v/>
      </c>
      <c r="E56" s="243" t="str">
        <f>IFERROR(VLOOKUP($B56,'2. Inventaris'!B57:Q556,15),"")</f>
        <v/>
      </c>
      <c r="F56" s="243" t="e">
        <f>IF(VLOOKUP(B56,'2. Inventaris'!B57:M61,12,FALSE)="","",IF(VLOOKUP(B56,'2. Inventaris'!B57:M61,12,FALSE)="Substanties bijlage XIV van REACH","JA","NEE"))</f>
        <v>#N/A</v>
      </c>
      <c r="G56" s="215"/>
      <c r="H56" s="215"/>
      <c r="I56" s="215"/>
      <c r="J56" s="215"/>
      <c r="K56" s="215"/>
      <c r="L56" s="216"/>
    </row>
    <row r="57" spans="2:12" x14ac:dyDescent="0.3">
      <c r="B57" s="242" t="str" cm="1">
        <f t="array" ref="B57">IFERROR(INDEX('2. Inventaris'!$B$6:$CR$505,SMALL(IF('2. Inventaris'!$CR$6:$CR$505="YES",ROW('2. Inventaris'!$B$6:$CR$505)-5),ROW(53:53)),1),"")</f>
        <v/>
      </c>
      <c r="C57" s="243" t="str">
        <f>IFERROR(VLOOKUP($B57,'2. Inventaris'!$B$6:$Q$505,2),"")</f>
        <v/>
      </c>
      <c r="D57" s="243" t="str">
        <f>IFERROR(VLOOKUP($B57,'2. Inventaris'!B58:Q557,14),"")</f>
        <v/>
      </c>
      <c r="E57" s="243" t="str">
        <f>IFERROR(VLOOKUP($B57,'2. Inventaris'!B58:Q557,15),"")</f>
        <v/>
      </c>
      <c r="F57" s="243" t="e">
        <f>IF(VLOOKUP(B57,'2. Inventaris'!B58:M62,12,FALSE)="","",IF(VLOOKUP(B57,'2. Inventaris'!B58:M62,12,FALSE)="Substanties bijlage XIV van REACH","JA","NEE"))</f>
        <v>#N/A</v>
      </c>
      <c r="G57" s="215"/>
      <c r="H57" s="215"/>
      <c r="I57" s="215"/>
      <c r="J57" s="215"/>
      <c r="K57" s="215"/>
      <c r="L57" s="216"/>
    </row>
    <row r="58" spans="2:12" x14ac:dyDescent="0.3">
      <c r="B58" s="242" t="str" cm="1">
        <f t="array" ref="B58">IFERROR(INDEX('2. Inventaris'!$B$6:$CR$505,SMALL(IF('2. Inventaris'!$CR$6:$CR$505="YES",ROW('2. Inventaris'!$B$6:$CR$505)-5),ROW(54:54)),1),"")</f>
        <v/>
      </c>
      <c r="C58" s="243" t="str">
        <f>IFERROR(VLOOKUP($B58,'2. Inventaris'!$B$6:$Q$505,2),"")</f>
        <v/>
      </c>
      <c r="D58" s="243" t="str">
        <f>IFERROR(VLOOKUP($B58,'2. Inventaris'!B59:Q558,14),"")</f>
        <v/>
      </c>
      <c r="E58" s="243" t="str">
        <f>IFERROR(VLOOKUP($B58,'2. Inventaris'!B59:Q558,15),"")</f>
        <v/>
      </c>
      <c r="F58" s="243" t="e">
        <f>IF(VLOOKUP(B58,'2. Inventaris'!B59:M63,12,FALSE)="","",IF(VLOOKUP(B58,'2. Inventaris'!B59:M63,12,FALSE)="Substanties bijlage XIV van REACH","JA","NEE"))</f>
        <v>#N/A</v>
      </c>
      <c r="G58" s="215"/>
      <c r="H58" s="215"/>
      <c r="I58" s="215"/>
      <c r="J58" s="215"/>
      <c r="K58" s="215"/>
      <c r="L58" s="216"/>
    </row>
    <row r="59" spans="2:12" x14ac:dyDescent="0.3">
      <c r="B59" s="242" t="str" cm="1">
        <f t="array" ref="B59">IFERROR(INDEX('2. Inventaris'!$B$6:$CR$505,SMALL(IF('2. Inventaris'!$CR$6:$CR$505="YES",ROW('2. Inventaris'!$B$6:$CR$505)-5),ROW(55:55)),1),"")</f>
        <v/>
      </c>
      <c r="C59" s="243" t="str">
        <f>IFERROR(VLOOKUP($B59,'2. Inventaris'!$B$6:$Q$505,2),"")</f>
        <v/>
      </c>
      <c r="D59" s="243" t="str">
        <f>IFERROR(VLOOKUP($B59,'2. Inventaris'!B60:Q559,14),"")</f>
        <v/>
      </c>
      <c r="E59" s="243" t="str">
        <f>IFERROR(VLOOKUP($B59,'2. Inventaris'!B60:Q559,15),"")</f>
        <v/>
      </c>
      <c r="F59" s="243" t="e">
        <f>IF(VLOOKUP(B59,'2. Inventaris'!B60:M64,12,FALSE)="","",IF(VLOOKUP(B59,'2. Inventaris'!B60:M64,12,FALSE)="Substanties bijlage XIV van REACH","JA","NEE"))</f>
        <v>#N/A</v>
      </c>
      <c r="G59" s="215"/>
      <c r="H59" s="215"/>
      <c r="I59" s="215"/>
      <c r="J59" s="215"/>
      <c r="K59" s="215"/>
      <c r="L59" s="216"/>
    </row>
    <row r="60" spans="2:12" x14ac:dyDescent="0.3">
      <c r="B60" s="242" t="str" cm="1">
        <f t="array" ref="B60">IFERROR(INDEX('2. Inventaris'!$B$6:$CR$505,SMALL(IF('2. Inventaris'!$CR$6:$CR$505="YES",ROW('2. Inventaris'!$B$6:$CR$505)-5),ROW(56:56)),1),"")</f>
        <v/>
      </c>
      <c r="C60" s="243" t="str">
        <f>IFERROR(VLOOKUP($B60,'2. Inventaris'!$B$6:$Q$505,2),"")</f>
        <v/>
      </c>
      <c r="D60" s="243" t="str">
        <f>IFERROR(VLOOKUP($B60,'2. Inventaris'!B61:Q560,14),"")</f>
        <v/>
      </c>
      <c r="E60" s="243" t="str">
        <f>IFERROR(VLOOKUP($B60,'2. Inventaris'!B61:Q560,15),"")</f>
        <v/>
      </c>
      <c r="F60" s="243" t="e">
        <f>IF(VLOOKUP(B60,'2. Inventaris'!B61:M65,12,FALSE)="","",IF(VLOOKUP(B60,'2. Inventaris'!B61:M65,12,FALSE)="Substanties bijlage XIV van REACH","JA","NEE"))</f>
        <v>#N/A</v>
      </c>
      <c r="G60" s="215"/>
      <c r="H60" s="215"/>
      <c r="I60" s="215"/>
      <c r="J60" s="215"/>
      <c r="K60" s="215"/>
      <c r="L60" s="216"/>
    </row>
    <row r="61" spans="2:12" x14ac:dyDescent="0.3">
      <c r="B61" s="242" t="str" cm="1">
        <f t="array" ref="B61">IFERROR(INDEX('2. Inventaris'!$B$6:$CR$505,SMALL(IF('2. Inventaris'!$CR$6:$CR$505="YES",ROW('2. Inventaris'!$B$6:$CR$505)-5),ROW(57:57)),1),"")</f>
        <v/>
      </c>
      <c r="C61" s="243" t="str">
        <f>IFERROR(VLOOKUP($B61,'2. Inventaris'!$B$6:$Q$505,2),"")</f>
        <v/>
      </c>
      <c r="D61" s="243" t="str">
        <f>IFERROR(VLOOKUP($B61,'2. Inventaris'!B62:Q561,14),"")</f>
        <v/>
      </c>
      <c r="E61" s="243" t="str">
        <f>IFERROR(VLOOKUP($B61,'2. Inventaris'!B62:Q561,15),"")</f>
        <v/>
      </c>
      <c r="F61" s="243" t="e">
        <f>IF(VLOOKUP(B61,'2. Inventaris'!B62:M66,12,FALSE)="","",IF(VLOOKUP(B61,'2. Inventaris'!B62:M66,12,FALSE)="Substanties bijlage XIV van REACH","JA","NEE"))</f>
        <v>#N/A</v>
      </c>
      <c r="G61" s="215"/>
      <c r="H61" s="215"/>
      <c r="I61" s="215"/>
      <c r="J61" s="215"/>
      <c r="K61" s="215"/>
      <c r="L61" s="216"/>
    </row>
    <row r="62" spans="2:12" x14ac:dyDescent="0.3">
      <c r="B62" s="242" t="str" cm="1">
        <f t="array" ref="B62">IFERROR(INDEX('2. Inventaris'!$B$6:$CR$505,SMALL(IF('2. Inventaris'!$CR$6:$CR$505="YES",ROW('2. Inventaris'!$B$6:$CR$505)-5),ROW(58:58)),1),"")</f>
        <v/>
      </c>
      <c r="C62" s="243" t="str">
        <f>IFERROR(VLOOKUP($B62,'2. Inventaris'!$B$6:$Q$505,2),"")</f>
        <v/>
      </c>
      <c r="D62" s="243" t="str">
        <f>IFERROR(VLOOKUP($B62,'2. Inventaris'!B63:Q562,14),"")</f>
        <v/>
      </c>
      <c r="E62" s="243" t="str">
        <f>IFERROR(VLOOKUP($B62,'2. Inventaris'!B63:Q562,15),"")</f>
        <v/>
      </c>
      <c r="F62" s="243" t="e">
        <f>IF(VLOOKUP(B62,'2. Inventaris'!B63:M67,12,FALSE)="","",IF(VLOOKUP(B62,'2. Inventaris'!B63:M67,12,FALSE)="Substanties bijlage XIV van REACH","JA","NEE"))</f>
        <v>#N/A</v>
      </c>
      <c r="G62" s="215"/>
      <c r="H62" s="215"/>
      <c r="I62" s="215"/>
      <c r="J62" s="215"/>
      <c r="K62" s="215"/>
      <c r="L62" s="216"/>
    </row>
    <row r="63" spans="2:12" x14ac:dyDescent="0.3">
      <c r="B63" s="242" t="str" cm="1">
        <f t="array" ref="B63">IFERROR(INDEX('2. Inventaris'!$B$6:$CR$505,SMALL(IF('2. Inventaris'!$CR$6:$CR$505="YES",ROW('2. Inventaris'!$B$6:$CR$505)-5),ROW(59:59)),1),"")</f>
        <v/>
      </c>
      <c r="C63" s="243" t="str">
        <f>IFERROR(VLOOKUP($B63,'2. Inventaris'!$B$6:$Q$505,2),"")</f>
        <v/>
      </c>
      <c r="D63" s="243" t="str">
        <f>IFERROR(VLOOKUP($B63,'2. Inventaris'!B64:Q563,14),"")</f>
        <v/>
      </c>
      <c r="E63" s="243" t="str">
        <f>IFERROR(VLOOKUP($B63,'2. Inventaris'!B64:Q563,15),"")</f>
        <v/>
      </c>
      <c r="F63" s="243" t="e">
        <f>IF(VLOOKUP(B63,'2. Inventaris'!B64:M68,12,FALSE)="","",IF(VLOOKUP(B63,'2. Inventaris'!B64:M68,12,FALSE)="Substanties bijlage XIV van REACH","JA","NEE"))</f>
        <v>#N/A</v>
      </c>
      <c r="G63" s="215"/>
      <c r="H63" s="215"/>
      <c r="I63" s="215"/>
      <c r="J63" s="215"/>
      <c r="K63" s="215"/>
      <c r="L63" s="216"/>
    </row>
    <row r="64" spans="2:12" x14ac:dyDescent="0.3">
      <c r="B64" s="242" t="str" cm="1">
        <f t="array" ref="B64">IFERROR(INDEX('2. Inventaris'!$B$6:$CR$505,SMALL(IF('2. Inventaris'!$CR$6:$CR$505="YES",ROW('2. Inventaris'!$B$6:$CR$505)-5),ROW(60:60)),1),"")</f>
        <v/>
      </c>
      <c r="C64" s="243" t="str">
        <f>IFERROR(VLOOKUP($B64,'2. Inventaris'!$B$6:$Q$505,2),"")</f>
        <v/>
      </c>
      <c r="D64" s="243" t="str">
        <f>IFERROR(VLOOKUP($B64,'2. Inventaris'!B65:Q564,14),"")</f>
        <v/>
      </c>
      <c r="E64" s="243" t="str">
        <f>IFERROR(VLOOKUP($B64,'2. Inventaris'!B65:Q564,15),"")</f>
        <v/>
      </c>
      <c r="F64" s="243" t="e">
        <f>IF(VLOOKUP(B64,'2. Inventaris'!B65:M69,12,FALSE)="","",IF(VLOOKUP(B64,'2. Inventaris'!B65:M69,12,FALSE)="Substanties bijlage XIV van REACH","JA","NEE"))</f>
        <v>#N/A</v>
      </c>
      <c r="G64" s="215"/>
      <c r="H64" s="215"/>
      <c r="I64" s="215"/>
      <c r="J64" s="215"/>
      <c r="K64" s="215"/>
      <c r="L64" s="216"/>
    </row>
    <row r="65" spans="2:12" x14ac:dyDescent="0.3">
      <c r="B65" s="242" t="str" cm="1">
        <f t="array" ref="B65">IFERROR(INDEX('2. Inventaris'!$B$6:$CR$505,SMALL(IF('2. Inventaris'!$CR$6:$CR$505="YES",ROW('2. Inventaris'!$B$6:$CR$505)-5),ROW(61:61)),1),"")</f>
        <v/>
      </c>
      <c r="C65" s="243" t="str">
        <f>IFERROR(VLOOKUP($B65,'2. Inventaris'!$B$6:$Q$505,2),"")</f>
        <v/>
      </c>
      <c r="D65" s="243" t="str">
        <f>IFERROR(VLOOKUP($B65,'2. Inventaris'!B66:Q565,14),"")</f>
        <v/>
      </c>
      <c r="E65" s="243" t="str">
        <f>IFERROR(VLOOKUP($B65,'2. Inventaris'!B66:Q565,15),"")</f>
        <v/>
      </c>
      <c r="F65" s="243" t="e">
        <f>IF(VLOOKUP(B65,'2. Inventaris'!B66:M70,12,FALSE)="","",IF(VLOOKUP(B65,'2. Inventaris'!B66:M70,12,FALSE)="Substanties bijlage XIV van REACH","JA","NEE"))</f>
        <v>#N/A</v>
      </c>
      <c r="G65" s="215"/>
      <c r="H65" s="215"/>
      <c r="I65" s="215"/>
      <c r="J65" s="215"/>
      <c r="K65" s="215"/>
      <c r="L65" s="216"/>
    </row>
    <row r="66" spans="2:12" x14ac:dyDescent="0.3">
      <c r="B66" s="242" t="str" cm="1">
        <f t="array" ref="B66">IFERROR(INDEX('2. Inventaris'!$B$6:$CR$505,SMALL(IF('2. Inventaris'!$CR$6:$CR$505="YES",ROW('2. Inventaris'!$B$6:$CR$505)-5),ROW(62:62)),1),"")</f>
        <v/>
      </c>
      <c r="C66" s="243" t="str">
        <f>IFERROR(VLOOKUP($B66,'2. Inventaris'!$B$6:$Q$505,2),"")</f>
        <v/>
      </c>
      <c r="D66" s="243" t="str">
        <f>IFERROR(VLOOKUP($B66,'2. Inventaris'!B67:Q566,14),"")</f>
        <v/>
      </c>
      <c r="E66" s="243" t="str">
        <f>IFERROR(VLOOKUP($B66,'2. Inventaris'!B67:Q566,15),"")</f>
        <v/>
      </c>
      <c r="F66" s="243" t="e">
        <f>IF(VLOOKUP(B66,'2. Inventaris'!B67:M71,12,FALSE)="","",IF(VLOOKUP(B66,'2. Inventaris'!B67:M71,12,FALSE)="Substanties bijlage XIV van REACH","JA","NEE"))</f>
        <v>#N/A</v>
      </c>
      <c r="G66" s="215"/>
      <c r="H66" s="215"/>
      <c r="I66" s="215"/>
      <c r="J66" s="215"/>
      <c r="K66" s="215"/>
      <c r="L66" s="216"/>
    </row>
    <row r="67" spans="2:12" x14ac:dyDescent="0.3">
      <c r="B67" s="242" t="str" cm="1">
        <f t="array" ref="B67">IFERROR(INDEX('2. Inventaris'!$B$6:$CR$505,SMALL(IF('2. Inventaris'!$CR$6:$CR$505="YES",ROW('2. Inventaris'!$B$6:$CR$505)-5),ROW(63:63)),1),"")</f>
        <v/>
      </c>
      <c r="C67" s="243" t="str">
        <f>IFERROR(VLOOKUP($B67,'2. Inventaris'!$B$6:$Q$505,2),"")</f>
        <v/>
      </c>
      <c r="D67" s="243" t="str">
        <f>IFERROR(VLOOKUP($B67,'2. Inventaris'!B68:Q567,14),"")</f>
        <v/>
      </c>
      <c r="E67" s="243" t="str">
        <f>IFERROR(VLOOKUP($B67,'2. Inventaris'!B68:Q567,15),"")</f>
        <v/>
      </c>
      <c r="F67" s="243" t="e">
        <f>IF(VLOOKUP(B67,'2. Inventaris'!B68:M72,12,FALSE)="","",IF(VLOOKUP(B67,'2. Inventaris'!B68:M72,12,FALSE)="Substanties bijlage XIV van REACH","JA","NEE"))</f>
        <v>#N/A</v>
      </c>
      <c r="G67" s="215"/>
      <c r="H67" s="215"/>
      <c r="I67" s="215"/>
      <c r="J67" s="215"/>
      <c r="K67" s="215"/>
      <c r="L67" s="216"/>
    </row>
    <row r="68" spans="2:12" x14ac:dyDescent="0.3">
      <c r="B68" s="242" t="str" cm="1">
        <f t="array" ref="B68">IFERROR(INDEX('2. Inventaris'!$B$6:$CR$505,SMALL(IF('2. Inventaris'!$CR$6:$CR$505="YES",ROW('2. Inventaris'!$B$6:$CR$505)-5),ROW(64:64)),1),"")</f>
        <v/>
      </c>
      <c r="C68" s="243" t="str">
        <f>IFERROR(VLOOKUP($B68,'2. Inventaris'!$B$6:$Q$505,2),"")</f>
        <v/>
      </c>
      <c r="D68" s="243" t="str">
        <f>IFERROR(VLOOKUP($B68,'2. Inventaris'!B69:Q568,14),"")</f>
        <v/>
      </c>
      <c r="E68" s="243" t="str">
        <f>IFERROR(VLOOKUP($B68,'2. Inventaris'!B69:Q568,15),"")</f>
        <v/>
      </c>
      <c r="F68" s="243" t="e">
        <f>IF(VLOOKUP(B68,'2. Inventaris'!B69:M73,12,FALSE)="","",IF(VLOOKUP(B68,'2. Inventaris'!B69:M73,12,FALSE)="Substanties bijlage XIV van REACH","JA","NEE"))</f>
        <v>#N/A</v>
      </c>
      <c r="G68" s="215"/>
      <c r="H68" s="215"/>
      <c r="I68" s="215"/>
      <c r="J68" s="215"/>
      <c r="K68" s="215"/>
      <c r="L68" s="216"/>
    </row>
    <row r="69" spans="2:12" x14ac:dyDescent="0.3">
      <c r="B69" s="242" t="str" cm="1">
        <f t="array" ref="B69">IFERROR(INDEX('2. Inventaris'!$B$6:$CR$505,SMALL(IF('2. Inventaris'!$CR$6:$CR$505="YES",ROW('2. Inventaris'!$B$6:$CR$505)-5),ROW(65:65)),1),"")</f>
        <v/>
      </c>
      <c r="C69" s="243" t="str">
        <f>IFERROR(VLOOKUP($B69,'2. Inventaris'!$B$6:$Q$505,2),"")</f>
        <v/>
      </c>
      <c r="D69" s="243" t="str">
        <f>IFERROR(VLOOKUP($B69,'2. Inventaris'!B70:Q569,14),"")</f>
        <v/>
      </c>
      <c r="E69" s="243" t="str">
        <f>IFERROR(VLOOKUP($B69,'2. Inventaris'!B70:Q569,15),"")</f>
        <v/>
      </c>
      <c r="F69" s="243" t="e">
        <f>IF(VLOOKUP(B69,'2. Inventaris'!B70:M74,12,FALSE)="","",IF(VLOOKUP(B69,'2. Inventaris'!B70:M74,12,FALSE)="Substanties bijlage XIV van REACH","JA","NEE"))</f>
        <v>#N/A</v>
      </c>
      <c r="G69" s="215"/>
      <c r="H69" s="215"/>
      <c r="I69" s="215"/>
      <c r="J69" s="215"/>
      <c r="K69" s="215"/>
      <c r="L69" s="216"/>
    </row>
    <row r="70" spans="2:12" x14ac:dyDescent="0.3">
      <c r="B70" s="242" t="str" cm="1">
        <f t="array" ref="B70">IFERROR(INDEX('2. Inventaris'!$B$6:$CR$505,SMALL(IF('2. Inventaris'!$CR$6:$CR$505="YES",ROW('2. Inventaris'!$B$6:$CR$505)-5),ROW(66:66)),1),"")</f>
        <v/>
      </c>
      <c r="C70" s="243" t="str">
        <f>IFERROR(VLOOKUP($B70,'2. Inventaris'!$B$6:$Q$505,2),"")</f>
        <v/>
      </c>
      <c r="D70" s="243" t="str">
        <f>IFERROR(VLOOKUP($B70,'2. Inventaris'!B71:Q570,14),"")</f>
        <v/>
      </c>
      <c r="E70" s="243" t="str">
        <f>IFERROR(VLOOKUP($B70,'2. Inventaris'!B71:Q570,15),"")</f>
        <v/>
      </c>
      <c r="F70" s="243" t="e">
        <f>IF(VLOOKUP(B70,'2. Inventaris'!B71:M75,12,FALSE)="","",IF(VLOOKUP(B70,'2. Inventaris'!B71:M75,12,FALSE)="Substanties bijlage XIV van REACH","JA","NEE"))</f>
        <v>#N/A</v>
      </c>
      <c r="G70" s="215"/>
      <c r="H70" s="215"/>
      <c r="I70" s="215"/>
      <c r="J70" s="215"/>
      <c r="K70" s="215"/>
      <c r="L70" s="216"/>
    </row>
    <row r="71" spans="2:12" x14ac:dyDescent="0.3">
      <c r="B71" s="242" t="str" cm="1">
        <f t="array" ref="B71">IFERROR(INDEX('2. Inventaris'!$B$6:$CR$505,SMALL(IF('2. Inventaris'!$CR$6:$CR$505="YES",ROW('2. Inventaris'!$B$6:$CR$505)-5),ROW(67:67)),1),"")</f>
        <v/>
      </c>
      <c r="C71" s="243" t="str">
        <f>IFERROR(VLOOKUP($B71,'2. Inventaris'!$B$6:$Q$505,2),"")</f>
        <v/>
      </c>
      <c r="D71" s="243" t="str">
        <f>IFERROR(VLOOKUP($B71,'2. Inventaris'!B72:Q571,14),"")</f>
        <v/>
      </c>
      <c r="E71" s="243" t="str">
        <f>IFERROR(VLOOKUP($B71,'2. Inventaris'!B72:Q571,15),"")</f>
        <v/>
      </c>
      <c r="F71" s="243" t="e">
        <f>IF(VLOOKUP(B71,'2. Inventaris'!B72:M76,12,FALSE)="","",IF(VLOOKUP(B71,'2. Inventaris'!B72:M76,12,FALSE)="Substanties bijlage XIV van REACH","JA","NEE"))</f>
        <v>#N/A</v>
      </c>
      <c r="G71" s="215"/>
      <c r="H71" s="215"/>
      <c r="I71" s="215"/>
      <c r="J71" s="215"/>
      <c r="K71" s="215"/>
      <c r="L71" s="216"/>
    </row>
    <row r="72" spans="2:12" x14ac:dyDescent="0.3">
      <c r="B72" s="242" t="str" cm="1">
        <f t="array" ref="B72">IFERROR(INDEX('2. Inventaris'!$B$6:$CR$505,SMALL(IF('2. Inventaris'!$CR$6:$CR$505="YES",ROW('2. Inventaris'!$B$6:$CR$505)-5),ROW(68:68)),1),"")</f>
        <v/>
      </c>
      <c r="C72" s="243" t="str">
        <f>IFERROR(VLOOKUP($B72,'2. Inventaris'!$B$6:$Q$505,2),"")</f>
        <v/>
      </c>
      <c r="D72" s="243" t="str">
        <f>IFERROR(VLOOKUP($B72,'2. Inventaris'!B73:Q572,14),"")</f>
        <v/>
      </c>
      <c r="E72" s="243" t="str">
        <f>IFERROR(VLOOKUP($B72,'2. Inventaris'!B73:Q572,15),"")</f>
        <v/>
      </c>
      <c r="F72" s="243" t="e">
        <f>IF(VLOOKUP(B72,'2. Inventaris'!B73:M77,12,FALSE)="","",IF(VLOOKUP(B72,'2. Inventaris'!B73:M77,12,FALSE)="Substanties bijlage XIV van REACH","JA","NEE"))</f>
        <v>#N/A</v>
      </c>
      <c r="G72" s="215"/>
      <c r="H72" s="215"/>
      <c r="I72" s="215"/>
      <c r="J72" s="215"/>
      <c r="K72" s="215"/>
      <c r="L72" s="216"/>
    </row>
    <row r="73" spans="2:12" x14ac:dyDescent="0.3">
      <c r="B73" s="242" t="str" cm="1">
        <f t="array" ref="B73">IFERROR(INDEX('2. Inventaris'!$B$6:$CR$505,SMALL(IF('2. Inventaris'!$CR$6:$CR$505="YES",ROW('2. Inventaris'!$B$6:$CR$505)-5),ROW(69:69)),1),"")</f>
        <v/>
      </c>
      <c r="C73" s="243" t="str">
        <f>IFERROR(VLOOKUP($B73,'2. Inventaris'!$B$6:$Q$505,2),"")</f>
        <v/>
      </c>
      <c r="D73" s="243" t="str">
        <f>IFERROR(VLOOKUP($B73,'2. Inventaris'!B74:Q573,14),"")</f>
        <v/>
      </c>
      <c r="E73" s="243" t="str">
        <f>IFERROR(VLOOKUP($B73,'2. Inventaris'!B74:Q573,15),"")</f>
        <v/>
      </c>
      <c r="F73" s="243" t="e">
        <f>IF(VLOOKUP(B73,'2. Inventaris'!B74:M78,12,FALSE)="","",IF(VLOOKUP(B73,'2. Inventaris'!B74:M78,12,FALSE)="Substanties bijlage XIV van REACH","JA","NEE"))</f>
        <v>#N/A</v>
      </c>
      <c r="G73" s="215"/>
      <c r="H73" s="215"/>
      <c r="I73" s="215"/>
      <c r="J73" s="215"/>
      <c r="K73" s="215"/>
      <c r="L73" s="216"/>
    </row>
    <row r="74" spans="2:12" x14ac:dyDescent="0.3">
      <c r="B74" s="242" t="str" cm="1">
        <f t="array" ref="B74">IFERROR(INDEX('2. Inventaris'!$B$6:$CR$505,SMALL(IF('2. Inventaris'!$CR$6:$CR$505="YES",ROW('2. Inventaris'!$B$6:$CR$505)-5),ROW(70:70)),1),"")</f>
        <v/>
      </c>
      <c r="C74" s="243" t="str">
        <f>IFERROR(VLOOKUP($B74,'2. Inventaris'!$B$6:$Q$505,2),"")</f>
        <v/>
      </c>
      <c r="D74" s="243" t="str">
        <f>IFERROR(VLOOKUP($B74,'2. Inventaris'!B75:Q574,14),"")</f>
        <v/>
      </c>
      <c r="E74" s="243" t="str">
        <f>IFERROR(VLOOKUP($B74,'2. Inventaris'!B75:Q574,15),"")</f>
        <v/>
      </c>
      <c r="F74" s="243" t="e">
        <f>IF(VLOOKUP(B74,'2. Inventaris'!B75:M79,12,FALSE)="","",IF(VLOOKUP(B74,'2. Inventaris'!B75:M79,12,FALSE)="Substanties bijlage XIV van REACH","JA","NEE"))</f>
        <v>#N/A</v>
      </c>
      <c r="G74" s="215"/>
      <c r="H74" s="215"/>
      <c r="I74" s="215"/>
      <c r="J74" s="215"/>
      <c r="K74" s="215"/>
      <c r="L74" s="216"/>
    </row>
    <row r="75" spans="2:12" x14ac:dyDescent="0.3">
      <c r="B75" s="242" t="str" cm="1">
        <f t="array" ref="B75">IFERROR(INDEX('2. Inventaris'!$B$6:$CR$505,SMALL(IF('2. Inventaris'!$CR$6:$CR$505="YES",ROW('2. Inventaris'!$B$6:$CR$505)-5),ROW(71:71)),1),"")</f>
        <v/>
      </c>
      <c r="C75" s="243" t="str">
        <f>IFERROR(VLOOKUP($B75,'2. Inventaris'!$B$6:$Q$505,2),"")</f>
        <v/>
      </c>
      <c r="D75" s="243" t="str">
        <f>IFERROR(VLOOKUP($B75,'2. Inventaris'!B76:Q575,14),"")</f>
        <v/>
      </c>
      <c r="E75" s="243" t="str">
        <f>IFERROR(VLOOKUP($B75,'2. Inventaris'!B76:Q575,15),"")</f>
        <v/>
      </c>
      <c r="F75" s="243" t="e">
        <f>IF(VLOOKUP(B75,'2. Inventaris'!B76:M80,12,FALSE)="","",IF(VLOOKUP(B75,'2. Inventaris'!B76:M80,12,FALSE)="Substanties bijlage XIV van REACH","JA","NEE"))</f>
        <v>#N/A</v>
      </c>
      <c r="G75" s="215"/>
      <c r="H75" s="215"/>
      <c r="I75" s="215"/>
      <c r="J75" s="215"/>
      <c r="K75" s="215"/>
      <c r="L75" s="216"/>
    </row>
    <row r="76" spans="2:12" x14ac:dyDescent="0.3">
      <c r="B76" s="242" t="str" cm="1">
        <f t="array" ref="B76">IFERROR(INDEX('2. Inventaris'!$B$6:$CR$505,SMALL(IF('2. Inventaris'!$CR$6:$CR$505="YES",ROW('2. Inventaris'!$B$6:$CR$505)-5),ROW(72:72)),1),"")</f>
        <v/>
      </c>
      <c r="C76" s="243" t="str">
        <f>IFERROR(VLOOKUP($B76,'2. Inventaris'!$B$6:$Q$505,2),"")</f>
        <v/>
      </c>
      <c r="D76" s="243" t="str">
        <f>IFERROR(VLOOKUP($B76,'2. Inventaris'!B77:Q576,14),"")</f>
        <v/>
      </c>
      <c r="E76" s="243" t="str">
        <f>IFERROR(VLOOKUP($B76,'2. Inventaris'!B77:Q576,15),"")</f>
        <v/>
      </c>
      <c r="F76" s="243" t="e">
        <f>IF(VLOOKUP(B76,'2. Inventaris'!B77:M81,12,FALSE)="","",IF(VLOOKUP(B76,'2. Inventaris'!B77:M81,12,FALSE)="Substanties bijlage XIV van REACH","JA","NEE"))</f>
        <v>#N/A</v>
      </c>
      <c r="G76" s="215"/>
      <c r="H76" s="215"/>
      <c r="I76" s="215"/>
      <c r="J76" s="215"/>
      <c r="K76" s="215"/>
      <c r="L76" s="216"/>
    </row>
    <row r="77" spans="2:12" x14ac:dyDescent="0.3">
      <c r="B77" s="242" t="str" cm="1">
        <f t="array" ref="B77">IFERROR(INDEX('2. Inventaris'!$B$6:$CR$505,SMALL(IF('2. Inventaris'!$CR$6:$CR$505="YES",ROW('2. Inventaris'!$B$6:$CR$505)-5),ROW(73:73)),1),"")</f>
        <v/>
      </c>
      <c r="C77" s="243" t="str">
        <f>IFERROR(VLOOKUP($B77,'2. Inventaris'!$B$6:$Q$505,2),"")</f>
        <v/>
      </c>
      <c r="D77" s="243" t="str">
        <f>IFERROR(VLOOKUP($B77,'2. Inventaris'!B78:Q577,14),"")</f>
        <v/>
      </c>
      <c r="E77" s="243" t="str">
        <f>IFERROR(VLOOKUP($B77,'2. Inventaris'!B78:Q577,15),"")</f>
        <v/>
      </c>
      <c r="F77" s="243" t="e">
        <f>IF(VLOOKUP(B77,'2. Inventaris'!B78:M82,12,FALSE)="","",IF(VLOOKUP(B77,'2. Inventaris'!B78:M82,12,FALSE)="Substanties bijlage XIV van REACH","JA","NEE"))</f>
        <v>#N/A</v>
      </c>
      <c r="G77" s="215"/>
      <c r="H77" s="215"/>
      <c r="I77" s="215"/>
      <c r="J77" s="215"/>
      <c r="K77" s="215"/>
      <c r="L77" s="216"/>
    </row>
    <row r="78" spans="2:12" x14ac:dyDescent="0.3">
      <c r="B78" s="242" t="str" cm="1">
        <f t="array" ref="B78">IFERROR(INDEX('2. Inventaris'!$B$6:$CR$505,SMALL(IF('2. Inventaris'!$CR$6:$CR$505="YES",ROW('2. Inventaris'!$B$6:$CR$505)-5),ROW(74:74)),1),"")</f>
        <v/>
      </c>
      <c r="C78" s="243" t="str">
        <f>IFERROR(VLOOKUP($B78,'2. Inventaris'!$B$6:$Q$505,2),"")</f>
        <v/>
      </c>
      <c r="D78" s="243" t="str">
        <f>IFERROR(VLOOKUP($B78,'2. Inventaris'!B79:Q578,14),"")</f>
        <v/>
      </c>
      <c r="E78" s="243" t="str">
        <f>IFERROR(VLOOKUP($B78,'2. Inventaris'!B79:Q578,15),"")</f>
        <v/>
      </c>
      <c r="F78" s="243" t="e">
        <f>IF(VLOOKUP(B78,'2. Inventaris'!B79:M83,12,FALSE)="","",IF(VLOOKUP(B78,'2. Inventaris'!B79:M83,12,FALSE)="Substanties bijlage XIV van REACH","JA","NEE"))</f>
        <v>#N/A</v>
      </c>
      <c r="G78" s="215"/>
      <c r="H78" s="215"/>
      <c r="I78" s="215"/>
      <c r="J78" s="215"/>
      <c r="K78" s="215"/>
      <c r="L78" s="216"/>
    </row>
    <row r="79" spans="2:12" x14ac:dyDescent="0.3">
      <c r="B79" s="242" t="str" cm="1">
        <f t="array" ref="B79">IFERROR(INDEX('2. Inventaris'!$B$6:$CR$505,SMALL(IF('2. Inventaris'!$CR$6:$CR$505="YES",ROW('2. Inventaris'!$B$6:$CR$505)-5),ROW(75:75)),1),"")</f>
        <v/>
      </c>
      <c r="C79" s="243" t="str">
        <f>IFERROR(VLOOKUP($B79,'2. Inventaris'!$B$6:$Q$505,2),"")</f>
        <v/>
      </c>
      <c r="D79" s="243" t="str">
        <f>IFERROR(VLOOKUP($B79,'2. Inventaris'!B80:Q579,14),"")</f>
        <v/>
      </c>
      <c r="E79" s="243" t="str">
        <f>IFERROR(VLOOKUP($B79,'2. Inventaris'!B80:Q579,15),"")</f>
        <v/>
      </c>
      <c r="F79" s="243" t="e">
        <f>IF(VLOOKUP(B79,'2. Inventaris'!B80:M84,12,FALSE)="","",IF(VLOOKUP(B79,'2. Inventaris'!B80:M84,12,FALSE)="Substanties bijlage XIV van REACH","JA","NEE"))</f>
        <v>#N/A</v>
      </c>
      <c r="G79" s="215"/>
      <c r="H79" s="215"/>
      <c r="I79" s="215"/>
      <c r="J79" s="215"/>
      <c r="K79" s="215"/>
      <c r="L79" s="216"/>
    </row>
    <row r="80" spans="2:12" x14ac:dyDescent="0.3">
      <c r="B80" s="242" t="str" cm="1">
        <f t="array" ref="B80">IFERROR(INDEX('2. Inventaris'!$B$6:$CR$505,SMALL(IF('2. Inventaris'!$CR$6:$CR$505="YES",ROW('2. Inventaris'!$B$6:$CR$505)-5),ROW(76:76)),1),"")</f>
        <v/>
      </c>
      <c r="C80" s="243" t="str">
        <f>IFERROR(VLOOKUP($B80,'2. Inventaris'!$B$6:$Q$505,2),"")</f>
        <v/>
      </c>
      <c r="D80" s="243" t="str">
        <f>IFERROR(VLOOKUP($B80,'2. Inventaris'!B81:Q580,14),"")</f>
        <v/>
      </c>
      <c r="E80" s="243" t="str">
        <f>IFERROR(VLOOKUP($B80,'2. Inventaris'!B81:Q580,15),"")</f>
        <v/>
      </c>
      <c r="F80" s="243" t="e">
        <f>IF(VLOOKUP(B80,'2. Inventaris'!B81:M85,12,FALSE)="","",IF(VLOOKUP(B80,'2. Inventaris'!B81:M85,12,FALSE)="Substanties bijlage XIV van REACH","JA","NEE"))</f>
        <v>#N/A</v>
      </c>
      <c r="G80" s="215"/>
      <c r="H80" s="215"/>
      <c r="I80" s="215"/>
      <c r="J80" s="215"/>
      <c r="K80" s="215"/>
      <c r="L80" s="216"/>
    </row>
    <row r="81" spans="2:12" x14ac:dyDescent="0.3">
      <c r="B81" s="242" t="str" cm="1">
        <f t="array" ref="B81">IFERROR(INDEX('2. Inventaris'!$B$6:$CR$505,SMALL(IF('2. Inventaris'!$CR$6:$CR$505="YES",ROW('2. Inventaris'!$B$6:$CR$505)-5),ROW(77:77)),1),"")</f>
        <v/>
      </c>
      <c r="C81" s="243" t="str">
        <f>IFERROR(VLOOKUP($B81,'2. Inventaris'!$B$6:$Q$505,2),"")</f>
        <v/>
      </c>
      <c r="D81" s="243" t="str">
        <f>IFERROR(VLOOKUP($B81,'2. Inventaris'!B82:Q581,14),"")</f>
        <v/>
      </c>
      <c r="E81" s="243" t="str">
        <f>IFERROR(VLOOKUP($B81,'2. Inventaris'!B82:Q581,15),"")</f>
        <v/>
      </c>
      <c r="F81" s="243" t="e">
        <f>IF(VLOOKUP(B81,'2. Inventaris'!B82:M86,12,FALSE)="","",IF(VLOOKUP(B81,'2. Inventaris'!B82:M86,12,FALSE)="Substanties bijlage XIV van REACH","JA","NEE"))</f>
        <v>#N/A</v>
      </c>
      <c r="G81" s="215"/>
      <c r="H81" s="215"/>
      <c r="I81" s="215"/>
      <c r="J81" s="215"/>
      <c r="K81" s="215"/>
      <c r="L81" s="216"/>
    </row>
    <row r="82" spans="2:12" x14ac:dyDescent="0.3">
      <c r="B82" s="242" t="str" cm="1">
        <f t="array" ref="B82">IFERROR(INDEX('2. Inventaris'!$B$6:$CR$505,SMALL(IF('2. Inventaris'!$CR$6:$CR$505="YES",ROW('2. Inventaris'!$B$6:$CR$505)-5),ROW(78:78)),1),"")</f>
        <v/>
      </c>
      <c r="C82" s="243" t="str">
        <f>IFERROR(VLOOKUP($B82,'2. Inventaris'!$B$6:$Q$505,2),"")</f>
        <v/>
      </c>
      <c r="D82" s="243" t="str">
        <f>IFERROR(VLOOKUP($B82,'2. Inventaris'!B83:Q582,14),"")</f>
        <v/>
      </c>
      <c r="E82" s="243" t="str">
        <f>IFERROR(VLOOKUP($B82,'2. Inventaris'!B83:Q582,15),"")</f>
        <v/>
      </c>
      <c r="F82" s="243" t="e">
        <f>IF(VLOOKUP(B82,'2. Inventaris'!B83:M87,12,FALSE)="","",IF(VLOOKUP(B82,'2. Inventaris'!B83:M87,12,FALSE)="Substanties bijlage XIV van REACH","JA","NEE"))</f>
        <v>#N/A</v>
      </c>
      <c r="G82" s="215"/>
      <c r="H82" s="215"/>
      <c r="I82" s="215"/>
      <c r="J82" s="215"/>
      <c r="K82" s="215"/>
      <c r="L82" s="216"/>
    </row>
    <row r="83" spans="2:12" x14ac:dyDescent="0.3">
      <c r="B83" s="242" t="str" cm="1">
        <f t="array" ref="B83">IFERROR(INDEX('2. Inventaris'!$B$6:$CR$505,SMALL(IF('2. Inventaris'!$CR$6:$CR$505="YES",ROW('2. Inventaris'!$B$6:$CR$505)-5),ROW(79:79)),1),"")</f>
        <v/>
      </c>
      <c r="C83" s="243" t="str">
        <f>IFERROR(VLOOKUP($B83,'2. Inventaris'!$B$6:$Q$505,2),"")</f>
        <v/>
      </c>
      <c r="D83" s="243" t="str">
        <f>IFERROR(VLOOKUP($B83,'2. Inventaris'!B84:Q583,14),"")</f>
        <v/>
      </c>
      <c r="E83" s="243" t="str">
        <f>IFERROR(VLOOKUP($B83,'2. Inventaris'!B84:Q583,15),"")</f>
        <v/>
      </c>
      <c r="F83" s="243" t="e">
        <f>IF(VLOOKUP(B83,'2. Inventaris'!B84:M88,12,FALSE)="","",IF(VLOOKUP(B83,'2. Inventaris'!B84:M88,12,FALSE)="Substanties bijlage XIV van REACH","JA","NEE"))</f>
        <v>#N/A</v>
      </c>
      <c r="G83" s="215"/>
      <c r="H83" s="215"/>
      <c r="I83" s="215"/>
      <c r="J83" s="215"/>
      <c r="K83" s="215"/>
      <c r="L83" s="216"/>
    </row>
    <row r="84" spans="2:12" x14ac:dyDescent="0.3">
      <c r="B84" s="242" t="str" cm="1">
        <f t="array" ref="B84">IFERROR(INDEX('2. Inventaris'!$B$6:$CR$505,SMALL(IF('2. Inventaris'!$CR$6:$CR$505="YES",ROW('2. Inventaris'!$B$6:$CR$505)-5),ROW(80:80)),1),"")</f>
        <v/>
      </c>
      <c r="C84" s="243" t="str">
        <f>IFERROR(VLOOKUP($B84,'2. Inventaris'!$B$6:$Q$505,2),"")</f>
        <v/>
      </c>
      <c r="D84" s="243" t="str">
        <f>IFERROR(VLOOKUP($B84,'2. Inventaris'!B85:Q584,14),"")</f>
        <v/>
      </c>
      <c r="E84" s="243" t="str">
        <f>IFERROR(VLOOKUP($B84,'2. Inventaris'!B85:Q584,15),"")</f>
        <v/>
      </c>
      <c r="F84" s="243" t="e">
        <f>IF(VLOOKUP(B84,'2. Inventaris'!B85:M89,12,FALSE)="","",IF(VLOOKUP(B84,'2. Inventaris'!B85:M89,12,FALSE)="Substanties bijlage XIV van REACH","JA","NEE"))</f>
        <v>#N/A</v>
      </c>
      <c r="G84" s="215"/>
      <c r="H84" s="215"/>
      <c r="I84" s="215"/>
      <c r="J84" s="215"/>
      <c r="K84" s="215"/>
      <c r="L84" s="216"/>
    </row>
    <row r="85" spans="2:12" x14ac:dyDescent="0.3">
      <c r="B85" s="242" t="str" cm="1">
        <f t="array" ref="B85">IFERROR(INDEX('2. Inventaris'!$B$6:$CR$505,SMALL(IF('2. Inventaris'!$CR$6:$CR$505="YES",ROW('2. Inventaris'!$B$6:$CR$505)-5),ROW(81:81)),1),"")</f>
        <v/>
      </c>
      <c r="C85" s="243" t="str">
        <f>IFERROR(VLOOKUP($B85,'2. Inventaris'!$B$6:$Q$505,2),"")</f>
        <v/>
      </c>
      <c r="D85" s="243" t="str">
        <f>IFERROR(VLOOKUP($B85,'2. Inventaris'!B86:Q585,14),"")</f>
        <v/>
      </c>
      <c r="E85" s="243" t="str">
        <f>IFERROR(VLOOKUP($B85,'2. Inventaris'!B86:Q585,15),"")</f>
        <v/>
      </c>
      <c r="F85" s="243" t="e">
        <f>IF(VLOOKUP(B85,'2. Inventaris'!B86:M90,12,FALSE)="","",IF(VLOOKUP(B85,'2. Inventaris'!B86:M90,12,FALSE)="Substanties bijlage XIV van REACH","JA","NEE"))</f>
        <v>#N/A</v>
      </c>
      <c r="G85" s="215"/>
      <c r="H85" s="215"/>
      <c r="I85" s="215"/>
      <c r="J85" s="215"/>
      <c r="K85" s="215"/>
      <c r="L85" s="216"/>
    </row>
    <row r="86" spans="2:12" x14ac:dyDescent="0.3">
      <c r="B86" s="242" t="str" cm="1">
        <f t="array" ref="B86">IFERROR(INDEX('2. Inventaris'!$B$6:$CR$505,SMALL(IF('2. Inventaris'!$CR$6:$CR$505="YES",ROW('2. Inventaris'!$B$6:$CR$505)-5),ROW(82:82)),1),"")</f>
        <v/>
      </c>
      <c r="C86" s="243" t="str">
        <f>IFERROR(VLOOKUP($B86,'2. Inventaris'!$B$6:$Q$505,2),"")</f>
        <v/>
      </c>
      <c r="D86" s="243" t="str">
        <f>IFERROR(VLOOKUP($B86,'2. Inventaris'!B87:Q586,14),"")</f>
        <v/>
      </c>
      <c r="E86" s="243" t="str">
        <f>IFERROR(VLOOKUP($B86,'2. Inventaris'!B87:Q586,15),"")</f>
        <v/>
      </c>
      <c r="F86" s="243" t="e">
        <f>IF(VLOOKUP(B86,'2. Inventaris'!B87:M91,12,FALSE)="","",IF(VLOOKUP(B86,'2. Inventaris'!B87:M91,12,FALSE)="Substanties bijlage XIV van REACH","JA","NEE"))</f>
        <v>#N/A</v>
      </c>
      <c r="G86" s="215"/>
      <c r="H86" s="215"/>
      <c r="I86" s="215"/>
      <c r="J86" s="215"/>
      <c r="K86" s="215"/>
      <c r="L86" s="216"/>
    </row>
    <row r="87" spans="2:12" x14ac:dyDescent="0.3">
      <c r="B87" s="242" t="str" cm="1">
        <f t="array" ref="B87">IFERROR(INDEX('2. Inventaris'!$B$6:$CR$505,SMALL(IF('2. Inventaris'!$CR$6:$CR$505="YES",ROW('2. Inventaris'!$B$6:$CR$505)-5),ROW(83:83)),1),"")</f>
        <v/>
      </c>
      <c r="C87" s="243" t="str">
        <f>IFERROR(VLOOKUP($B87,'2. Inventaris'!$B$6:$Q$505,2),"")</f>
        <v/>
      </c>
      <c r="D87" s="243" t="str">
        <f>IFERROR(VLOOKUP($B87,'2. Inventaris'!B88:Q587,14),"")</f>
        <v/>
      </c>
      <c r="E87" s="243" t="str">
        <f>IFERROR(VLOOKUP($B87,'2. Inventaris'!B88:Q587,15),"")</f>
        <v/>
      </c>
      <c r="F87" s="243" t="e">
        <f>IF(VLOOKUP(B87,'2. Inventaris'!B88:M92,12,FALSE)="","",IF(VLOOKUP(B87,'2. Inventaris'!B88:M92,12,FALSE)="Substanties bijlage XIV van REACH","JA","NEE"))</f>
        <v>#N/A</v>
      </c>
      <c r="G87" s="215"/>
      <c r="H87" s="215"/>
      <c r="I87" s="215"/>
      <c r="J87" s="215"/>
      <c r="K87" s="215"/>
      <c r="L87" s="216"/>
    </row>
    <row r="88" spans="2:12" x14ac:dyDescent="0.3">
      <c r="B88" s="242" t="str" cm="1">
        <f t="array" ref="B88">IFERROR(INDEX('2. Inventaris'!$B$6:$CR$505,SMALL(IF('2. Inventaris'!$CR$6:$CR$505="YES",ROW('2. Inventaris'!$B$6:$CR$505)-5),ROW(84:84)),1),"")</f>
        <v/>
      </c>
      <c r="C88" s="243" t="str">
        <f>IFERROR(VLOOKUP($B88,'2. Inventaris'!$B$6:$Q$505,2),"")</f>
        <v/>
      </c>
      <c r="D88" s="243" t="str">
        <f>IFERROR(VLOOKUP($B88,'2. Inventaris'!B89:Q588,14),"")</f>
        <v/>
      </c>
      <c r="E88" s="243" t="str">
        <f>IFERROR(VLOOKUP($B88,'2. Inventaris'!B89:Q588,15),"")</f>
        <v/>
      </c>
      <c r="F88" s="243" t="e">
        <f>IF(VLOOKUP(B88,'2. Inventaris'!B89:M93,12,FALSE)="","",IF(VLOOKUP(B88,'2. Inventaris'!B89:M93,12,FALSE)="Substanties bijlage XIV van REACH","JA","NEE"))</f>
        <v>#N/A</v>
      </c>
      <c r="G88" s="215"/>
      <c r="H88" s="215"/>
      <c r="I88" s="215"/>
      <c r="J88" s="215"/>
      <c r="K88" s="215"/>
      <c r="L88" s="216"/>
    </row>
    <row r="89" spans="2:12" x14ac:dyDescent="0.3">
      <c r="B89" s="242" t="str" cm="1">
        <f t="array" ref="B89">IFERROR(INDEX('2. Inventaris'!$B$6:$CR$505,SMALL(IF('2. Inventaris'!$CR$6:$CR$505="YES",ROW('2. Inventaris'!$B$6:$CR$505)-5),ROW(85:85)),1),"")</f>
        <v/>
      </c>
      <c r="C89" s="243" t="str">
        <f>IFERROR(VLOOKUP($B89,'2. Inventaris'!$B$6:$Q$505,2),"")</f>
        <v/>
      </c>
      <c r="D89" s="243" t="str">
        <f>IFERROR(VLOOKUP($B89,'2. Inventaris'!B90:Q589,14),"")</f>
        <v/>
      </c>
      <c r="E89" s="243" t="str">
        <f>IFERROR(VLOOKUP($B89,'2. Inventaris'!B90:Q589,15),"")</f>
        <v/>
      </c>
      <c r="F89" s="243" t="e">
        <f>IF(VLOOKUP(B89,'2. Inventaris'!B90:M94,12,FALSE)="","",IF(VLOOKUP(B89,'2. Inventaris'!B90:M94,12,FALSE)="Substanties bijlage XIV van REACH","JA","NEE"))</f>
        <v>#N/A</v>
      </c>
      <c r="G89" s="215"/>
      <c r="H89" s="215"/>
      <c r="I89" s="215"/>
      <c r="J89" s="215"/>
      <c r="K89" s="215"/>
      <c r="L89" s="216"/>
    </row>
    <row r="90" spans="2:12" x14ac:dyDescent="0.3">
      <c r="B90" s="242" t="str" cm="1">
        <f t="array" ref="B90">IFERROR(INDEX('2. Inventaris'!$B$6:$CR$505,SMALL(IF('2. Inventaris'!$CR$6:$CR$505="YES",ROW('2. Inventaris'!$B$6:$CR$505)-5),ROW(86:86)),1),"")</f>
        <v/>
      </c>
      <c r="C90" s="243" t="str">
        <f>IFERROR(VLOOKUP($B90,'2. Inventaris'!$B$6:$Q$505,2),"")</f>
        <v/>
      </c>
      <c r="D90" s="243" t="str">
        <f>IFERROR(VLOOKUP($B90,'2. Inventaris'!B91:Q590,14),"")</f>
        <v/>
      </c>
      <c r="E90" s="243" t="str">
        <f>IFERROR(VLOOKUP($B90,'2. Inventaris'!B91:Q590,15),"")</f>
        <v/>
      </c>
      <c r="F90" s="243" t="e">
        <f>IF(VLOOKUP(B90,'2. Inventaris'!B91:M95,12,FALSE)="","",IF(VLOOKUP(B90,'2. Inventaris'!B91:M95,12,FALSE)="Substanties bijlage XIV van REACH","JA","NEE"))</f>
        <v>#N/A</v>
      </c>
      <c r="G90" s="215"/>
      <c r="H90" s="215"/>
      <c r="I90" s="215"/>
      <c r="J90" s="215"/>
      <c r="K90" s="215"/>
      <c r="L90" s="216"/>
    </row>
    <row r="91" spans="2:12" x14ac:dyDescent="0.3">
      <c r="B91" s="242" t="str" cm="1">
        <f t="array" ref="B91">IFERROR(INDEX('2. Inventaris'!$B$6:$CR$505,SMALL(IF('2. Inventaris'!$CR$6:$CR$505="YES",ROW('2. Inventaris'!$B$6:$CR$505)-5),ROW(87:87)),1),"")</f>
        <v/>
      </c>
      <c r="C91" s="243" t="str">
        <f>IFERROR(VLOOKUP($B91,'2. Inventaris'!$B$6:$Q$505,2),"")</f>
        <v/>
      </c>
      <c r="D91" s="243" t="str">
        <f>IFERROR(VLOOKUP($B91,'2. Inventaris'!B92:Q591,14),"")</f>
        <v/>
      </c>
      <c r="E91" s="243" t="str">
        <f>IFERROR(VLOOKUP($B91,'2. Inventaris'!B92:Q591,15),"")</f>
        <v/>
      </c>
      <c r="F91" s="243" t="e">
        <f>IF(VLOOKUP(B91,'2. Inventaris'!B92:M96,12,FALSE)="","",IF(VLOOKUP(B91,'2. Inventaris'!B92:M96,12,FALSE)="Substanties bijlage XIV van REACH","JA","NEE"))</f>
        <v>#N/A</v>
      </c>
      <c r="G91" s="215"/>
      <c r="H91" s="215"/>
      <c r="I91" s="215"/>
      <c r="J91" s="215"/>
      <c r="K91" s="215"/>
      <c r="L91" s="216"/>
    </row>
    <row r="92" spans="2:12" x14ac:dyDescent="0.3">
      <c r="B92" s="242" t="str" cm="1">
        <f t="array" ref="B92">IFERROR(INDEX('2. Inventaris'!$B$6:$CR$505,SMALL(IF('2. Inventaris'!$CR$6:$CR$505="YES",ROW('2. Inventaris'!$B$6:$CR$505)-5),ROW(88:88)),1),"")</f>
        <v/>
      </c>
      <c r="C92" s="243" t="str">
        <f>IFERROR(VLOOKUP($B92,'2. Inventaris'!$B$6:$Q$505,2),"")</f>
        <v/>
      </c>
      <c r="D92" s="243" t="str">
        <f>IFERROR(VLOOKUP($B92,'2. Inventaris'!B93:Q592,14),"")</f>
        <v/>
      </c>
      <c r="E92" s="243" t="str">
        <f>IFERROR(VLOOKUP($B92,'2. Inventaris'!B93:Q592,15),"")</f>
        <v/>
      </c>
      <c r="F92" s="243" t="e">
        <f>IF(VLOOKUP(B92,'2. Inventaris'!B93:M97,12,FALSE)="","",IF(VLOOKUP(B92,'2. Inventaris'!B93:M97,12,FALSE)="Substanties bijlage XIV van REACH","JA","NEE"))</f>
        <v>#N/A</v>
      </c>
      <c r="G92" s="215"/>
      <c r="H92" s="215"/>
      <c r="I92" s="215"/>
      <c r="J92" s="215"/>
      <c r="K92" s="215"/>
      <c r="L92" s="216"/>
    </row>
    <row r="93" spans="2:12" x14ac:dyDescent="0.3">
      <c r="B93" s="242" t="str" cm="1">
        <f t="array" ref="B93">IFERROR(INDEX('2. Inventaris'!$B$6:$CR$505,SMALL(IF('2. Inventaris'!$CR$6:$CR$505="YES",ROW('2. Inventaris'!$B$6:$CR$505)-5),ROW(89:89)),1),"")</f>
        <v/>
      </c>
      <c r="C93" s="243" t="str">
        <f>IFERROR(VLOOKUP($B93,'2. Inventaris'!$B$6:$Q$505,2),"")</f>
        <v/>
      </c>
      <c r="D93" s="243" t="str">
        <f>IFERROR(VLOOKUP($B93,'2. Inventaris'!B94:Q593,14),"")</f>
        <v/>
      </c>
      <c r="E93" s="243" t="str">
        <f>IFERROR(VLOOKUP($B93,'2. Inventaris'!B94:Q593,15),"")</f>
        <v/>
      </c>
      <c r="F93" s="243" t="e">
        <f>IF(VLOOKUP(B93,'2. Inventaris'!B94:M98,12,FALSE)="","",IF(VLOOKUP(B93,'2. Inventaris'!B94:M98,12,FALSE)="Substanties bijlage XIV van REACH","JA","NEE"))</f>
        <v>#N/A</v>
      </c>
      <c r="G93" s="215"/>
      <c r="H93" s="215"/>
      <c r="I93" s="215"/>
      <c r="J93" s="215"/>
      <c r="K93" s="215"/>
      <c r="L93" s="216"/>
    </row>
    <row r="94" spans="2:12" x14ac:dyDescent="0.3">
      <c r="B94" s="242" t="str" cm="1">
        <f t="array" ref="B94">IFERROR(INDEX('2. Inventaris'!$B$6:$CR$505,SMALL(IF('2. Inventaris'!$CR$6:$CR$505="YES",ROW('2. Inventaris'!$B$6:$CR$505)-5),ROW(90:90)),1),"")</f>
        <v/>
      </c>
      <c r="C94" s="243" t="str">
        <f>IFERROR(VLOOKUP($B94,'2. Inventaris'!$B$6:$Q$505,2),"")</f>
        <v/>
      </c>
      <c r="D94" s="243" t="str">
        <f>IFERROR(VLOOKUP($B94,'2. Inventaris'!B95:Q594,14),"")</f>
        <v/>
      </c>
      <c r="E94" s="243" t="str">
        <f>IFERROR(VLOOKUP($B94,'2. Inventaris'!B95:Q594,15),"")</f>
        <v/>
      </c>
      <c r="F94" s="243" t="e">
        <f>IF(VLOOKUP(B94,'2. Inventaris'!B95:M99,12,FALSE)="","",IF(VLOOKUP(B94,'2. Inventaris'!B95:M99,12,FALSE)="Substanties bijlage XIV van REACH","JA","NEE"))</f>
        <v>#N/A</v>
      </c>
      <c r="G94" s="215"/>
      <c r="H94" s="215"/>
      <c r="I94" s="215"/>
      <c r="J94" s="215"/>
      <c r="K94" s="215"/>
      <c r="L94" s="216"/>
    </row>
    <row r="95" spans="2:12" x14ac:dyDescent="0.3">
      <c r="B95" s="242" t="str" cm="1">
        <f t="array" ref="B95">IFERROR(INDEX('2. Inventaris'!$B$6:$CR$505,SMALL(IF('2. Inventaris'!$CR$6:$CR$505="YES",ROW('2. Inventaris'!$B$6:$CR$505)-5),ROW(91:91)),1),"")</f>
        <v/>
      </c>
      <c r="C95" s="243" t="str">
        <f>IFERROR(VLOOKUP($B95,'2. Inventaris'!$B$6:$Q$505,2),"")</f>
        <v/>
      </c>
      <c r="D95" s="243" t="str">
        <f>IFERROR(VLOOKUP($B95,'2. Inventaris'!B96:Q595,14),"")</f>
        <v/>
      </c>
      <c r="E95" s="243" t="str">
        <f>IFERROR(VLOOKUP($B95,'2. Inventaris'!B96:Q595,15),"")</f>
        <v/>
      </c>
      <c r="F95" s="243" t="e">
        <f>IF(VLOOKUP(B95,'2. Inventaris'!B96:M100,12,FALSE)="","",IF(VLOOKUP(B95,'2. Inventaris'!B96:M100,12,FALSE)="Substanties bijlage XIV van REACH","JA","NEE"))</f>
        <v>#N/A</v>
      </c>
      <c r="G95" s="215"/>
      <c r="H95" s="215"/>
      <c r="I95" s="215"/>
      <c r="J95" s="215"/>
      <c r="K95" s="215"/>
      <c r="L95" s="216"/>
    </row>
    <row r="96" spans="2:12" x14ac:dyDescent="0.3">
      <c r="B96" s="242" t="str" cm="1">
        <f t="array" ref="B96">IFERROR(INDEX('2. Inventaris'!$B$6:$CR$505,SMALL(IF('2. Inventaris'!$CR$6:$CR$505="YES",ROW('2. Inventaris'!$B$6:$CR$505)-5),ROW(92:92)),1),"")</f>
        <v/>
      </c>
      <c r="C96" s="243" t="str">
        <f>IFERROR(VLOOKUP($B96,'2. Inventaris'!$B$6:$Q$505,2),"")</f>
        <v/>
      </c>
      <c r="D96" s="243" t="str">
        <f>IFERROR(VLOOKUP($B96,'2. Inventaris'!B97:Q596,14),"")</f>
        <v/>
      </c>
      <c r="E96" s="243" t="str">
        <f>IFERROR(VLOOKUP($B96,'2. Inventaris'!B97:Q596,15),"")</f>
        <v/>
      </c>
      <c r="F96" s="243" t="e">
        <f>IF(VLOOKUP(B96,'2. Inventaris'!B97:M101,12,FALSE)="","",IF(VLOOKUP(B96,'2. Inventaris'!B97:M101,12,FALSE)="Substanties bijlage XIV van REACH","JA","NEE"))</f>
        <v>#N/A</v>
      </c>
      <c r="G96" s="215"/>
      <c r="H96" s="215"/>
      <c r="I96" s="215"/>
      <c r="J96" s="215"/>
      <c r="K96" s="215"/>
      <c r="L96" s="216"/>
    </row>
    <row r="97" spans="2:12" x14ac:dyDescent="0.3">
      <c r="B97" s="242" t="str" cm="1">
        <f t="array" ref="B97">IFERROR(INDEX('2. Inventaris'!$B$6:$CR$505,SMALL(IF('2. Inventaris'!$CR$6:$CR$505="YES",ROW('2. Inventaris'!$B$6:$CR$505)-5),ROW(93:93)),1),"")</f>
        <v/>
      </c>
      <c r="C97" s="243" t="str">
        <f>IFERROR(VLOOKUP($B97,'2. Inventaris'!$B$6:$Q$505,2),"")</f>
        <v/>
      </c>
      <c r="D97" s="243" t="str">
        <f>IFERROR(VLOOKUP($B97,'2. Inventaris'!B98:Q597,14),"")</f>
        <v/>
      </c>
      <c r="E97" s="243" t="str">
        <f>IFERROR(VLOOKUP($B97,'2. Inventaris'!B98:Q597,15),"")</f>
        <v/>
      </c>
      <c r="F97" s="243" t="e">
        <f>IF(VLOOKUP(B97,'2. Inventaris'!B98:M102,12,FALSE)="","",IF(VLOOKUP(B97,'2. Inventaris'!B98:M102,12,FALSE)="Substanties bijlage XIV van REACH","JA","NEE"))</f>
        <v>#N/A</v>
      </c>
      <c r="G97" s="215"/>
      <c r="H97" s="215"/>
      <c r="I97" s="215"/>
      <c r="J97" s="215"/>
      <c r="K97" s="215"/>
      <c r="L97" s="216"/>
    </row>
    <row r="98" spans="2:12" x14ac:dyDescent="0.3">
      <c r="B98" s="242" t="str" cm="1">
        <f t="array" ref="B98">IFERROR(INDEX('2. Inventaris'!$B$6:$CR$505,SMALL(IF('2. Inventaris'!$CR$6:$CR$505="YES",ROW('2. Inventaris'!$B$6:$CR$505)-5),ROW(94:94)),1),"")</f>
        <v/>
      </c>
      <c r="C98" s="243" t="str">
        <f>IFERROR(VLOOKUP($B98,'2. Inventaris'!$B$6:$Q$505,2),"")</f>
        <v/>
      </c>
      <c r="D98" s="243" t="str">
        <f>IFERROR(VLOOKUP($B98,'2. Inventaris'!B99:Q598,14),"")</f>
        <v/>
      </c>
      <c r="E98" s="243" t="str">
        <f>IFERROR(VLOOKUP($B98,'2. Inventaris'!B99:Q598,15),"")</f>
        <v/>
      </c>
      <c r="F98" s="243" t="e">
        <f>IF(VLOOKUP(B98,'2. Inventaris'!B99:M103,12,FALSE)="","",IF(VLOOKUP(B98,'2. Inventaris'!B99:M103,12,FALSE)="Substanties bijlage XIV van REACH","JA","NEE"))</f>
        <v>#N/A</v>
      </c>
      <c r="G98" s="215"/>
      <c r="H98" s="215"/>
      <c r="I98" s="215"/>
      <c r="J98" s="215"/>
      <c r="K98" s="215"/>
      <c r="L98" s="216"/>
    </row>
    <row r="99" spans="2:12" x14ac:dyDescent="0.3">
      <c r="B99" s="242" t="str" cm="1">
        <f t="array" ref="B99">IFERROR(INDEX('2. Inventaris'!$B$6:$CR$505,SMALL(IF('2. Inventaris'!$CR$6:$CR$505="YES",ROW('2. Inventaris'!$B$6:$CR$505)-5),ROW(95:95)),1),"")</f>
        <v/>
      </c>
      <c r="C99" s="243" t="str">
        <f>IFERROR(VLOOKUP($B99,'2. Inventaris'!$B$6:$Q$505,2),"")</f>
        <v/>
      </c>
      <c r="D99" s="243" t="str">
        <f>IFERROR(VLOOKUP($B99,'2. Inventaris'!B100:Q599,14),"")</f>
        <v/>
      </c>
      <c r="E99" s="243" t="str">
        <f>IFERROR(VLOOKUP($B99,'2. Inventaris'!B100:Q599,15),"")</f>
        <v/>
      </c>
      <c r="F99" s="243" t="e">
        <f>IF(VLOOKUP(B99,'2. Inventaris'!B100:M104,12,FALSE)="","",IF(VLOOKUP(B99,'2. Inventaris'!B100:M104,12,FALSE)="Substanties bijlage XIV van REACH","JA","NEE"))</f>
        <v>#N/A</v>
      </c>
      <c r="G99" s="215"/>
      <c r="H99" s="215"/>
      <c r="I99" s="215"/>
      <c r="J99" s="215"/>
      <c r="K99" s="215"/>
      <c r="L99" s="216"/>
    </row>
    <row r="100" spans="2:12" x14ac:dyDescent="0.3">
      <c r="B100" s="242" t="str" cm="1">
        <f t="array" ref="B100">IFERROR(INDEX('2. Inventaris'!$B$6:$CR$505,SMALL(IF('2. Inventaris'!$CR$6:$CR$505="YES",ROW('2. Inventaris'!$B$6:$CR$505)-5),ROW(96:96)),1),"")</f>
        <v/>
      </c>
      <c r="C100" s="243" t="str">
        <f>IFERROR(VLOOKUP($B100,'2. Inventaris'!$B$6:$Q$505,2),"")</f>
        <v/>
      </c>
      <c r="D100" s="243" t="str">
        <f>IFERROR(VLOOKUP($B100,'2. Inventaris'!B101:Q600,14),"")</f>
        <v/>
      </c>
      <c r="E100" s="243" t="str">
        <f>IFERROR(VLOOKUP($B100,'2. Inventaris'!B101:Q600,15),"")</f>
        <v/>
      </c>
      <c r="F100" s="243" t="e">
        <f>IF(VLOOKUP(B100,'2. Inventaris'!B101:M105,12,FALSE)="","",IF(VLOOKUP(B100,'2. Inventaris'!B101:M105,12,FALSE)="Substanties bijlage XIV van REACH","JA","NEE"))</f>
        <v>#N/A</v>
      </c>
      <c r="G100" s="215"/>
      <c r="H100" s="215"/>
      <c r="I100" s="215"/>
      <c r="J100" s="215"/>
      <c r="K100" s="215"/>
      <c r="L100" s="216"/>
    </row>
    <row r="101" spans="2:12" x14ac:dyDescent="0.3">
      <c r="B101" s="242" t="str" cm="1">
        <f t="array" ref="B101">IFERROR(INDEX('2. Inventaris'!$B$6:$CR$505,SMALL(IF('2. Inventaris'!$CR$6:$CR$505="YES",ROW('2. Inventaris'!$B$6:$CR$505)-5),ROW(97:97)),1),"")</f>
        <v/>
      </c>
      <c r="C101" s="243" t="str">
        <f>IFERROR(VLOOKUP($B101,'2. Inventaris'!$B$6:$Q$505,2),"")</f>
        <v/>
      </c>
      <c r="D101" s="243" t="str">
        <f>IFERROR(VLOOKUP($B101,'2. Inventaris'!B102:Q601,14),"")</f>
        <v/>
      </c>
      <c r="E101" s="243" t="str">
        <f>IFERROR(VLOOKUP($B101,'2. Inventaris'!B102:Q601,15),"")</f>
        <v/>
      </c>
      <c r="F101" s="243" t="e">
        <f>IF(VLOOKUP(B101,'2. Inventaris'!B102:M106,12,FALSE)="","",IF(VLOOKUP(B101,'2. Inventaris'!B102:M106,12,FALSE)="Substanties bijlage XIV van REACH","JA","NEE"))</f>
        <v>#N/A</v>
      </c>
      <c r="G101" s="215"/>
      <c r="H101" s="215"/>
      <c r="I101" s="215"/>
      <c r="J101" s="215"/>
      <c r="K101" s="215"/>
      <c r="L101" s="216"/>
    </row>
    <row r="102" spans="2:12" x14ac:dyDescent="0.3">
      <c r="B102" s="242" t="str" cm="1">
        <f t="array" ref="B102">IFERROR(INDEX('2. Inventaris'!$B$6:$CR$505,SMALL(IF('2. Inventaris'!$CR$6:$CR$505="YES",ROW('2. Inventaris'!$B$6:$CR$505)-5),ROW(98:98)),1),"")</f>
        <v/>
      </c>
      <c r="C102" s="243" t="str">
        <f>IFERROR(VLOOKUP($B102,'2. Inventaris'!$B$6:$Q$505,2),"")</f>
        <v/>
      </c>
      <c r="D102" s="243" t="str">
        <f>IFERROR(VLOOKUP($B102,'2. Inventaris'!B103:Q602,14),"")</f>
        <v/>
      </c>
      <c r="E102" s="243" t="str">
        <f>IFERROR(VLOOKUP($B102,'2. Inventaris'!B103:Q602,15),"")</f>
        <v/>
      </c>
      <c r="F102" s="243" t="e">
        <f>IF(VLOOKUP(B102,'2. Inventaris'!B103:M107,12,FALSE)="","",IF(VLOOKUP(B102,'2. Inventaris'!B103:M107,12,FALSE)="Substanties bijlage XIV van REACH","JA","NEE"))</f>
        <v>#N/A</v>
      </c>
      <c r="G102" s="215"/>
      <c r="H102" s="215"/>
      <c r="I102" s="215"/>
      <c r="J102" s="215"/>
      <c r="K102" s="215"/>
      <c r="L102" s="216"/>
    </row>
    <row r="103" spans="2:12" x14ac:dyDescent="0.3">
      <c r="B103" s="242" t="str" cm="1">
        <f t="array" ref="B103">IFERROR(INDEX('2. Inventaris'!$B$6:$CR$505,SMALL(IF('2. Inventaris'!$CR$6:$CR$505="YES",ROW('2. Inventaris'!$B$6:$CR$505)-5),ROW(99:99)),1),"")</f>
        <v/>
      </c>
      <c r="C103" s="243" t="str">
        <f>IFERROR(VLOOKUP($B103,'2. Inventaris'!$B$6:$Q$505,2),"")</f>
        <v/>
      </c>
      <c r="D103" s="243" t="str">
        <f>IFERROR(VLOOKUP($B103,'2. Inventaris'!B104:Q603,14),"")</f>
        <v/>
      </c>
      <c r="E103" s="243" t="str">
        <f>IFERROR(VLOOKUP($B103,'2. Inventaris'!B104:Q603,15),"")</f>
        <v/>
      </c>
      <c r="F103" s="243" t="e">
        <f>IF(VLOOKUP(B103,'2. Inventaris'!B104:M108,12,FALSE)="","",IF(VLOOKUP(B103,'2. Inventaris'!B104:M108,12,FALSE)="Substanties bijlage XIV van REACH","JA","NEE"))</f>
        <v>#N/A</v>
      </c>
      <c r="G103" s="215"/>
      <c r="H103" s="215"/>
      <c r="I103" s="215"/>
      <c r="J103" s="215"/>
      <c r="K103" s="215"/>
      <c r="L103" s="216"/>
    </row>
    <row r="104" spans="2:12" x14ac:dyDescent="0.3">
      <c r="B104" s="242" t="str" cm="1">
        <f t="array" ref="B104">IFERROR(INDEX('2. Inventaris'!$B$6:$CR$505,SMALL(IF('2. Inventaris'!$CR$6:$CR$505="YES",ROW('2. Inventaris'!$B$6:$CR$505)-5),ROW(100:100)),1),"")</f>
        <v/>
      </c>
      <c r="C104" s="243" t="str">
        <f>IFERROR(VLOOKUP($B104,'2. Inventaris'!$B$6:$Q$505,2),"")</f>
        <v/>
      </c>
      <c r="D104" s="243" t="str">
        <f>IFERROR(VLOOKUP($B104,'2. Inventaris'!B105:Q604,14),"")</f>
        <v/>
      </c>
      <c r="E104" s="243" t="str">
        <f>IFERROR(VLOOKUP($B104,'2. Inventaris'!B105:Q604,15),"")</f>
        <v/>
      </c>
      <c r="F104" s="243" t="e">
        <f>IF(VLOOKUP(B104,'2. Inventaris'!B105:M109,12,FALSE)="","",IF(VLOOKUP(B104,'2. Inventaris'!B105:M109,12,FALSE)="Substanties bijlage XIV van REACH","JA","NEE"))</f>
        <v>#N/A</v>
      </c>
      <c r="G104" s="215"/>
      <c r="H104" s="215"/>
      <c r="I104" s="215"/>
      <c r="J104" s="215"/>
      <c r="K104" s="215"/>
      <c r="L104" s="216"/>
    </row>
    <row r="105" spans="2:12" x14ac:dyDescent="0.3">
      <c r="B105" s="242" t="str" cm="1">
        <f t="array" ref="B105">IFERROR(INDEX('2. Inventaris'!$B$6:$CR$505,SMALL(IF('2. Inventaris'!$CR$6:$CR$505="YES",ROW('2. Inventaris'!$B$6:$CR$505)-5),ROW(101:101)),1),"")</f>
        <v/>
      </c>
      <c r="C105" s="243" t="str">
        <f>IFERROR(VLOOKUP($B105,'2. Inventaris'!$B$6:$Q$505,2),"")</f>
        <v/>
      </c>
      <c r="D105" s="243" t="str">
        <f>IFERROR(VLOOKUP($B105,'2. Inventaris'!B106:Q605,14),"")</f>
        <v/>
      </c>
      <c r="E105" s="243" t="str">
        <f>IFERROR(VLOOKUP($B105,'2. Inventaris'!B106:Q605,15),"")</f>
        <v/>
      </c>
      <c r="F105" s="243" t="e">
        <f>IF(VLOOKUP(B105,'2. Inventaris'!B106:M110,12,FALSE)="","",IF(VLOOKUP(B105,'2. Inventaris'!B106:M110,12,FALSE)="Substanties bijlage XIV van REACH","JA","NEE"))</f>
        <v>#N/A</v>
      </c>
      <c r="G105" s="215"/>
      <c r="H105" s="215"/>
      <c r="I105" s="215"/>
      <c r="J105" s="215"/>
      <c r="K105" s="215"/>
      <c r="L105" s="216"/>
    </row>
  </sheetData>
  <sheetProtection algorithmName="SHA-512" hashValue="nScblxJV2ezG9ATnbdmxpi8ca/idw/JIRg7Ggp+b7F4bI10q3YyHDW1qYKAOhigBRE4XwkAyVFlpApcd4kO/Pg==" saltValue="rGeH/hqAGBxsdEIQ3Z7lDw==" spinCount="100000" sheet="1" formatColumns="0" formatRows="0" selectLockedCells="1"/>
  <conditionalFormatting sqref="B5:B105 L5:L105">
    <cfRule type="expression" dxfId="16" priority="44">
      <formula>$CA5=$B5 &amp; ","</formula>
    </cfRule>
  </conditionalFormatting>
  <conditionalFormatting sqref="B5:F105">
    <cfRule type="expression" dxfId="15" priority="2">
      <formula>$C5=0</formula>
    </cfRule>
  </conditionalFormatting>
  <conditionalFormatting sqref="C1:D1">
    <cfRule type="containsErrors" dxfId="14" priority="9">
      <formula>ISERROR(C1)</formula>
    </cfRule>
  </conditionalFormatting>
  <conditionalFormatting sqref="C2:E1048576">
    <cfRule type="containsErrors" dxfId="13" priority="7">
      <formula>ISERROR(C2)</formula>
    </cfRule>
  </conditionalFormatting>
  <conditionalFormatting sqref="D5:F105">
    <cfRule type="containsErrors" dxfId="12" priority="3">
      <formula>ISERROR(D5)</formula>
    </cfRule>
  </conditionalFormatting>
  <conditionalFormatting sqref="E1">
    <cfRule type="expression" dxfId="11" priority="11">
      <formula>$E$1=0</formula>
    </cfRule>
  </conditionalFormatting>
  <conditionalFormatting sqref="F2">
    <cfRule type="containsErrors" dxfId="10" priority="6">
      <formula>ISERROR(F2)</formula>
    </cfRule>
  </conditionalFormatting>
  <conditionalFormatting sqref="F4">
    <cfRule type="containsErrors" dxfId="9" priority="1">
      <formula>ISERROR(F4)</formula>
    </cfRule>
  </conditionalFormatting>
  <conditionalFormatting sqref="G1">
    <cfRule type="expression" dxfId="8" priority="12">
      <formula>COUNTIF($B$5:$L$92,0)=0</formula>
    </cfRule>
  </conditionalFormatting>
  <dataValidations count="1">
    <dataValidation type="list" allowBlank="1" showInputMessage="1" showErrorMessage="1" sqref="I5:K105" xr:uid="{5D71D9A8-8B92-474F-AB09-2E168BFE2072}">
      <formula1>"Ja,Nee"</formula1>
    </dataValidation>
  </dataValidations>
  <hyperlinks>
    <hyperlink ref="F2" r:id="rId1" xr:uid="{FD8F3C6A-3328-4583-A5C1-5C374A2F1DB2}"/>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tabColor theme="7" tint="-0.249977111117893"/>
  </sheetPr>
  <dimension ref="B1:C29"/>
  <sheetViews>
    <sheetView workbookViewId="0">
      <selection activeCell="B10" sqref="B10"/>
    </sheetView>
  </sheetViews>
  <sheetFormatPr defaultColWidth="10.6640625" defaultRowHeight="14.4" x14ac:dyDescent="0.3"/>
  <cols>
    <col min="1" max="1" width="2.33203125" customWidth="1"/>
    <col min="2" max="2" width="90.33203125" customWidth="1"/>
    <col min="3" max="3" width="26.44140625" customWidth="1"/>
  </cols>
  <sheetData>
    <row r="1" spans="2:3" ht="15" thickBot="1" x14ac:dyDescent="0.35"/>
    <row r="2" spans="2:3" ht="24" thickTop="1" thickBot="1" x14ac:dyDescent="0.35">
      <c r="B2" s="222" t="s">
        <v>168</v>
      </c>
    </row>
    <row r="3" spans="2:3" ht="9.6" customHeight="1" thickTop="1" thickBot="1" x14ac:dyDescent="0.35"/>
    <row r="4" spans="2:3" ht="31.95" customHeight="1" thickBot="1" x14ac:dyDescent="0.35">
      <c r="B4" s="138" t="s">
        <v>169</v>
      </c>
      <c r="C4" s="139" t="s">
        <v>170</v>
      </c>
    </row>
    <row r="5" spans="2:3" ht="42.6" customHeight="1" x14ac:dyDescent="0.3">
      <c r="B5" s="88" t="s">
        <v>171</v>
      </c>
      <c r="C5" s="95" t="str">
        <f>IF(LEN(InventaireSignalitique!Q3)=0,"",InventaireSignalitique!Q3)</f>
        <v/>
      </c>
    </row>
    <row r="6" spans="2:3" ht="42.6" customHeight="1" x14ac:dyDescent="0.3">
      <c r="B6" s="81" t="s">
        <v>172</v>
      </c>
      <c r="C6" s="96" t="str">
        <f>IF(LEN(InventaireSignalitique!R3)=0,"",InventaireSignalitique!R3)</f>
        <v/>
      </c>
    </row>
    <row r="7" spans="2:3" ht="42.6" customHeight="1" x14ac:dyDescent="0.3">
      <c r="B7" s="81" t="s">
        <v>173</v>
      </c>
      <c r="C7" s="96" t="str">
        <f>IF(LEN(InventaireSignalitique!S3)=0,"",InventaireSignalitique!S3)</f>
        <v/>
      </c>
    </row>
    <row r="8" spans="2:3" ht="42.6" customHeight="1" thickBot="1" x14ac:dyDescent="0.35">
      <c r="B8" s="83" t="s">
        <v>696</v>
      </c>
      <c r="C8" s="97" t="str">
        <f>IF(LEN(InventaireSignalitique!T3)=0,"",InventaireSignalitique!T3)</f>
        <v/>
      </c>
    </row>
    <row r="11" spans="2:3" ht="21.6" thickBot="1" x14ac:dyDescent="0.45">
      <c r="B11" s="137" t="s">
        <v>174</v>
      </c>
    </row>
    <row r="12" spans="2:3" ht="15.6" thickTop="1" thickBot="1" x14ac:dyDescent="0.35">
      <c r="B12" s="259" t="s">
        <v>175</v>
      </c>
      <c r="C12" s="260" t="s">
        <v>176</v>
      </c>
    </row>
    <row r="13" spans="2:3" ht="15" thickTop="1" x14ac:dyDescent="0.3">
      <c r="B13" s="140" t="s">
        <v>149</v>
      </c>
      <c r="C13" s="133" t="s">
        <v>150</v>
      </c>
    </row>
    <row r="14" spans="2:3" x14ac:dyDescent="0.3">
      <c r="B14" s="141" t="s">
        <v>177</v>
      </c>
      <c r="C14" s="134" t="s">
        <v>150</v>
      </c>
    </row>
    <row r="15" spans="2:3" x14ac:dyDescent="0.3">
      <c r="B15" s="141" t="s">
        <v>178</v>
      </c>
      <c r="C15" s="134" t="s">
        <v>150</v>
      </c>
    </row>
    <row r="16" spans="2:3" ht="28.8" x14ac:dyDescent="0.3">
      <c r="B16" s="141" t="s">
        <v>179</v>
      </c>
      <c r="C16" s="135" t="s">
        <v>180</v>
      </c>
    </row>
    <row r="17" spans="2:3" ht="28.8" x14ac:dyDescent="0.3">
      <c r="B17" s="141" t="s">
        <v>181</v>
      </c>
      <c r="C17" s="135" t="s">
        <v>180</v>
      </c>
    </row>
    <row r="18" spans="2:3" x14ac:dyDescent="0.3">
      <c r="B18" s="141" t="s">
        <v>182</v>
      </c>
      <c r="C18" s="136" t="s">
        <v>183</v>
      </c>
    </row>
    <row r="19" spans="2:3" x14ac:dyDescent="0.3">
      <c r="B19" s="141" t="s">
        <v>184</v>
      </c>
      <c r="C19" s="136" t="s">
        <v>183</v>
      </c>
    </row>
    <row r="20" spans="2:3" ht="28.8" x14ac:dyDescent="0.3">
      <c r="B20" s="141" t="s">
        <v>185</v>
      </c>
      <c r="C20" s="135" t="s">
        <v>186</v>
      </c>
    </row>
    <row r="21" spans="2:3" ht="27" x14ac:dyDescent="0.3">
      <c r="B21" s="141" t="s">
        <v>187</v>
      </c>
      <c r="C21" s="134" t="s">
        <v>186</v>
      </c>
    </row>
    <row r="22" spans="2:3" ht="26.4" x14ac:dyDescent="0.3">
      <c r="B22" s="141" t="s">
        <v>188</v>
      </c>
      <c r="C22" s="134" t="s">
        <v>150</v>
      </c>
    </row>
    <row r="23" spans="2:3" ht="26.4" x14ac:dyDescent="0.3">
      <c r="B23" s="141" t="s">
        <v>189</v>
      </c>
      <c r="C23" s="134" t="s">
        <v>150</v>
      </c>
    </row>
    <row r="24" spans="2:3" x14ac:dyDescent="0.3">
      <c r="B24" s="280" t="s">
        <v>190</v>
      </c>
      <c r="C24" s="134" t="s">
        <v>150</v>
      </c>
    </row>
    <row r="25" spans="2:3" x14ac:dyDescent="0.3">
      <c r="B25" s="281" t="s">
        <v>191</v>
      </c>
      <c r="C25" s="278" t="s">
        <v>150</v>
      </c>
    </row>
    <row r="26" spans="2:3" x14ac:dyDescent="0.3">
      <c r="B26" s="281" t="s">
        <v>192</v>
      </c>
      <c r="C26" s="278" t="s">
        <v>150</v>
      </c>
    </row>
    <row r="27" spans="2:3" x14ac:dyDescent="0.3">
      <c r="B27" s="282" t="s">
        <v>193</v>
      </c>
      <c r="C27" s="278" t="s">
        <v>150</v>
      </c>
    </row>
    <row r="28" spans="2:3" ht="15" thickBot="1" x14ac:dyDescent="0.35">
      <c r="B28" s="283" t="s">
        <v>194</v>
      </c>
      <c r="C28" s="279" t="s">
        <v>150</v>
      </c>
    </row>
    <row r="29" spans="2:3" ht="15" thickTop="1" x14ac:dyDescent="0.3"/>
  </sheetData>
  <sheetProtection algorithmName="SHA-512" hashValue="wUNIFfXrYOBP3ZGEcU56pE7byRBn5sbyGuu6aQjmNvQNIv6rjTQtU8PHh2QeSZfj/zfqLnewCTPVIv/VWinuJg==" saltValue="JDQwqwY9FEy7Sc8gv9asQg==" spinCount="100000" sheet="1" selectLockedCell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tabColor theme="8" tint="-0.249977111117893"/>
  </sheetPr>
  <dimension ref="B2:L36"/>
  <sheetViews>
    <sheetView zoomScale="85" zoomScaleNormal="85" workbookViewId="0">
      <selection activeCell="C38" sqref="C38:D40"/>
    </sheetView>
  </sheetViews>
  <sheetFormatPr defaultColWidth="10.6640625" defaultRowHeight="14.4" x14ac:dyDescent="0.3"/>
  <cols>
    <col min="1" max="1" width="3.33203125" customWidth="1"/>
    <col min="2" max="2" width="40.5546875" customWidth="1"/>
    <col min="3" max="5" width="23.33203125" customWidth="1"/>
    <col min="6" max="6" width="19.33203125" customWidth="1"/>
    <col min="7" max="12" width="14.6640625" customWidth="1"/>
  </cols>
  <sheetData>
    <row r="2" spans="2:12" ht="15" thickBot="1" x14ac:dyDescent="0.35"/>
    <row r="3" spans="2:12" ht="24" thickTop="1" thickBot="1" x14ac:dyDescent="0.35">
      <c r="B3" s="352" t="s">
        <v>195</v>
      </c>
      <c r="C3" s="353"/>
      <c r="D3" s="353"/>
      <c r="E3" s="354"/>
      <c r="F3" s="225"/>
    </row>
    <row r="4" spans="2:12" ht="10.199999999999999" customHeight="1" thickTop="1" x14ac:dyDescent="0.3">
      <c r="B4" s="224"/>
      <c r="C4" s="224"/>
      <c r="D4" s="224"/>
      <c r="E4" s="224"/>
    </row>
    <row r="5" spans="2:12" ht="10.199999999999999" customHeight="1" thickBot="1" x14ac:dyDescent="0.5">
      <c r="B5" s="68"/>
      <c r="C5" s="68"/>
      <c r="D5" s="68"/>
      <c r="E5" s="68"/>
    </row>
    <row r="6" spans="2:12" ht="27" x14ac:dyDescent="0.3">
      <c r="B6" s="69" t="s">
        <v>196</v>
      </c>
      <c r="C6" s="70" t="s">
        <v>197</v>
      </c>
      <c r="D6" s="70" t="s">
        <v>198</v>
      </c>
      <c r="E6" s="71" t="s">
        <v>199</v>
      </c>
      <c r="F6" s="199"/>
      <c r="G6" s="361" t="s">
        <v>200</v>
      </c>
      <c r="H6" s="362"/>
      <c r="I6" s="362"/>
      <c r="J6" s="362"/>
      <c r="K6" s="362"/>
      <c r="L6" s="363"/>
    </row>
    <row r="7" spans="2:12" ht="14.7" customHeight="1" x14ac:dyDescent="0.3">
      <c r="B7" s="72" t="s">
        <v>201</v>
      </c>
      <c r="C7" s="73">
        <f>SUM('2. Inventaris'!BU6:BU505)</f>
        <v>0</v>
      </c>
      <c r="D7" s="73" t="str">
        <f>IF(C7&lt;300,"Non classé",IF(C7&lt;=1000,"Classe A","Classe B"))</f>
        <v>Non classé</v>
      </c>
      <c r="E7" s="74" t="str">
        <f>IF(D7="Classe B","72 B",IF(D7="Classe A","72 A","Non classé"))</f>
        <v>Non classé</v>
      </c>
      <c r="F7" s="199"/>
      <c r="G7" s="355" t="s">
        <v>202</v>
      </c>
      <c r="H7" s="356"/>
      <c r="I7" s="356"/>
      <c r="J7" s="356"/>
      <c r="K7" s="356"/>
      <c r="L7" s="357"/>
    </row>
    <row r="8" spans="2:12" x14ac:dyDescent="0.3">
      <c r="B8" s="72" t="s">
        <v>203</v>
      </c>
      <c r="C8" s="73">
        <f>SUM('2. Inventaris'!BW6:BW505)</f>
        <v>0</v>
      </c>
      <c r="D8" s="73" t="str">
        <f>IF(C8&lt;300,"Non classé",IF(C8&lt;=3000,"Classe A","Classe B"))</f>
        <v>Non classé</v>
      </c>
      <c r="E8" s="74" t="str">
        <f>IF(D8="Classe B","74 1°B",IF(D8="Classe A","74 1°A","Non classé"))</f>
        <v>Non classé</v>
      </c>
      <c r="F8" s="199"/>
      <c r="G8" s="355"/>
      <c r="H8" s="356"/>
      <c r="I8" s="356"/>
      <c r="J8" s="356"/>
      <c r="K8" s="356"/>
      <c r="L8" s="357"/>
    </row>
    <row r="9" spans="2:12" x14ac:dyDescent="0.3">
      <c r="B9" s="72" t="s">
        <v>204</v>
      </c>
      <c r="C9" s="73">
        <f>SUM('2. Inventaris'!BX6:BX505)</f>
        <v>0</v>
      </c>
      <c r="D9" s="73" t="str">
        <f>IF(C9&lt;300,"Non classé",IF(C9&lt;=3000,"Classe A","Classe B"))</f>
        <v>Non classé</v>
      </c>
      <c r="E9" s="74" t="str">
        <f>IF(D9="Classe B","74 2°B",IF(D9="Classe A","74 2°A","Non classé"))</f>
        <v>Non classé</v>
      </c>
      <c r="F9" s="199"/>
      <c r="G9" s="355"/>
      <c r="H9" s="356"/>
      <c r="I9" s="356"/>
      <c r="J9" s="356"/>
      <c r="K9" s="356"/>
      <c r="L9" s="357"/>
    </row>
    <row r="10" spans="2:12" x14ac:dyDescent="0.3">
      <c r="B10" s="72" t="s">
        <v>205</v>
      </c>
      <c r="C10" s="73">
        <f>SUM('2. Inventaris'!BY6:BY505)</f>
        <v>0</v>
      </c>
      <c r="D10" s="73" t="str">
        <f>IF(C10&lt;=0,"Non classé",IF(C10&lt;=500,"Classe A","Classe B"))</f>
        <v>Non classé</v>
      </c>
      <c r="E10" s="368" t="str">
        <f>IF(OR(D10="Classe B",D11="Classe B"),"88 1°B",IF(OR(D10="Classe A",D11="Classe A"),"88 1°A","Non classé"))</f>
        <v>Non classé</v>
      </c>
      <c r="F10" s="199"/>
      <c r="G10" s="355"/>
      <c r="H10" s="356"/>
      <c r="I10" s="356"/>
      <c r="J10" s="356"/>
      <c r="K10" s="356"/>
      <c r="L10" s="357"/>
    </row>
    <row r="11" spans="2:12" ht="15" thickBot="1" x14ac:dyDescent="0.35">
      <c r="B11" s="72" t="s">
        <v>206</v>
      </c>
      <c r="C11" s="73">
        <f>SUM('2. Inventaris'!BZ6:BZ505)</f>
        <v>0</v>
      </c>
      <c r="D11" s="73" t="str">
        <f>IF(C11&lt;50,"Non classé",IF(C11&lt;=500,"Classe A","Classe B"))</f>
        <v>Non classé</v>
      </c>
      <c r="E11" s="370"/>
      <c r="F11" s="199"/>
      <c r="G11" s="358"/>
      <c r="H11" s="359"/>
      <c r="I11" s="359"/>
      <c r="J11" s="359"/>
      <c r="K11" s="359"/>
      <c r="L11" s="360"/>
    </row>
    <row r="12" spans="2:12" x14ac:dyDescent="0.3">
      <c r="B12" s="72" t="s">
        <v>207</v>
      </c>
      <c r="C12" s="73">
        <f>SUM('2. Inventaris'!CA6:CA505)</f>
        <v>0</v>
      </c>
      <c r="D12" s="73" t="str">
        <f>IF(C12&lt;=0,"Non classé",IF(C12&lt;=500,"Classe A",IF(C12&lt;=10000,"Classe B","Classe C")))</f>
        <v>Non classé</v>
      </c>
      <c r="E12" s="368" t="str">
        <f>IF(OR(D12="Classe C",D13="Classe C"),"88 2°C",IF(OR(D12="Classe B",D13="Classe B"),"88 2°B",IF(OR(D12="Classe A",D13="Classe A"),"88 2°A","Non classé")))</f>
        <v>Non classé</v>
      </c>
      <c r="F12" s="199"/>
    </row>
    <row r="13" spans="2:12" x14ac:dyDescent="0.3">
      <c r="B13" s="72" t="s">
        <v>208</v>
      </c>
      <c r="C13" s="73">
        <f>SUM('2. Inventaris'!CB6:CB505)</f>
        <v>0</v>
      </c>
      <c r="D13" s="73" t="str">
        <f>IF(C13&lt;100,"Non classé",IF(C13&lt;=500,"Classe A",IF(C13&lt;=10000,"Classe B","Classe C")))</f>
        <v>Non classé</v>
      </c>
      <c r="E13" s="370"/>
      <c r="F13" s="199"/>
    </row>
    <row r="14" spans="2:12" x14ac:dyDescent="0.3">
      <c r="B14" s="72" t="s">
        <v>209</v>
      </c>
      <c r="C14" s="73">
        <f>SUM('2. Inventaris'!CC6:CC505)</f>
        <v>0</v>
      </c>
      <c r="D14" s="73" t="str">
        <f>IF(C14&lt;=0,"Non classé",IF(C14&lt;=10000,"Classe A",IF(C14&lt;=50000,"Classe B","Classe C")))</f>
        <v>Non classé</v>
      </c>
      <c r="E14" s="368" t="str">
        <f>IF(OR(D14="Classe C",D15="Classe C"),"88 3°C",IF(OR(D14="Classe B",D15="Classe B"),"88 3°B",IF(OR(D14="Classe A",D15="Classe A"),"88 3°A","Non classé")))</f>
        <v>Non classé</v>
      </c>
      <c r="F14" s="199"/>
    </row>
    <row r="15" spans="2:12" x14ac:dyDescent="0.3">
      <c r="B15" s="72" t="s">
        <v>210</v>
      </c>
      <c r="C15" s="73">
        <f>SUM('2. Inventaris'!CD6:CD505)</f>
        <v>0</v>
      </c>
      <c r="D15" s="73" t="str">
        <f>IF(C15&lt;3000,"Non classé",IF(C15&lt;=10000,"Classe A",IF(C15&lt;=50000,"Classe B","Classe C")))</f>
        <v>Non classé</v>
      </c>
      <c r="E15" s="370"/>
      <c r="F15" s="199"/>
    </row>
    <row r="16" spans="2:12" x14ac:dyDescent="0.3">
      <c r="B16" s="72" t="s">
        <v>211</v>
      </c>
      <c r="C16" s="73">
        <f>SUM('2. Inventaris'!CE6:CE505)</f>
        <v>0</v>
      </c>
      <c r="D16" s="73" t="str">
        <f>IF(C16&lt;=0,"Non classé",IF(C16&lt;=10000,"Classe A",IF(C16&lt;=10000,"Classe B","Classe C")))</f>
        <v>Non classé</v>
      </c>
      <c r="E16" s="368" t="str">
        <f>IF(OR(D16="Classe C",D17="Classe C"),"88 4°C",IF(OR(D16="Classe B",D17="Classe B"),"88 4°B",IF(OR(D16="Classe A",D17="Classe A"),"88 4°A","Non classé")))</f>
        <v>Non classé</v>
      </c>
      <c r="F16" s="199"/>
    </row>
    <row r="17" spans="2:12" x14ac:dyDescent="0.3">
      <c r="B17" s="72" t="s">
        <v>212</v>
      </c>
      <c r="C17" s="73">
        <f>SUM('2. Inventaris'!CF6:CF505)</f>
        <v>0</v>
      </c>
      <c r="D17" s="73" t="str">
        <f>IF(C17&lt;3000,"Non classé",IF(C17&lt;=10000,"Classe A",IF(C17&lt;=100000,"Classe B","Classe C")))</f>
        <v>Non classé</v>
      </c>
      <c r="E17" s="370"/>
      <c r="F17" s="199"/>
    </row>
    <row r="18" spans="2:12" x14ac:dyDescent="0.3">
      <c r="B18" s="72" t="s">
        <v>213</v>
      </c>
      <c r="C18" s="73">
        <f>SUM('2. Inventaris'!CG6:CG505)</f>
        <v>0</v>
      </c>
      <c r="D18" s="73" t="str">
        <f>IF(C18&lt;=0,"Non classé",IF(C18&lt;=100,"Classe A","Classe B"))</f>
        <v>Non classé</v>
      </c>
      <c r="E18" s="368" t="str">
        <f>IF(OR(D18="Classe B",D19="Classe B"),"112 B",IF(OR(D18="Classe A",D19="Classe A"),"112 A","Non classé"))</f>
        <v>Non classé</v>
      </c>
      <c r="F18" s="199"/>
    </row>
    <row r="19" spans="2:12" x14ac:dyDescent="0.3">
      <c r="B19" s="72" t="s">
        <v>214</v>
      </c>
      <c r="C19" s="73">
        <f>SUM('2. Inventaris'!CI6:CI505)</f>
        <v>0</v>
      </c>
      <c r="D19" s="73" t="str">
        <f>IF(C19&lt;100,"Non classé",IF(C19&lt;=1000,"Classe A","Classe B"))</f>
        <v>Non classé</v>
      </c>
      <c r="E19" s="370"/>
      <c r="F19" s="199"/>
    </row>
    <row r="20" spans="2:12" x14ac:dyDescent="0.3">
      <c r="B20" s="72" t="s">
        <v>215</v>
      </c>
      <c r="C20" s="73">
        <f>SUM('2. Inventaris'!CK6:CK505)</f>
        <v>0</v>
      </c>
      <c r="D20" s="73" t="str">
        <f>IF(C20&lt;300,"Non classé",IF(C20&lt;=1000,"Classe A",IF(C20&lt;=5000,"Classe B","Classe C")))</f>
        <v>Non classé</v>
      </c>
      <c r="E20" s="368" t="str">
        <f>IF(OR(D20="Classe C",D21="Classe C"),"121 C",IF(OR(D20="Classe B",D21="Classe B"),"121 B",IF(OR(D20="Classe A",D21="Classe A"),"121 A","Non classé")))</f>
        <v>Non classé</v>
      </c>
      <c r="F20" s="199"/>
    </row>
    <row r="21" spans="2:12" ht="15" thickBot="1" x14ac:dyDescent="0.35">
      <c r="B21" s="75" t="s">
        <v>216</v>
      </c>
      <c r="C21" s="76">
        <f>SUM('2. Inventaris'!CL6:CL505)</f>
        <v>0</v>
      </c>
      <c r="D21" s="76" t="str">
        <f>IF(C21&lt;100,"Non classé",IF(C21&lt;=300,"Classe A",IF(C21&lt;=1000,"Classe B","Classe C")))</f>
        <v>Non classé</v>
      </c>
      <c r="E21" s="369"/>
      <c r="F21" s="199"/>
    </row>
    <row r="22" spans="2:12" ht="15" thickBot="1" x14ac:dyDescent="0.35"/>
    <row r="23" spans="2:12" ht="26.7" customHeight="1" x14ac:dyDescent="0.3">
      <c r="B23" s="77" t="s">
        <v>217</v>
      </c>
      <c r="C23" s="78" t="s">
        <v>218</v>
      </c>
      <c r="D23" s="366" t="s">
        <v>219</v>
      </c>
      <c r="E23" s="367"/>
      <c r="G23" s="361" t="s">
        <v>200</v>
      </c>
      <c r="H23" s="362"/>
      <c r="I23" s="362"/>
      <c r="J23" s="362"/>
      <c r="K23" s="362"/>
      <c r="L23" s="363"/>
    </row>
    <row r="24" spans="2:12" ht="48.6" customHeight="1" thickBot="1" x14ac:dyDescent="0.35">
      <c r="B24" s="79" t="s">
        <v>220</v>
      </c>
      <c r="C24" s="80" t="str">
        <f>IF(LEN(D24)=0,"",LEN(D24)-LEN(SUBSTITUTE(D24,",",""))+1)</f>
        <v/>
      </c>
      <c r="D24" s="364" t="str">
        <f>IF(LEN(InventaireSignalitique!B3)=0,"",LEFT(InventaireSignalitique!B3,LEN(InventaireSignalitique!B3)-1))</f>
        <v/>
      </c>
      <c r="E24" s="365"/>
      <c r="G24" s="358" t="s">
        <v>221</v>
      </c>
      <c r="H24" s="359"/>
      <c r="I24" s="359"/>
      <c r="J24" s="359"/>
      <c r="K24" s="359"/>
      <c r="L24" s="360"/>
    </row>
    <row r="25" spans="2:12" ht="15" thickBot="1" x14ac:dyDescent="0.35"/>
    <row r="26" spans="2:12" ht="27" thickBot="1" x14ac:dyDescent="0.35">
      <c r="B26" s="91" t="s">
        <v>222</v>
      </c>
      <c r="C26" s="92" t="s">
        <v>223</v>
      </c>
      <c r="D26" s="93" t="s">
        <v>224</v>
      </c>
      <c r="E26" s="94" t="s">
        <v>219</v>
      </c>
      <c r="G26" s="361" t="s">
        <v>200</v>
      </c>
      <c r="H26" s="362"/>
      <c r="I26" s="362"/>
      <c r="J26" s="362"/>
      <c r="K26" s="362"/>
      <c r="L26" s="363"/>
    </row>
    <row r="27" spans="2:12" ht="53.7" customHeight="1" x14ac:dyDescent="0.3">
      <c r="B27" s="88" t="s">
        <v>225</v>
      </c>
      <c r="C27" s="89"/>
      <c r="D27" s="90">
        <f>SUM('2. Inventaris'!BE6:BE505)</f>
        <v>0</v>
      </c>
      <c r="E27" s="95" t="str">
        <f>IF(LEN(InventaireSignalitique!C3)=0,"",LEFT(InventaireSignalitique!C3,LEN(InventaireSignalitique!C3)-1))</f>
        <v/>
      </c>
      <c r="G27" s="355" t="s">
        <v>226</v>
      </c>
      <c r="H27" s="356"/>
      <c r="I27" s="356"/>
      <c r="J27" s="356"/>
      <c r="K27" s="356"/>
      <c r="L27" s="357"/>
    </row>
    <row r="28" spans="2:12" ht="53.4" thickBot="1" x14ac:dyDescent="0.35">
      <c r="B28" s="81" t="s">
        <v>227</v>
      </c>
      <c r="C28" s="82"/>
      <c r="D28" s="86">
        <f>SUM('2. Inventaris'!BF6:BF505)</f>
        <v>0</v>
      </c>
      <c r="E28" s="96" t="str">
        <f>IF(LEN(InventaireSignalitique!D3)=0,"",LEFT(InventaireSignalitique!D3,LEN(InventaireSignalitique!D3)-1))</f>
        <v/>
      </c>
      <c r="G28" s="358"/>
      <c r="H28" s="359"/>
      <c r="I28" s="359"/>
      <c r="J28" s="359"/>
      <c r="K28" s="359"/>
      <c r="L28" s="360"/>
    </row>
    <row r="29" spans="2:12" ht="52.8" x14ac:dyDescent="0.3">
      <c r="B29" s="81" t="s">
        <v>228</v>
      </c>
      <c r="C29" s="82"/>
      <c r="D29" s="86">
        <f>SUM('2. Inventaris'!BG6:BG505)</f>
        <v>0</v>
      </c>
      <c r="E29" s="96" t="str">
        <f>IF(LEN(InventaireSignalitique!E3)=0,"",LEFT(InventaireSignalitique!E3,LEN(InventaireSignalitique!E3)-1))</f>
        <v/>
      </c>
    </row>
    <row r="30" spans="2:12" ht="52.8" x14ac:dyDescent="0.3">
      <c r="B30" s="81" t="s">
        <v>229</v>
      </c>
      <c r="C30" s="82"/>
      <c r="D30" s="86">
        <f>SUM('2. Inventaris'!BH6:BH505)</f>
        <v>0</v>
      </c>
      <c r="E30" s="96" t="str">
        <f>IF(LEN(InventaireSignalitique!F3)=0,"",LEFT(InventaireSignalitique!F3,LEN(InventaireSignalitique!F3)-1))</f>
        <v/>
      </c>
    </row>
    <row r="31" spans="2:12" ht="52.8" x14ac:dyDescent="0.3">
      <c r="B31" s="81" t="s">
        <v>230</v>
      </c>
      <c r="C31" s="82"/>
      <c r="D31" s="86">
        <f>SUM('2. Inventaris'!BI6:BI505)</f>
        <v>0</v>
      </c>
      <c r="E31" s="96" t="str">
        <f>IF(LEN(InventaireSignalitique!G3)=0,"",LEFT(InventaireSignalitique!G3,LEN(InventaireSignalitique!G3)-1))</f>
        <v/>
      </c>
    </row>
    <row r="32" spans="2:12" ht="52.8" x14ac:dyDescent="0.3">
      <c r="B32" s="81" t="s">
        <v>231</v>
      </c>
      <c r="C32" s="82"/>
      <c r="D32" s="86">
        <f>SUM('2. Inventaris'!BJ6:BJ505)</f>
        <v>0</v>
      </c>
      <c r="E32" s="96" t="str">
        <f>IF(LEN(InventaireSignalitique!H3)=0,"",LEFT(InventaireSignalitique!H3,LEN(InventaireSignalitique!H3)-1))</f>
        <v/>
      </c>
    </row>
    <row r="33" spans="2:5" ht="52.8" x14ac:dyDescent="0.3">
      <c r="B33" s="81" t="s">
        <v>232</v>
      </c>
      <c r="C33" s="82"/>
      <c r="D33" s="86">
        <f>SUM('2. Inventaris'!BK6:BK505)</f>
        <v>0</v>
      </c>
      <c r="E33" s="96" t="str">
        <f>IF(LEN(InventaireSignalitique!I3)=0,"",LEFT(InventaireSignalitique!I3,LEN(InventaireSignalitique!I3)-1))</f>
        <v/>
      </c>
    </row>
    <row r="34" spans="2:5" ht="52.8" x14ac:dyDescent="0.3">
      <c r="B34" s="81" t="s">
        <v>233</v>
      </c>
      <c r="C34" s="82"/>
      <c r="D34" s="86">
        <f>SUM('2. Inventaris'!BL6:BL505)</f>
        <v>0</v>
      </c>
      <c r="E34" s="96" t="str">
        <f>IF(LEN(InventaireSignalitique!J3)=0,"",LEFT(InventaireSignalitique!J3,LEN(InventaireSignalitique!J3)-1))</f>
        <v/>
      </c>
    </row>
    <row r="35" spans="2:5" ht="52.8" x14ac:dyDescent="0.3">
      <c r="B35" s="81" t="s">
        <v>234</v>
      </c>
      <c r="C35" s="82"/>
      <c r="D35" s="86">
        <f>SUM('2. Inventaris'!BM6:BM505)</f>
        <v>0</v>
      </c>
      <c r="E35" s="96" t="str">
        <f>IF(LEN(InventaireSignalitique!K3)=0,"",LEFT(InventaireSignalitique!K3,LEN(InventaireSignalitique!K3)-1))</f>
        <v/>
      </c>
    </row>
    <row r="36" spans="2:5" ht="53.4" thickBot="1" x14ac:dyDescent="0.35">
      <c r="B36" s="83" t="s">
        <v>235</v>
      </c>
      <c r="C36" s="84"/>
      <c r="D36" s="87">
        <f>SUM('2. Inventaris'!BN6:BN505)</f>
        <v>0</v>
      </c>
      <c r="E36" s="97" t="str">
        <f>IF(LEN(InventaireSignalitique!L3)=0,"",LEFT(InventaireSignalitique!L3,LEN(InventaireSignalitique!L3)-1))</f>
        <v/>
      </c>
    </row>
  </sheetData>
  <dataConsolidate/>
  <mergeCells count="15">
    <mergeCell ref="B3:E3"/>
    <mergeCell ref="G27:L28"/>
    <mergeCell ref="G26:L26"/>
    <mergeCell ref="G6:L6"/>
    <mergeCell ref="G23:L23"/>
    <mergeCell ref="G24:L24"/>
    <mergeCell ref="G7:L11"/>
    <mergeCell ref="D24:E24"/>
    <mergeCell ref="D23:E23"/>
    <mergeCell ref="E20:E21"/>
    <mergeCell ref="E18:E19"/>
    <mergeCell ref="E10:E11"/>
    <mergeCell ref="E12:E13"/>
    <mergeCell ref="E14:E15"/>
    <mergeCell ref="E16:E17"/>
  </mergeCells>
  <pageMargins left="0.23622047244094491" right="0.23622047244094491" top="0" bottom="0"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92EBE-4BAE-4E9B-89BD-4B10AD079828}">
  <sheetPr codeName="Sheet5">
    <tabColor theme="8" tint="-0.249977111117893"/>
  </sheetPr>
  <dimension ref="B2:R43"/>
  <sheetViews>
    <sheetView topLeftCell="A35" zoomScale="85" zoomScaleNormal="85" workbookViewId="0">
      <selection activeCell="C46" sqref="C46"/>
    </sheetView>
  </sheetViews>
  <sheetFormatPr defaultColWidth="10.6640625" defaultRowHeight="14.4" x14ac:dyDescent="0.3"/>
  <cols>
    <col min="1" max="1" width="9" customWidth="1"/>
    <col min="2" max="2" width="16.5546875" customWidth="1"/>
    <col min="3" max="3" width="50.88671875" customWidth="1"/>
    <col min="4" max="5" width="23.33203125" customWidth="1"/>
    <col min="6" max="6" width="21.6640625" customWidth="1"/>
    <col min="7" max="7" width="8" customWidth="1"/>
    <col min="8" max="15" width="10" customWidth="1"/>
  </cols>
  <sheetData>
    <row r="2" spans="2:18" ht="15" thickBot="1" x14ac:dyDescent="0.35"/>
    <row r="3" spans="2:18" ht="24" thickTop="1" thickBot="1" x14ac:dyDescent="0.35">
      <c r="B3" s="352" t="s">
        <v>236</v>
      </c>
      <c r="C3" s="353"/>
      <c r="D3" s="353"/>
      <c r="E3" s="353"/>
      <c r="F3" s="354"/>
    </row>
    <row r="4" spans="2:18" ht="10.199999999999999" customHeight="1" thickTop="1" x14ac:dyDescent="0.3">
      <c r="B4" s="224"/>
      <c r="C4" s="224"/>
      <c r="D4" s="224"/>
      <c r="E4" s="224"/>
    </row>
    <row r="5" spans="2:18" ht="10.199999999999999" customHeight="1" thickBot="1" x14ac:dyDescent="0.5">
      <c r="B5" s="68"/>
      <c r="C5" s="68"/>
      <c r="D5" s="68"/>
      <c r="E5" s="68"/>
    </row>
    <row r="6" spans="2:18" ht="26.25" customHeight="1" thickBot="1" x14ac:dyDescent="0.35">
      <c r="B6" s="373" t="s">
        <v>237</v>
      </c>
      <c r="C6" s="374"/>
      <c r="D6" s="291" t="s">
        <v>238</v>
      </c>
      <c r="E6" s="292" t="s">
        <v>239</v>
      </c>
      <c r="F6" s="293" t="s">
        <v>240</v>
      </c>
      <c r="H6" s="361" t="s">
        <v>241</v>
      </c>
      <c r="I6" s="362"/>
      <c r="J6" s="362"/>
      <c r="K6" s="362"/>
      <c r="L6" s="362"/>
      <c r="M6" s="362"/>
      <c r="N6" s="362"/>
      <c r="O6" s="362"/>
      <c r="P6" s="362"/>
      <c r="Q6" s="362"/>
      <c r="R6" s="363"/>
    </row>
    <row r="7" spans="2:18" ht="14.7" customHeight="1" x14ac:dyDescent="0.3">
      <c r="B7" s="294" t="s">
        <v>638</v>
      </c>
      <c r="C7" s="296" t="s">
        <v>649</v>
      </c>
      <c r="D7" s="289">
        <f>SUM('2. Inventaris'!BU6:BU505)</f>
        <v>0</v>
      </c>
      <c r="E7" s="290" t="str">
        <f>IF(D7&lt;300,"Niet ingedeeld",IF(D7&lt;=3000,"Klasse A","Klasse B"))</f>
        <v>Niet ingedeeld</v>
      </c>
      <c r="F7" s="286" t="str">
        <f>IF(E7="Klasse B","72 1° B",IF(E7="Klasse A","72 1° A","Niet ingedeeld"))</f>
        <v>Niet ingedeeld</v>
      </c>
      <c r="H7" s="355" t="s">
        <v>242</v>
      </c>
      <c r="I7" s="356"/>
      <c r="J7" s="356"/>
      <c r="K7" s="356"/>
      <c r="L7" s="356"/>
      <c r="M7" s="356"/>
      <c r="N7" s="356"/>
      <c r="O7" s="356"/>
      <c r="P7" s="356"/>
      <c r="Q7" s="356"/>
      <c r="R7" s="357"/>
    </row>
    <row r="8" spans="2:18" x14ac:dyDescent="0.3">
      <c r="B8" s="295" t="s">
        <v>639</v>
      </c>
      <c r="C8" s="297" t="s">
        <v>659</v>
      </c>
      <c r="D8" s="248">
        <f>SUM('2. Inventaris'!BV6:BV505)</f>
        <v>0</v>
      </c>
      <c r="E8" s="73" t="str">
        <f>IF(D8&lt;300,"Niet ingedeeld",IF(D8&lt;=3000,"Klasse A","Klasse B"))</f>
        <v>Niet ingedeeld</v>
      </c>
      <c r="F8" s="74" t="str">
        <f>IF(E8="Klasse B","72 2° B",IF(E8="Klasse A","72 2° A","Niet ingedeeld"))</f>
        <v>Niet ingedeeld</v>
      </c>
      <c r="H8" s="355"/>
      <c r="I8" s="356"/>
      <c r="J8" s="356"/>
      <c r="K8" s="356"/>
      <c r="L8" s="356"/>
      <c r="M8" s="356"/>
      <c r="N8" s="356"/>
      <c r="O8" s="356"/>
      <c r="P8" s="356"/>
      <c r="Q8" s="356"/>
      <c r="R8" s="357"/>
    </row>
    <row r="9" spans="2:18" ht="15" thickBot="1" x14ac:dyDescent="0.35">
      <c r="B9" s="295" t="s">
        <v>640</v>
      </c>
      <c r="C9" s="297" t="s">
        <v>655</v>
      </c>
      <c r="D9" s="248">
        <f>SUM('2. Inventaris'!BW6:BW505)</f>
        <v>0</v>
      </c>
      <c r="E9" s="73" t="str">
        <f>IF(D9&lt;300,"Niet ingedeeld",IF(D9&lt;=3000,"Klasse A","Klasse B"))</f>
        <v>Niet ingedeeld</v>
      </c>
      <c r="F9" s="74" t="str">
        <f>IF(E9="Klasse B","74 1°B",IF(E9="Klasse A","74 1°A","Niet ingedeeld"))</f>
        <v>Niet ingedeeld</v>
      </c>
      <c r="H9" s="358"/>
      <c r="I9" s="359"/>
      <c r="J9" s="359"/>
      <c r="K9" s="359"/>
      <c r="L9" s="359"/>
      <c r="M9" s="359"/>
      <c r="N9" s="359"/>
      <c r="O9" s="359"/>
      <c r="P9" s="359"/>
      <c r="Q9" s="359"/>
      <c r="R9" s="360"/>
    </row>
    <row r="10" spans="2:18" x14ac:dyDescent="0.3">
      <c r="B10" s="295" t="s">
        <v>641</v>
      </c>
      <c r="C10" s="297" t="s">
        <v>695</v>
      </c>
      <c r="D10" s="248">
        <f>SUM('2. Inventaris'!BX6:BX505)</f>
        <v>0</v>
      </c>
      <c r="E10" s="73" t="str">
        <f>IF(D10&lt;300,"Niet ingedeeld",IF(D10&lt;=3000,"Klasse A","Klasse B"))</f>
        <v>Niet ingedeeld</v>
      </c>
      <c r="F10" s="74" t="str">
        <f>IF(E10="Klasse B","74 2°B",IF(E10="Klasse A","74 2°A","Niet ingedeeld"))</f>
        <v>Niet ingedeeld</v>
      </c>
    </row>
    <row r="11" spans="2:18" x14ac:dyDescent="0.3">
      <c r="B11" s="380" t="s">
        <v>642</v>
      </c>
      <c r="C11" s="297" t="s">
        <v>650</v>
      </c>
      <c r="D11" s="248">
        <f>SUM('2. Inventaris'!BY6:BY505)</f>
        <v>0</v>
      </c>
      <c r="E11" s="73" t="str">
        <f>IF(D11&lt;=0,"Niet ingedeeld",IF(D11&lt;=500,"Klasse A","Klasse B"))</f>
        <v>Niet ingedeeld</v>
      </c>
      <c r="F11" s="368" t="str">
        <f>IF(OR(E11="Klasse B",E12="Klasse B"),"88 1°B",IF(OR(E11="Klasse A",E12="Klasse A"),"88 1°A","Niet ingedeeld"))</f>
        <v>Niet ingedeeld</v>
      </c>
    </row>
    <row r="12" spans="2:18" x14ac:dyDescent="0.3">
      <c r="B12" s="381"/>
      <c r="C12" s="297" t="s">
        <v>652</v>
      </c>
      <c r="D12" s="230">
        <f>SUM('2. Inventaris'!BZ6:BZ505)</f>
        <v>0</v>
      </c>
      <c r="E12" s="73" t="str">
        <f>IF(D12&lt;50,"Niet ingedeeld",IF(D12&lt;=500,"Klasse A","Klasse B"))</f>
        <v>Niet ingedeeld</v>
      </c>
      <c r="F12" s="370"/>
    </row>
    <row r="13" spans="2:18" x14ac:dyDescent="0.3">
      <c r="B13" s="380" t="s">
        <v>643</v>
      </c>
      <c r="C13" s="297" t="s">
        <v>650</v>
      </c>
      <c r="D13" s="230">
        <f>SUM('2. Inventaris'!CA6:CA505)</f>
        <v>0</v>
      </c>
      <c r="E13" s="73" t="str">
        <f>IF(D13&lt;=0,"Niet ingedeeld",IF(D13&lt;=500,"Klasse A",IF(D13&lt;=10000,"Klasse B","Klasse C")))</f>
        <v>Niet ingedeeld</v>
      </c>
      <c r="F13" s="368" t="str">
        <f>IF(OR(E13="Klasse C",E14="Klasse C"),"88 2°C",IF(OR(E13="Klasse B",E14="Klasse B"),"88 2°B",IF(OR(E13="Klasse A",E14="Klasse A"),"88 2°A","Niet ingedeeld")))</f>
        <v>Niet ingedeeld</v>
      </c>
    </row>
    <row r="14" spans="2:18" x14ac:dyDescent="0.3">
      <c r="B14" s="381"/>
      <c r="C14" s="297" t="s">
        <v>652</v>
      </c>
      <c r="D14" s="230">
        <f>SUM('2. Inventaris'!CB6:CB505)</f>
        <v>0</v>
      </c>
      <c r="E14" s="73" t="str">
        <f>IF(D14&lt;100,"Niet ingedeeld",IF(D14&lt;=500,"Klasse A",IF(D14&lt;=10000,"Klasse B","Klasse C")))</f>
        <v>Niet ingedeeld</v>
      </c>
      <c r="F14" s="370"/>
    </row>
    <row r="15" spans="2:18" ht="14.4" customHeight="1" x14ac:dyDescent="0.3">
      <c r="B15" s="380" t="s">
        <v>644</v>
      </c>
      <c r="C15" s="297" t="s">
        <v>651</v>
      </c>
      <c r="D15" s="230">
        <f>SUM('2. Inventaris'!CC6:CC505)</f>
        <v>0</v>
      </c>
      <c r="E15" s="73" t="str">
        <f>IF(D15&lt;=0,"Niet ingedeeld",IF(D15&lt;=10000,"Klasse A",IF(D15&lt;=50000,"Klasse B","Klasse C")))</f>
        <v>Niet ingedeeld</v>
      </c>
      <c r="F15" s="368" t="str">
        <f>IF(OR(E15="Klasse C",E16="Klasse C"),"88 3°C",IF(OR(E15="Klasse B",E16="Klasse B"),"88 3°B",IF(OR(E15="Klasse A",E16="Klasse A"),"88 3°A","Niet ingedeeld")))</f>
        <v>Niet ingedeeld</v>
      </c>
    </row>
    <row r="16" spans="2:18" x14ac:dyDescent="0.3">
      <c r="B16" s="381"/>
      <c r="C16" s="297" t="s">
        <v>652</v>
      </c>
      <c r="D16" s="230">
        <f>SUM('2. Inventaris'!CD6:CD505)</f>
        <v>0</v>
      </c>
      <c r="E16" s="73" t="str">
        <f>IF(D16&lt;3000,"Niet ingedeeld",IF(D16&lt;=10000,"Klasse A",IF(D16&lt;=50000,"Klasse B","Klasse C")))</f>
        <v>Niet ingedeeld</v>
      </c>
      <c r="F16" s="370"/>
    </row>
    <row r="17" spans="2:18" ht="14.4" customHeight="1" x14ac:dyDescent="0.3">
      <c r="B17" s="380" t="s">
        <v>645</v>
      </c>
      <c r="C17" s="297" t="s">
        <v>651</v>
      </c>
      <c r="D17" s="230">
        <f>SUM('2. Inventaris'!CE6:CE505)</f>
        <v>0</v>
      </c>
      <c r="E17" s="73" t="str">
        <f>IF(D17&lt;=0,"Niet ingedeeld",IF(D17&lt;=10000,"Klasse A",IF(D17&lt;=10000,"Klasse B","Klasse C")))</f>
        <v>Niet ingedeeld</v>
      </c>
      <c r="F17" s="368" t="str">
        <f>IF(OR(E17="Klasse C",E18="Klasse C"),"88 4°C",IF(OR(E17="Klasse B",E18="Klasse B"),"88 4°B",IF(OR(E17="Klasse A",E18="Klasse A"),"88 4°A","Niet ingedeeld")))</f>
        <v>Niet ingedeeld</v>
      </c>
    </row>
    <row r="18" spans="2:18" x14ac:dyDescent="0.3">
      <c r="B18" s="381"/>
      <c r="C18" s="297" t="s">
        <v>652</v>
      </c>
      <c r="D18" s="230">
        <f>SUM('2. Inventaris'!CF6:CF505)</f>
        <v>0</v>
      </c>
      <c r="E18" s="73" t="str">
        <f>IF(D18&lt;3000,"Niet ingedeeld",IF(D18&lt;=10000,"Klasse A",IF(D18&lt;=100000,"Klasse B","Klasse C")))</f>
        <v>Niet ingedeeld</v>
      </c>
      <c r="F18" s="370"/>
    </row>
    <row r="19" spans="2:18" ht="14.4" customHeight="1" x14ac:dyDescent="0.3">
      <c r="B19" s="380" t="s">
        <v>646</v>
      </c>
      <c r="C19" s="297" t="s">
        <v>656</v>
      </c>
      <c r="D19" s="230">
        <f>SUM('2. Inventaris'!CG6:CG505)</f>
        <v>0</v>
      </c>
      <c r="E19" s="73" t="str">
        <f>IF(D19&lt;=0,"Niet ingedeeld",IF(D19&lt;=100,"Klasse A","Klasse B"))</f>
        <v>Niet ingedeeld</v>
      </c>
      <c r="F19" s="368" t="str">
        <f>IF(OR(E19="Klasse B",E20="Klasse B",E21="Klasse B"),"112°B",IF(OR(E19="Klasse A",E20="Klasse A",E21="Klasse A"),"112°A",IF(OR(E19="Klasse C",E20="Klasse C",E21="Klasse C"),"112°C","Niet ingedeeld")))</f>
        <v>Niet ingedeeld</v>
      </c>
    </row>
    <row r="20" spans="2:18" ht="14.4" customHeight="1" x14ac:dyDescent="0.3">
      <c r="B20" s="382"/>
      <c r="C20" s="297" t="s">
        <v>653</v>
      </c>
      <c r="D20" s="230">
        <f>SUM('2. Inventaris'!CH6:CH505)</f>
        <v>0</v>
      </c>
      <c r="E20" s="73" t="str">
        <f>IF(D20&lt;=0,"Niet ingedeeld",IF(D20&lt;=100,"Klasse C",IF(D20&lt;=1000,"Klasse A","Klasse B")))</f>
        <v>Niet ingedeeld</v>
      </c>
      <c r="F20" s="393"/>
    </row>
    <row r="21" spans="2:18" ht="14.4" customHeight="1" x14ac:dyDescent="0.3">
      <c r="B21" s="381"/>
      <c r="C21" s="297" t="s">
        <v>654</v>
      </c>
      <c r="D21" s="230">
        <f>SUM('2. Inventaris'!CI6:CI505)</f>
        <v>0</v>
      </c>
      <c r="E21" s="73" t="str">
        <f>IF(D21&lt;=100,"Niet ingedeeld",IF(D21&lt;=1000,"Klasse A","Klasse B"))</f>
        <v>Niet ingedeeld</v>
      </c>
      <c r="F21" s="370"/>
    </row>
    <row r="22" spans="2:18" ht="14.7" customHeight="1" x14ac:dyDescent="0.3">
      <c r="B22" s="380" t="s">
        <v>647</v>
      </c>
      <c r="C22" s="297" t="s">
        <v>657</v>
      </c>
      <c r="D22" s="230">
        <f>SUM('2. Inventaris'!CK6:CK505)</f>
        <v>0</v>
      </c>
      <c r="E22" s="73" t="str">
        <f>IF(D22&lt;300,"Niet ingedeeld",IF(D22&lt;=1000,"Klasse A",IF(D22&lt;=5000,"Klasse B","Klasse C")))</f>
        <v>Niet ingedeeld</v>
      </c>
      <c r="F22" s="379" t="str">
        <f>IF(OR(E22="Klasse C",E23="Klasse C"),"121°C",IF(OR(E22="Klasse B",E23="Klasse B"),"121°B",IF(OR(E22="Klasse A",E23="Klasse A"),"121°A","Niet ingedeeld")))</f>
        <v>Niet ingedeeld</v>
      </c>
    </row>
    <row r="23" spans="2:18" ht="14.7" customHeight="1" x14ac:dyDescent="0.3">
      <c r="B23" s="381"/>
      <c r="C23" s="297" t="s">
        <v>658</v>
      </c>
      <c r="D23" s="230">
        <f>SUM('2. Inventaris'!CL6:CL505)</f>
        <v>0</v>
      </c>
      <c r="E23" s="249" t="str">
        <f>IF(D23&lt;100,"Niet ingedeeld",IF(D23&lt;=300,"Klasse A",IF(D23&lt;=1000,"Klasse B","Klasse C")))</f>
        <v>Niet ingedeeld</v>
      </c>
      <c r="F23" s="379"/>
    </row>
    <row r="24" spans="2:18" ht="15" customHeight="1" thickBot="1" x14ac:dyDescent="0.35">
      <c r="B24" s="298" t="s">
        <v>648</v>
      </c>
      <c r="C24" s="299" t="s">
        <v>193</v>
      </c>
      <c r="D24" s="231">
        <f>SUM('2. Inventaris'!CJ6:CJ505)</f>
        <v>0</v>
      </c>
      <c r="E24" s="76" t="str">
        <f>IF(D24=0,"Niet ingedeeld","Ingedeeld")</f>
        <v>Niet ingedeeld</v>
      </c>
      <c r="F24" s="256" t="str">
        <f>IF(E24="Ingedeeld",173,"Niet ingedeeld")</f>
        <v>Niet ingedeeld</v>
      </c>
    </row>
    <row r="25" spans="2:18" ht="15" thickBot="1" x14ac:dyDescent="0.35">
      <c r="B25" s="226"/>
      <c r="C25" s="226"/>
    </row>
    <row r="26" spans="2:18" ht="26.7" customHeight="1" thickBot="1" x14ac:dyDescent="0.35">
      <c r="B26" s="375" t="s">
        <v>243</v>
      </c>
      <c r="C26" s="376"/>
      <c r="D26" s="300" t="s">
        <v>244</v>
      </c>
      <c r="E26" s="391" t="s">
        <v>170</v>
      </c>
      <c r="F26" s="392"/>
      <c r="H26" s="361" t="s">
        <v>241</v>
      </c>
      <c r="I26" s="362"/>
      <c r="J26" s="362"/>
      <c r="K26" s="362"/>
      <c r="L26" s="362"/>
      <c r="M26" s="362"/>
      <c r="N26" s="362"/>
      <c r="O26" s="362"/>
      <c r="P26" s="362"/>
      <c r="Q26" s="362"/>
      <c r="R26" s="363"/>
    </row>
    <row r="27" spans="2:18" ht="48.6" customHeight="1" x14ac:dyDescent="0.3">
      <c r="B27" s="377" t="s">
        <v>245</v>
      </c>
      <c r="C27" s="378"/>
      <c r="D27" s="261" t="str">
        <f>IF(LEN(E27)=0,"",LEN(E27)-LEN(SUBSTITUTE(E27,",",""))+1)</f>
        <v/>
      </c>
      <c r="E27" s="383" t="str">
        <f>IF(LEN(InventaireSignalitique!B3)=0,"",LEFT(InventaireSignalitique!B3,LEN(InventaireSignalitique!B3)))</f>
        <v/>
      </c>
      <c r="F27" s="384"/>
      <c r="H27" s="355" t="s">
        <v>698</v>
      </c>
      <c r="I27" s="356"/>
      <c r="J27" s="356"/>
      <c r="K27" s="356"/>
      <c r="L27" s="356"/>
      <c r="M27" s="356"/>
      <c r="N27" s="356"/>
      <c r="O27" s="356"/>
      <c r="P27" s="356"/>
      <c r="Q27" s="356"/>
      <c r="R27" s="357"/>
    </row>
    <row r="28" spans="2:18" ht="48.6" customHeight="1" x14ac:dyDescent="0.3">
      <c r="B28" s="387" t="s">
        <v>661</v>
      </c>
      <c r="C28" s="388"/>
      <c r="D28" s="262" t="str">
        <f t="shared" ref="D28:D31" si="0">IF(LEN(E28)=0,"",LEN(E28)-LEN(SUBSTITUTE(E28,",",""))+1)</f>
        <v/>
      </c>
      <c r="E28" s="371" t="str">
        <f>IF(LEN(InventaireSignalitique!C3)=0,"",LEFT(InventaireSignalitique!C3,LEN(InventaireSignalitique!C3)))</f>
        <v/>
      </c>
      <c r="F28" s="372"/>
      <c r="H28" s="355"/>
      <c r="I28" s="356"/>
      <c r="J28" s="356"/>
      <c r="K28" s="356"/>
      <c r="L28" s="356"/>
      <c r="M28" s="356"/>
      <c r="N28" s="356"/>
      <c r="O28" s="356"/>
      <c r="P28" s="356"/>
      <c r="Q28" s="356"/>
      <c r="R28" s="357"/>
    </row>
    <row r="29" spans="2:18" ht="48.6" customHeight="1" x14ac:dyDescent="0.3">
      <c r="B29" s="387" t="s">
        <v>662</v>
      </c>
      <c r="C29" s="388"/>
      <c r="D29" s="262" t="str">
        <f t="shared" si="0"/>
        <v/>
      </c>
      <c r="E29" s="371" t="str">
        <f>IF(LEN(InventaireSignalitique!D3)=0,"",LEFT(InventaireSignalitique!D3,LEN(InventaireSignalitique!D3)))</f>
        <v/>
      </c>
      <c r="F29" s="372"/>
      <c r="H29" s="355"/>
      <c r="I29" s="356"/>
      <c r="J29" s="356"/>
      <c r="K29" s="356"/>
      <c r="L29" s="356"/>
      <c r="M29" s="356"/>
      <c r="N29" s="356"/>
      <c r="O29" s="356"/>
      <c r="P29" s="356"/>
      <c r="Q29" s="356"/>
      <c r="R29" s="357"/>
    </row>
    <row r="30" spans="2:18" ht="48.6" customHeight="1" x14ac:dyDescent="0.3">
      <c r="B30" s="387" t="s">
        <v>663</v>
      </c>
      <c r="C30" s="388"/>
      <c r="D30" s="262" t="str">
        <f t="shared" si="0"/>
        <v/>
      </c>
      <c r="E30" s="371" t="str">
        <f>IF(LEN(InventaireSignalitique!E3)=0,"",LEFT(InventaireSignalitique!E3,LEN(InventaireSignalitique!E3)))</f>
        <v/>
      </c>
      <c r="F30" s="372"/>
      <c r="H30" s="355"/>
      <c r="I30" s="356"/>
      <c r="J30" s="356"/>
      <c r="K30" s="356"/>
      <c r="L30" s="356"/>
      <c r="M30" s="356"/>
      <c r="N30" s="356"/>
      <c r="O30" s="356"/>
      <c r="P30" s="356"/>
      <c r="Q30" s="356"/>
      <c r="R30" s="357"/>
    </row>
    <row r="31" spans="2:18" ht="48.6" customHeight="1" thickBot="1" x14ac:dyDescent="0.35">
      <c r="B31" s="389" t="s">
        <v>193</v>
      </c>
      <c r="C31" s="390"/>
      <c r="D31" s="80" t="str">
        <f t="shared" si="0"/>
        <v/>
      </c>
      <c r="E31" s="364" t="str">
        <f>IF(LEN(InventaireSignalitique!F3)=0,"",LEFT(InventaireSignalitique!F3,LEN(InventaireSignalitique!F3)))</f>
        <v/>
      </c>
      <c r="F31" s="365"/>
      <c r="H31" s="358"/>
      <c r="I31" s="359"/>
      <c r="J31" s="359"/>
      <c r="K31" s="359"/>
      <c r="L31" s="359"/>
      <c r="M31" s="359"/>
      <c r="N31" s="359"/>
      <c r="O31" s="359"/>
      <c r="P31" s="359"/>
      <c r="Q31" s="359"/>
      <c r="R31" s="360"/>
    </row>
    <row r="32" spans="2:18" ht="15" thickBot="1" x14ac:dyDescent="0.35"/>
    <row r="33" spans="2:18" ht="45" customHeight="1" thickBot="1" x14ac:dyDescent="0.35">
      <c r="B33" s="301" t="s">
        <v>246</v>
      </c>
      <c r="C33" s="302" t="s">
        <v>247</v>
      </c>
      <c r="D33" s="303" t="s">
        <v>248</v>
      </c>
      <c r="E33" s="385" t="s">
        <v>170</v>
      </c>
      <c r="F33" s="386"/>
      <c r="H33" s="361" t="s">
        <v>241</v>
      </c>
      <c r="I33" s="362"/>
      <c r="J33" s="362"/>
      <c r="K33" s="362"/>
      <c r="L33" s="362"/>
      <c r="M33" s="362"/>
      <c r="N33" s="362"/>
      <c r="O33" s="362"/>
      <c r="P33" s="362"/>
      <c r="Q33" s="362"/>
      <c r="R33" s="363"/>
    </row>
    <row r="34" spans="2:18" ht="53.7" customHeight="1" x14ac:dyDescent="0.3">
      <c r="B34" s="227" t="s">
        <v>225</v>
      </c>
      <c r="C34" s="228"/>
      <c r="D34" s="229">
        <f>SUM('2. Inventaris'!BE6:BE505)</f>
        <v>0</v>
      </c>
      <c r="E34" s="383" t="str">
        <f>IF(LEN(InventaireSignalitique!G3)=0,"",LEFT(InventaireSignalitique!G3,LEN(InventaireSignalitique!G3)))</f>
        <v/>
      </c>
      <c r="F34" s="384"/>
      <c r="H34" s="355" t="s">
        <v>660</v>
      </c>
      <c r="I34" s="356"/>
      <c r="J34" s="356"/>
      <c r="K34" s="356"/>
      <c r="L34" s="356"/>
      <c r="M34" s="356"/>
      <c r="N34" s="356"/>
      <c r="O34" s="356"/>
      <c r="P34" s="356"/>
      <c r="Q34" s="356"/>
      <c r="R34" s="357"/>
    </row>
    <row r="35" spans="2:18" ht="52.8" x14ac:dyDescent="0.3">
      <c r="B35" s="81" t="s">
        <v>227</v>
      </c>
      <c r="C35" s="82"/>
      <c r="D35" s="86">
        <f>SUM('2. Inventaris'!BF6:BF505)</f>
        <v>0</v>
      </c>
      <c r="E35" s="371" t="str">
        <f>IF(LEN(InventaireSignalitique!H3)=0,"",LEFT(InventaireSignalitique!H3,LEN(InventaireSignalitique!H3)))</f>
        <v/>
      </c>
      <c r="F35" s="372"/>
      <c r="H35" s="355"/>
      <c r="I35" s="356"/>
      <c r="J35" s="356"/>
      <c r="K35" s="356"/>
      <c r="L35" s="356"/>
      <c r="M35" s="356"/>
      <c r="N35" s="356"/>
      <c r="O35" s="356"/>
      <c r="P35" s="356"/>
      <c r="Q35" s="356"/>
      <c r="R35" s="357"/>
    </row>
    <row r="36" spans="2:18" ht="52.8" x14ac:dyDescent="0.3">
      <c r="B36" s="81" t="s">
        <v>228</v>
      </c>
      <c r="C36" s="82"/>
      <c r="D36" s="86">
        <f>SUM('2. Inventaris'!BG6:BG505)</f>
        <v>0</v>
      </c>
      <c r="E36" s="371" t="str">
        <f>IF(LEN(InventaireSignalitique!I3)=0,"",LEFT(InventaireSignalitique!I3,LEN(InventaireSignalitique!I3)))</f>
        <v/>
      </c>
      <c r="F36" s="372"/>
      <c r="H36" s="355"/>
      <c r="I36" s="356"/>
      <c r="J36" s="356"/>
      <c r="K36" s="356"/>
      <c r="L36" s="356"/>
      <c r="M36" s="356"/>
      <c r="N36" s="356"/>
      <c r="O36" s="356"/>
      <c r="P36" s="356"/>
      <c r="Q36" s="356"/>
      <c r="R36" s="357"/>
    </row>
    <row r="37" spans="2:18" ht="51" customHeight="1" x14ac:dyDescent="0.3">
      <c r="B37" s="81" t="s">
        <v>229</v>
      </c>
      <c r="C37" s="82"/>
      <c r="D37" s="86">
        <f>SUM('2. Inventaris'!BH6:BH505)</f>
        <v>0</v>
      </c>
      <c r="E37" s="371" t="str">
        <f>IF(LEN(InventaireSignalitique!J3)=0,"",LEFT(InventaireSignalitique!J3,LEN(InventaireSignalitique!J3)))</f>
        <v/>
      </c>
      <c r="F37" s="372"/>
      <c r="H37" s="355"/>
      <c r="I37" s="356"/>
      <c r="J37" s="356"/>
      <c r="K37" s="356"/>
      <c r="L37" s="356"/>
      <c r="M37" s="356"/>
      <c r="N37" s="356"/>
      <c r="O37" s="356"/>
      <c r="P37" s="356"/>
      <c r="Q37" s="356"/>
      <c r="R37" s="357"/>
    </row>
    <row r="38" spans="2:18" ht="53.4" thickBot="1" x14ac:dyDescent="0.35">
      <c r="B38" s="81" t="s">
        <v>230</v>
      </c>
      <c r="C38" s="82"/>
      <c r="D38" s="86">
        <f>SUM('2. Inventaris'!BI6:BI505)</f>
        <v>0</v>
      </c>
      <c r="E38" s="371" t="str">
        <f>IF(LEN(InventaireSignalitique!K3)=0,"",LEFT(InventaireSignalitique!K3,LEN(InventaireSignalitique!K3)))</f>
        <v/>
      </c>
      <c r="F38" s="372"/>
      <c r="H38" s="358"/>
      <c r="I38" s="359"/>
      <c r="J38" s="359"/>
      <c r="K38" s="359"/>
      <c r="L38" s="359"/>
      <c r="M38" s="359"/>
      <c r="N38" s="359"/>
      <c r="O38" s="359"/>
      <c r="P38" s="359"/>
      <c r="Q38" s="359"/>
      <c r="R38" s="360"/>
    </row>
    <row r="39" spans="2:18" ht="52.8" x14ac:dyDescent="0.3">
      <c r="B39" s="81" t="s">
        <v>231</v>
      </c>
      <c r="C39" s="82"/>
      <c r="D39" s="86">
        <f>SUM('2. Inventaris'!BJ6:BJ505)</f>
        <v>0</v>
      </c>
      <c r="E39" s="371" t="str">
        <f>IF(LEN(InventaireSignalitique!L$3)=0,"",LEFT(InventaireSignalitique!L$3,LEN(InventaireSignalitique!L$3)))</f>
        <v/>
      </c>
      <c r="F39" s="372"/>
    </row>
    <row r="40" spans="2:18" ht="52.2" customHeight="1" x14ac:dyDescent="0.3">
      <c r="B40" s="81" t="s">
        <v>232</v>
      </c>
      <c r="C40" s="82"/>
      <c r="D40" s="86">
        <f>SUM('2. Inventaris'!BK6:BK505)</f>
        <v>0</v>
      </c>
      <c r="E40" s="371" t="str">
        <f>IF(LEN(InventaireSignalitique!M3)=0,"",LEFT(InventaireSignalitique!M3,LEN(InventaireSignalitique!M3)))</f>
        <v/>
      </c>
      <c r="F40" s="372"/>
    </row>
    <row r="41" spans="2:18" ht="52.8" x14ac:dyDescent="0.3">
      <c r="B41" s="81" t="s">
        <v>233</v>
      </c>
      <c r="C41" s="82"/>
      <c r="D41" s="86">
        <f>SUM('2. Inventaris'!BL6:BL505)</f>
        <v>0</v>
      </c>
      <c r="E41" s="371" t="str">
        <f>IF(LEN(InventaireSignalitique!N3)=0,"",LEFT(InventaireSignalitique!N3,LEN(InventaireSignalitique!N3)))</f>
        <v/>
      </c>
      <c r="F41" s="372"/>
    </row>
    <row r="42" spans="2:18" ht="52.8" x14ac:dyDescent="0.3">
      <c r="B42" s="81" t="s">
        <v>234</v>
      </c>
      <c r="C42" s="82"/>
      <c r="D42" s="86">
        <f>SUM('2. Inventaris'!BM6:BM505)</f>
        <v>0</v>
      </c>
      <c r="E42" s="371" t="str">
        <f>IF(LEN(InventaireSignalitique!O3)=0,"",LEFT(InventaireSignalitique!O3,LEN(InventaireSignalitique!O3)))</f>
        <v/>
      </c>
      <c r="F42" s="372"/>
    </row>
    <row r="43" spans="2:18" ht="27" thickBot="1" x14ac:dyDescent="0.35">
      <c r="B43" s="83" t="s">
        <v>249</v>
      </c>
      <c r="C43" s="84"/>
      <c r="D43" s="87">
        <f>SUM('2. Inventaris'!BN6:BN505)</f>
        <v>0</v>
      </c>
      <c r="E43" s="364" t="str">
        <f>IF(LEN(InventaireSignalitique!P3)=0,"",LEFT(InventaireSignalitique!P3,LEN(InventaireSignalitique!P3)))</f>
        <v/>
      </c>
      <c r="F43" s="365"/>
    </row>
  </sheetData>
  <sheetProtection algorithmName="SHA-512" hashValue="r8K6YRp0WlF1BcChAxGtq7ACqJLriZDPJK3zPL6Fu9ldVYA6FzEoAvpqr9wzevfaLRqjWTmP9ZJIUmymElv3KA==" saltValue="MYtLG1/O5BVOxqFdDTLL/w==" spinCount="100000" sheet="1" objects="1" scenarios="1"/>
  <dataConsolidate/>
  <mergeCells count="43">
    <mergeCell ref="B30:C30"/>
    <mergeCell ref="B31:C31"/>
    <mergeCell ref="B3:F3"/>
    <mergeCell ref="E26:F26"/>
    <mergeCell ref="F19:F21"/>
    <mergeCell ref="B28:C28"/>
    <mergeCell ref="B29:C29"/>
    <mergeCell ref="H34:R38"/>
    <mergeCell ref="H33:R33"/>
    <mergeCell ref="H26:R26"/>
    <mergeCell ref="E27:F27"/>
    <mergeCell ref="E34:F34"/>
    <mergeCell ref="E33:F33"/>
    <mergeCell ref="H27:R31"/>
    <mergeCell ref="E28:F28"/>
    <mergeCell ref="E29:F29"/>
    <mergeCell ref="E30:F30"/>
    <mergeCell ref="E31:F31"/>
    <mergeCell ref="E35:F35"/>
    <mergeCell ref="E36:F36"/>
    <mergeCell ref="E37:F37"/>
    <mergeCell ref="H6:R6"/>
    <mergeCell ref="B6:C6"/>
    <mergeCell ref="B26:C26"/>
    <mergeCell ref="B27:C27"/>
    <mergeCell ref="F11:F12"/>
    <mergeCell ref="F13:F14"/>
    <mergeCell ref="F15:F16"/>
    <mergeCell ref="F17:F18"/>
    <mergeCell ref="H7:R9"/>
    <mergeCell ref="F22:F23"/>
    <mergeCell ref="B11:B12"/>
    <mergeCell ref="B13:B14"/>
    <mergeCell ref="B15:B16"/>
    <mergeCell ref="B17:B18"/>
    <mergeCell ref="B19:B21"/>
    <mergeCell ref="B22:B23"/>
    <mergeCell ref="E40:F40"/>
    <mergeCell ref="E41:F41"/>
    <mergeCell ref="E38:F38"/>
    <mergeCell ref="E42:F42"/>
    <mergeCell ref="E43:F43"/>
    <mergeCell ref="E39:F39"/>
  </mergeCells>
  <phoneticPr fontId="22" type="noConversion"/>
  <pageMargins left="0.23622047244094491" right="0.23622047244094491" top="0" bottom="0"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B2:U19952"/>
  <sheetViews>
    <sheetView workbookViewId="0">
      <selection activeCell="E36" sqref="E36:F36"/>
    </sheetView>
  </sheetViews>
  <sheetFormatPr defaultColWidth="9.33203125" defaultRowHeight="14.4" x14ac:dyDescent="0.3"/>
  <cols>
    <col min="2" max="2" width="23" customWidth="1"/>
    <col min="3" max="3" width="22.6640625" customWidth="1"/>
    <col min="4" max="4" width="15.5546875" customWidth="1"/>
    <col min="5" max="11" width="11.6640625" customWidth="1"/>
    <col min="12" max="12" width="18" bestFit="1" customWidth="1"/>
    <col min="13" max="14" width="15" bestFit="1" customWidth="1"/>
    <col min="15" max="15" width="15.33203125" bestFit="1" customWidth="1"/>
    <col min="16" max="16" width="15" bestFit="1" customWidth="1"/>
    <col min="19" max="19" width="16.5546875" customWidth="1"/>
  </cols>
  <sheetData>
    <row r="2" spans="2:21" ht="43.2" x14ac:dyDescent="0.3">
      <c r="B2" s="308" t="s">
        <v>250</v>
      </c>
      <c r="C2" s="308" t="s">
        <v>666</v>
      </c>
      <c r="D2" s="308" t="s">
        <v>667</v>
      </c>
      <c r="E2" s="308" t="s">
        <v>668</v>
      </c>
      <c r="F2" s="308" t="s">
        <v>693</v>
      </c>
      <c r="G2" s="308" t="s">
        <v>251</v>
      </c>
      <c r="H2" s="308" t="s">
        <v>252</v>
      </c>
      <c r="I2" s="308" t="s">
        <v>253</v>
      </c>
      <c r="J2" s="308" t="s">
        <v>254</v>
      </c>
      <c r="K2" s="308" t="s">
        <v>255</v>
      </c>
      <c r="L2" s="308" t="s">
        <v>256</v>
      </c>
      <c r="M2" s="308" t="s">
        <v>257</v>
      </c>
      <c r="N2" s="308" t="s">
        <v>258</v>
      </c>
      <c r="O2" s="308" t="s">
        <v>259</v>
      </c>
      <c r="P2" s="308" t="s">
        <v>260</v>
      </c>
      <c r="Q2" s="308" t="s">
        <v>261</v>
      </c>
      <c r="R2" s="308" t="s">
        <v>262</v>
      </c>
      <c r="S2" s="308" t="s">
        <v>263</v>
      </c>
      <c r="T2" s="308" t="s">
        <v>264</v>
      </c>
      <c r="U2" s="308" t="s">
        <v>694</v>
      </c>
    </row>
    <row r="3" spans="2:21" x14ac:dyDescent="0.3">
      <c r="B3" s="143" t="str">
        <f>_xlfn.TEXTJOIN(",",TRUE,'2. Inventaris'!CM6:CM505)</f>
        <v/>
      </c>
      <c r="C3" s="143" t="str">
        <f>_xlfn.TEXTJOIN(",",TRUE,'2. Inventaris'!CN6:CN505)</f>
        <v/>
      </c>
      <c r="D3" s="143" t="str">
        <f>_xlfn.TEXTJOIN(",",TRUE,'2. Inventaris'!CO6:CO505)</f>
        <v/>
      </c>
      <c r="E3" s="143" t="str">
        <f>_xlfn.TEXTJOIN(",",TRUE,'2. Inventaris'!CP6:CP505)</f>
        <v/>
      </c>
      <c r="F3" s="143" t="str">
        <f>_xlfn.TEXTJOIN(",",TRUE,'2. Inventaris'!CQ6:CQ505)</f>
        <v/>
      </c>
      <c r="G3" s="143" t="str">
        <f>_xlfn.TEXTJOIN(",",TRUE,'2. Inventaris'!CS6:CS505)</f>
        <v/>
      </c>
      <c r="H3" s="143" t="str">
        <f>_xlfn.TEXTJOIN(",",TRUE,'2. Inventaris'!CT6:CT505)</f>
        <v/>
      </c>
      <c r="I3" s="143" t="str">
        <f>_xlfn.TEXTJOIN(",",TRUE,'2. Inventaris'!CU6:CU505)</f>
        <v/>
      </c>
      <c r="J3" s="143" t="str">
        <f>_xlfn.TEXTJOIN(",",TRUE,'2. Inventaris'!CV6:CV505)</f>
        <v/>
      </c>
      <c r="K3" s="143" t="str">
        <f>_xlfn.TEXTJOIN(",",TRUE,'2. Inventaris'!CW6:CW505)</f>
        <v/>
      </c>
      <c r="L3" s="143" t="str">
        <f>_xlfn.TEXTJOIN(",",TRUE,'2. Inventaris'!CX6:CX505)</f>
        <v/>
      </c>
      <c r="M3" s="143" t="str">
        <f>_xlfn.TEXTJOIN(",",TRUE,'2. Inventaris'!CY6:CY505)</f>
        <v/>
      </c>
      <c r="N3" s="143" t="str">
        <f>_xlfn.TEXTJOIN(",",TRUE,'2. Inventaris'!CZ6:CZ505)</f>
        <v/>
      </c>
      <c r="O3" s="143" t="str">
        <f>_xlfn.TEXTJOIN(",",TRUE,'2. Inventaris'!DA6:DA505)</f>
        <v/>
      </c>
      <c r="P3" s="143" t="str">
        <f>_xlfn.TEXTJOIN(",",TRUE,'2. Inventaris'!DB6:DB505)</f>
        <v/>
      </c>
      <c r="Q3" s="143" t="str">
        <f>_xlfn.TEXTJOIN(",",TRUE,'2. Inventaris'!DC6:DC505)</f>
        <v/>
      </c>
      <c r="R3" s="143" t="str">
        <f>_xlfn.TEXTJOIN(",",TRUE,'2. Inventaris'!DD6:DD505)</f>
        <v/>
      </c>
      <c r="S3" s="143" t="str">
        <f>_xlfn.TEXTJOIN(",",TRUE,'2. Inventaris'!DE6:DE505)</f>
        <v/>
      </c>
      <c r="T3" s="143" t="str">
        <f>_xlfn.TEXTJOIN(",",TRUE,'2. Inventaris'!DF6:DF505)</f>
        <v/>
      </c>
      <c r="U3" s="143" t="str">
        <f>_xlfn.TEXTJOIN(",",TRUE,'2. Inventaris'!DG6:DG505)</f>
        <v/>
      </c>
    </row>
    <row r="4" spans="2:21" x14ac:dyDescent="0.3">
      <c r="S4" s="142"/>
      <c r="T4" s="142"/>
    </row>
    <row r="5" spans="2:21" x14ac:dyDescent="0.3">
      <c r="S5" s="142"/>
      <c r="T5" s="142"/>
    </row>
    <row r="6" spans="2:21" x14ac:dyDescent="0.3">
      <c r="S6" s="142"/>
      <c r="T6" s="142"/>
    </row>
    <row r="7" spans="2:21" x14ac:dyDescent="0.3">
      <c r="S7" s="142"/>
      <c r="T7" s="142"/>
    </row>
    <row r="8" spans="2:21" x14ac:dyDescent="0.3">
      <c r="S8" s="142"/>
      <c r="T8" s="142"/>
    </row>
    <row r="9" spans="2:21" x14ac:dyDescent="0.3">
      <c r="S9" s="142"/>
      <c r="T9" s="142"/>
    </row>
    <row r="10" spans="2:21" x14ac:dyDescent="0.3">
      <c r="S10" s="142"/>
      <c r="T10" s="142"/>
    </row>
    <row r="11" spans="2:21" x14ac:dyDescent="0.3">
      <c r="S11" s="142"/>
      <c r="T11" s="142"/>
    </row>
    <row r="12" spans="2:21" x14ac:dyDescent="0.3">
      <c r="S12" s="142"/>
      <c r="T12" s="142"/>
    </row>
    <row r="13" spans="2:21" x14ac:dyDescent="0.3">
      <c r="S13" s="142"/>
      <c r="T13" s="142"/>
    </row>
    <row r="14" spans="2:21" x14ac:dyDescent="0.3">
      <c r="S14" s="142"/>
      <c r="T14" s="142"/>
    </row>
    <row r="15" spans="2:21" x14ac:dyDescent="0.3">
      <c r="S15" s="142"/>
      <c r="T15" s="142"/>
    </row>
    <row r="16" spans="2:21" x14ac:dyDescent="0.3">
      <c r="S16" s="142"/>
      <c r="T16" s="142"/>
    </row>
    <row r="17" spans="19:20" x14ac:dyDescent="0.3">
      <c r="S17" s="142"/>
      <c r="T17" s="142"/>
    </row>
    <row r="18" spans="19:20" x14ac:dyDescent="0.3">
      <c r="S18" s="142"/>
      <c r="T18" s="142"/>
    </row>
    <row r="19" spans="19:20" x14ac:dyDescent="0.3">
      <c r="S19" s="142"/>
      <c r="T19" s="142"/>
    </row>
    <row r="20" spans="19:20" x14ac:dyDescent="0.3">
      <c r="S20" s="142"/>
      <c r="T20" s="142"/>
    </row>
    <row r="21" spans="19:20" x14ac:dyDescent="0.3">
      <c r="S21" s="142"/>
      <c r="T21" s="142"/>
    </row>
    <row r="22" spans="19:20" x14ac:dyDescent="0.3">
      <c r="S22" s="142"/>
      <c r="T22" s="142"/>
    </row>
    <row r="23" spans="19:20" x14ac:dyDescent="0.3">
      <c r="S23" s="142"/>
      <c r="T23" s="142"/>
    </row>
    <row r="24" spans="19:20" x14ac:dyDescent="0.3">
      <c r="S24" s="142"/>
      <c r="T24" s="142"/>
    </row>
    <row r="25" spans="19:20" x14ac:dyDescent="0.3">
      <c r="S25" s="142"/>
      <c r="T25" s="142"/>
    </row>
    <row r="26" spans="19:20" x14ac:dyDescent="0.3">
      <c r="S26" s="142"/>
      <c r="T26" s="142"/>
    </row>
    <row r="27" spans="19:20" x14ac:dyDescent="0.3">
      <c r="S27" s="142"/>
      <c r="T27" s="142"/>
    </row>
    <row r="28" spans="19:20" x14ac:dyDescent="0.3">
      <c r="S28" s="142"/>
      <c r="T28" s="142"/>
    </row>
    <row r="29" spans="19:20" x14ac:dyDescent="0.3">
      <c r="S29" s="142"/>
      <c r="T29" s="142"/>
    </row>
    <row r="30" spans="19:20" x14ac:dyDescent="0.3">
      <c r="S30" s="142"/>
      <c r="T30" s="142"/>
    </row>
    <row r="31" spans="19:20" x14ac:dyDescent="0.3">
      <c r="S31" s="142"/>
      <c r="T31" s="142"/>
    </row>
    <row r="32" spans="19:20" x14ac:dyDescent="0.3">
      <c r="S32" s="142"/>
      <c r="T32" s="142"/>
    </row>
    <row r="33" spans="19:20" x14ac:dyDescent="0.3">
      <c r="S33" s="142"/>
      <c r="T33" s="142"/>
    </row>
    <row r="34" spans="19:20" x14ac:dyDescent="0.3">
      <c r="S34" s="142"/>
      <c r="T34" s="142"/>
    </row>
    <row r="35" spans="19:20" x14ac:dyDescent="0.3">
      <c r="S35" s="142"/>
      <c r="T35" s="142"/>
    </row>
    <row r="36" spans="19:20" x14ac:dyDescent="0.3">
      <c r="S36" s="142"/>
      <c r="T36" s="142"/>
    </row>
    <row r="37" spans="19:20" x14ac:dyDescent="0.3">
      <c r="S37" s="142"/>
      <c r="T37" s="142"/>
    </row>
    <row r="38" spans="19:20" x14ac:dyDescent="0.3">
      <c r="S38" s="142"/>
      <c r="T38" s="142"/>
    </row>
    <row r="39" spans="19:20" x14ac:dyDescent="0.3">
      <c r="S39" s="142"/>
      <c r="T39" s="142"/>
    </row>
    <row r="40" spans="19:20" x14ac:dyDescent="0.3">
      <c r="S40" s="142"/>
      <c r="T40" s="142"/>
    </row>
    <row r="41" spans="19:20" x14ac:dyDescent="0.3">
      <c r="S41" s="142"/>
      <c r="T41" s="142"/>
    </row>
    <row r="42" spans="19:20" x14ac:dyDescent="0.3">
      <c r="S42" s="142"/>
      <c r="T42" s="142"/>
    </row>
    <row r="43" spans="19:20" x14ac:dyDescent="0.3">
      <c r="S43" s="142"/>
      <c r="T43" s="142"/>
    </row>
    <row r="44" spans="19:20" x14ac:dyDescent="0.3">
      <c r="S44" s="142"/>
      <c r="T44" s="142"/>
    </row>
    <row r="45" spans="19:20" x14ac:dyDescent="0.3">
      <c r="S45" s="142"/>
      <c r="T45" s="142"/>
    </row>
    <row r="46" spans="19:20" x14ac:dyDescent="0.3">
      <c r="S46" s="142"/>
      <c r="T46" s="142"/>
    </row>
    <row r="47" spans="19:20" x14ac:dyDescent="0.3">
      <c r="S47" s="142"/>
      <c r="T47" s="142"/>
    </row>
    <row r="48" spans="19:20" x14ac:dyDescent="0.3">
      <c r="S48" s="142"/>
      <c r="T48" s="142"/>
    </row>
    <row r="49" spans="19:20" x14ac:dyDescent="0.3">
      <c r="S49" s="142"/>
      <c r="T49" s="142"/>
    </row>
    <row r="50" spans="19:20" x14ac:dyDescent="0.3">
      <c r="S50" s="142"/>
      <c r="T50" s="142"/>
    </row>
    <row r="51" spans="19:20" x14ac:dyDescent="0.3">
      <c r="S51" s="142"/>
      <c r="T51" s="142"/>
    </row>
    <row r="52" spans="19:20" x14ac:dyDescent="0.3">
      <c r="S52" s="142"/>
      <c r="T52" s="142"/>
    </row>
    <row r="53" spans="19:20" x14ac:dyDescent="0.3">
      <c r="S53" s="142"/>
      <c r="T53" s="142"/>
    </row>
    <row r="54" spans="19:20" x14ac:dyDescent="0.3">
      <c r="S54" s="142"/>
      <c r="T54" s="142"/>
    </row>
    <row r="55" spans="19:20" x14ac:dyDescent="0.3">
      <c r="S55" s="142"/>
      <c r="T55" s="142"/>
    </row>
    <row r="56" spans="19:20" x14ac:dyDescent="0.3">
      <c r="S56" s="142"/>
      <c r="T56" s="142"/>
    </row>
    <row r="57" spans="19:20" x14ac:dyDescent="0.3">
      <c r="S57" s="142"/>
      <c r="T57" s="142"/>
    </row>
    <row r="58" spans="19:20" x14ac:dyDescent="0.3">
      <c r="S58" s="142"/>
      <c r="T58" s="142"/>
    </row>
    <row r="59" spans="19:20" x14ac:dyDescent="0.3">
      <c r="S59" s="142"/>
      <c r="T59" s="142"/>
    </row>
    <row r="60" spans="19:20" x14ac:dyDescent="0.3">
      <c r="S60" s="142"/>
      <c r="T60" s="142"/>
    </row>
    <row r="61" spans="19:20" x14ac:dyDescent="0.3">
      <c r="S61" s="142"/>
      <c r="T61" s="142"/>
    </row>
    <row r="62" spans="19:20" x14ac:dyDescent="0.3">
      <c r="S62" s="142"/>
      <c r="T62" s="142"/>
    </row>
    <row r="63" spans="19:20" x14ac:dyDescent="0.3">
      <c r="S63" s="142"/>
      <c r="T63" s="142"/>
    </row>
    <row r="64" spans="19:20" x14ac:dyDescent="0.3">
      <c r="S64" s="142"/>
      <c r="T64" s="142"/>
    </row>
    <row r="65" spans="19:20" x14ac:dyDescent="0.3">
      <c r="S65" s="142"/>
      <c r="T65" s="142"/>
    </row>
    <row r="66" spans="19:20" x14ac:dyDescent="0.3">
      <c r="S66" s="142"/>
      <c r="T66" s="142"/>
    </row>
    <row r="67" spans="19:20" x14ac:dyDescent="0.3">
      <c r="S67" s="142"/>
      <c r="T67" s="142"/>
    </row>
    <row r="68" spans="19:20" x14ac:dyDescent="0.3">
      <c r="S68" s="142"/>
      <c r="T68" s="142"/>
    </row>
    <row r="69" spans="19:20" x14ac:dyDescent="0.3">
      <c r="S69" s="142"/>
      <c r="T69" s="142"/>
    </row>
    <row r="70" spans="19:20" x14ac:dyDescent="0.3">
      <c r="S70" s="142"/>
      <c r="T70" s="142"/>
    </row>
    <row r="71" spans="19:20" x14ac:dyDescent="0.3">
      <c r="S71" s="142"/>
      <c r="T71" s="142"/>
    </row>
    <row r="72" spans="19:20" x14ac:dyDescent="0.3">
      <c r="S72" s="142"/>
      <c r="T72" s="142"/>
    </row>
    <row r="73" spans="19:20" x14ac:dyDescent="0.3">
      <c r="S73" s="142"/>
      <c r="T73" s="142"/>
    </row>
    <row r="74" spans="19:20" x14ac:dyDescent="0.3">
      <c r="S74" s="142"/>
      <c r="T74" s="142"/>
    </row>
    <row r="75" spans="19:20" x14ac:dyDescent="0.3">
      <c r="S75" s="142"/>
      <c r="T75" s="142"/>
    </row>
    <row r="76" spans="19:20" x14ac:dyDescent="0.3">
      <c r="S76" s="142"/>
      <c r="T76" s="142"/>
    </row>
    <row r="77" spans="19:20" x14ac:dyDescent="0.3">
      <c r="S77" s="142"/>
      <c r="T77" s="142"/>
    </row>
    <row r="78" spans="19:20" x14ac:dyDescent="0.3">
      <c r="S78" s="142"/>
      <c r="T78" s="142"/>
    </row>
    <row r="79" spans="19:20" x14ac:dyDescent="0.3">
      <c r="S79" s="142"/>
      <c r="T79" s="142"/>
    </row>
    <row r="80" spans="19:20" x14ac:dyDescent="0.3">
      <c r="S80" s="142"/>
      <c r="T80" s="142"/>
    </row>
    <row r="81" spans="19:20" x14ac:dyDescent="0.3">
      <c r="S81" s="142"/>
      <c r="T81" s="142"/>
    </row>
    <row r="82" spans="19:20" x14ac:dyDescent="0.3">
      <c r="S82" s="142"/>
      <c r="T82" s="142"/>
    </row>
    <row r="83" spans="19:20" x14ac:dyDescent="0.3">
      <c r="S83" s="142"/>
      <c r="T83" s="142"/>
    </row>
    <row r="84" spans="19:20" x14ac:dyDescent="0.3">
      <c r="S84" s="142"/>
      <c r="T84" s="142"/>
    </row>
    <row r="85" spans="19:20" x14ac:dyDescent="0.3">
      <c r="S85" s="142"/>
      <c r="T85" s="142"/>
    </row>
    <row r="86" spans="19:20" x14ac:dyDescent="0.3">
      <c r="S86" s="142"/>
      <c r="T86" s="142"/>
    </row>
    <row r="87" spans="19:20" x14ac:dyDescent="0.3">
      <c r="S87" s="142"/>
      <c r="T87" s="142"/>
    </row>
    <row r="88" spans="19:20" x14ac:dyDescent="0.3">
      <c r="S88" s="142"/>
      <c r="T88" s="142"/>
    </row>
    <row r="89" spans="19:20" x14ac:dyDescent="0.3">
      <c r="S89" s="142"/>
      <c r="T89" s="142"/>
    </row>
    <row r="90" spans="19:20" x14ac:dyDescent="0.3">
      <c r="S90" s="142"/>
      <c r="T90" s="142"/>
    </row>
    <row r="91" spans="19:20" x14ac:dyDescent="0.3">
      <c r="S91" s="142"/>
      <c r="T91" s="142"/>
    </row>
    <row r="92" spans="19:20" x14ac:dyDescent="0.3">
      <c r="S92" s="142"/>
      <c r="T92" s="142"/>
    </row>
    <row r="93" spans="19:20" x14ac:dyDescent="0.3">
      <c r="S93" s="142"/>
      <c r="T93" s="142"/>
    </row>
    <row r="94" spans="19:20" x14ac:dyDescent="0.3">
      <c r="S94" s="142"/>
      <c r="T94" s="142"/>
    </row>
    <row r="95" spans="19:20" x14ac:dyDescent="0.3">
      <c r="S95" s="142"/>
      <c r="T95" s="142"/>
    </row>
    <row r="96" spans="19:20" x14ac:dyDescent="0.3">
      <c r="S96" s="142"/>
      <c r="T96" s="142"/>
    </row>
    <row r="97" spans="19:20" x14ac:dyDescent="0.3">
      <c r="S97" s="142"/>
      <c r="T97" s="142"/>
    </row>
    <row r="98" spans="19:20" x14ac:dyDescent="0.3">
      <c r="S98" s="142"/>
      <c r="T98" s="142"/>
    </row>
    <row r="99" spans="19:20" x14ac:dyDescent="0.3">
      <c r="S99" s="142"/>
      <c r="T99" s="142"/>
    </row>
    <row r="100" spans="19:20" x14ac:dyDescent="0.3">
      <c r="S100" s="142"/>
      <c r="T100" s="142"/>
    </row>
    <row r="101" spans="19:20" x14ac:dyDescent="0.3">
      <c r="S101" s="142"/>
      <c r="T101" s="142"/>
    </row>
    <row r="102" spans="19:20" x14ac:dyDescent="0.3">
      <c r="S102" s="142"/>
      <c r="T102" s="142"/>
    </row>
    <row r="103" spans="19:20" x14ac:dyDescent="0.3">
      <c r="S103" s="142"/>
      <c r="T103" s="142"/>
    </row>
    <row r="104" spans="19:20" x14ac:dyDescent="0.3">
      <c r="S104" s="142"/>
      <c r="T104" s="142"/>
    </row>
    <row r="105" spans="19:20" x14ac:dyDescent="0.3">
      <c r="S105" s="142"/>
      <c r="T105" s="142"/>
    </row>
    <row r="106" spans="19:20" x14ac:dyDescent="0.3">
      <c r="S106" s="142"/>
      <c r="T106" s="142"/>
    </row>
    <row r="107" spans="19:20" x14ac:dyDescent="0.3">
      <c r="S107" s="142"/>
      <c r="T107" s="142"/>
    </row>
    <row r="108" spans="19:20" x14ac:dyDescent="0.3">
      <c r="S108" s="142"/>
      <c r="T108" s="142"/>
    </row>
    <row r="109" spans="19:20" x14ac:dyDescent="0.3">
      <c r="S109" s="142"/>
      <c r="T109" s="142"/>
    </row>
    <row r="110" spans="19:20" x14ac:dyDescent="0.3">
      <c r="S110" s="142"/>
      <c r="T110" s="142"/>
    </row>
    <row r="111" spans="19:20" x14ac:dyDescent="0.3">
      <c r="S111" s="142"/>
      <c r="T111" s="142"/>
    </row>
    <row r="112" spans="19:20" x14ac:dyDescent="0.3">
      <c r="S112" s="142"/>
      <c r="T112" s="142"/>
    </row>
    <row r="113" spans="19:20" x14ac:dyDescent="0.3">
      <c r="S113" s="142"/>
      <c r="T113" s="142"/>
    </row>
    <row r="114" spans="19:20" x14ac:dyDescent="0.3">
      <c r="S114" s="142"/>
      <c r="T114" s="142"/>
    </row>
    <row r="115" spans="19:20" x14ac:dyDescent="0.3">
      <c r="S115" s="142"/>
      <c r="T115" s="142"/>
    </row>
    <row r="116" spans="19:20" x14ac:dyDescent="0.3">
      <c r="S116" s="142"/>
      <c r="T116" s="142"/>
    </row>
    <row r="117" spans="19:20" x14ac:dyDescent="0.3">
      <c r="S117" s="142"/>
      <c r="T117" s="142"/>
    </row>
    <row r="118" spans="19:20" x14ac:dyDescent="0.3">
      <c r="S118" s="142"/>
      <c r="T118" s="142"/>
    </row>
    <row r="119" spans="19:20" x14ac:dyDescent="0.3">
      <c r="S119" s="142"/>
      <c r="T119" s="142"/>
    </row>
    <row r="120" spans="19:20" x14ac:dyDescent="0.3">
      <c r="S120" s="142"/>
      <c r="T120" s="142"/>
    </row>
    <row r="121" spans="19:20" x14ac:dyDescent="0.3">
      <c r="S121" s="142"/>
      <c r="T121" s="142"/>
    </row>
    <row r="122" spans="19:20" x14ac:dyDescent="0.3">
      <c r="S122" s="142"/>
      <c r="T122" s="142"/>
    </row>
    <row r="123" spans="19:20" x14ac:dyDescent="0.3">
      <c r="S123" s="142"/>
      <c r="T123" s="142"/>
    </row>
    <row r="124" spans="19:20" x14ac:dyDescent="0.3">
      <c r="S124" s="142"/>
      <c r="T124" s="142"/>
    </row>
    <row r="125" spans="19:20" x14ac:dyDescent="0.3">
      <c r="S125" s="142"/>
      <c r="T125" s="142"/>
    </row>
    <row r="126" spans="19:20" x14ac:dyDescent="0.3">
      <c r="S126" s="142"/>
      <c r="T126" s="142"/>
    </row>
    <row r="127" spans="19:20" x14ac:dyDescent="0.3">
      <c r="S127" s="142"/>
      <c r="T127" s="142"/>
    </row>
    <row r="128" spans="19:20" x14ac:dyDescent="0.3">
      <c r="S128" s="142"/>
      <c r="T128" s="142"/>
    </row>
    <row r="129" spans="19:20" x14ac:dyDescent="0.3">
      <c r="S129" s="142"/>
      <c r="T129" s="142"/>
    </row>
    <row r="130" spans="19:20" x14ac:dyDescent="0.3">
      <c r="S130" s="142"/>
      <c r="T130" s="142"/>
    </row>
    <row r="131" spans="19:20" x14ac:dyDescent="0.3">
      <c r="S131" s="142"/>
      <c r="T131" s="142"/>
    </row>
    <row r="132" spans="19:20" x14ac:dyDescent="0.3">
      <c r="S132" s="142"/>
      <c r="T132" s="142"/>
    </row>
    <row r="133" spans="19:20" x14ac:dyDescent="0.3">
      <c r="S133" s="142"/>
      <c r="T133" s="142"/>
    </row>
    <row r="134" spans="19:20" x14ac:dyDescent="0.3">
      <c r="S134" s="142"/>
      <c r="T134" s="142"/>
    </row>
    <row r="135" spans="19:20" x14ac:dyDescent="0.3">
      <c r="S135" s="142"/>
      <c r="T135" s="142"/>
    </row>
    <row r="136" spans="19:20" x14ac:dyDescent="0.3">
      <c r="S136" s="142"/>
      <c r="T136" s="142"/>
    </row>
    <row r="137" spans="19:20" x14ac:dyDescent="0.3">
      <c r="S137" s="142"/>
      <c r="T137" s="142"/>
    </row>
    <row r="138" spans="19:20" x14ac:dyDescent="0.3">
      <c r="S138" s="142"/>
      <c r="T138" s="142"/>
    </row>
    <row r="139" spans="19:20" x14ac:dyDescent="0.3">
      <c r="S139" s="142"/>
      <c r="T139" s="142"/>
    </row>
    <row r="140" spans="19:20" x14ac:dyDescent="0.3">
      <c r="S140" s="142"/>
      <c r="T140" s="142"/>
    </row>
    <row r="141" spans="19:20" x14ac:dyDescent="0.3">
      <c r="S141" s="142"/>
      <c r="T141" s="142"/>
    </row>
    <row r="142" spans="19:20" x14ac:dyDescent="0.3">
      <c r="S142" s="142"/>
      <c r="T142" s="142"/>
    </row>
    <row r="143" spans="19:20" x14ac:dyDescent="0.3">
      <c r="S143" s="142"/>
      <c r="T143" s="142"/>
    </row>
    <row r="144" spans="19:20" x14ac:dyDescent="0.3">
      <c r="S144" s="142"/>
      <c r="T144" s="142"/>
    </row>
    <row r="145" spans="19:20" x14ac:dyDescent="0.3">
      <c r="S145" s="142"/>
      <c r="T145" s="142"/>
    </row>
    <row r="146" spans="19:20" x14ac:dyDescent="0.3">
      <c r="S146" s="142"/>
      <c r="T146" s="142"/>
    </row>
    <row r="147" spans="19:20" x14ac:dyDescent="0.3">
      <c r="S147" s="142"/>
      <c r="T147" s="142"/>
    </row>
    <row r="148" spans="19:20" x14ac:dyDescent="0.3">
      <c r="S148" s="142"/>
      <c r="T148" s="142"/>
    </row>
    <row r="149" spans="19:20" x14ac:dyDescent="0.3">
      <c r="S149" s="142"/>
      <c r="T149" s="142"/>
    </row>
    <row r="150" spans="19:20" x14ac:dyDescent="0.3">
      <c r="S150" s="142"/>
      <c r="T150" s="142"/>
    </row>
    <row r="151" spans="19:20" x14ac:dyDescent="0.3">
      <c r="S151" s="142"/>
      <c r="T151" s="142"/>
    </row>
    <row r="152" spans="19:20" x14ac:dyDescent="0.3">
      <c r="S152" s="142"/>
      <c r="T152" s="142"/>
    </row>
    <row r="153" spans="19:20" x14ac:dyDescent="0.3">
      <c r="S153" s="142"/>
      <c r="T153" s="142"/>
    </row>
    <row r="154" spans="19:20" x14ac:dyDescent="0.3">
      <c r="S154" s="142"/>
      <c r="T154" s="142"/>
    </row>
    <row r="155" spans="19:20" x14ac:dyDescent="0.3">
      <c r="S155" s="142"/>
      <c r="T155" s="142"/>
    </row>
    <row r="156" spans="19:20" x14ac:dyDescent="0.3">
      <c r="S156" s="142"/>
      <c r="T156" s="142"/>
    </row>
    <row r="157" spans="19:20" x14ac:dyDescent="0.3">
      <c r="S157" s="142"/>
      <c r="T157" s="142"/>
    </row>
    <row r="158" spans="19:20" x14ac:dyDescent="0.3">
      <c r="S158" s="142"/>
      <c r="T158" s="142"/>
    </row>
    <row r="159" spans="19:20" x14ac:dyDescent="0.3">
      <c r="S159" s="142"/>
      <c r="T159" s="142"/>
    </row>
    <row r="160" spans="19:20" x14ac:dyDescent="0.3">
      <c r="S160" s="142"/>
      <c r="T160" s="142"/>
    </row>
    <row r="161" spans="19:20" x14ac:dyDescent="0.3">
      <c r="S161" s="142"/>
      <c r="T161" s="142"/>
    </row>
    <row r="162" spans="19:20" x14ac:dyDescent="0.3">
      <c r="S162" s="142"/>
      <c r="T162" s="142"/>
    </row>
    <row r="163" spans="19:20" x14ac:dyDescent="0.3">
      <c r="S163" s="142"/>
      <c r="T163" s="142"/>
    </row>
    <row r="164" spans="19:20" x14ac:dyDescent="0.3">
      <c r="S164" s="142"/>
      <c r="T164" s="142"/>
    </row>
    <row r="165" spans="19:20" x14ac:dyDescent="0.3">
      <c r="S165" s="142"/>
      <c r="T165" s="142"/>
    </row>
    <row r="166" spans="19:20" x14ac:dyDescent="0.3">
      <c r="S166" s="142"/>
      <c r="T166" s="142"/>
    </row>
    <row r="167" spans="19:20" x14ac:dyDescent="0.3">
      <c r="S167" s="142"/>
      <c r="T167" s="142"/>
    </row>
    <row r="168" spans="19:20" x14ac:dyDescent="0.3">
      <c r="S168" s="142"/>
      <c r="T168" s="142"/>
    </row>
    <row r="169" spans="19:20" x14ac:dyDescent="0.3">
      <c r="S169" s="142"/>
      <c r="T169" s="142"/>
    </row>
    <row r="170" spans="19:20" x14ac:dyDescent="0.3">
      <c r="S170" s="142"/>
      <c r="T170" s="142"/>
    </row>
    <row r="171" spans="19:20" x14ac:dyDescent="0.3">
      <c r="S171" s="142"/>
      <c r="T171" s="142"/>
    </row>
    <row r="172" spans="19:20" x14ac:dyDescent="0.3">
      <c r="S172" s="142"/>
      <c r="T172" s="142"/>
    </row>
    <row r="173" spans="19:20" x14ac:dyDescent="0.3">
      <c r="S173" s="142"/>
      <c r="T173" s="142"/>
    </row>
    <row r="174" spans="19:20" x14ac:dyDescent="0.3">
      <c r="S174" s="142"/>
      <c r="T174" s="142"/>
    </row>
    <row r="175" spans="19:20" x14ac:dyDescent="0.3">
      <c r="S175" s="142"/>
      <c r="T175" s="142"/>
    </row>
    <row r="176" spans="19:20" x14ac:dyDescent="0.3">
      <c r="S176" s="142"/>
      <c r="T176" s="142"/>
    </row>
    <row r="177" spans="19:20" x14ac:dyDescent="0.3">
      <c r="S177" s="142"/>
      <c r="T177" s="142"/>
    </row>
    <row r="178" spans="19:20" x14ac:dyDescent="0.3">
      <c r="S178" s="142"/>
      <c r="T178" s="142"/>
    </row>
    <row r="179" spans="19:20" x14ac:dyDescent="0.3">
      <c r="S179" s="142"/>
      <c r="T179" s="142"/>
    </row>
    <row r="180" spans="19:20" x14ac:dyDescent="0.3">
      <c r="S180" s="142"/>
      <c r="T180" s="142"/>
    </row>
    <row r="181" spans="19:20" x14ac:dyDescent="0.3">
      <c r="S181" s="142"/>
      <c r="T181" s="142"/>
    </row>
    <row r="182" spans="19:20" x14ac:dyDescent="0.3">
      <c r="S182" s="142"/>
      <c r="T182" s="142"/>
    </row>
    <row r="183" spans="19:20" x14ac:dyDescent="0.3">
      <c r="S183" s="142"/>
      <c r="T183" s="142"/>
    </row>
    <row r="184" spans="19:20" x14ac:dyDescent="0.3">
      <c r="S184" s="142"/>
      <c r="T184" s="142"/>
    </row>
    <row r="185" spans="19:20" x14ac:dyDescent="0.3">
      <c r="S185" s="142"/>
      <c r="T185" s="142"/>
    </row>
    <row r="186" spans="19:20" x14ac:dyDescent="0.3">
      <c r="S186" s="142"/>
      <c r="T186" s="142"/>
    </row>
    <row r="187" spans="19:20" x14ac:dyDescent="0.3">
      <c r="S187" s="142"/>
      <c r="T187" s="142"/>
    </row>
    <row r="188" spans="19:20" x14ac:dyDescent="0.3">
      <c r="S188" s="142"/>
      <c r="T188" s="142"/>
    </row>
    <row r="189" spans="19:20" x14ac:dyDescent="0.3">
      <c r="S189" s="142"/>
      <c r="T189" s="142"/>
    </row>
    <row r="190" spans="19:20" x14ac:dyDescent="0.3">
      <c r="S190" s="142"/>
      <c r="T190" s="142"/>
    </row>
    <row r="191" spans="19:20" x14ac:dyDescent="0.3">
      <c r="S191" s="142"/>
      <c r="T191" s="142"/>
    </row>
    <row r="192" spans="19:20" x14ac:dyDescent="0.3">
      <c r="S192" s="142"/>
      <c r="T192" s="142"/>
    </row>
    <row r="193" spans="19:20" x14ac:dyDescent="0.3">
      <c r="S193" s="142"/>
      <c r="T193" s="142"/>
    </row>
    <row r="194" spans="19:20" x14ac:dyDescent="0.3">
      <c r="S194" s="142"/>
      <c r="T194" s="142"/>
    </row>
    <row r="195" spans="19:20" x14ac:dyDescent="0.3">
      <c r="S195" s="142"/>
      <c r="T195" s="142"/>
    </row>
    <row r="196" spans="19:20" x14ac:dyDescent="0.3">
      <c r="S196" s="142"/>
      <c r="T196" s="142"/>
    </row>
    <row r="197" spans="19:20" x14ac:dyDescent="0.3">
      <c r="S197" s="142"/>
      <c r="T197" s="142"/>
    </row>
    <row r="198" spans="19:20" x14ac:dyDescent="0.3">
      <c r="S198" s="142"/>
      <c r="T198" s="142"/>
    </row>
    <row r="199" spans="19:20" x14ac:dyDescent="0.3">
      <c r="S199" s="142"/>
      <c r="T199" s="142"/>
    </row>
    <row r="200" spans="19:20" x14ac:dyDescent="0.3">
      <c r="S200" s="142"/>
      <c r="T200" s="142"/>
    </row>
    <row r="201" spans="19:20" x14ac:dyDescent="0.3">
      <c r="S201" s="142"/>
      <c r="T201" s="142"/>
    </row>
    <row r="202" spans="19:20" x14ac:dyDescent="0.3">
      <c r="S202" s="142"/>
      <c r="T202" s="142"/>
    </row>
    <row r="203" spans="19:20" x14ac:dyDescent="0.3">
      <c r="S203" s="142"/>
      <c r="T203" s="142"/>
    </row>
    <row r="204" spans="19:20" x14ac:dyDescent="0.3">
      <c r="S204" s="142"/>
      <c r="T204" s="142"/>
    </row>
    <row r="205" spans="19:20" x14ac:dyDescent="0.3">
      <c r="S205" s="142"/>
      <c r="T205" s="142"/>
    </row>
    <row r="206" spans="19:20" x14ac:dyDescent="0.3">
      <c r="S206" s="142"/>
      <c r="T206" s="142"/>
    </row>
    <row r="207" spans="19:20" x14ac:dyDescent="0.3">
      <c r="S207" s="142"/>
      <c r="T207" s="142"/>
    </row>
    <row r="208" spans="19:20" x14ac:dyDescent="0.3">
      <c r="S208" s="142"/>
      <c r="T208" s="142"/>
    </row>
    <row r="209" spans="19:20" x14ac:dyDescent="0.3">
      <c r="S209" s="142"/>
      <c r="T209" s="142"/>
    </row>
    <row r="210" spans="19:20" x14ac:dyDescent="0.3">
      <c r="S210" s="142"/>
      <c r="T210" s="142"/>
    </row>
    <row r="211" spans="19:20" x14ac:dyDescent="0.3">
      <c r="S211" s="142"/>
      <c r="T211" s="142"/>
    </row>
    <row r="212" spans="19:20" x14ac:dyDescent="0.3">
      <c r="S212" s="142"/>
      <c r="T212" s="142"/>
    </row>
    <row r="213" spans="19:20" x14ac:dyDescent="0.3">
      <c r="S213" s="142"/>
      <c r="T213" s="142"/>
    </row>
    <row r="214" spans="19:20" x14ac:dyDescent="0.3">
      <c r="S214" s="142"/>
      <c r="T214" s="142"/>
    </row>
    <row r="215" spans="19:20" x14ac:dyDescent="0.3">
      <c r="S215" s="142"/>
      <c r="T215" s="142"/>
    </row>
    <row r="216" spans="19:20" x14ac:dyDescent="0.3">
      <c r="S216" s="142"/>
      <c r="T216" s="142"/>
    </row>
    <row r="217" spans="19:20" x14ac:dyDescent="0.3">
      <c r="S217" s="142"/>
      <c r="T217" s="142"/>
    </row>
    <row r="218" spans="19:20" x14ac:dyDescent="0.3">
      <c r="S218" s="142"/>
      <c r="T218" s="142"/>
    </row>
    <row r="219" spans="19:20" x14ac:dyDescent="0.3">
      <c r="S219" s="142"/>
      <c r="T219" s="142"/>
    </row>
    <row r="220" spans="19:20" x14ac:dyDescent="0.3">
      <c r="S220" s="142"/>
      <c r="T220" s="142"/>
    </row>
    <row r="221" spans="19:20" x14ac:dyDescent="0.3">
      <c r="S221" s="142"/>
      <c r="T221" s="142"/>
    </row>
    <row r="222" spans="19:20" x14ac:dyDescent="0.3">
      <c r="S222" s="142"/>
      <c r="T222" s="142"/>
    </row>
    <row r="223" spans="19:20" x14ac:dyDescent="0.3">
      <c r="S223" s="142"/>
      <c r="T223" s="142"/>
    </row>
    <row r="224" spans="19:20" x14ac:dyDescent="0.3">
      <c r="S224" s="142"/>
      <c r="T224" s="142"/>
    </row>
    <row r="225" spans="19:20" x14ac:dyDescent="0.3">
      <c r="S225" s="142"/>
      <c r="T225" s="142"/>
    </row>
    <row r="226" spans="19:20" x14ac:dyDescent="0.3">
      <c r="S226" s="142"/>
      <c r="T226" s="142"/>
    </row>
    <row r="227" spans="19:20" x14ac:dyDescent="0.3">
      <c r="S227" s="142"/>
      <c r="T227" s="142"/>
    </row>
    <row r="228" spans="19:20" x14ac:dyDescent="0.3">
      <c r="S228" s="142"/>
      <c r="T228" s="142"/>
    </row>
    <row r="229" spans="19:20" x14ac:dyDescent="0.3">
      <c r="S229" s="142"/>
      <c r="T229" s="142"/>
    </row>
    <row r="230" spans="19:20" x14ac:dyDescent="0.3">
      <c r="S230" s="142"/>
      <c r="T230" s="142"/>
    </row>
    <row r="231" spans="19:20" x14ac:dyDescent="0.3">
      <c r="S231" s="142"/>
      <c r="T231" s="142"/>
    </row>
    <row r="232" spans="19:20" x14ac:dyDescent="0.3">
      <c r="S232" s="142"/>
      <c r="T232" s="142"/>
    </row>
    <row r="233" spans="19:20" x14ac:dyDescent="0.3">
      <c r="S233" s="142"/>
      <c r="T233" s="142"/>
    </row>
    <row r="234" spans="19:20" x14ac:dyDescent="0.3">
      <c r="S234" s="142"/>
      <c r="T234" s="142"/>
    </row>
    <row r="235" spans="19:20" x14ac:dyDescent="0.3">
      <c r="S235" s="142"/>
      <c r="T235" s="142"/>
    </row>
    <row r="236" spans="19:20" x14ac:dyDescent="0.3">
      <c r="S236" s="142"/>
      <c r="T236" s="142"/>
    </row>
    <row r="237" spans="19:20" x14ac:dyDescent="0.3">
      <c r="S237" s="142"/>
      <c r="T237" s="142"/>
    </row>
    <row r="238" spans="19:20" x14ac:dyDescent="0.3">
      <c r="S238" s="142"/>
      <c r="T238" s="142"/>
    </row>
    <row r="239" spans="19:20" x14ac:dyDescent="0.3">
      <c r="S239" s="142"/>
      <c r="T239" s="142"/>
    </row>
    <row r="240" spans="19:20" x14ac:dyDescent="0.3">
      <c r="S240" s="142"/>
      <c r="T240" s="142"/>
    </row>
    <row r="241" spans="19:20" x14ac:dyDescent="0.3">
      <c r="S241" s="142"/>
      <c r="T241" s="142"/>
    </row>
    <row r="242" spans="19:20" x14ac:dyDescent="0.3">
      <c r="S242" s="142"/>
      <c r="T242" s="142"/>
    </row>
    <row r="243" spans="19:20" x14ac:dyDescent="0.3">
      <c r="S243" s="142"/>
      <c r="T243" s="142"/>
    </row>
    <row r="244" spans="19:20" x14ac:dyDescent="0.3">
      <c r="S244" s="142"/>
      <c r="T244" s="142"/>
    </row>
    <row r="245" spans="19:20" x14ac:dyDescent="0.3">
      <c r="S245" s="142"/>
      <c r="T245" s="142"/>
    </row>
    <row r="246" spans="19:20" x14ac:dyDescent="0.3">
      <c r="S246" s="142"/>
      <c r="T246" s="142"/>
    </row>
    <row r="247" spans="19:20" x14ac:dyDescent="0.3">
      <c r="S247" s="142"/>
      <c r="T247" s="142"/>
    </row>
    <row r="248" spans="19:20" x14ac:dyDescent="0.3">
      <c r="S248" s="142"/>
      <c r="T248" s="142"/>
    </row>
    <row r="249" spans="19:20" x14ac:dyDescent="0.3">
      <c r="S249" s="142"/>
      <c r="T249" s="142"/>
    </row>
    <row r="250" spans="19:20" x14ac:dyDescent="0.3">
      <c r="S250" s="142"/>
      <c r="T250" s="142"/>
    </row>
    <row r="251" spans="19:20" x14ac:dyDescent="0.3">
      <c r="S251" s="142"/>
      <c r="T251" s="142"/>
    </row>
    <row r="252" spans="19:20" x14ac:dyDescent="0.3">
      <c r="S252" s="142"/>
      <c r="T252" s="142"/>
    </row>
    <row r="253" spans="19:20" x14ac:dyDescent="0.3">
      <c r="S253" s="142"/>
      <c r="T253" s="142"/>
    </row>
    <row r="254" spans="19:20" x14ac:dyDescent="0.3">
      <c r="S254" s="142"/>
      <c r="T254" s="142"/>
    </row>
    <row r="255" spans="19:20" x14ac:dyDescent="0.3">
      <c r="S255" s="142"/>
      <c r="T255" s="142"/>
    </row>
    <row r="256" spans="19:20" x14ac:dyDescent="0.3">
      <c r="S256" s="142"/>
      <c r="T256" s="142"/>
    </row>
    <row r="257" spans="19:20" x14ac:dyDescent="0.3">
      <c r="S257" s="142"/>
      <c r="T257" s="142"/>
    </row>
    <row r="258" spans="19:20" x14ac:dyDescent="0.3">
      <c r="S258" s="142"/>
      <c r="T258" s="142"/>
    </row>
    <row r="259" spans="19:20" x14ac:dyDescent="0.3">
      <c r="S259" s="142"/>
      <c r="T259" s="142"/>
    </row>
    <row r="260" spans="19:20" x14ac:dyDescent="0.3">
      <c r="S260" s="142"/>
      <c r="T260" s="142"/>
    </row>
    <row r="261" spans="19:20" x14ac:dyDescent="0.3">
      <c r="S261" s="142"/>
      <c r="T261" s="142"/>
    </row>
    <row r="262" spans="19:20" x14ac:dyDescent="0.3">
      <c r="S262" s="142"/>
      <c r="T262" s="142"/>
    </row>
    <row r="263" spans="19:20" x14ac:dyDescent="0.3">
      <c r="S263" s="142"/>
      <c r="T263" s="142"/>
    </row>
    <row r="264" spans="19:20" x14ac:dyDescent="0.3">
      <c r="S264" s="142"/>
      <c r="T264" s="142"/>
    </row>
    <row r="265" spans="19:20" x14ac:dyDescent="0.3">
      <c r="S265" s="142"/>
      <c r="T265" s="142"/>
    </row>
    <row r="266" spans="19:20" x14ac:dyDescent="0.3">
      <c r="S266" s="142"/>
      <c r="T266" s="142"/>
    </row>
    <row r="267" spans="19:20" x14ac:dyDescent="0.3">
      <c r="S267" s="142"/>
      <c r="T267" s="142"/>
    </row>
    <row r="268" spans="19:20" x14ac:dyDescent="0.3">
      <c r="S268" s="142"/>
      <c r="T268" s="142"/>
    </row>
    <row r="269" spans="19:20" x14ac:dyDescent="0.3">
      <c r="S269" s="142"/>
      <c r="T269" s="142"/>
    </row>
    <row r="270" spans="19:20" x14ac:dyDescent="0.3">
      <c r="S270" s="142"/>
      <c r="T270" s="142"/>
    </row>
    <row r="271" spans="19:20" x14ac:dyDescent="0.3">
      <c r="S271" s="142"/>
      <c r="T271" s="142"/>
    </row>
    <row r="272" spans="19:20" x14ac:dyDescent="0.3">
      <c r="S272" s="142"/>
      <c r="T272" s="142"/>
    </row>
    <row r="273" spans="19:20" x14ac:dyDescent="0.3">
      <c r="S273" s="142"/>
      <c r="T273" s="142"/>
    </row>
    <row r="274" spans="19:20" x14ac:dyDescent="0.3">
      <c r="S274" s="142"/>
      <c r="T274" s="142"/>
    </row>
    <row r="275" spans="19:20" x14ac:dyDescent="0.3">
      <c r="S275" s="142"/>
      <c r="T275" s="142"/>
    </row>
    <row r="276" spans="19:20" x14ac:dyDescent="0.3">
      <c r="S276" s="142"/>
      <c r="T276" s="142"/>
    </row>
    <row r="277" spans="19:20" x14ac:dyDescent="0.3">
      <c r="S277" s="142"/>
      <c r="T277" s="142"/>
    </row>
    <row r="278" spans="19:20" x14ac:dyDescent="0.3">
      <c r="S278" s="142"/>
      <c r="T278" s="142"/>
    </row>
    <row r="279" spans="19:20" x14ac:dyDescent="0.3">
      <c r="S279" s="142"/>
      <c r="T279" s="142"/>
    </row>
    <row r="280" spans="19:20" x14ac:dyDescent="0.3">
      <c r="S280" s="142"/>
      <c r="T280" s="142"/>
    </row>
    <row r="281" spans="19:20" x14ac:dyDescent="0.3">
      <c r="S281" s="142"/>
      <c r="T281" s="142"/>
    </row>
    <row r="282" spans="19:20" x14ac:dyDescent="0.3">
      <c r="S282" s="142"/>
      <c r="T282" s="142"/>
    </row>
    <row r="283" spans="19:20" x14ac:dyDescent="0.3">
      <c r="S283" s="142"/>
      <c r="T283" s="142"/>
    </row>
    <row r="284" spans="19:20" x14ac:dyDescent="0.3">
      <c r="S284" s="142"/>
      <c r="T284" s="142"/>
    </row>
    <row r="285" spans="19:20" x14ac:dyDescent="0.3">
      <c r="S285" s="142"/>
      <c r="T285" s="142"/>
    </row>
    <row r="286" spans="19:20" x14ac:dyDescent="0.3">
      <c r="S286" s="142"/>
      <c r="T286" s="142"/>
    </row>
    <row r="287" spans="19:20" x14ac:dyDescent="0.3">
      <c r="S287" s="142"/>
      <c r="T287" s="142"/>
    </row>
    <row r="288" spans="19:20" x14ac:dyDescent="0.3">
      <c r="S288" s="142"/>
      <c r="T288" s="142"/>
    </row>
    <row r="289" spans="19:20" x14ac:dyDescent="0.3">
      <c r="S289" s="142"/>
      <c r="T289" s="142"/>
    </row>
    <row r="290" spans="19:20" x14ac:dyDescent="0.3">
      <c r="S290" s="142"/>
      <c r="T290" s="142"/>
    </row>
    <row r="291" spans="19:20" x14ac:dyDescent="0.3">
      <c r="S291" s="142"/>
      <c r="T291" s="142"/>
    </row>
    <row r="292" spans="19:20" x14ac:dyDescent="0.3">
      <c r="S292" s="142"/>
      <c r="T292" s="142"/>
    </row>
    <row r="293" spans="19:20" x14ac:dyDescent="0.3">
      <c r="S293" s="142"/>
      <c r="T293" s="142"/>
    </row>
    <row r="294" spans="19:20" x14ac:dyDescent="0.3">
      <c r="S294" s="142"/>
      <c r="T294" s="142"/>
    </row>
    <row r="295" spans="19:20" x14ac:dyDescent="0.3">
      <c r="S295" s="142"/>
      <c r="T295" s="142"/>
    </row>
    <row r="296" spans="19:20" x14ac:dyDescent="0.3">
      <c r="S296" s="142"/>
      <c r="T296" s="142"/>
    </row>
    <row r="297" spans="19:20" x14ac:dyDescent="0.3">
      <c r="S297" s="142"/>
      <c r="T297" s="142"/>
    </row>
    <row r="298" spans="19:20" x14ac:dyDescent="0.3">
      <c r="S298" s="142"/>
      <c r="T298" s="142"/>
    </row>
    <row r="299" spans="19:20" x14ac:dyDescent="0.3">
      <c r="S299" s="142"/>
      <c r="T299" s="142"/>
    </row>
    <row r="300" spans="19:20" x14ac:dyDescent="0.3">
      <c r="S300" s="142"/>
      <c r="T300" s="142"/>
    </row>
    <row r="301" spans="19:20" x14ac:dyDescent="0.3">
      <c r="S301" s="142"/>
      <c r="T301" s="142"/>
    </row>
    <row r="302" spans="19:20" x14ac:dyDescent="0.3">
      <c r="S302" s="142"/>
      <c r="T302" s="142"/>
    </row>
    <row r="303" spans="19:20" x14ac:dyDescent="0.3">
      <c r="S303" s="142"/>
      <c r="T303" s="142"/>
    </row>
    <row r="304" spans="19:20" x14ac:dyDescent="0.3">
      <c r="S304" s="142"/>
      <c r="T304" s="142"/>
    </row>
    <row r="305" spans="19:20" x14ac:dyDescent="0.3">
      <c r="S305" s="142"/>
      <c r="T305" s="142"/>
    </row>
    <row r="306" spans="19:20" x14ac:dyDescent="0.3">
      <c r="S306" s="142"/>
      <c r="T306" s="142"/>
    </row>
    <row r="307" spans="19:20" x14ac:dyDescent="0.3">
      <c r="S307" s="142"/>
      <c r="T307" s="142"/>
    </row>
    <row r="308" spans="19:20" x14ac:dyDescent="0.3">
      <c r="S308" s="142"/>
      <c r="T308" s="142"/>
    </row>
    <row r="309" spans="19:20" x14ac:dyDescent="0.3">
      <c r="S309" s="142"/>
      <c r="T309" s="142"/>
    </row>
    <row r="310" spans="19:20" x14ac:dyDescent="0.3">
      <c r="S310" s="142"/>
      <c r="T310" s="142"/>
    </row>
    <row r="311" spans="19:20" x14ac:dyDescent="0.3">
      <c r="S311" s="142"/>
      <c r="T311" s="142"/>
    </row>
    <row r="312" spans="19:20" x14ac:dyDescent="0.3">
      <c r="S312" s="142"/>
      <c r="T312" s="142"/>
    </row>
    <row r="313" spans="19:20" x14ac:dyDescent="0.3">
      <c r="S313" s="142"/>
      <c r="T313" s="142"/>
    </row>
    <row r="314" spans="19:20" x14ac:dyDescent="0.3">
      <c r="S314" s="142"/>
      <c r="T314" s="142"/>
    </row>
    <row r="315" spans="19:20" x14ac:dyDescent="0.3">
      <c r="S315" s="142"/>
      <c r="T315" s="142"/>
    </row>
    <row r="316" spans="19:20" x14ac:dyDescent="0.3">
      <c r="S316" s="142"/>
      <c r="T316" s="142"/>
    </row>
    <row r="317" spans="19:20" x14ac:dyDescent="0.3">
      <c r="S317" s="142"/>
      <c r="T317" s="142"/>
    </row>
    <row r="318" spans="19:20" x14ac:dyDescent="0.3">
      <c r="S318" s="142"/>
      <c r="T318" s="142"/>
    </row>
    <row r="319" spans="19:20" x14ac:dyDescent="0.3">
      <c r="S319" s="142"/>
      <c r="T319" s="142"/>
    </row>
    <row r="320" spans="19:20" x14ac:dyDescent="0.3">
      <c r="S320" s="142"/>
      <c r="T320" s="142"/>
    </row>
    <row r="321" spans="19:20" x14ac:dyDescent="0.3">
      <c r="S321" s="142"/>
      <c r="T321" s="142"/>
    </row>
    <row r="322" spans="19:20" x14ac:dyDescent="0.3">
      <c r="S322" s="142"/>
      <c r="T322" s="142"/>
    </row>
    <row r="323" spans="19:20" x14ac:dyDescent="0.3">
      <c r="S323" s="142"/>
      <c r="T323" s="142"/>
    </row>
    <row r="324" spans="19:20" x14ac:dyDescent="0.3">
      <c r="S324" s="142"/>
      <c r="T324" s="142"/>
    </row>
    <row r="325" spans="19:20" x14ac:dyDescent="0.3">
      <c r="S325" s="142"/>
      <c r="T325" s="142"/>
    </row>
    <row r="326" spans="19:20" x14ac:dyDescent="0.3">
      <c r="S326" s="142"/>
      <c r="T326" s="142"/>
    </row>
    <row r="327" spans="19:20" x14ac:dyDescent="0.3">
      <c r="S327" s="142"/>
      <c r="T327" s="142"/>
    </row>
    <row r="328" spans="19:20" x14ac:dyDescent="0.3">
      <c r="S328" s="142"/>
      <c r="T328" s="142"/>
    </row>
    <row r="329" spans="19:20" x14ac:dyDescent="0.3">
      <c r="S329" s="142"/>
      <c r="T329" s="142"/>
    </row>
    <row r="330" spans="19:20" x14ac:dyDescent="0.3">
      <c r="S330" s="142"/>
      <c r="T330" s="142"/>
    </row>
    <row r="331" spans="19:20" x14ac:dyDescent="0.3">
      <c r="S331" s="142"/>
      <c r="T331" s="142"/>
    </row>
    <row r="332" spans="19:20" x14ac:dyDescent="0.3">
      <c r="S332" s="142"/>
      <c r="T332" s="142"/>
    </row>
    <row r="333" spans="19:20" x14ac:dyDescent="0.3">
      <c r="S333" s="142"/>
      <c r="T333" s="142"/>
    </row>
    <row r="334" spans="19:20" x14ac:dyDescent="0.3">
      <c r="S334" s="142"/>
      <c r="T334" s="142"/>
    </row>
    <row r="335" spans="19:20" x14ac:dyDescent="0.3">
      <c r="S335" s="142"/>
      <c r="T335" s="142"/>
    </row>
    <row r="336" spans="19:20" x14ac:dyDescent="0.3">
      <c r="S336" s="142"/>
      <c r="T336" s="142"/>
    </row>
    <row r="337" spans="19:20" x14ac:dyDescent="0.3">
      <c r="S337" s="142"/>
      <c r="T337" s="142"/>
    </row>
    <row r="338" spans="19:20" x14ac:dyDescent="0.3">
      <c r="S338" s="142"/>
      <c r="T338" s="142"/>
    </row>
    <row r="339" spans="19:20" x14ac:dyDescent="0.3">
      <c r="S339" s="142"/>
      <c r="T339" s="142"/>
    </row>
    <row r="340" spans="19:20" x14ac:dyDescent="0.3">
      <c r="S340" s="142"/>
      <c r="T340" s="142"/>
    </row>
    <row r="341" spans="19:20" x14ac:dyDescent="0.3">
      <c r="S341" s="142"/>
      <c r="T341" s="142"/>
    </row>
    <row r="342" spans="19:20" x14ac:dyDescent="0.3">
      <c r="S342" s="142"/>
      <c r="T342" s="142"/>
    </row>
    <row r="343" spans="19:20" x14ac:dyDescent="0.3">
      <c r="S343" s="142"/>
      <c r="T343" s="142"/>
    </row>
    <row r="344" spans="19:20" x14ac:dyDescent="0.3">
      <c r="S344" s="142"/>
      <c r="T344" s="142"/>
    </row>
    <row r="345" spans="19:20" x14ac:dyDescent="0.3">
      <c r="S345" s="142"/>
      <c r="T345" s="142"/>
    </row>
    <row r="346" spans="19:20" x14ac:dyDescent="0.3">
      <c r="S346" s="142"/>
      <c r="T346" s="142"/>
    </row>
    <row r="347" spans="19:20" x14ac:dyDescent="0.3">
      <c r="S347" s="142"/>
      <c r="T347" s="142"/>
    </row>
    <row r="348" spans="19:20" x14ac:dyDescent="0.3">
      <c r="S348" s="142"/>
      <c r="T348" s="142"/>
    </row>
    <row r="349" spans="19:20" x14ac:dyDescent="0.3">
      <c r="S349" s="142"/>
      <c r="T349" s="142"/>
    </row>
    <row r="350" spans="19:20" x14ac:dyDescent="0.3">
      <c r="S350" s="142"/>
      <c r="T350" s="142"/>
    </row>
    <row r="351" spans="19:20" x14ac:dyDescent="0.3">
      <c r="S351" s="142"/>
      <c r="T351" s="142"/>
    </row>
    <row r="352" spans="19:20" x14ac:dyDescent="0.3">
      <c r="S352" s="142"/>
      <c r="T352" s="142"/>
    </row>
    <row r="353" spans="19:20" x14ac:dyDescent="0.3">
      <c r="S353" s="142"/>
      <c r="T353" s="142"/>
    </row>
    <row r="354" spans="19:20" x14ac:dyDescent="0.3">
      <c r="S354" s="142"/>
      <c r="T354" s="142"/>
    </row>
    <row r="355" spans="19:20" x14ac:dyDescent="0.3">
      <c r="S355" s="142"/>
      <c r="T355" s="142"/>
    </row>
    <row r="356" spans="19:20" x14ac:dyDescent="0.3">
      <c r="S356" s="142"/>
      <c r="T356" s="142"/>
    </row>
    <row r="357" spans="19:20" x14ac:dyDescent="0.3">
      <c r="S357" s="142"/>
      <c r="T357" s="142"/>
    </row>
    <row r="358" spans="19:20" x14ac:dyDescent="0.3">
      <c r="S358" s="142"/>
      <c r="T358" s="142"/>
    </row>
    <row r="359" spans="19:20" x14ac:dyDescent="0.3">
      <c r="S359" s="142"/>
      <c r="T359" s="142"/>
    </row>
    <row r="360" spans="19:20" x14ac:dyDescent="0.3">
      <c r="S360" s="142"/>
      <c r="T360" s="142"/>
    </row>
    <row r="361" spans="19:20" x14ac:dyDescent="0.3">
      <c r="S361" s="142"/>
      <c r="T361" s="142"/>
    </row>
    <row r="362" spans="19:20" x14ac:dyDescent="0.3">
      <c r="S362" s="142"/>
      <c r="T362" s="142"/>
    </row>
    <row r="363" spans="19:20" x14ac:dyDescent="0.3">
      <c r="S363" s="142"/>
      <c r="T363" s="142"/>
    </row>
    <row r="364" spans="19:20" x14ac:dyDescent="0.3">
      <c r="S364" s="142"/>
      <c r="T364" s="142"/>
    </row>
    <row r="365" spans="19:20" x14ac:dyDescent="0.3">
      <c r="S365" s="142"/>
      <c r="T365" s="142"/>
    </row>
    <row r="366" spans="19:20" x14ac:dyDescent="0.3">
      <c r="S366" s="142"/>
      <c r="T366" s="142"/>
    </row>
    <row r="367" spans="19:20" x14ac:dyDescent="0.3">
      <c r="S367" s="142"/>
      <c r="T367" s="142"/>
    </row>
    <row r="368" spans="19:20" x14ac:dyDescent="0.3">
      <c r="S368" s="142"/>
      <c r="T368" s="142"/>
    </row>
    <row r="369" spans="19:20" x14ac:dyDescent="0.3">
      <c r="S369" s="142"/>
      <c r="T369" s="142"/>
    </row>
    <row r="370" spans="19:20" x14ac:dyDescent="0.3">
      <c r="S370" s="142"/>
      <c r="T370" s="142"/>
    </row>
    <row r="371" spans="19:20" x14ac:dyDescent="0.3">
      <c r="S371" s="142"/>
      <c r="T371" s="142"/>
    </row>
    <row r="372" spans="19:20" x14ac:dyDescent="0.3">
      <c r="S372" s="142"/>
      <c r="T372" s="142"/>
    </row>
    <row r="373" spans="19:20" x14ac:dyDescent="0.3">
      <c r="S373" s="142"/>
      <c r="T373" s="142"/>
    </row>
    <row r="374" spans="19:20" x14ac:dyDescent="0.3">
      <c r="S374" s="142"/>
      <c r="T374" s="142"/>
    </row>
    <row r="375" spans="19:20" x14ac:dyDescent="0.3">
      <c r="S375" s="142"/>
      <c r="T375" s="142"/>
    </row>
    <row r="376" spans="19:20" x14ac:dyDescent="0.3">
      <c r="S376" s="142"/>
      <c r="T376" s="142"/>
    </row>
    <row r="377" spans="19:20" x14ac:dyDescent="0.3">
      <c r="S377" s="142"/>
      <c r="T377" s="142"/>
    </row>
    <row r="378" spans="19:20" x14ac:dyDescent="0.3">
      <c r="S378" s="142"/>
      <c r="T378" s="142"/>
    </row>
    <row r="379" spans="19:20" x14ac:dyDescent="0.3">
      <c r="S379" s="142"/>
      <c r="T379" s="142"/>
    </row>
    <row r="380" spans="19:20" x14ac:dyDescent="0.3">
      <c r="S380" s="142"/>
      <c r="T380" s="142"/>
    </row>
    <row r="381" spans="19:20" x14ac:dyDescent="0.3">
      <c r="S381" s="142"/>
      <c r="T381" s="142"/>
    </row>
    <row r="382" spans="19:20" x14ac:dyDescent="0.3">
      <c r="S382" s="142"/>
      <c r="T382" s="142"/>
    </row>
    <row r="383" spans="19:20" x14ac:dyDescent="0.3">
      <c r="S383" s="142"/>
      <c r="T383" s="142"/>
    </row>
    <row r="384" spans="19:20" x14ac:dyDescent="0.3">
      <c r="S384" s="142"/>
      <c r="T384" s="142"/>
    </row>
    <row r="385" spans="19:20" x14ac:dyDescent="0.3">
      <c r="S385" s="142"/>
      <c r="T385" s="142"/>
    </row>
    <row r="386" spans="19:20" x14ac:dyDescent="0.3">
      <c r="S386" s="142"/>
      <c r="T386" s="142"/>
    </row>
    <row r="387" spans="19:20" x14ac:dyDescent="0.3">
      <c r="S387" s="142"/>
      <c r="T387" s="142"/>
    </row>
    <row r="388" spans="19:20" x14ac:dyDescent="0.3">
      <c r="S388" s="142"/>
      <c r="T388" s="142"/>
    </row>
    <row r="389" spans="19:20" x14ac:dyDescent="0.3">
      <c r="S389" s="142"/>
      <c r="T389" s="142"/>
    </row>
    <row r="390" spans="19:20" x14ac:dyDescent="0.3">
      <c r="S390" s="142"/>
      <c r="T390" s="142"/>
    </row>
    <row r="391" spans="19:20" x14ac:dyDescent="0.3">
      <c r="S391" s="142"/>
      <c r="T391" s="142"/>
    </row>
    <row r="392" spans="19:20" x14ac:dyDescent="0.3">
      <c r="S392" s="142"/>
      <c r="T392" s="142"/>
    </row>
    <row r="393" spans="19:20" x14ac:dyDescent="0.3">
      <c r="S393" s="142"/>
      <c r="T393" s="142"/>
    </row>
    <row r="394" spans="19:20" x14ac:dyDescent="0.3">
      <c r="S394" s="142"/>
      <c r="T394" s="142"/>
    </row>
    <row r="395" spans="19:20" x14ac:dyDescent="0.3">
      <c r="S395" s="142"/>
      <c r="T395" s="142"/>
    </row>
    <row r="396" spans="19:20" x14ac:dyDescent="0.3">
      <c r="S396" s="142"/>
      <c r="T396" s="142"/>
    </row>
    <row r="397" spans="19:20" x14ac:dyDescent="0.3">
      <c r="S397" s="142"/>
      <c r="T397" s="142"/>
    </row>
    <row r="398" spans="19:20" x14ac:dyDescent="0.3">
      <c r="S398" s="142"/>
      <c r="T398" s="142"/>
    </row>
    <row r="399" spans="19:20" x14ac:dyDescent="0.3">
      <c r="S399" s="142"/>
      <c r="T399" s="142"/>
    </row>
    <row r="400" spans="19:20" x14ac:dyDescent="0.3">
      <c r="S400" s="142"/>
      <c r="T400" s="142"/>
    </row>
    <row r="401" spans="19:20" x14ac:dyDescent="0.3">
      <c r="S401" s="142"/>
      <c r="T401" s="142"/>
    </row>
    <row r="402" spans="19:20" x14ac:dyDescent="0.3">
      <c r="S402" s="142"/>
      <c r="T402" s="142"/>
    </row>
    <row r="403" spans="19:20" x14ac:dyDescent="0.3">
      <c r="S403" s="142"/>
      <c r="T403" s="142"/>
    </row>
    <row r="404" spans="19:20" x14ac:dyDescent="0.3">
      <c r="S404" s="142"/>
      <c r="T404" s="142"/>
    </row>
    <row r="405" spans="19:20" x14ac:dyDescent="0.3">
      <c r="S405" s="142"/>
      <c r="T405" s="142"/>
    </row>
    <row r="406" spans="19:20" x14ac:dyDescent="0.3">
      <c r="S406" s="142"/>
      <c r="T406" s="142"/>
    </row>
    <row r="407" spans="19:20" x14ac:dyDescent="0.3">
      <c r="S407" s="142"/>
      <c r="T407" s="142"/>
    </row>
    <row r="408" spans="19:20" x14ac:dyDescent="0.3">
      <c r="S408" s="142"/>
      <c r="T408" s="142"/>
    </row>
    <row r="409" spans="19:20" x14ac:dyDescent="0.3">
      <c r="S409" s="142"/>
      <c r="T409" s="142"/>
    </row>
    <row r="410" spans="19:20" x14ac:dyDescent="0.3">
      <c r="S410" s="142"/>
      <c r="T410" s="142"/>
    </row>
    <row r="411" spans="19:20" x14ac:dyDescent="0.3">
      <c r="S411" s="142"/>
      <c r="T411" s="142"/>
    </row>
    <row r="412" spans="19:20" x14ac:dyDescent="0.3">
      <c r="S412" s="142"/>
      <c r="T412" s="142"/>
    </row>
    <row r="413" spans="19:20" x14ac:dyDescent="0.3">
      <c r="S413" s="142"/>
      <c r="T413" s="142"/>
    </row>
    <row r="414" spans="19:20" x14ac:dyDescent="0.3">
      <c r="S414" s="142"/>
      <c r="T414" s="142"/>
    </row>
    <row r="415" spans="19:20" x14ac:dyDescent="0.3">
      <c r="S415" s="142"/>
      <c r="T415" s="142"/>
    </row>
    <row r="416" spans="19:20" x14ac:dyDescent="0.3">
      <c r="S416" s="142"/>
      <c r="T416" s="142"/>
    </row>
    <row r="417" spans="19:20" x14ac:dyDescent="0.3">
      <c r="S417" s="142"/>
      <c r="T417" s="142"/>
    </row>
    <row r="418" spans="19:20" x14ac:dyDescent="0.3">
      <c r="S418" s="142"/>
      <c r="T418" s="142"/>
    </row>
    <row r="419" spans="19:20" x14ac:dyDescent="0.3">
      <c r="S419" s="142"/>
      <c r="T419" s="142"/>
    </row>
    <row r="420" spans="19:20" x14ac:dyDescent="0.3">
      <c r="S420" s="142"/>
      <c r="T420" s="142"/>
    </row>
    <row r="421" spans="19:20" x14ac:dyDescent="0.3">
      <c r="S421" s="142"/>
      <c r="T421" s="142"/>
    </row>
    <row r="422" spans="19:20" x14ac:dyDescent="0.3">
      <c r="S422" s="142"/>
      <c r="T422" s="142"/>
    </row>
    <row r="423" spans="19:20" x14ac:dyDescent="0.3">
      <c r="S423" s="142"/>
      <c r="T423" s="142"/>
    </row>
    <row r="424" spans="19:20" x14ac:dyDescent="0.3">
      <c r="S424" s="142"/>
      <c r="T424" s="142"/>
    </row>
    <row r="425" spans="19:20" x14ac:dyDescent="0.3">
      <c r="S425" s="142"/>
      <c r="T425" s="142"/>
    </row>
    <row r="426" spans="19:20" x14ac:dyDescent="0.3">
      <c r="S426" s="142"/>
      <c r="T426" s="142"/>
    </row>
    <row r="427" spans="19:20" x14ac:dyDescent="0.3">
      <c r="S427" s="142"/>
      <c r="T427" s="142"/>
    </row>
    <row r="428" spans="19:20" x14ac:dyDescent="0.3">
      <c r="S428" s="142"/>
      <c r="T428" s="142"/>
    </row>
    <row r="429" spans="19:20" x14ac:dyDescent="0.3">
      <c r="S429" s="142"/>
      <c r="T429" s="142"/>
    </row>
    <row r="430" spans="19:20" x14ac:dyDescent="0.3">
      <c r="S430" s="142"/>
      <c r="T430" s="142"/>
    </row>
    <row r="431" spans="19:20" x14ac:dyDescent="0.3">
      <c r="S431" s="142"/>
      <c r="T431" s="142"/>
    </row>
    <row r="432" spans="19:20" x14ac:dyDescent="0.3">
      <c r="S432" s="142"/>
      <c r="T432" s="142"/>
    </row>
    <row r="433" spans="19:20" x14ac:dyDescent="0.3">
      <c r="S433" s="142"/>
      <c r="T433" s="142"/>
    </row>
    <row r="434" spans="19:20" x14ac:dyDescent="0.3">
      <c r="S434" s="142"/>
      <c r="T434" s="142"/>
    </row>
    <row r="435" spans="19:20" x14ac:dyDescent="0.3">
      <c r="S435" s="142"/>
      <c r="T435" s="142"/>
    </row>
    <row r="436" spans="19:20" x14ac:dyDescent="0.3">
      <c r="S436" s="142"/>
      <c r="T436" s="142"/>
    </row>
    <row r="437" spans="19:20" x14ac:dyDescent="0.3">
      <c r="S437" s="142"/>
      <c r="T437" s="142"/>
    </row>
    <row r="438" spans="19:20" x14ac:dyDescent="0.3">
      <c r="S438" s="142"/>
      <c r="T438" s="142"/>
    </row>
    <row r="439" spans="19:20" x14ac:dyDescent="0.3">
      <c r="S439" s="142"/>
      <c r="T439" s="142"/>
    </row>
    <row r="440" spans="19:20" x14ac:dyDescent="0.3">
      <c r="S440" s="142"/>
      <c r="T440" s="142"/>
    </row>
    <row r="441" spans="19:20" x14ac:dyDescent="0.3">
      <c r="S441" s="142"/>
      <c r="T441" s="142"/>
    </row>
    <row r="442" spans="19:20" x14ac:dyDescent="0.3">
      <c r="S442" s="142"/>
      <c r="T442" s="142"/>
    </row>
    <row r="443" spans="19:20" x14ac:dyDescent="0.3">
      <c r="S443" s="142"/>
      <c r="T443" s="142"/>
    </row>
    <row r="444" spans="19:20" x14ac:dyDescent="0.3">
      <c r="S444" s="142"/>
      <c r="T444" s="142"/>
    </row>
    <row r="445" spans="19:20" x14ac:dyDescent="0.3">
      <c r="S445" s="142"/>
      <c r="T445" s="142"/>
    </row>
    <row r="446" spans="19:20" x14ac:dyDescent="0.3">
      <c r="S446" s="142"/>
      <c r="T446" s="142"/>
    </row>
    <row r="447" spans="19:20" x14ac:dyDescent="0.3">
      <c r="S447" s="142"/>
      <c r="T447" s="142"/>
    </row>
    <row r="448" spans="19:20" x14ac:dyDescent="0.3">
      <c r="S448" s="142"/>
      <c r="T448" s="142"/>
    </row>
    <row r="449" spans="19:20" x14ac:dyDescent="0.3">
      <c r="S449" s="142"/>
      <c r="T449" s="142"/>
    </row>
    <row r="450" spans="19:20" x14ac:dyDescent="0.3">
      <c r="S450" s="142"/>
      <c r="T450" s="142"/>
    </row>
    <row r="451" spans="19:20" x14ac:dyDescent="0.3">
      <c r="S451" s="142"/>
      <c r="T451" s="142"/>
    </row>
    <row r="452" spans="19:20" x14ac:dyDescent="0.3">
      <c r="S452" s="142"/>
      <c r="T452" s="142"/>
    </row>
    <row r="453" spans="19:20" x14ac:dyDescent="0.3">
      <c r="S453" s="142"/>
      <c r="T453" s="142"/>
    </row>
    <row r="454" spans="19:20" x14ac:dyDescent="0.3">
      <c r="S454" s="142"/>
      <c r="T454" s="142"/>
    </row>
    <row r="455" spans="19:20" x14ac:dyDescent="0.3">
      <c r="S455" s="142"/>
      <c r="T455" s="142"/>
    </row>
    <row r="456" spans="19:20" x14ac:dyDescent="0.3">
      <c r="S456" s="142"/>
      <c r="T456" s="142"/>
    </row>
    <row r="457" spans="19:20" x14ac:dyDescent="0.3">
      <c r="S457" s="142"/>
      <c r="T457" s="142"/>
    </row>
    <row r="458" spans="19:20" x14ac:dyDescent="0.3">
      <c r="S458" s="142"/>
      <c r="T458" s="142"/>
    </row>
    <row r="459" spans="19:20" x14ac:dyDescent="0.3">
      <c r="S459" s="142"/>
      <c r="T459" s="142"/>
    </row>
    <row r="460" spans="19:20" x14ac:dyDescent="0.3">
      <c r="S460" s="142"/>
      <c r="T460" s="142"/>
    </row>
    <row r="461" spans="19:20" x14ac:dyDescent="0.3">
      <c r="S461" s="142"/>
      <c r="T461" s="142"/>
    </row>
    <row r="462" spans="19:20" x14ac:dyDescent="0.3">
      <c r="S462" s="142"/>
      <c r="T462" s="142"/>
    </row>
    <row r="463" spans="19:20" x14ac:dyDescent="0.3">
      <c r="S463" s="142"/>
      <c r="T463" s="142"/>
    </row>
    <row r="464" spans="19:20" x14ac:dyDescent="0.3">
      <c r="S464" s="142"/>
      <c r="T464" s="142"/>
    </row>
    <row r="465" spans="19:20" x14ac:dyDescent="0.3">
      <c r="S465" s="142"/>
      <c r="T465" s="142"/>
    </row>
    <row r="466" spans="19:20" x14ac:dyDescent="0.3">
      <c r="S466" s="142"/>
      <c r="T466" s="142"/>
    </row>
    <row r="467" spans="19:20" x14ac:dyDescent="0.3">
      <c r="S467" s="142"/>
      <c r="T467" s="142"/>
    </row>
    <row r="468" spans="19:20" x14ac:dyDescent="0.3">
      <c r="S468" s="142"/>
      <c r="T468" s="142"/>
    </row>
    <row r="469" spans="19:20" x14ac:dyDescent="0.3">
      <c r="S469" s="142"/>
      <c r="T469" s="142"/>
    </row>
    <row r="470" spans="19:20" x14ac:dyDescent="0.3">
      <c r="S470" s="142"/>
      <c r="T470" s="142"/>
    </row>
    <row r="471" spans="19:20" x14ac:dyDescent="0.3">
      <c r="S471" s="142"/>
      <c r="T471" s="142"/>
    </row>
    <row r="472" spans="19:20" x14ac:dyDescent="0.3">
      <c r="S472" s="142"/>
      <c r="T472" s="142"/>
    </row>
    <row r="473" spans="19:20" x14ac:dyDescent="0.3">
      <c r="S473" s="142"/>
      <c r="T473" s="142"/>
    </row>
    <row r="474" spans="19:20" x14ac:dyDescent="0.3">
      <c r="S474" s="142"/>
      <c r="T474" s="142"/>
    </row>
    <row r="475" spans="19:20" x14ac:dyDescent="0.3">
      <c r="S475" s="142"/>
      <c r="T475" s="142"/>
    </row>
    <row r="476" spans="19:20" x14ac:dyDescent="0.3">
      <c r="S476" s="142"/>
      <c r="T476" s="142"/>
    </row>
    <row r="477" spans="19:20" x14ac:dyDescent="0.3">
      <c r="S477" s="142"/>
      <c r="T477" s="142"/>
    </row>
    <row r="478" spans="19:20" x14ac:dyDescent="0.3">
      <c r="S478" s="142"/>
      <c r="T478" s="142"/>
    </row>
    <row r="479" spans="19:20" x14ac:dyDescent="0.3">
      <c r="S479" s="142"/>
      <c r="T479" s="142"/>
    </row>
    <row r="480" spans="19:20" x14ac:dyDescent="0.3">
      <c r="S480" s="142"/>
      <c r="T480" s="142"/>
    </row>
    <row r="481" spans="19:20" x14ac:dyDescent="0.3">
      <c r="S481" s="142"/>
      <c r="T481" s="142"/>
    </row>
    <row r="482" spans="19:20" x14ac:dyDescent="0.3">
      <c r="S482" s="142"/>
      <c r="T482" s="142"/>
    </row>
    <row r="483" spans="19:20" x14ac:dyDescent="0.3">
      <c r="S483" s="142"/>
      <c r="T483" s="142"/>
    </row>
    <row r="484" spans="19:20" x14ac:dyDescent="0.3">
      <c r="S484" s="142"/>
      <c r="T484" s="142"/>
    </row>
    <row r="485" spans="19:20" x14ac:dyDescent="0.3">
      <c r="S485" s="142"/>
      <c r="T485" s="142"/>
    </row>
    <row r="486" spans="19:20" x14ac:dyDescent="0.3">
      <c r="S486" s="142"/>
      <c r="T486" s="142"/>
    </row>
    <row r="487" spans="19:20" x14ac:dyDescent="0.3">
      <c r="S487" s="142"/>
      <c r="T487" s="142"/>
    </row>
    <row r="488" spans="19:20" x14ac:dyDescent="0.3">
      <c r="S488" s="142"/>
      <c r="T488" s="142"/>
    </row>
    <row r="489" spans="19:20" x14ac:dyDescent="0.3">
      <c r="S489" s="142"/>
      <c r="T489" s="142"/>
    </row>
    <row r="490" spans="19:20" x14ac:dyDescent="0.3">
      <c r="S490" s="142"/>
      <c r="T490" s="142"/>
    </row>
    <row r="491" spans="19:20" x14ac:dyDescent="0.3">
      <c r="S491" s="142"/>
      <c r="T491" s="142"/>
    </row>
    <row r="492" spans="19:20" x14ac:dyDescent="0.3">
      <c r="S492" s="142"/>
      <c r="T492" s="142"/>
    </row>
    <row r="493" spans="19:20" x14ac:dyDescent="0.3">
      <c r="S493" s="142"/>
      <c r="T493" s="142"/>
    </row>
    <row r="494" spans="19:20" x14ac:dyDescent="0.3">
      <c r="S494" s="142"/>
      <c r="T494" s="142"/>
    </row>
    <row r="495" spans="19:20" x14ac:dyDescent="0.3">
      <c r="S495" s="142"/>
      <c r="T495" s="142"/>
    </row>
    <row r="496" spans="19:20" x14ac:dyDescent="0.3">
      <c r="S496" s="142"/>
      <c r="T496" s="142"/>
    </row>
    <row r="497" spans="19:20" x14ac:dyDescent="0.3">
      <c r="S497" s="142"/>
      <c r="T497" s="142"/>
    </row>
    <row r="498" spans="19:20" x14ac:dyDescent="0.3">
      <c r="S498" s="142"/>
      <c r="T498" s="142"/>
    </row>
    <row r="499" spans="19:20" x14ac:dyDescent="0.3">
      <c r="S499" s="142"/>
      <c r="T499" s="142"/>
    </row>
    <row r="500" spans="19:20" x14ac:dyDescent="0.3">
      <c r="S500" s="142"/>
      <c r="T500" s="142"/>
    </row>
    <row r="501" spans="19:20" x14ac:dyDescent="0.3">
      <c r="S501" s="142"/>
      <c r="T501" s="142"/>
    </row>
    <row r="502" spans="19:20" x14ac:dyDescent="0.3">
      <c r="S502" s="142"/>
      <c r="T502" s="142"/>
    </row>
    <row r="503" spans="19:20" x14ac:dyDescent="0.3">
      <c r="S503" s="142"/>
      <c r="T503" s="142"/>
    </row>
    <row r="504" spans="19:20" x14ac:dyDescent="0.3">
      <c r="S504" s="142"/>
      <c r="T504" s="142"/>
    </row>
    <row r="505" spans="19:20" x14ac:dyDescent="0.3">
      <c r="S505" s="142"/>
      <c r="T505" s="142"/>
    </row>
    <row r="506" spans="19:20" x14ac:dyDescent="0.3">
      <c r="S506" s="142"/>
      <c r="T506" s="142"/>
    </row>
    <row r="507" spans="19:20" x14ac:dyDescent="0.3">
      <c r="S507" s="142"/>
      <c r="T507" s="142"/>
    </row>
    <row r="508" spans="19:20" x14ac:dyDescent="0.3">
      <c r="S508" s="142"/>
      <c r="T508" s="142"/>
    </row>
    <row r="509" spans="19:20" x14ac:dyDescent="0.3">
      <c r="S509" s="142"/>
      <c r="T509" s="142"/>
    </row>
    <row r="510" spans="19:20" x14ac:dyDescent="0.3">
      <c r="S510" s="142"/>
      <c r="T510" s="142"/>
    </row>
    <row r="511" spans="19:20" x14ac:dyDescent="0.3">
      <c r="S511" s="142"/>
      <c r="T511" s="142"/>
    </row>
    <row r="512" spans="19:20" x14ac:dyDescent="0.3">
      <c r="S512" s="142"/>
      <c r="T512" s="142"/>
    </row>
    <row r="513" spans="19:20" x14ac:dyDescent="0.3">
      <c r="S513" s="142"/>
      <c r="T513" s="142"/>
    </row>
    <row r="514" spans="19:20" x14ac:dyDescent="0.3">
      <c r="S514" s="142"/>
      <c r="T514" s="142"/>
    </row>
    <row r="515" spans="19:20" x14ac:dyDescent="0.3">
      <c r="S515" s="142"/>
      <c r="T515" s="142"/>
    </row>
    <row r="516" spans="19:20" x14ac:dyDescent="0.3">
      <c r="S516" s="142"/>
      <c r="T516" s="142"/>
    </row>
    <row r="517" spans="19:20" x14ac:dyDescent="0.3">
      <c r="S517" s="142"/>
      <c r="T517" s="142"/>
    </row>
    <row r="518" spans="19:20" x14ac:dyDescent="0.3">
      <c r="S518" s="142"/>
      <c r="T518" s="142"/>
    </row>
    <row r="519" spans="19:20" x14ac:dyDescent="0.3">
      <c r="S519" s="142"/>
      <c r="T519" s="142"/>
    </row>
    <row r="520" spans="19:20" x14ac:dyDescent="0.3">
      <c r="S520" s="142"/>
      <c r="T520" s="142"/>
    </row>
    <row r="521" spans="19:20" x14ac:dyDescent="0.3">
      <c r="S521" s="142"/>
      <c r="T521" s="142"/>
    </row>
    <row r="522" spans="19:20" x14ac:dyDescent="0.3">
      <c r="S522" s="142"/>
      <c r="T522" s="142"/>
    </row>
    <row r="523" spans="19:20" x14ac:dyDescent="0.3">
      <c r="S523" s="142"/>
      <c r="T523" s="142"/>
    </row>
    <row r="524" spans="19:20" x14ac:dyDescent="0.3">
      <c r="S524" s="142"/>
      <c r="T524" s="142"/>
    </row>
    <row r="525" spans="19:20" x14ac:dyDescent="0.3">
      <c r="S525" s="142"/>
      <c r="T525" s="142"/>
    </row>
    <row r="526" spans="19:20" x14ac:dyDescent="0.3">
      <c r="S526" s="142"/>
      <c r="T526" s="142"/>
    </row>
    <row r="527" spans="19:20" x14ac:dyDescent="0.3">
      <c r="S527" s="142"/>
      <c r="T527" s="142"/>
    </row>
    <row r="528" spans="19:20" x14ac:dyDescent="0.3">
      <c r="S528" s="142"/>
      <c r="T528" s="142"/>
    </row>
    <row r="529" spans="19:20" x14ac:dyDescent="0.3">
      <c r="S529" s="142"/>
      <c r="T529" s="142"/>
    </row>
    <row r="530" spans="19:20" x14ac:dyDescent="0.3">
      <c r="S530" s="142"/>
      <c r="T530" s="142"/>
    </row>
    <row r="531" spans="19:20" x14ac:dyDescent="0.3">
      <c r="S531" s="142"/>
      <c r="T531" s="142"/>
    </row>
    <row r="532" spans="19:20" x14ac:dyDescent="0.3">
      <c r="S532" s="142"/>
      <c r="T532" s="142"/>
    </row>
    <row r="533" spans="19:20" x14ac:dyDescent="0.3">
      <c r="S533" s="142"/>
      <c r="T533" s="142"/>
    </row>
    <row r="534" spans="19:20" x14ac:dyDescent="0.3">
      <c r="S534" s="142"/>
      <c r="T534" s="142"/>
    </row>
    <row r="535" spans="19:20" x14ac:dyDescent="0.3">
      <c r="S535" s="142"/>
      <c r="T535" s="142"/>
    </row>
    <row r="536" spans="19:20" x14ac:dyDescent="0.3">
      <c r="S536" s="142"/>
      <c r="T536" s="142"/>
    </row>
    <row r="537" spans="19:20" x14ac:dyDescent="0.3">
      <c r="S537" s="142"/>
      <c r="T537" s="142"/>
    </row>
    <row r="538" spans="19:20" x14ac:dyDescent="0.3">
      <c r="S538" s="142"/>
      <c r="T538" s="142"/>
    </row>
    <row r="539" spans="19:20" x14ac:dyDescent="0.3">
      <c r="S539" s="142"/>
      <c r="T539" s="142"/>
    </row>
    <row r="540" spans="19:20" x14ac:dyDescent="0.3">
      <c r="S540" s="142"/>
      <c r="T540" s="142"/>
    </row>
    <row r="541" spans="19:20" x14ac:dyDescent="0.3">
      <c r="S541" s="142"/>
      <c r="T541" s="142"/>
    </row>
    <row r="542" spans="19:20" x14ac:dyDescent="0.3">
      <c r="S542" s="142"/>
      <c r="T542" s="142"/>
    </row>
    <row r="543" spans="19:20" x14ac:dyDescent="0.3">
      <c r="S543" s="142"/>
      <c r="T543" s="142"/>
    </row>
    <row r="544" spans="19:20" x14ac:dyDescent="0.3">
      <c r="S544" s="142"/>
      <c r="T544" s="142"/>
    </row>
    <row r="545" spans="19:20" x14ac:dyDescent="0.3">
      <c r="S545" s="142"/>
      <c r="T545" s="142"/>
    </row>
    <row r="546" spans="19:20" x14ac:dyDescent="0.3">
      <c r="S546" s="142"/>
      <c r="T546" s="142"/>
    </row>
    <row r="547" spans="19:20" x14ac:dyDescent="0.3">
      <c r="S547" s="142"/>
      <c r="T547" s="142"/>
    </row>
    <row r="548" spans="19:20" x14ac:dyDescent="0.3">
      <c r="S548" s="142"/>
      <c r="T548" s="142"/>
    </row>
    <row r="549" spans="19:20" x14ac:dyDescent="0.3">
      <c r="S549" s="142"/>
      <c r="T549" s="142"/>
    </row>
    <row r="550" spans="19:20" x14ac:dyDescent="0.3">
      <c r="S550" s="142"/>
      <c r="T550" s="142"/>
    </row>
    <row r="551" spans="19:20" x14ac:dyDescent="0.3">
      <c r="S551" s="142"/>
      <c r="T551" s="142"/>
    </row>
    <row r="552" spans="19:20" x14ac:dyDescent="0.3">
      <c r="S552" s="142"/>
      <c r="T552" s="142"/>
    </row>
    <row r="553" spans="19:20" x14ac:dyDescent="0.3">
      <c r="S553" s="142"/>
      <c r="T553" s="142"/>
    </row>
    <row r="554" spans="19:20" x14ac:dyDescent="0.3">
      <c r="S554" s="142"/>
      <c r="T554" s="142"/>
    </row>
    <row r="555" spans="19:20" x14ac:dyDescent="0.3">
      <c r="S555" s="142"/>
      <c r="T555" s="142"/>
    </row>
    <row r="556" spans="19:20" x14ac:dyDescent="0.3">
      <c r="S556" s="142"/>
      <c r="T556" s="142"/>
    </row>
    <row r="557" spans="19:20" x14ac:dyDescent="0.3">
      <c r="S557" s="142"/>
      <c r="T557" s="142"/>
    </row>
    <row r="558" spans="19:20" x14ac:dyDescent="0.3">
      <c r="S558" s="142"/>
      <c r="T558" s="142"/>
    </row>
    <row r="559" spans="19:20" x14ac:dyDescent="0.3">
      <c r="S559" s="142"/>
      <c r="T559" s="142"/>
    </row>
    <row r="560" spans="19:20" x14ac:dyDescent="0.3">
      <c r="S560" s="142"/>
      <c r="T560" s="142"/>
    </row>
    <row r="561" spans="19:20" x14ac:dyDescent="0.3">
      <c r="S561" s="142"/>
      <c r="T561" s="142"/>
    </row>
    <row r="562" spans="19:20" x14ac:dyDescent="0.3">
      <c r="S562" s="142"/>
      <c r="T562" s="142"/>
    </row>
    <row r="563" spans="19:20" x14ac:dyDescent="0.3">
      <c r="S563" s="142"/>
      <c r="T563" s="142"/>
    </row>
    <row r="564" spans="19:20" x14ac:dyDescent="0.3">
      <c r="S564" s="142"/>
      <c r="T564" s="142"/>
    </row>
    <row r="565" spans="19:20" x14ac:dyDescent="0.3">
      <c r="S565" s="142"/>
      <c r="T565" s="142"/>
    </row>
    <row r="566" spans="19:20" x14ac:dyDescent="0.3">
      <c r="S566" s="142"/>
      <c r="T566" s="142"/>
    </row>
    <row r="567" spans="19:20" x14ac:dyDescent="0.3">
      <c r="S567" s="142"/>
      <c r="T567" s="142"/>
    </row>
    <row r="568" spans="19:20" x14ac:dyDescent="0.3">
      <c r="S568" s="142"/>
      <c r="T568" s="142"/>
    </row>
    <row r="569" spans="19:20" x14ac:dyDescent="0.3">
      <c r="S569" s="142"/>
      <c r="T569" s="142"/>
    </row>
    <row r="570" spans="19:20" x14ac:dyDescent="0.3">
      <c r="S570" s="142"/>
      <c r="T570" s="142"/>
    </row>
    <row r="571" spans="19:20" x14ac:dyDescent="0.3">
      <c r="S571" s="142"/>
      <c r="T571" s="142"/>
    </row>
    <row r="572" spans="19:20" x14ac:dyDescent="0.3">
      <c r="S572" s="142"/>
      <c r="T572" s="142"/>
    </row>
    <row r="573" spans="19:20" x14ac:dyDescent="0.3">
      <c r="S573" s="142"/>
      <c r="T573" s="142"/>
    </row>
    <row r="574" spans="19:20" x14ac:dyDescent="0.3">
      <c r="S574" s="142"/>
      <c r="T574" s="142"/>
    </row>
    <row r="575" spans="19:20" x14ac:dyDescent="0.3">
      <c r="S575" s="142"/>
      <c r="T575" s="142"/>
    </row>
    <row r="576" spans="19:20" x14ac:dyDescent="0.3">
      <c r="S576" s="142"/>
      <c r="T576" s="142"/>
    </row>
    <row r="577" spans="19:20" x14ac:dyDescent="0.3">
      <c r="S577" s="142"/>
      <c r="T577" s="142"/>
    </row>
    <row r="578" spans="19:20" x14ac:dyDescent="0.3">
      <c r="S578" s="142"/>
      <c r="T578" s="142"/>
    </row>
    <row r="579" spans="19:20" x14ac:dyDescent="0.3">
      <c r="S579" s="142"/>
      <c r="T579" s="142"/>
    </row>
    <row r="580" spans="19:20" x14ac:dyDescent="0.3">
      <c r="S580" s="142"/>
      <c r="T580" s="142"/>
    </row>
    <row r="581" spans="19:20" x14ac:dyDescent="0.3">
      <c r="S581" s="142"/>
      <c r="T581" s="142"/>
    </row>
    <row r="582" spans="19:20" x14ac:dyDescent="0.3">
      <c r="S582" s="142"/>
      <c r="T582" s="142"/>
    </row>
    <row r="583" spans="19:20" x14ac:dyDescent="0.3">
      <c r="S583" s="142"/>
      <c r="T583" s="142"/>
    </row>
    <row r="584" spans="19:20" x14ac:dyDescent="0.3">
      <c r="S584" s="142"/>
      <c r="T584" s="142"/>
    </row>
    <row r="585" spans="19:20" x14ac:dyDescent="0.3">
      <c r="S585" s="142"/>
      <c r="T585" s="142"/>
    </row>
    <row r="586" spans="19:20" x14ac:dyDescent="0.3">
      <c r="S586" s="142"/>
      <c r="T586" s="142"/>
    </row>
    <row r="587" spans="19:20" x14ac:dyDescent="0.3">
      <c r="S587" s="142"/>
      <c r="T587" s="142"/>
    </row>
    <row r="588" spans="19:20" x14ac:dyDescent="0.3">
      <c r="S588" s="142"/>
      <c r="T588" s="142"/>
    </row>
    <row r="589" spans="19:20" x14ac:dyDescent="0.3">
      <c r="S589" s="142"/>
      <c r="T589" s="142"/>
    </row>
    <row r="590" spans="19:20" x14ac:dyDescent="0.3">
      <c r="S590" s="142"/>
      <c r="T590" s="142"/>
    </row>
    <row r="591" spans="19:20" x14ac:dyDescent="0.3">
      <c r="S591" s="142"/>
      <c r="T591" s="142"/>
    </row>
    <row r="592" spans="19:20" x14ac:dyDescent="0.3">
      <c r="S592" s="142"/>
      <c r="T592" s="142"/>
    </row>
    <row r="593" spans="19:20" x14ac:dyDescent="0.3">
      <c r="S593" s="142"/>
      <c r="T593" s="142"/>
    </row>
    <row r="594" spans="19:20" x14ac:dyDescent="0.3">
      <c r="S594" s="142"/>
      <c r="T594" s="142"/>
    </row>
    <row r="595" spans="19:20" x14ac:dyDescent="0.3">
      <c r="S595" s="142"/>
      <c r="T595" s="142"/>
    </row>
    <row r="596" spans="19:20" x14ac:dyDescent="0.3">
      <c r="S596" s="142"/>
      <c r="T596" s="142"/>
    </row>
    <row r="597" spans="19:20" x14ac:dyDescent="0.3">
      <c r="S597" s="142"/>
      <c r="T597" s="142"/>
    </row>
    <row r="598" spans="19:20" x14ac:dyDescent="0.3">
      <c r="S598" s="142"/>
      <c r="T598" s="142"/>
    </row>
    <row r="599" spans="19:20" x14ac:dyDescent="0.3">
      <c r="S599" s="142"/>
      <c r="T599" s="142"/>
    </row>
    <row r="600" spans="19:20" x14ac:dyDescent="0.3">
      <c r="S600" s="142"/>
      <c r="T600" s="142"/>
    </row>
    <row r="601" spans="19:20" x14ac:dyDescent="0.3">
      <c r="S601" s="142"/>
      <c r="T601" s="142"/>
    </row>
    <row r="602" spans="19:20" x14ac:dyDescent="0.3">
      <c r="S602" s="142"/>
      <c r="T602" s="142"/>
    </row>
    <row r="603" spans="19:20" x14ac:dyDescent="0.3">
      <c r="S603" s="142"/>
      <c r="T603" s="142"/>
    </row>
    <row r="604" spans="19:20" x14ac:dyDescent="0.3">
      <c r="S604" s="142"/>
      <c r="T604" s="142"/>
    </row>
    <row r="605" spans="19:20" x14ac:dyDescent="0.3">
      <c r="S605" s="142"/>
      <c r="T605" s="142"/>
    </row>
    <row r="606" spans="19:20" x14ac:dyDescent="0.3">
      <c r="S606" s="142"/>
      <c r="T606" s="142"/>
    </row>
    <row r="607" spans="19:20" x14ac:dyDescent="0.3">
      <c r="S607" s="142"/>
      <c r="T607" s="142"/>
    </row>
    <row r="608" spans="19:20" x14ac:dyDescent="0.3">
      <c r="S608" s="142"/>
      <c r="T608" s="142"/>
    </row>
    <row r="609" spans="19:20" x14ac:dyDescent="0.3">
      <c r="S609" s="142"/>
      <c r="T609" s="142"/>
    </row>
    <row r="610" spans="19:20" x14ac:dyDescent="0.3">
      <c r="S610" s="142"/>
      <c r="T610" s="142"/>
    </row>
    <row r="611" spans="19:20" x14ac:dyDescent="0.3">
      <c r="S611" s="142"/>
      <c r="T611" s="142"/>
    </row>
    <row r="612" spans="19:20" x14ac:dyDescent="0.3">
      <c r="S612" s="142"/>
      <c r="T612" s="142"/>
    </row>
    <row r="613" spans="19:20" x14ac:dyDescent="0.3">
      <c r="S613" s="142"/>
      <c r="T613" s="142"/>
    </row>
    <row r="614" spans="19:20" x14ac:dyDescent="0.3">
      <c r="S614" s="142"/>
      <c r="T614" s="142"/>
    </row>
    <row r="615" spans="19:20" x14ac:dyDescent="0.3">
      <c r="S615" s="142"/>
      <c r="T615" s="142"/>
    </row>
    <row r="616" spans="19:20" x14ac:dyDescent="0.3">
      <c r="S616" s="142"/>
      <c r="T616" s="142"/>
    </row>
    <row r="617" spans="19:20" x14ac:dyDescent="0.3">
      <c r="S617" s="142"/>
      <c r="T617" s="142"/>
    </row>
    <row r="618" spans="19:20" x14ac:dyDescent="0.3">
      <c r="S618" s="142"/>
      <c r="T618" s="142"/>
    </row>
    <row r="619" spans="19:20" x14ac:dyDescent="0.3">
      <c r="S619" s="142"/>
      <c r="T619" s="142"/>
    </row>
    <row r="620" spans="19:20" x14ac:dyDescent="0.3">
      <c r="S620" s="142"/>
      <c r="T620" s="142"/>
    </row>
    <row r="621" spans="19:20" x14ac:dyDescent="0.3">
      <c r="S621" s="142"/>
      <c r="T621" s="142"/>
    </row>
    <row r="622" spans="19:20" x14ac:dyDescent="0.3">
      <c r="S622" s="142"/>
      <c r="T622" s="142"/>
    </row>
    <row r="623" spans="19:20" x14ac:dyDescent="0.3">
      <c r="S623" s="142"/>
      <c r="T623" s="142"/>
    </row>
    <row r="624" spans="19:20" x14ac:dyDescent="0.3">
      <c r="S624" s="142"/>
      <c r="T624" s="142"/>
    </row>
    <row r="625" spans="19:20" x14ac:dyDescent="0.3">
      <c r="S625" s="142"/>
      <c r="T625" s="142"/>
    </row>
    <row r="626" spans="19:20" x14ac:dyDescent="0.3">
      <c r="S626" s="142"/>
      <c r="T626" s="142"/>
    </row>
    <row r="627" spans="19:20" x14ac:dyDescent="0.3">
      <c r="S627" s="142"/>
      <c r="T627" s="142"/>
    </row>
    <row r="628" spans="19:20" x14ac:dyDescent="0.3">
      <c r="S628" s="142"/>
      <c r="T628" s="142"/>
    </row>
    <row r="629" spans="19:20" x14ac:dyDescent="0.3">
      <c r="S629" s="142"/>
      <c r="T629" s="142"/>
    </row>
    <row r="630" spans="19:20" x14ac:dyDescent="0.3">
      <c r="S630" s="142"/>
      <c r="T630" s="142"/>
    </row>
    <row r="631" spans="19:20" x14ac:dyDescent="0.3">
      <c r="S631" s="142"/>
      <c r="T631" s="142"/>
    </row>
    <row r="632" spans="19:20" x14ac:dyDescent="0.3">
      <c r="S632" s="142"/>
      <c r="T632" s="142"/>
    </row>
    <row r="633" spans="19:20" x14ac:dyDescent="0.3">
      <c r="S633" s="142"/>
      <c r="T633" s="142"/>
    </row>
    <row r="634" spans="19:20" x14ac:dyDescent="0.3">
      <c r="S634" s="142"/>
      <c r="T634" s="142"/>
    </row>
    <row r="635" spans="19:20" x14ac:dyDescent="0.3">
      <c r="S635" s="142"/>
      <c r="T635" s="142"/>
    </row>
    <row r="636" spans="19:20" x14ac:dyDescent="0.3">
      <c r="S636" s="142"/>
      <c r="T636" s="142"/>
    </row>
    <row r="637" spans="19:20" x14ac:dyDescent="0.3">
      <c r="S637" s="142"/>
      <c r="T637" s="142"/>
    </row>
    <row r="638" spans="19:20" x14ac:dyDescent="0.3">
      <c r="S638" s="142"/>
      <c r="T638" s="142"/>
    </row>
    <row r="639" spans="19:20" x14ac:dyDescent="0.3">
      <c r="S639" s="142"/>
      <c r="T639" s="142"/>
    </row>
    <row r="640" spans="19:20" x14ac:dyDescent="0.3">
      <c r="S640" s="142"/>
      <c r="T640" s="142"/>
    </row>
    <row r="641" spans="19:20" x14ac:dyDescent="0.3">
      <c r="S641" s="142"/>
      <c r="T641" s="142"/>
    </row>
    <row r="642" spans="19:20" x14ac:dyDescent="0.3">
      <c r="S642" s="142"/>
      <c r="T642" s="142"/>
    </row>
    <row r="643" spans="19:20" x14ac:dyDescent="0.3">
      <c r="S643" s="142"/>
      <c r="T643" s="142"/>
    </row>
    <row r="644" spans="19:20" x14ac:dyDescent="0.3">
      <c r="S644" s="142"/>
      <c r="T644" s="142"/>
    </row>
    <row r="645" spans="19:20" x14ac:dyDescent="0.3">
      <c r="S645" s="142"/>
      <c r="T645" s="142"/>
    </row>
    <row r="646" spans="19:20" x14ac:dyDescent="0.3">
      <c r="S646" s="142"/>
      <c r="T646" s="142"/>
    </row>
    <row r="647" spans="19:20" x14ac:dyDescent="0.3">
      <c r="S647" s="142"/>
      <c r="T647" s="142"/>
    </row>
    <row r="648" spans="19:20" x14ac:dyDescent="0.3">
      <c r="S648" s="142"/>
      <c r="T648" s="142"/>
    </row>
    <row r="649" spans="19:20" x14ac:dyDescent="0.3">
      <c r="S649" s="142"/>
      <c r="T649" s="142"/>
    </row>
    <row r="650" spans="19:20" x14ac:dyDescent="0.3">
      <c r="S650" s="142"/>
      <c r="T650" s="142"/>
    </row>
    <row r="651" spans="19:20" x14ac:dyDescent="0.3">
      <c r="S651" s="142"/>
      <c r="T651" s="142"/>
    </row>
    <row r="652" spans="19:20" x14ac:dyDescent="0.3">
      <c r="S652" s="142"/>
      <c r="T652" s="142"/>
    </row>
    <row r="653" spans="19:20" x14ac:dyDescent="0.3">
      <c r="S653" s="142"/>
      <c r="T653" s="142"/>
    </row>
    <row r="654" spans="19:20" x14ac:dyDescent="0.3">
      <c r="S654" s="142"/>
      <c r="T654" s="142"/>
    </row>
    <row r="655" spans="19:20" x14ac:dyDescent="0.3">
      <c r="S655" s="142"/>
      <c r="T655" s="142"/>
    </row>
    <row r="656" spans="19:20" x14ac:dyDescent="0.3">
      <c r="S656" s="142"/>
      <c r="T656" s="142"/>
    </row>
    <row r="657" spans="19:20" x14ac:dyDescent="0.3">
      <c r="S657" s="142"/>
      <c r="T657" s="142"/>
    </row>
    <row r="658" spans="19:20" x14ac:dyDescent="0.3">
      <c r="S658" s="142"/>
      <c r="T658" s="142"/>
    </row>
    <row r="659" spans="19:20" x14ac:dyDescent="0.3">
      <c r="S659" s="142"/>
      <c r="T659" s="142"/>
    </row>
    <row r="660" spans="19:20" x14ac:dyDescent="0.3">
      <c r="S660" s="142"/>
      <c r="T660" s="142"/>
    </row>
    <row r="661" spans="19:20" x14ac:dyDescent="0.3">
      <c r="S661" s="142"/>
      <c r="T661" s="142"/>
    </row>
    <row r="662" spans="19:20" x14ac:dyDescent="0.3">
      <c r="S662" s="142"/>
      <c r="T662" s="142"/>
    </row>
    <row r="663" spans="19:20" x14ac:dyDescent="0.3">
      <c r="S663" s="142"/>
      <c r="T663" s="142"/>
    </row>
    <row r="664" spans="19:20" x14ac:dyDescent="0.3">
      <c r="S664" s="142"/>
      <c r="T664" s="142"/>
    </row>
    <row r="665" spans="19:20" x14ac:dyDescent="0.3">
      <c r="S665" s="142"/>
      <c r="T665" s="142"/>
    </row>
    <row r="666" spans="19:20" x14ac:dyDescent="0.3">
      <c r="S666" s="142"/>
      <c r="T666" s="142"/>
    </row>
    <row r="667" spans="19:20" x14ac:dyDescent="0.3">
      <c r="S667" s="142"/>
      <c r="T667" s="142"/>
    </row>
    <row r="668" spans="19:20" x14ac:dyDescent="0.3">
      <c r="S668" s="142"/>
      <c r="T668" s="142"/>
    </row>
    <row r="669" spans="19:20" x14ac:dyDescent="0.3">
      <c r="S669" s="142"/>
      <c r="T669" s="142"/>
    </row>
    <row r="670" spans="19:20" x14ac:dyDescent="0.3">
      <c r="S670" s="142"/>
      <c r="T670" s="142"/>
    </row>
    <row r="671" spans="19:20" x14ac:dyDescent="0.3">
      <c r="S671" s="142"/>
      <c r="T671" s="142"/>
    </row>
    <row r="672" spans="19:20" x14ac:dyDescent="0.3">
      <c r="S672" s="142"/>
      <c r="T672" s="142"/>
    </row>
    <row r="673" spans="19:20" x14ac:dyDescent="0.3">
      <c r="S673" s="142"/>
      <c r="T673" s="142"/>
    </row>
    <row r="674" spans="19:20" x14ac:dyDescent="0.3">
      <c r="S674" s="142"/>
      <c r="T674" s="142"/>
    </row>
    <row r="675" spans="19:20" x14ac:dyDescent="0.3">
      <c r="S675" s="142"/>
      <c r="T675" s="142"/>
    </row>
    <row r="676" spans="19:20" x14ac:dyDescent="0.3">
      <c r="S676" s="142"/>
      <c r="T676" s="142"/>
    </row>
    <row r="677" spans="19:20" x14ac:dyDescent="0.3">
      <c r="S677" s="142"/>
      <c r="T677" s="142"/>
    </row>
    <row r="678" spans="19:20" x14ac:dyDescent="0.3">
      <c r="S678" s="142"/>
      <c r="T678" s="142"/>
    </row>
    <row r="679" spans="19:20" x14ac:dyDescent="0.3">
      <c r="S679" s="142"/>
      <c r="T679" s="142"/>
    </row>
    <row r="680" spans="19:20" x14ac:dyDescent="0.3">
      <c r="S680" s="142"/>
      <c r="T680" s="142"/>
    </row>
    <row r="681" spans="19:20" x14ac:dyDescent="0.3">
      <c r="S681" s="142"/>
      <c r="T681" s="142"/>
    </row>
    <row r="682" spans="19:20" x14ac:dyDescent="0.3">
      <c r="S682" s="142"/>
      <c r="T682" s="142"/>
    </row>
    <row r="683" spans="19:20" x14ac:dyDescent="0.3">
      <c r="S683" s="142"/>
      <c r="T683" s="142"/>
    </row>
    <row r="684" spans="19:20" x14ac:dyDescent="0.3">
      <c r="S684" s="142"/>
      <c r="T684" s="142"/>
    </row>
    <row r="685" spans="19:20" x14ac:dyDescent="0.3">
      <c r="S685" s="142"/>
      <c r="T685" s="142"/>
    </row>
    <row r="686" spans="19:20" x14ac:dyDescent="0.3">
      <c r="S686" s="142"/>
      <c r="T686" s="142"/>
    </row>
    <row r="687" spans="19:20" x14ac:dyDescent="0.3">
      <c r="S687" s="142"/>
      <c r="T687" s="142"/>
    </row>
    <row r="688" spans="19:20" x14ac:dyDescent="0.3">
      <c r="S688" s="142"/>
      <c r="T688" s="142"/>
    </row>
    <row r="689" spans="19:20" x14ac:dyDescent="0.3">
      <c r="S689" s="142"/>
      <c r="T689" s="142"/>
    </row>
    <row r="690" spans="19:20" x14ac:dyDescent="0.3">
      <c r="S690" s="142"/>
      <c r="T690" s="142"/>
    </row>
    <row r="691" spans="19:20" x14ac:dyDescent="0.3">
      <c r="S691" s="142"/>
      <c r="T691" s="142"/>
    </row>
    <row r="692" spans="19:20" x14ac:dyDescent="0.3">
      <c r="S692" s="142"/>
      <c r="T692" s="142"/>
    </row>
    <row r="693" spans="19:20" x14ac:dyDescent="0.3">
      <c r="S693" s="142"/>
      <c r="T693" s="142"/>
    </row>
    <row r="694" spans="19:20" x14ac:dyDescent="0.3">
      <c r="S694" s="142"/>
      <c r="T694" s="142"/>
    </row>
    <row r="695" spans="19:20" x14ac:dyDescent="0.3">
      <c r="S695" s="142"/>
      <c r="T695" s="142"/>
    </row>
    <row r="696" spans="19:20" x14ac:dyDescent="0.3">
      <c r="S696" s="142"/>
      <c r="T696" s="142"/>
    </row>
    <row r="697" spans="19:20" x14ac:dyDescent="0.3">
      <c r="S697" s="142"/>
      <c r="T697" s="142"/>
    </row>
    <row r="698" spans="19:20" x14ac:dyDescent="0.3">
      <c r="S698" s="142"/>
      <c r="T698" s="142"/>
    </row>
    <row r="699" spans="19:20" x14ac:dyDescent="0.3">
      <c r="S699" s="142"/>
      <c r="T699" s="142"/>
    </row>
    <row r="700" spans="19:20" x14ac:dyDescent="0.3">
      <c r="S700" s="142"/>
      <c r="T700" s="142"/>
    </row>
    <row r="701" spans="19:20" x14ac:dyDescent="0.3">
      <c r="S701" s="142"/>
      <c r="T701" s="142"/>
    </row>
    <row r="702" spans="19:20" x14ac:dyDescent="0.3">
      <c r="S702" s="142"/>
      <c r="T702" s="142"/>
    </row>
    <row r="703" spans="19:20" x14ac:dyDescent="0.3">
      <c r="S703" s="142"/>
      <c r="T703" s="142"/>
    </row>
    <row r="704" spans="19:20" x14ac:dyDescent="0.3">
      <c r="S704" s="142"/>
      <c r="T704" s="142"/>
    </row>
    <row r="705" spans="19:20" x14ac:dyDescent="0.3">
      <c r="S705" s="142"/>
      <c r="T705" s="142"/>
    </row>
    <row r="706" spans="19:20" x14ac:dyDescent="0.3">
      <c r="S706" s="142"/>
      <c r="T706" s="142"/>
    </row>
    <row r="707" spans="19:20" x14ac:dyDescent="0.3">
      <c r="S707" s="142"/>
      <c r="T707" s="142"/>
    </row>
    <row r="708" spans="19:20" x14ac:dyDescent="0.3">
      <c r="S708" s="142"/>
      <c r="T708" s="142"/>
    </row>
    <row r="709" spans="19:20" x14ac:dyDescent="0.3">
      <c r="S709" s="142"/>
      <c r="T709" s="142"/>
    </row>
    <row r="710" spans="19:20" x14ac:dyDescent="0.3">
      <c r="S710" s="142"/>
      <c r="T710" s="142"/>
    </row>
    <row r="711" spans="19:20" x14ac:dyDescent="0.3">
      <c r="S711" s="142"/>
      <c r="T711" s="142"/>
    </row>
    <row r="712" spans="19:20" x14ac:dyDescent="0.3">
      <c r="S712" s="142"/>
      <c r="T712" s="142"/>
    </row>
    <row r="713" spans="19:20" x14ac:dyDescent="0.3">
      <c r="S713" s="142"/>
      <c r="T713" s="142"/>
    </row>
    <row r="714" spans="19:20" x14ac:dyDescent="0.3">
      <c r="S714" s="142"/>
      <c r="T714" s="142"/>
    </row>
    <row r="715" spans="19:20" x14ac:dyDescent="0.3">
      <c r="S715" s="142"/>
      <c r="T715" s="142"/>
    </row>
    <row r="716" spans="19:20" x14ac:dyDescent="0.3">
      <c r="S716" s="142"/>
      <c r="T716" s="142"/>
    </row>
    <row r="717" spans="19:20" x14ac:dyDescent="0.3">
      <c r="S717" s="142"/>
      <c r="T717" s="142"/>
    </row>
    <row r="718" spans="19:20" x14ac:dyDescent="0.3">
      <c r="S718" s="142"/>
      <c r="T718" s="142"/>
    </row>
    <row r="719" spans="19:20" x14ac:dyDescent="0.3">
      <c r="S719" s="142"/>
      <c r="T719" s="142"/>
    </row>
    <row r="720" spans="19:20" x14ac:dyDescent="0.3">
      <c r="S720" s="142"/>
      <c r="T720" s="142"/>
    </row>
    <row r="721" spans="19:20" x14ac:dyDescent="0.3">
      <c r="S721" s="142"/>
      <c r="T721" s="142"/>
    </row>
    <row r="722" spans="19:20" x14ac:dyDescent="0.3">
      <c r="S722" s="142"/>
      <c r="T722" s="142"/>
    </row>
    <row r="723" spans="19:20" x14ac:dyDescent="0.3">
      <c r="S723" s="142"/>
      <c r="T723" s="142"/>
    </row>
    <row r="724" spans="19:20" x14ac:dyDescent="0.3">
      <c r="S724" s="142"/>
      <c r="T724" s="142"/>
    </row>
    <row r="725" spans="19:20" x14ac:dyDescent="0.3">
      <c r="S725" s="142"/>
      <c r="T725" s="142"/>
    </row>
    <row r="726" spans="19:20" x14ac:dyDescent="0.3">
      <c r="S726" s="142"/>
      <c r="T726" s="142"/>
    </row>
    <row r="727" spans="19:20" x14ac:dyDescent="0.3">
      <c r="S727" s="142"/>
      <c r="T727" s="142"/>
    </row>
    <row r="728" spans="19:20" x14ac:dyDescent="0.3">
      <c r="S728" s="142"/>
      <c r="T728" s="142"/>
    </row>
    <row r="729" spans="19:20" x14ac:dyDescent="0.3">
      <c r="S729" s="142"/>
      <c r="T729" s="142"/>
    </row>
    <row r="730" spans="19:20" x14ac:dyDescent="0.3">
      <c r="S730" s="142"/>
      <c r="T730" s="142"/>
    </row>
    <row r="731" spans="19:20" x14ac:dyDescent="0.3">
      <c r="S731" s="142"/>
      <c r="T731" s="142"/>
    </row>
    <row r="732" spans="19:20" x14ac:dyDescent="0.3">
      <c r="S732" s="142"/>
      <c r="T732" s="142"/>
    </row>
    <row r="733" spans="19:20" x14ac:dyDescent="0.3">
      <c r="S733" s="142"/>
      <c r="T733" s="142"/>
    </row>
    <row r="734" spans="19:20" x14ac:dyDescent="0.3">
      <c r="S734" s="142"/>
      <c r="T734" s="142"/>
    </row>
    <row r="735" spans="19:20" x14ac:dyDescent="0.3">
      <c r="S735" s="142"/>
      <c r="T735" s="142"/>
    </row>
    <row r="736" spans="19:20" x14ac:dyDescent="0.3">
      <c r="S736" s="142"/>
      <c r="T736" s="142"/>
    </row>
    <row r="737" spans="19:20" x14ac:dyDescent="0.3">
      <c r="S737" s="142"/>
      <c r="T737" s="142"/>
    </row>
    <row r="738" spans="19:20" x14ac:dyDescent="0.3">
      <c r="S738" s="142"/>
      <c r="T738" s="142"/>
    </row>
    <row r="739" spans="19:20" x14ac:dyDescent="0.3">
      <c r="S739" s="142"/>
      <c r="T739" s="142"/>
    </row>
    <row r="740" spans="19:20" x14ac:dyDescent="0.3">
      <c r="S740" s="142"/>
      <c r="T740" s="142"/>
    </row>
    <row r="741" spans="19:20" x14ac:dyDescent="0.3">
      <c r="S741" s="142"/>
      <c r="T741" s="142"/>
    </row>
    <row r="742" spans="19:20" x14ac:dyDescent="0.3">
      <c r="S742" s="142"/>
      <c r="T742" s="142"/>
    </row>
    <row r="743" spans="19:20" x14ac:dyDescent="0.3">
      <c r="S743" s="142"/>
      <c r="T743" s="142"/>
    </row>
    <row r="744" spans="19:20" x14ac:dyDescent="0.3">
      <c r="S744" s="142"/>
      <c r="T744" s="142"/>
    </row>
    <row r="745" spans="19:20" x14ac:dyDescent="0.3">
      <c r="S745" s="142"/>
      <c r="T745" s="142"/>
    </row>
    <row r="746" spans="19:20" x14ac:dyDescent="0.3">
      <c r="S746" s="142"/>
      <c r="T746" s="142"/>
    </row>
    <row r="747" spans="19:20" x14ac:dyDescent="0.3">
      <c r="S747" s="142"/>
      <c r="T747" s="142"/>
    </row>
    <row r="748" spans="19:20" x14ac:dyDescent="0.3">
      <c r="S748" s="142"/>
      <c r="T748" s="142"/>
    </row>
    <row r="749" spans="19:20" x14ac:dyDescent="0.3">
      <c r="S749" s="142"/>
      <c r="T749" s="142"/>
    </row>
    <row r="750" spans="19:20" x14ac:dyDescent="0.3">
      <c r="S750" s="142"/>
      <c r="T750" s="142"/>
    </row>
    <row r="751" spans="19:20" x14ac:dyDescent="0.3">
      <c r="S751" s="142"/>
      <c r="T751" s="142"/>
    </row>
    <row r="752" spans="19:20" x14ac:dyDescent="0.3">
      <c r="S752" s="142"/>
      <c r="T752" s="142"/>
    </row>
    <row r="753" spans="19:20" x14ac:dyDescent="0.3">
      <c r="S753" s="142"/>
      <c r="T753" s="142"/>
    </row>
    <row r="754" spans="19:20" x14ac:dyDescent="0.3">
      <c r="S754" s="142"/>
      <c r="T754" s="142"/>
    </row>
    <row r="755" spans="19:20" x14ac:dyDescent="0.3">
      <c r="S755" s="142"/>
      <c r="T755" s="142"/>
    </row>
    <row r="756" spans="19:20" x14ac:dyDescent="0.3">
      <c r="S756" s="142"/>
      <c r="T756" s="142"/>
    </row>
    <row r="757" spans="19:20" x14ac:dyDescent="0.3">
      <c r="S757" s="142"/>
      <c r="T757" s="142"/>
    </row>
    <row r="758" spans="19:20" x14ac:dyDescent="0.3">
      <c r="S758" s="142"/>
      <c r="T758" s="142"/>
    </row>
    <row r="759" spans="19:20" x14ac:dyDescent="0.3">
      <c r="S759" s="142"/>
      <c r="T759" s="142"/>
    </row>
    <row r="760" spans="19:20" x14ac:dyDescent="0.3">
      <c r="S760" s="142"/>
      <c r="T760" s="142"/>
    </row>
    <row r="761" spans="19:20" x14ac:dyDescent="0.3">
      <c r="S761" s="142"/>
      <c r="T761" s="142"/>
    </row>
    <row r="762" spans="19:20" x14ac:dyDescent="0.3">
      <c r="S762" s="142"/>
      <c r="T762" s="142"/>
    </row>
    <row r="763" spans="19:20" x14ac:dyDescent="0.3">
      <c r="S763" s="142"/>
      <c r="T763" s="142"/>
    </row>
    <row r="764" spans="19:20" x14ac:dyDescent="0.3">
      <c r="S764" s="142"/>
      <c r="T764" s="142"/>
    </row>
    <row r="765" spans="19:20" x14ac:dyDescent="0.3">
      <c r="S765" s="142"/>
      <c r="T765" s="142"/>
    </row>
    <row r="766" spans="19:20" x14ac:dyDescent="0.3">
      <c r="S766" s="142"/>
      <c r="T766" s="142"/>
    </row>
    <row r="767" spans="19:20" x14ac:dyDescent="0.3">
      <c r="S767" s="142"/>
      <c r="T767" s="142"/>
    </row>
    <row r="768" spans="19:20" x14ac:dyDescent="0.3">
      <c r="S768" s="142"/>
      <c r="T768" s="142"/>
    </row>
    <row r="769" spans="19:20" x14ac:dyDescent="0.3">
      <c r="S769" s="142"/>
      <c r="T769" s="142"/>
    </row>
    <row r="770" spans="19:20" x14ac:dyDescent="0.3">
      <c r="S770" s="142"/>
      <c r="T770" s="142"/>
    </row>
    <row r="771" spans="19:20" x14ac:dyDescent="0.3">
      <c r="S771" s="142"/>
      <c r="T771" s="142"/>
    </row>
    <row r="772" spans="19:20" x14ac:dyDescent="0.3">
      <c r="S772" s="142"/>
      <c r="T772" s="142"/>
    </row>
    <row r="773" spans="19:20" x14ac:dyDescent="0.3">
      <c r="S773" s="142"/>
      <c r="T773" s="142"/>
    </row>
    <row r="774" spans="19:20" x14ac:dyDescent="0.3">
      <c r="S774" s="142"/>
      <c r="T774" s="142"/>
    </row>
    <row r="775" spans="19:20" x14ac:dyDescent="0.3">
      <c r="S775" s="142"/>
      <c r="T775" s="142"/>
    </row>
    <row r="776" spans="19:20" x14ac:dyDescent="0.3">
      <c r="S776" s="142"/>
      <c r="T776" s="142"/>
    </row>
    <row r="777" spans="19:20" x14ac:dyDescent="0.3">
      <c r="S777" s="142"/>
      <c r="T777" s="142"/>
    </row>
    <row r="778" spans="19:20" x14ac:dyDescent="0.3">
      <c r="S778" s="142"/>
      <c r="T778" s="142"/>
    </row>
    <row r="779" spans="19:20" x14ac:dyDescent="0.3">
      <c r="S779" s="142"/>
      <c r="T779" s="142"/>
    </row>
    <row r="780" spans="19:20" x14ac:dyDescent="0.3">
      <c r="S780" s="142"/>
      <c r="T780" s="142"/>
    </row>
    <row r="781" spans="19:20" x14ac:dyDescent="0.3">
      <c r="S781" s="142"/>
      <c r="T781" s="142"/>
    </row>
    <row r="782" spans="19:20" x14ac:dyDescent="0.3">
      <c r="S782" s="142"/>
      <c r="T782" s="142"/>
    </row>
    <row r="783" spans="19:20" x14ac:dyDescent="0.3">
      <c r="S783" s="142"/>
      <c r="T783" s="142"/>
    </row>
    <row r="784" spans="19:20" x14ac:dyDescent="0.3">
      <c r="S784" s="142"/>
      <c r="T784" s="142"/>
    </row>
    <row r="785" spans="19:20" x14ac:dyDescent="0.3">
      <c r="S785" s="142"/>
      <c r="T785" s="142"/>
    </row>
    <row r="786" spans="19:20" x14ac:dyDescent="0.3">
      <c r="S786" s="142"/>
      <c r="T786" s="142"/>
    </row>
    <row r="787" spans="19:20" x14ac:dyDescent="0.3">
      <c r="S787" s="142"/>
      <c r="T787" s="142"/>
    </row>
    <row r="788" spans="19:20" x14ac:dyDescent="0.3">
      <c r="S788" s="142"/>
      <c r="T788" s="142"/>
    </row>
    <row r="789" spans="19:20" x14ac:dyDescent="0.3">
      <c r="S789" s="142"/>
      <c r="T789" s="142"/>
    </row>
    <row r="790" spans="19:20" x14ac:dyDescent="0.3">
      <c r="S790" s="142"/>
      <c r="T790" s="142"/>
    </row>
    <row r="791" spans="19:20" x14ac:dyDescent="0.3">
      <c r="S791" s="142"/>
      <c r="T791" s="142"/>
    </row>
    <row r="792" spans="19:20" x14ac:dyDescent="0.3">
      <c r="S792" s="142"/>
      <c r="T792" s="142"/>
    </row>
    <row r="793" spans="19:20" x14ac:dyDescent="0.3">
      <c r="S793" s="142"/>
      <c r="T793" s="142"/>
    </row>
    <row r="794" spans="19:20" x14ac:dyDescent="0.3">
      <c r="S794" s="142"/>
      <c r="T794" s="142"/>
    </row>
    <row r="795" spans="19:20" x14ac:dyDescent="0.3">
      <c r="S795" s="142"/>
      <c r="T795" s="142"/>
    </row>
    <row r="796" spans="19:20" x14ac:dyDescent="0.3">
      <c r="S796" s="142"/>
      <c r="T796" s="142"/>
    </row>
    <row r="797" spans="19:20" x14ac:dyDescent="0.3">
      <c r="S797" s="142"/>
      <c r="T797" s="142"/>
    </row>
    <row r="798" spans="19:20" x14ac:dyDescent="0.3">
      <c r="S798" s="142"/>
      <c r="T798" s="142"/>
    </row>
    <row r="799" spans="19:20" x14ac:dyDescent="0.3">
      <c r="S799" s="142"/>
      <c r="T799" s="142"/>
    </row>
    <row r="800" spans="19:20" x14ac:dyDescent="0.3">
      <c r="S800" s="142"/>
      <c r="T800" s="142"/>
    </row>
    <row r="801" spans="19:20" x14ac:dyDescent="0.3">
      <c r="S801" s="142"/>
      <c r="T801" s="142"/>
    </row>
    <row r="802" spans="19:20" x14ac:dyDescent="0.3">
      <c r="S802" s="142"/>
      <c r="T802" s="142"/>
    </row>
    <row r="803" spans="19:20" x14ac:dyDescent="0.3">
      <c r="S803" s="142"/>
      <c r="T803" s="142"/>
    </row>
    <row r="804" spans="19:20" x14ac:dyDescent="0.3">
      <c r="S804" s="142"/>
      <c r="T804" s="142"/>
    </row>
    <row r="805" spans="19:20" x14ac:dyDescent="0.3">
      <c r="S805" s="142"/>
      <c r="T805" s="142"/>
    </row>
    <row r="806" spans="19:20" x14ac:dyDescent="0.3">
      <c r="S806" s="142"/>
      <c r="T806" s="142"/>
    </row>
    <row r="807" spans="19:20" x14ac:dyDescent="0.3">
      <c r="S807" s="142"/>
      <c r="T807" s="142"/>
    </row>
    <row r="808" spans="19:20" x14ac:dyDescent="0.3">
      <c r="S808" s="142"/>
      <c r="T808" s="142"/>
    </row>
    <row r="809" spans="19:20" x14ac:dyDescent="0.3">
      <c r="S809" s="142"/>
      <c r="T809" s="142"/>
    </row>
    <row r="810" spans="19:20" x14ac:dyDescent="0.3">
      <c r="S810" s="142"/>
      <c r="T810" s="142"/>
    </row>
    <row r="811" spans="19:20" x14ac:dyDescent="0.3">
      <c r="S811" s="142"/>
      <c r="T811" s="142"/>
    </row>
    <row r="812" spans="19:20" x14ac:dyDescent="0.3">
      <c r="S812" s="142"/>
      <c r="T812" s="142"/>
    </row>
    <row r="813" spans="19:20" x14ac:dyDescent="0.3">
      <c r="S813" s="142"/>
      <c r="T813" s="142"/>
    </row>
    <row r="814" spans="19:20" x14ac:dyDescent="0.3">
      <c r="S814" s="142"/>
      <c r="T814" s="142"/>
    </row>
    <row r="815" spans="19:20" x14ac:dyDescent="0.3">
      <c r="S815" s="142"/>
      <c r="T815" s="142"/>
    </row>
    <row r="816" spans="19:20" x14ac:dyDescent="0.3">
      <c r="S816" s="142"/>
      <c r="T816" s="142"/>
    </row>
    <row r="817" spans="19:20" x14ac:dyDescent="0.3">
      <c r="S817" s="142"/>
      <c r="T817" s="142"/>
    </row>
    <row r="818" spans="19:20" x14ac:dyDescent="0.3">
      <c r="S818" s="142"/>
      <c r="T818" s="142"/>
    </row>
    <row r="819" spans="19:20" x14ac:dyDescent="0.3">
      <c r="S819" s="142"/>
      <c r="T819" s="142"/>
    </row>
    <row r="820" spans="19:20" x14ac:dyDescent="0.3">
      <c r="S820" s="142"/>
      <c r="T820" s="142"/>
    </row>
    <row r="821" spans="19:20" x14ac:dyDescent="0.3">
      <c r="S821" s="142"/>
      <c r="T821" s="142"/>
    </row>
    <row r="822" spans="19:20" x14ac:dyDescent="0.3">
      <c r="S822" s="142"/>
      <c r="T822" s="142"/>
    </row>
    <row r="823" spans="19:20" x14ac:dyDescent="0.3">
      <c r="S823" s="142"/>
      <c r="T823" s="142"/>
    </row>
    <row r="824" spans="19:20" x14ac:dyDescent="0.3">
      <c r="S824" s="142"/>
      <c r="T824" s="142"/>
    </row>
    <row r="825" spans="19:20" x14ac:dyDescent="0.3">
      <c r="S825" s="142"/>
      <c r="T825" s="142"/>
    </row>
    <row r="826" spans="19:20" x14ac:dyDescent="0.3">
      <c r="S826" s="142"/>
      <c r="T826" s="142"/>
    </row>
    <row r="827" spans="19:20" x14ac:dyDescent="0.3">
      <c r="S827" s="142"/>
      <c r="T827" s="142"/>
    </row>
    <row r="828" spans="19:20" x14ac:dyDescent="0.3">
      <c r="S828" s="142"/>
      <c r="T828" s="142"/>
    </row>
    <row r="829" spans="19:20" x14ac:dyDescent="0.3">
      <c r="S829" s="142"/>
      <c r="T829" s="142"/>
    </row>
    <row r="830" spans="19:20" x14ac:dyDescent="0.3">
      <c r="S830" s="142"/>
      <c r="T830" s="142"/>
    </row>
    <row r="831" spans="19:20" x14ac:dyDescent="0.3">
      <c r="S831" s="142"/>
      <c r="T831" s="142"/>
    </row>
    <row r="832" spans="19:20" x14ac:dyDescent="0.3">
      <c r="S832" s="142"/>
      <c r="T832" s="142"/>
    </row>
    <row r="833" spans="19:20" x14ac:dyDescent="0.3">
      <c r="S833" s="142"/>
      <c r="T833" s="142"/>
    </row>
    <row r="834" spans="19:20" x14ac:dyDescent="0.3">
      <c r="S834" s="142"/>
      <c r="T834" s="142"/>
    </row>
    <row r="835" spans="19:20" x14ac:dyDescent="0.3">
      <c r="S835" s="142"/>
      <c r="T835" s="142"/>
    </row>
    <row r="836" spans="19:20" x14ac:dyDescent="0.3">
      <c r="S836" s="142"/>
      <c r="T836" s="142"/>
    </row>
    <row r="837" spans="19:20" x14ac:dyDescent="0.3">
      <c r="S837" s="142"/>
      <c r="T837" s="142"/>
    </row>
    <row r="838" spans="19:20" x14ac:dyDescent="0.3">
      <c r="S838" s="142"/>
      <c r="T838" s="142"/>
    </row>
    <row r="839" spans="19:20" x14ac:dyDescent="0.3">
      <c r="S839" s="142"/>
      <c r="T839" s="142"/>
    </row>
    <row r="840" spans="19:20" x14ac:dyDescent="0.3">
      <c r="S840" s="142"/>
      <c r="T840" s="142"/>
    </row>
    <row r="841" spans="19:20" x14ac:dyDescent="0.3">
      <c r="S841" s="142"/>
      <c r="T841" s="142"/>
    </row>
    <row r="842" spans="19:20" x14ac:dyDescent="0.3">
      <c r="S842" s="142"/>
      <c r="T842" s="142"/>
    </row>
    <row r="843" spans="19:20" x14ac:dyDescent="0.3">
      <c r="S843" s="142"/>
      <c r="T843" s="142"/>
    </row>
    <row r="844" spans="19:20" x14ac:dyDescent="0.3">
      <c r="S844" s="142"/>
      <c r="T844" s="142"/>
    </row>
    <row r="845" spans="19:20" x14ac:dyDescent="0.3">
      <c r="S845" s="142"/>
      <c r="T845" s="142"/>
    </row>
    <row r="846" spans="19:20" x14ac:dyDescent="0.3">
      <c r="S846" s="142"/>
      <c r="T846" s="142"/>
    </row>
    <row r="847" spans="19:20" x14ac:dyDescent="0.3">
      <c r="S847" s="142"/>
      <c r="T847" s="142"/>
    </row>
    <row r="848" spans="19:20" x14ac:dyDescent="0.3">
      <c r="S848" s="142"/>
      <c r="T848" s="142"/>
    </row>
    <row r="849" spans="19:20" x14ac:dyDescent="0.3">
      <c r="S849" s="142"/>
      <c r="T849" s="142"/>
    </row>
    <row r="850" spans="19:20" x14ac:dyDescent="0.3">
      <c r="S850" s="142"/>
      <c r="T850" s="142"/>
    </row>
    <row r="851" spans="19:20" x14ac:dyDescent="0.3">
      <c r="S851" s="142"/>
      <c r="T851" s="142"/>
    </row>
    <row r="852" spans="19:20" x14ac:dyDescent="0.3">
      <c r="S852" s="142"/>
      <c r="T852" s="142"/>
    </row>
    <row r="853" spans="19:20" x14ac:dyDescent="0.3">
      <c r="S853" s="142"/>
      <c r="T853" s="142"/>
    </row>
    <row r="854" spans="19:20" x14ac:dyDescent="0.3">
      <c r="S854" s="142"/>
      <c r="T854" s="142"/>
    </row>
    <row r="855" spans="19:20" x14ac:dyDescent="0.3">
      <c r="S855" s="142"/>
      <c r="T855" s="142"/>
    </row>
    <row r="856" spans="19:20" x14ac:dyDescent="0.3">
      <c r="S856" s="142"/>
      <c r="T856" s="142"/>
    </row>
    <row r="857" spans="19:20" x14ac:dyDescent="0.3">
      <c r="S857" s="142"/>
      <c r="T857" s="142"/>
    </row>
    <row r="858" spans="19:20" x14ac:dyDescent="0.3">
      <c r="S858" s="142"/>
      <c r="T858" s="142"/>
    </row>
    <row r="859" spans="19:20" x14ac:dyDescent="0.3">
      <c r="S859" s="142"/>
      <c r="T859" s="142"/>
    </row>
    <row r="860" spans="19:20" x14ac:dyDescent="0.3">
      <c r="S860" s="142"/>
      <c r="T860" s="142"/>
    </row>
    <row r="861" spans="19:20" x14ac:dyDescent="0.3">
      <c r="S861" s="142"/>
      <c r="T861" s="142"/>
    </row>
    <row r="862" spans="19:20" x14ac:dyDescent="0.3">
      <c r="S862" s="142"/>
      <c r="T862" s="142"/>
    </row>
    <row r="863" spans="19:20" x14ac:dyDescent="0.3">
      <c r="S863" s="142"/>
      <c r="T863" s="142"/>
    </row>
    <row r="864" spans="19:20" x14ac:dyDescent="0.3">
      <c r="S864" s="142"/>
      <c r="T864" s="142"/>
    </row>
    <row r="865" spans="19:20" x14ac:dyDescent="0.3">
      <c r="S865" s="142"/>
      <c r="T865" s="142"/>
    </row>
    <row r="866" spans="19:20" x14ac:dyDescent="0.3">
      <c r="S866" s="142"/>
      <c r="T866" s="142"/>
    </row>
    <row r="867" spans="19:20" x14ac:dyDescent="0.3">
      <c r="S867" s="142"/>
      <c r="T867" s="142"/>
    </row>
    <row r="868" spans="19:20" x14ac:dyDescent="0.3">
      <c r="S868" s="142"/>
      <c r="T868" s="142"/>
    </row>
    <row r="869" spans="19:20" x14ac:dyDescent="0.3">
      <c r="S869" s="142"/>
      <c r="T869" s="142"/>
    </row>
    <row r="870" spans="19:20" x14ac:dyDescent="0.3">
      <c r="S870" s="142"/>
      <c r="T870" s="142"/>
    </row>
    <row r="871" spans="19:20" x14ac:dyDescent="0.3">
      <c r="S871" s="142"/>
      <c r="T871" s="142"/>
    </row>
    <row r="872" spans="19:20" x14ac:dyDescent="0.3">
      <c r="S872" s="142"/>
      <c r="T872" s="142"/>
    </row>
    <row r="873" spans="19:20" x14ac:dyDescent="0.3">
      <c r="S873" s="142"/>
      <c r="T873" s="142"/>
    </row>
    <row r="874" spans="19:20" x14ac:dyDescent="0.3">
      <c r="S874" s="142"/>
      <c r="T874" s="142"/>
    </row>
    <row r="875" spans="19:20" x14ac:dyDescent="0.3">
      <c r="S875" s="142"/>
      <c r="T875" s="142"/>
    </row>
    <row r="876" spans="19:20" x14ac:dyDescent="0.3">
      <c r="S876" s="142"/>
      <c r="T876" s="142"/>
    </row>
    <row r="877" spans="19:20" x14ac:dyDescent="0.3">
      <c r="S877" s="142"/>
      <c r="T877" s="142"/>
    </row>
    <row r="878" spans="19:20" x14ac:dyDescent="0.3">
      <c r="S878" s="142"/>
      <c r="T878" s="142"/>
    </row>
    <row r="879" spans="19:20" x14ac:dyDescent="0.3">
      <c r="S879" s="142"/>
      <c r="T879" s="142"/>
    </row>
    <row r="880" spans="19:20" x14ac:dyDescent="0.3">
      <c r="S880" s="142"/>
      <c r="T880" s="142"/>
    </row>
    <row r="881" spans="19:20" x14ac:dyDescent="0.3">
      <c r="S881" s="142"/>
      <c r="T881" s="142"/>
    </row>
    <row r="882" spans="19:20" x14ac:dyDescent="0.3">
      <c r="S882" s="142"/>
      <c r="T882" s="142"/>
    </row>
    <row r="883" spans="19:20" x14ac:dyDescent="0.3">
      <c r="S883" s="142"/>
      <c r="T883" s="142"/>
    </row>
    <row r="884" spans="19:20" x14ac:dyDescent="0.3">
      <c r="S884" s="142"/>
      <c r="T884" s="142"/>
    </row>
    <row r="885" spans="19:20" x14ac:dyDescent="0.3">
      <c r="S885" s="142"/>
      <c r="T885" s="142"/>
    </row>
    <row r="886" spans="19:20" x14ac:dyDescent="0.3">
      <c r="S886" s="142"/>
      <c r="T886" s="142"/>
    </row>
    <row r="887" spans="19:20" x14ac:dyDescent="0.3">
      <c r="S887" s="142"/>
      <c r="T887" s="142"/>
    </row>
    <row r="888" spans="19:20" x14ac:dyDescent="0.3">
      <c r="S888" s="142"/>
      <c r="T888" s="142"/>
    </row>
    <row r="889" spans="19:20" x14ac:dyDescent="0.3">
      <c r="S889" s="142"/>
      <c r="T889" s="142"/>
    </row>
    <row r="890" spans="19:20" x14ac:dyDescent="0.3">
      <c r="S890" s="142"/>
      <c r="T890" s="142"/>
    </row>
    <row r="891" spans="19:20" x14ac:dyDescent="0.3">
      <c r="S891" s="142"/>
      <c r="T891" s="142"/>
    </row>
    <row r="892" spans="19:20" x14ac:dyDescent="0.3">
      <c r="S892" s="142"/>
      <c r="T892" s="142"/>
    </row>
    <row r="893" spans="19:20" x14ac:dyDescent="0.3">
      <c r="S893" s="142"/>
      <c r="T893" s="142"/>
    </row>
    <row r="894" spans="19:20" x14ac:dyDescent="0.3">
      <c r="S894" s="142"/>
      <c r="T894" s="142"/>
    </row>
    <row r="895" spans="19:20" x14ac:dyDescent="0.3">
      <c r="S895" s="142"/>
      <c r="T895" s="142"/>
    </row>
    <row r="896" spans="19:20" x14ac:dyDescent="0.3">
      <c r="S896" s="142"/>
      <c r="T896" s="142"/>
    </row>
    <row r="897" spans="19:20" x14ac:dyDescent="0.3">
      <c r="S897" s="142"/>
      <c r="T897" s="142"/>
    </row>
    <row r="898" spans="19:20" x14ac:dyDescent="0.3">
      <c r="S898" s="142"/>
      <c r="T898" s="142"/>
    </row>
    <row r="899" spans="19:20" x14ac:dyDescent="0.3">
      <c r="S899" s="142"/>
      <c r="T899" s="142"/>
    </row>
    <row r="900" spans="19:20" x14ac:dyDescent="0.3">
      <c r="S900" s="142"/>
      <c r="T900" s="142"/>
    </row>
    <row r="901" spans="19:20" x14ac:dyDescent="0.3">
      <c r="S901" s="142"/>
      <c r="T901" s="142"/>
    </row>
    <row r="902" spans="19:20" x14ac:dyDescent="0.3">
      <c r="S902" s="142"/>
      <c r="T902" s="142"/>
    </row>
    <row r="903" spans="19:20" x14ac:dyDescent="0.3">
      <c r="S903" s="142"/>
      <c r="T903" s="142"/>
    </row>
    <row r="904" spans="19:20" x14ac:dyDescent="0.3">
      <c r="S904" s="142"/>
      <c r="T904" s="142"/>
    </row>
    <row r="905" spans="19:20" x14ac:dyDescent="0.3">
      <c r="S905" s="142"/>
      <c r="T905" s="142"/>
    </row>
    <row r="906" spans="19:20" x14ac:dyDescent="0.3">
      <c r="S906" s="142"/>
      <c r="T906" s="142"/>
    </row>
    <row r="907" spans="19:20" x14ac:dyDescent="0.3">
      <c r="S907" s="142"/>
      <c r="T907" s="142"/>
    </row>
    <row r="908" spans="19:20" x14ac:dyDescent="0.3">
      <c r="S908" s="142"/>
      <c r="T908" s="142"/>
    </row>
    <row r="909" spans="19:20" x14ac:dyDescent="0.3">
      <c r="S909" s="142"/>
      <c r="T909" s="142"/>
    </row>
    <row r="910" spans="19:20" x14ac:dyDescent="0.3">
      <c r="S910" s="142"/>
      <c r="T910" s="142"/>
    </row>
    <row r="911" spans="19:20" x14ac:dyDescent="0.3">
      <c r="S911" s="142"/>
      <c r="T911" s="142"/>
    </row>
    <row r="912" spans="19:20" x14ac:dyDescent="0.3">
      <c r="S912" s="142"/>
      <c r="T912" s="142"/>
    </row>
    <row r="913" spans="19:20" x14ac:dyDescent="0.3">
      <c r="S913" s="142"/>
      <c r="T913" s="142"/>
    </row>
    <row r="914" spans="19:20" x14ac:dyDescent="0.3">
      <c r="S914" s="142"/>
      <c r="T914" s="142"/>
    </row>
    <row r="915" spans="19:20" x14ac:dyDescent="0.3">
      <c r="S915" s="142"/>
      <c r="T915" s="142"/>
    </row>
    <row r="916" spans="19:20" x14ac:dyDescent="0.3">
      <c r="S916" s="142"/>
      <c r="T916" s="142"/>
    </row>
    <row r="917" spans="19:20" x14ac:dyDescent="0.3">
      <c r="S917" s="142"/>
      <c r="T917" s="142"/>
    </row>
    <row r="918" spans="19:20" x14ac:dyDescent="0.3">
      <c r="S918" s="142"/>
      <c r="T918" s="142"/>
    </row>
    <row r="919" spans="19:20" x14ac:dyDescent="0.3">
      <c r="S919" s="142"/>
      <c r="T919" s="142"/>
    </row>
    <row r="920" spans="19:20" x14ac:dyDescent="0.3">
      <c r="S920" s="142"/>
      <c r="T920" s="142"/>
    </row>
    <row r="921" spans="19:20" x14ac:dyDescent="0.3">
      <c r="S921" s="142"/>
      <c r="T921" s="142"/>
    </row>
    <row r="922" spans="19:20" x14ac:dyDescent="0.3">
      <c r="S922" s="142"/>
      <c r="T922" s="142"/>
    </row>
    <row r="923" spans="19:20" x14ac:dyDescent="0.3">
      <c r="S923" s="142"/>
      <c r="T923" s="142"/>
    </row>
    <row r="924" spans="19:20" x14ac:dyDescent="0.3">
      <c r="S924" s="142"/>
      <c r="T924" s="142"/>
    </row>
    <row r="925" spans="19:20" x14ac:dyDescent="0.3">
      <c r="S925" s="142"/>
      <c r="T925" s="142"/>
    </row>
    <row r="926" spans="19:20" x14ac:dyDescent="0.3">
      <c r="S926" s="142"/>
      <c r="T926" s="142"/>
    </row>
    <row r="927" spans="19:20" x14ac:dyDescent="0.3">
      <c r="S927" s="142"/>
      <c r="T927" s="142"/>
    </row>
    <row r="928" spans="19:20" x14ac:dyDescent="0.3">
      <c r="S928" s="142"/>
      <c r="T928" s="142"/>
    </row>
    <row r="929" spans="19:20" x14ac:dyDescent="0.3">
      <c r="S929" s="142"/>
      <c r="T929" s="142"/>
    </row>
    <row r="930" spans="19:20" x14ac:dyDescent="0.3">
      <c r="S930" s="142"/>
      <c r="T930" s="142"/>
    </row>
    <row r="931" spans="19:20" x14ac:dyDescent="0.3">
      <c r="S931" s="142"/>
      <c r="T931" s="142"/>
    </row>
    <row r="932" spans="19:20" x14ac:dyDescent="0.3">
      <c r="S932" s="142"/>
      <c r="T932" s="142"/>
    </row>
    <row r="933" spans="19:20" x14ac:dyDescent="0.3">
      <c r="S933" s="142"/>
      <c r="T933" s="142"/>
    </row>
    <row r="934" spans="19:20" x14ac:dyDescent="0.3">
      <c r="S934" s="142"/>
      <c r="T934" s="142"/>
    </row>
    <row r="935" spans="19:20" x14ac:dyDescent="0.3">
      <c r="S935" s="142"/>
      <c r="T935" s="142"/>
    </row>
    <row r="936" spans="19:20" x14ac:dyDescent="0.3">
      <c r="S936" s="142"/>
      <c r="T936" s="142"/>
    </row>
    <row r="937" spans="19:20" x14ac:dyDescent="0.3">
      <c r="S937" s="142"/>
      <c r="T937" s="142"/>
    </row>
    <row r="938" spans="19:20" x14ac:dyDescent="0.3">
      <c r="S938" s="142"/>
      <c r="T938" s="142"/>
    </row>
    <row r="939" spans="19:20" x14ac:dyDescent="0.3">
      <c r="S939" s="142"/>
      <c r="T939" s="142"/>
    </row>
    <row r="940" spans="19:20" x14ac:dyDescent="0.3">
      <c r="S940" s="142"/>
      <c r="T940" s="142"/>
    </row>
    <row r="941" spans="19:20" x14ac:dyDescent="0.3">
      <c r="S941" s="142"/>
      <c r="T941" s="142"/>
    </row>
    <row r="942" spans="19:20" x14ac:dyDescent="0.3">
      <c r="S942" s="142"/>
      <c r="T942" s="142"/>
    </row>
    <row r="943" spans="19:20" x14ac:dyDescent="0.3">
      <c r="S943" s="142"/>
      <c r="T943" s="142"/>
    </row>
    <row r="944" spans="19:20" x14ac:dyDescent="0.3">
      <c r="S944" s="142"/>
      <c r="T944" s="142"/>
    </row>
    <row r="945" spans="19:20" x14ac:dyDescent="0.3">
      <c r="S945" s="142"/>
      <c r="T945" s="142"/>
    </row>
    <row r="946" spans="19:20" x14ac:dyDescent="0.3">
      <c r="S946" s="142"/>
      <c r="T946" s="142"/>
    </row>
    <row r="947" spans="19:20" x14ac:dyDescent="0.3">
      <c r="S947" s="142"/>
      <c r="T947" s="142"/>
    </row>
    <row r="948" spans="19:20" x14ac:dyDescent="0.3">
      <c r="S948" s="142"/>
      <c r="T948" s="142"/>
    </row>
    <row r="949" spans="19:20" x14ac:dyDescent="0.3">
      <c r="S949" s="142"/>
      <c r="T949" s="142"/>
    </row>
    <row r="950" spans="19:20" x14ac:dyDescent="0.3">
      <c r="S950" s="142"/>
      <c r="T950" s="142"/>
    </row>
    <row r="951" spans="19:20" x14ac:dyDescent="0.3">
      <c r="S951" s="142"/>
      <c r="T951" s="142"/>
    </row>
    <row r="952" spans="19:20" x14ac:dyDescent="0.3">
      <c r="S952" s="142"/>
      <c r="T952" s="142"/>
    </row>
    <row r="953" spans="19:20" x14ac:dyDescent="0.3">
      <c r="S953" s="142"/>
      <c r="T953" s="142"/>
    </row>
    <row r="954" spans="19:20" x14ac:dyDescent="0.3">
      <c r="S954" s="142"/>
      <c r="T954" s="142"/>
    </row>
    <row r="955" spans="19:20" x14ac:dyDescent="0.3">
      <c r="S955" s="142"/>
      <c r="T955" s="142"/>
    </row>
    <row r="956" spans="19:20" x14ac:dyDescent="0.3">
      <c r="S956" s="142"/>
      <c r="T956" s="142"/>
    </row>
    <row r="957" spans="19:20" x14ac:dyDescent="0.3">
      <c r="S957" s="142"/>
      <c r="T957" s="142"/>
    </row>
    <row r="958" spans="19:20" x14ac:dyDescent="0.3">
      <c r="S958" s="142"/>
      <c r="T958" s="142"/>
    </row>
    <row r="959" spans="19:20" x14ac:dyDescent="0.3">
      <c r="S959" s="142"/>
      <c r="T959" s="142"/>
    </row>
    <row r="960" spans="19:20" x14ac:dyDescent="0.3">
      <c r="S960" s="142"/>
      <c r="T960" s="142"/>
    </row>
    <row r="961" spans="19:20" x14ac:dyDescent="0.3">
      <c r="S961" s="142"/>
      <c r="T961" s="142"/>
    </row>
    <row r="962" spans="19:20" x14ac:dyDescent="0.3">
      <c r="S962" s="142"/>
      <c r="T962" s="142"/>
    </row>
    <row r="963" spans="19:20" x14ac:dyDescent="0.3">
      <c r="S963" s="142"/>
      <c r="T963" s="142"/>
    </row>
    <row r="964" spans="19:20" x14ac:dyDescent="0.3">
      <c r="S964" s="142"/>
      <c r="T964" s="142"/>
    </row>
    <row r="965" spans="19:20" x14ac:dyDescent="0.3">
      <c r="S965" s="142"/>
      <c r="T965" s="142"/>
    </row>
    <row r="966" spans="19:20" x14ac:dyDescent="0.3">
      <c r="S966" s="142"/>
      <c r="T966" s="142"/>
    </row>
    <row r="967" spans="19:20" x14ac:dyDescent="0.3">
      <c r="S967" s="142"/>
      <c r="T967" s="142"/>
    </row>
    <row r="968" spans="19:20" x14ac:dyDescent="0.3">
      <c r="S968" s="142"/>
      <c r="T968" s="142"/>
    </row>
    <row r="969" spans="19:20" x14ac:dyDescent="0.3">
      <c r="S969" s="142"/>
      <c r="T969" s="142"/>
    </row>
    <row r="970" spans="19:20" x14ac:dyDescent="0.3">
      <c r="S970" s="142"/>
      <c r="T970" s="142"/>
    </row>
    <row r="971" spans="19:20" x14ac:dyDescent="0.3">
      <c r="S971" s="142"/>
      <c r="T971" s="142"/>
    </row>
    <row r="972" spans="19:20" x14ac:dyDescent="0.3">
      <c r="S972" s="142"/>
      <c r="T972" s="142"/>
    </row>
    <row r="973" spans="19:20" x14ac:dyDescent="0.3">
      <c r="S973" s="142"/>
      <c r="T973" s="142"/>
    </row>
    <row r="974" spans="19:20" x14ac:dyDescent="0.3">
      <c r="S974" s="142"/>
      <c r="T974" s="142"/>
    </row>
    <row r="975" spans="19:20" x14ac:dyDescent="0.3">
      <c r="S975" s="142"/>
      <c r="T975" s="142"/>
    </row>
    <row r="976" spans="19:20" x14ac:dyDescent="0.3">
      <c r="S976" s="142"/>
      <c r="T976" s="142"/>
    </row>
    <row r="977" spans="19:20" x14ac:dyDescent="0.3">
      <c r="S977" s="142"/>
      <c r="T977" s="142"/>
    </row>
    <row r="978" spans="19:20" x14ac:dyDescent="0.3">
      <c r="S978" s="142"/>
      <c r="T978" s="142"/>
    </row>
    <row r="979" spans="19:20" x14ac:dyDescent="0.3">
      <c r="S979" s="142"/>
      <c r="T979" s="142"/>
    </row>
    <row r="980" spans="19:20" x14ac:dyDescent="0.3">
      <c r="S980" s="142"/>
      <c r="T980" s="142"/>
    </row>
    <row r="981" spans="19:20" x14ac:dyDescent="0.3">
      <c r="S981" s="142"/>
      <c r="T981" s="142"/>
    </row>
    <row r="982" spans="19:20" x14ac:dyDescent="0.3">
      <c r="S982" s="142"/>
      <c r="T982" s="142"/>
    </row>
    <row r="983" spans="19:20" x14ac:dyDescent="0.3">
      <c r="S983" s="142"/>
      <c r="T983" s="142"/>
    </row>
    <row r="984" spans="19:20" x14ac:dyDescent="0.3">
      <c r="S984" s="142"/>
      <c r="T984" s="142"/>
    </row>
    <row r="985" spans="19:20" x14ac:dyDescent="0.3">
      <c r="S985" s="142"/>
      <c r="T985" s="142"/>
    </row>
    <row r="986" spans="19:20" x14ac:dyDescent="0.3">
      <c r="S986" s="142"/>
      <c r="T986" s="142"/>
    </row>
    <row r="987" spans="19:20" x14ac:dyDescent="0.3">
      <c r="S987" s="142"/>
      <c r="T987" s="142"/>
    </row>
    <row r="988" spans="19:20" x14ac:dyDescent="0.3">
      <c r="S988" s="142"/>
      <c r="T988" s="142"/>
    </row>
    <row r="989" spans="19:20" x14ac:dyDescent="0.3">
      <c r="S989" s="142"/>
      <c r="T989" s="142"/>
    </row>
    <row r="990" spans="19:20" x14ac:dyDescent="0.3">
      <c r="S990" s="142"/>
      <c r="T990" s="142"/>
    </row>
    <row r="991" spans="19:20" x14ac:dyDescent="0.3">
      <c r="S991" s="142"/>
      <c r="T991" s="142"/>
    </row>
    <row r="992" spans="19:20" x14ac:dyDescent="0.3">
      <c r="S992" s="142"/>
      <c r="T992" s="142"/>
    </row>
    <row r="993" spans="19:20" x14ac:dyDescent="0.3">
      <c r="S993" s="142"/>
      <c r="T993" s="142"/>
    </row>
    <row r="994" spans="19:20" x14ac:dyDescent="0.3">
      <c r="S994" s="142"/>
      <c r="T994" s="142"/>
    </row>
    <row r="995" spans="19:20" x14ac:dyDescent="0.3">
      <c r="S995" s="142"/>
      <c r="T995" s="142"/>
    </row>
    <row r="996" spans="19:20" x14ac:dyDescent="0.3">
      <c r="S996" s="142"/>
      <c r="T996" s="142"/>
    </row>
    <row r="997" spans="19:20" x14ac:dyDescent="0.3">
      <c r="S997" s="142"/>
      <c r="T997" s="142"/>
    </row>
    <row r="998" spans="19:20" x14ac:dyDescent="0.3">
      <c r="S998" s="142"/>
      <c r="T998" s="142"/>
    </row>
    <row r="999" spans="19:20" x14ac:dyDescent="0.3">
      <c r="S999" s="142"/>
      <c r="T999" s="142"/>
    </row>
    <row r="1000" spans="19:20" x14ac:dyDescent="0.3">
      <c r="S1000" s="142"/>
      <c r="T1000" s="142"/>
    </row>
    <row r="1001" spans="19:20" x14ac:dyDescent="0.3">
      <c r="S1001" s="142"/>
      <c r="T1001" s="142"/>
    </row>
    <row r="1002" spans="19:20" x14ac:dyDescent="0.3">
      <c r="S1002" s="142"/>
      <c r="T1002" s="142"/>
    </row>
    <row r="1003" spans="19:20" x14ac:dyDescent="0.3">
      <c r="S1003" s="142"/>
      <c r="T1003" s="142"/>
    </row>
    <row r="1004" spans="19:20" x14ac:dyDescent="0.3">
      <c r="S1004" s="142"/>
      <c r="T1004" s="142"/>
    </row>
    <row r="1005" spans="19:20" x14ac:dyDescent="0.3">
      <c r="S1005" s="142"/>
      <c r="T1005" s="142"/>
    </row>
    <row r="1006" spans="19:20" x14ac:dyDescent="0.3">
      <c r="S1006" s="142"/>
      <c r="T1006" s="142"/>
    </row>
    <row r="1007" spans="19:20" x14ac:dyDescent="0.3">
      <c r="S1007" s="142"/>
      <c r="T1007" s="142"/>
    </row>
    <row r="1008" spans="19:20" x14ac:dyDescent="0.3">
      <c r="S1008" s="142"/>
      <c r="T1008" s="142"/>
    </row>
    <row r="1009" spans="19:20" x14ac:dyDescent="0.3">
      <c r="S1009" s="142"/>
      <c r="T1009" s="142"/>
    </row>
    <row r="1010" spans="19:20" x14ac:dyDescent="0.3">
      <c r="S1010" s="142"/>
      <c r="T1010" s="142"/>
    </row>
    <row r="1011" spans="19:20" x14ac:dyDescent="0.3">
      <c r="S1011" s="142"/>
      <c r="T1011" s="142"/>
    </row>
    <row r="1012" spans="19:20" x14ac:dyDescent="0.3">
      <c r="S1012" s="142"/>
      <c r="T1012" s="142"/>
    </row>
    <row r="1013" spans="19:20" x14ac:dyDescent="0.3">
      <c r="S1013" s="142"/>
      <c r="T1013" s="142"/>
    </row>
    <row r="1014" spans="19:20" x14ac:dyDescent="0.3">
      <c r="S1014" s="142"/>
      <c r="T1014" s="142"/>
    </row>
    <row r="1015" spans="19:20" x14ac:dyDescent="0.3">
      <c r="S1015" s="142"/>
      <c r="T1015" s="142"/>
    </row>
    <row r="1016" spans="19:20" x14ac:dyDescent="0.3">
      <c r="S1016" s="142"/>
      <c r="T1016" s="142"/>
    </row>
    <row r="1017" spans="19:20" x14ac:dyDescent="0.3">
      <c r="S1017" s="142"/>
      <c r="T1017" s="142"/>
    </row>
    <row r="1018" spans="19:20" x14ac:dyDescent="0.3">
      <c r="S1018" s="142"/>
      <c r="T1018" s="142"/>
    </row>
    <row r="1019" spans="19:20" x14ac:dyDescent="0.3">
      <c r="S1019" s="142"/>
      <c r="T1019" s="142"/>
    </row>
    <row r="1020" spans="19:20" x14ac:dyDescent="0.3">
      <c r="S1020" s="142"/>
      <c r="T1020" s="142"/>
    </row>
    <row r="1021" spans="19:20" x14ac:dyDescent="0.3">
      <c r="S1021" s="142"/>
      <c r="T1021" s="142"/>
    </row>
    <row r="1022" spans="19:20" x14ac:dyDescent="0.3">
      <c r="S1022" s="142"/>
      <c r="T1022" s="142"/>
    </row>
    <row r="1023" spans="19:20" x14ac:dyDescent="0.3">
      <c r="S1023" s="142"/>
      <c r="T1023" s="142"/>
    </row>
    <row r="1024" spans="19:20" x14ac:dyDescent="0.3">
      <c r="S1024" s="142"/>
      <c r="T1024" s="142"/>
    </row>
    <row r="1025" spans="19:20" x14ac:dyDescent="0.3">
      <c r="S1025" s="142"/>
      <c r="T1025" s="142"/>
    </row>
    <row r="1026" spans="19:20" x14ac:dyDescent="0.3">
      <c r="S1026" s="142"/>
      <c r="T1026" s="142"/>
    </row>
    <row r="1027" spans="19:20" x14ac:dyDescent="0.3">
      <c r="S1027" s="142"/>
      <c r="T1027" s="142"/>
    </row>
    <row r="1028" spans="19:20" x14ac:dyDescent="0.3">
      <c r="S1028" s="142"/>
      <c r="T1028" s="142"/>
    </row>
    <row r="1029" spans="19:20" x14ac:dyDescent="0.3">
      <c r="S1029" s="142"/>
      <c r="T1029" s="142"/>
    </row>
    <row r="1030" spans="19:20" x14ac:dyDescent="0.3">
      <c r="S1030" s="142"/>
      <c r="T1030" s="142"/>
    </row>
    <row r="1031" spans="19:20" x14ac:dyDescent="0.3">
      <c r="S1031" s="142"/>
      <c r="T1031" s="142"/>
    </row>
    <row r="1032" spans="19:20" x14ac:dyDescent="0.3">
      <c r="S1032" s="142"/>
      <c r="T1032" s="142"/>
    </row>
    <row r="1033" spans="19:20" x14ac:dyDescent="0.3">
      <c r="S1033" s="142"/>
      <c r="T1033" s="142"/>
    </row>
    <row r="1034" spans="19:20" x14ac:dyDescent="0.3">
      <c r="S1034" s="142"/>
      <c r="T1034" s="142"/>
    </row>
    <row r="1035" spans="19:20" x14ac:dyDescent="0.3">
      <c r="S1035" s="142"/>
      <c r="T1035" s="142"/>
    </row>
    <row r="1036" spans="19:20" x14ac:dyDescent="0.3">
      <c r="S1036" s="142"/>
      <c r="T1036" s="142"/>
    </row>
    <row r="1037" spans="19:20" x14ac:dyDescent="0.3">
      <c r="S1037" s="142"/>
      <c r="T1037" s="142"/>
    </row>
    <row r="1038" spans="19:20" x14ac:dyDescent="0.3">
      <c r="S1038" s="142"/>
      <c r="T1038" s="142"/>
    </row>
    <row r="1039" spans="19:20" x14ac:dyDescent="0.3">
      <c r="S1039" s="142"/>
      <c r="T1039" s="142"/>
    </row>
    <row r="1040" spans="19:20" x14ac:dyDescent="0.3">
      <c r="S1040" s="142"/>
      <c r="T1040" s="142"/>
    </row>
    <row r="1041" spans="19:20" x14ac:dyDescent="0.3">
      <c r="S1041" s="142"/>
      <c r="T1041" s="142"/>
    </row>
    <row r="1042" spans="19:20" x14ac:dyDescent="0.3">
      <c r="S1042" s="142"/>
      <c r="T1042" s="142"/>
    </row>
    <row r="1043" spans="19:20" x14ac:dyDescent="0.3">
      <c r="S1043" s="142"/>
      <c r="T1043" s="142"/>
    </row>
    <row r="1044" spans="19:20" x14ac:dyDescent="0.3">
      <c r="S1044" s="142"/>
      <c r="T1044" s="142"/>
    </row>
    <row r="1045" spans="19:20" x14ac:dyDescent="0.3">
      <c r="S1045" s="142"/>
      <c r="T1045" s="142"/>
    </row>
    <row r="1046" spans="19:20" x14ac:dyDescent="0.3">
      <c r="S1046" s="142"/>
      <c r="T1046" s="142"/>
    </row>
    <row r="1047" spans="19:20" x14ac:dyDescent="0.3">
      <c r="S1047" s="142"/>
      <c r="T1047" s="142"/>
    </row>
    <row r="1048" spans="19:20" x14ac:dyDescent="0.3">
      <c r="S1048" s="142"/>
      <c r="T1048" s="142"/>
    </row>
    <row r="1049" spans="19:20" x14ac:dyDescent="0.3">
      <c r="S1049" s="142"/>
      <c r="T1049" s="142"/>
    </row>
    <row r="1050" spans="19:20" x14ac:dyDescent="0.3">
      <c r="S1050" s="142"/>
      <c r="T1050" s="142"/>
    </row>
    <row r="1051" spans="19:20" x14ac:dyDescent="0.3">
      <c r="S1051" s="142"/>
      <c r="T1051" s="142"/>
    </row>
    <row r="1052" spans="19:20" x14ac:dyDescent="0.3">
      <c r="S1052" s="142"/>
      <c r="T1052" s="142"/>
    </row>
    <row r="1053" spans="19:20" x14ac:dyDescent="0.3">
      <c r="S1053" s="142"/>
      <c r="T1053" s="142"/>
    </row>
    <row r="1054" spans="19:20" x14ac:dyDescent="0.3">
      <c r="S1054" s="142"/>
      <c r="T1054" s="142"/>
    </row>
    <row r="1055" spans="19:20" x14ac:dyDescent="0.3">
      <c r="S1055" s="142"/>
      <c r="T1055" s="142"/>
    </row>
    <row r="1056" spans="19:20" x14ac:dyDescent="0.3">
      <c r="S1056" s="142"/>
      <c r="T1056" s="142"/>
    </row>
    <row r="1057" spans="19:20" x14ac:dyDescent="0.3">
      <c r="S1057" s="142"/>
      <c r="T1057" s="142"/>
    </row>
    <row r="1058" spans="19:20" x14ac:dyDescent="0.3">
      <c r="S1058" s="142"/>
      <c r="T1058" s="142"/>
    </row>
    <row r="1059" spans="19:20" x14ac:dyDescent="0.3">
      <c r="S1059" s="142"/>
      <c r="T1059" s="142"/>
    </row>
    <row r="1060" spans="19:20" x14ac:dyDescent="0.3">
      <c r="S1060" s="142"/>
      <c r="T1060" s="142"/>
    </row>
    <row r="1061" spans="19:20" x14ac:dyDescent="0.3">
      <c r="S1061" s="142"/>
      <c r="T1061" s="142"/>
    </row>
    <row r="1062" spans="19:20" x14ac:dyDescent="0.3">
      <c r="S1062" s="142"/>
      <c r="T1062" s="142"/>
    </row>
    <row r="1063" spans="19:20" x14ac:dyDescent="0.3">
      <c r="S1063" s="142"/>
      <c r="T1063" s="142"/>
    </row>
    <row r="1064" spans="19:20" x14ac:dyDescent="0.3">
      <c r="S1064" s="142"/>
      <c r="T1064" s="142"/>
    </row>
    <row r="1065" spans="19:20" x14ac:dyDescent="0.3">
      <c r="S1065" s="142"/>
      <c r="T1065" s="142"/>
    </row>
    <row r="1066" spans="19:20" x14ac:dyDescent="0.3">
      <c r="S1066" s="142"/>
      <c r="T1066" s="142"/>
    </row>
    <row r="1067" spans="19:20" x14ac:dyDescent="0.3">
      <c r="S1067" s="142"/>
      <c r="T1067" s="142"/>
    </row>
    <row r="1068" spans="19:20" x14ac:dyDescent="0.3">
      <c r="S1068" s="142"/>
      <c r="T1068" s="142"/>
    </row>
    <row r="1069" spans="19:20" x14ac:dyDescent="0.3">
      <c r="S1069" s="142"/>
      <c r="T1069" s="142"/>
    </row>
    <row r="1070" spans="19:20" x14ac:dyDescent="0.3">
      <c r="S1070" s="142"/>
      <c r="T1070" s="142"/>
    </row>
    <row r="1071" spans="19:20" x14ac:dyDescent="0.3">
      <c r="S1071" s="142"/>
      <c r="T1071" s="142"/>
    </row>
    <row r="1072" spans="19:20" x14ac:dyDescent="0.3">
      <c r="S1072" s="142"/>
      <c r="T1072" s="142"/>
    </row>
    <row r="1073" spans="19:20" x14ac:dyDescent="0.3">
      <c r="S1073" s="142"/>
      <c r="T1073" s="142"/>
    </row>
    <row r="1074" spans="19:20" x14ac:dyDescent="0.3">
      <c r="S1074" s="142"/>
      <c r="T1074" s="142"/>
    </row>
    <row r="1075" spans="19:20" x14ac:dyDescent="0.3">
      <c r="S1075" s="142"/>
      <c r="T1075" s="142"/>
    </row>
    <row r="1076" spans="19:20" x14ac:dyDescent="0.3">
      <c r="S1076" s="142"/>
      <c r="T1076" s="142"/>
    </row>
    <row r="1077" spans="19:20" x14ac:dyDescent="0.3">
      <c r="S1077" s="142"/>
      <c r="T1077" s="142"/>
    </row>
    <row r="1078" spans="19:20" x14ac:dyDescent="0.3">
      <c r="S1078" s="142"/>
      <c r="T1078" s="142"/>
    </row>
    <row r="1079" spans="19:20" x14ac:dyDescent="0.3">
      <c r="S1079" s="142"/>
      <c r="T1079" s="142"/>
    </row>
    <row r="1080" spans="19:20" x14ac:dyDescent="0.3">
      <c r="S1080" s="142"/>
      <c r="T1080" s="142"/>
    </row>
    <row r="1081" spans="19:20" x14ac:dyDescent="0.3">
      <c r="S1081" s="142"/>
      <c r="T1081" s="142"/>
    </row>
    <row r="1082" spans="19:20" x14ac:dyDescent="0.3">
      <c r="S1082" s="142"/>
      <c r="T1082" s="142"/>
    </row>
    <row r="1083" spans="19:20" x14ac:dyDescent="0.3">
      <c r="S1083" s="142"/>
      <c r="T1083" s="142"/>
    </row>
    <row r="1084" spans="19:20" x14ac:dyDescent="0.3">
      <c r="S1084" s="142"/>
      <c r="T1084" s="142"/>
    </row>
    <row r="1085" spans="19:20" x14ac:dyDescent="0.3">
      <c r="S1085" s="142"/>
      <c r="T1085" s="142"/>
    </row>
    <row r="1086" spans="19:20" x14ac:dyDescent="0.3">
      <c r="S1086" s="142"/>
      <c r="T1086" s="142"/>
    </row>
    <row r="1087" spans="19:20" x14ac:dyDescent="0.3">
      <c r="S1087" s="142"/>
      <c r="T1087" s="142"/>
    </row>
    <row r="1088" spans="19:20" x14ac:dyDescent="0.3">
      <c r="S1088" s="142"/>
      <c r="T1088" s="142"/>
    </row>
    <row r="1089" spans="19:20" x14ac:dyDescent="0.3">
      <c r="S1089" s="142"/>
      <c r="T1089" s="142"/>
    </row>
    <row r="1090" spans="19:20" x14ac:dyDescent="0.3">
      <c r="S1090" s="142"/>
      <c r="T1090" s="142"/>
    </row>
    <row r="1091" spans="19:20" x14ac:dyDescent="0.3">
      <c r="S1091" s="142"/>
      <c r="T1091" s="142"/>
    </row>
    <row r="1092" spans="19:20" x14ac:dyDescent="0.3">
      <c r="S1092" s="142"/>
      <c r="T1092" s="142"/>
    </row>
    <row r="1093" spans="19:20" x14ac:dyDescent="0.3">
      <c r="S1093" s="142"/>
      <c r="T1093" s="142"/>
    </row>
    <row r="1094" spans="19:20" x14ac:dyDescent="0.3">
      <c r="S1094" s="142"/>
      <c r="T1094" s="142"/>
    </row>
    <row r="1095" spans="19:20" x14ac:dyDescent="0.3">
      <c r="S1095" s="142"/>
      <c r="T1095" s="142"/>
    </row>
    <row r="1096" spans="19:20" x14ac:dyDescent="0.3">
      <c r="S1096" s="142"/>
      <c r="T1096" s="142"/>
    </row>
    <row r="1097" spans="19:20" x14ac:dyDescent="0.3">
      <c r="S1097" s="142"/>
      <c r="T1097" s="142"/>
    </row>
    <row r="1098" spans="19:20" x14ac:dyDescent="0.3">
      <c r="S1098" s="142"/>
      <c r="T1098" s="142"/>
    </row>
    <row r="1099" spans="19:20" x14ac:dyDescent="0.3">
      <c r="S1099" s="142"/>
      <c r="T1099" s="142"/>
    </row>
    <row r="1100" spans="19:20" x14ac:dyDescent="0.3">
      <c r="S1100" s="142"/>
      <c r="T1100" s="142"/>
    </row>
    <row r="1101" spans="19:20" x14ac:dyDescent="0.3">
      <c r="S1101" s="142"/>
      <c r="T1101" s="142"/>
    </row>
    <row r="1102" spans="19:20" x14ac:dyDescent="0.3">
      <c r="S1102" s="142"/>
      <c r="T1102" s="142"/>
    </row>
    <row r="1103" spans="19:20" x14ac:dyDescent="0.3">
      <c r="S1103" s="142"/>
      <c r="T1103" s="142"/>
    </row>
    <row r="1104" spans="19:20" x14ac:dyDescent="0.3">
      <c r="S1104" s="142"/>
      <c r="T1104" s="142"/>
    </row>
    <row r="1105" spans="19:20" x14ac:dyDescent="0.3">
      <c r="S1105" s="142"/>
      <c r="T1105" s="142"/>
    </row>
    <row r="1106" spans="19:20" x14ac:dyDescent="0.3">
      <c r="S1106" s="142"/>
      <c r="T1106" s="142"/>
    </row>
    <row r="1107" spans="19:20" x14ac:dyDescent="0.3">
      <c r="S1107" s="142"/>
      <c r="T1107" s="142"/>
    </row>
    <row r="1108" spans="19:20" x14ac:dyDescent="0.3">
      <c r="S1108" s="142"/>
      <c r="T1108" s="142"/>
    </row>
    <row r="1109" spans="19:20" x14ac:dyDescent="0.3">
      <c r="S1109" s="142"/>
      <c r="T1109" s="142"/>
    </row>
    <row r="1110" spans="19:20" x14ac:dyDescent="0.3">
      <c r="S1110" s="142"/>
      <c r="T1110" s="142"/>
    </row>
    <row r="1111" spans="19:20" x14ac:dyDescent="0.3">
      <c r="S1111" s="142"/>
      <c r="T1111" s="142"/>
    </row>
    <row r="1112" spans="19:20" x14ac:dyDescent="0.3">
      <c r="S1112" s="142"/>
      <c r="T1112" s="142"/>
    </row>
    <row r="1113" spans="19:20" x14ac:dyDescent="0.3">
      <c r="S1113" s="142"/>
      <c r="T1113" s="142"/>
    </row>
    <row r="1114" spans="19:20" x14ac:dyDescent="0.3">
      <c r="S1114" s="142"/>
      <c r="T1114" s="142"/>
    </row>
    <row r="1115" spans="19:20" x14ac:dyDescent="0.3">
      <c r="S1115" s="142"/>
      <c r="T1115" s="142"/>
    </row>
    <row r="1116" spans="19:20" x14ac:dyDescent="0.3">
      <c r="S1116" s="142"/>
      <c r="T1116" s="142"/>
    </row>
    <row r="1117" spans="19:20" x14ac:dyDescent="0.3">
      <c r="S1117" s="142"/>
      <c r="T1117" s="142"/>
    </row>
    <row r="1118" spans="19:20" x14ac:dyDescent="0.3">
      <c r="S1118" s="142"/>
      <c r="T1118" s="142"/>
    </row>
    <row r="1119" spans="19:20" x14ac:dyDescent="0.3">
      <c r="S1119" s="142"/>
      <c r="T1119" s="142"/>
    </row>
    <row r="1120" spans="19:20" x14ac:dyDescent="0.3">
      <c r="S1120" s="142"/>
      <c r="T1120" s="142"/>
    </row>
    <row r="1121" spans="19:20" x14ac:dyDescent="0.3">
      <c r="S1121" s="142"/>
      <c r="T1121" s="142"/>
    </row>
    <row r="1122" spans="19:20" x14ac:dyDescent="0.3">
      <c r="S1122" s="142"/>
      <c r="T1122" s="142"/>
    </row>
    <row r="1123" spans="19:20" x14ac:dyDescent="0.3">
      <c r="S1123" s="142"/>
      <c r="T1123" s="142"/>
    </row>
    <row r="1124" spans="19:20" x14ac:dyDescent="0.3">
      <c r="S1124" s="142"/>
      <c r="T1124" s="142"/>
    </row>
    <row r="1125" spans="19:20" x14ac:dyDescent="0.3">
      <c r="S1125" s="142"/>
      <c r="T1125" s="142"/>
    </row>
    <row r="1126" spans="19:20" x14ac:dyDescent="0.3">
      <c r="S1126" s="142"/>
      <c r="T1126" s="142"/>
    </row>
    <row r="1127" spans="19:20" x14ac:dyDescent="0.3">
      <c r="S1127" s="142"/>
      <c r="T1127" s="142"/>
    </row>
    <row r="1128" spans="19:20" x14ac:dyDescent="0.3">
      <c r="S1128" s="142"/>
      <c r="T1128" s="142"/>
    </row>
    <row r="1129" spans="19:20" x14ac:dyDescent="0.3">
      <c r="S1129" s="142"/>
      <c r="T1129" s="142"/>
    </row>
    <row r="1130" spans="19:20" x14ac:dyDescent="0.3">
      <c r="S1130" s="142"/>
      <c r="T1130" s="142"/>
    </row>
    <row r="1131" spans="19:20" x14ac:dyDescent="0.3">
      <c r="S1131" s="142"/>
      <c r="T1131" s="142"/>
    </row>
    <row r="1132" spans="19:20" x14ac:dyDescent="0.3">
      <c r="S1132" s="142"/>
      <c r="T1132" s="142"/>
    </row>
    <row r="1133" spans="19:20" x14ac:dyDescent="0.3">
      <c r="S1133" s="142"/>
      <c r="T1133" s="142"/>
    </row>
    <row r="1134" spans="19:20" x14ac:dyDescent="0.3">
      <c r="S1134" s="142"/>
      <c r="T1134" s="142"/>
    </row>
    <row r="1135" spans="19:20" x14ac:dyDescent="0.3">
      <c r="S1135" s="142"/>
      <c r="T1135" s="142"/>
    </row>
    <row r="1136" spans="19:20" x14ac:dyDescent="0.3">
      <c r="S1136" s="142"/>
      <c r="T1136" s="142"/>
    </row>
    <row r="1137" spans="19:20" x14ac:dyDescent="0.3">
      <c r="S1137" s="142"/>
      <c r="T1137" s="142"/>
    </row>
    <row r="1138" spans="19:20" x14ac:dyDescent="0.3">
      <c r="S1138" s="142"/>
      <c r="T1138" s="142"/>
    </row>
    <row r="1139" spans="19:20" x14ac:dyDescent="0.3">
      <c r="S1139" s="142"/>
      <c r="T1139" s="142"/>
    </row>
    <row r="1140" spans="19:20" x14ac:dyDescent="0.3">
      <c r="S1140" s="142"/>
      <c r="T1140" s="142"/>
    </row>
    <row r="1141" spans="19:20" x14ac:dyDescent="0.3">
      <c r="S1141" s="142"/>
      <c r="T1141" s="142"/>
    </row>
    <row r="1142" spans="19:20" x14ac:dyDescent="0.3">
      <c r="S1142" s="142"/>
      <c r="T1142" s="142"/>
    </row>
    <row r="1143" spans="19:20" x14ac:dyDescent="0.3">
      <c r="S1143" s="142"/>
      <c r="T1143" s="142"/>
    </row>
    <row r="1144" spans="19:20" x14ac:dyDescent="0.3">
      <c r="S1144" s="142"/>
      <c r="T1144" s="142"/>
    </row>
    <row r="1145" spans="19:20" x14ac:dyDescent="0.3">
      <c r="S1145" s="142"/>
      <c r="T1145" s="142"/>
    </row>
    <row r="1146" spans="19:20" x14ac:dyDescent="0.3">
      <c r="S1146" s="142"/>
      <c r="T1146" s="142"/>
    </row>
    <row r="1147" spans="19:20" x14ac:dyDescent="0.3">
      <c r="S1147" s="142"/>
      <c r="T1147" s="142"/>
    </row>
    <row r="1148" spans="19:20" x14ac:dyDescent="0.3">
      <c r="S1148" s="142"/>
      <c r="T1148" s="142"/>
    </row>
    <row r="1149" spans="19:20" x14ac:dyDescent="0.3">
      <c r="S1149" s="142"/>
      <c r="T1149" s="142"/>
    </row>
    <row r="1150" spans="19:20" x14ac:dyDescent="0.3">
      <c r="S1150" s="142"/>
      <c r="T1150" s="142"/>
    </row>
    <row r="1151" spans="19:20" x14ac:dyDescent="0.3">
      <c r="S1151" s="142"/>
      <c r="T1151" s="142"/>
    </row>
    <row r="1152" spans="19:20" x14ac:dyDescent="0.3">
      <c r="S1152" s="142"/>
      <c r="T1152" s="142"/>
    </row>
    <row r="1153" spans="19:20" x14ac:dyDescent="0.3">
      <c r="S1153" s="142"/>
      <c r="T1153" s="142"/>
    </row>
    <row r="1154" spans="19:20" x14ac:dyDescent="0.3">
      <c r="S1154" s="142"/>
      <c r="T1154" s="142"/>
    </row>
    <row r="1155" spans="19:20" x14ac:dyDescent="0.3">
      <c r="S1155" s="142"/>
      <c r="T1155" s="142"/>
    </row>
    <row r="1156" spans="19:20" x14ac:dyDescent="0.3">
      <c r="S1156" s="142"/>
      <c r="T1156" s="142"/>
    </row>
    <row r="1157" spans="19:20" x14ac:dyDescent="0.3">
      <c r="S1157" s="142"/>
      <c r="T1157" s="142"/>
    </row>
    <row r="1158" spans="19:20" x14ac:dyDescent="0.3">
      <c r="S1158" s="142"/>
      <c r="T1158" s="142"/>
    </row>
    <row r="1159" spans="19:20" x14ac:dyDescent="0.3">
      <c r="S1159" s="142"/>
      <c r="T1159" s="142"/>
    </row>
    <row r="1160" spans="19:20" x14ac:dyDescent="0.3">
      <c r="S1160" s="142"/>
      <c r="T1160" s="142"/>
    </row>
    <row r="1161" spans="19:20" x14ac:dyDescent="0.3">
      <c r="S1161" s="142"/>
      <c r="T1161" s="142"/>
    </row>
    <row r="1162" spans="19:20" x14ac:dyDescent="0.3">
      <c r="S1162" s="142"/>
      <c r="T1162" s="142"/>
    </row>
    <row r="1163" spans="19:20" x14ac:dyDescent="0.3">
      <c r="S1163" s="142"/>
      <c r="T1163" s="142"/>
    </row>
    <row r="1164" spans="19:20" x14ac:dyDescent="0.3">
      <c r="S1164" s="142"/>
      <c r="T1164" s="142"/>
    </row>
    <row r="1165" spans="19:20" x14ac:dyDescent="0.3">
      <c r="S1165" s="142"/>
      <c r="T1165" s="142"/>
    </row>
    <row r="1166" spans="19:20" x14ac:dyDescent="0.3">
      <c r="S1166" s="142"/>
      <c r="T1166" s="142"/>
    </row>
    <row r="1167" spans="19:20" x14ac:dyDescent="0.3">
      <c r="S1167" s="142"/>
      <c r="T1167" s="142"/>
    </row>
    <row r="1168" spans="19:20" x14ac:dyDescent="0.3">
      <c r="S1168" s="142"/>
      <c r="T1168" s="142"/>
    </row>
    <row r="1169" spans="19:20" x14ac:dyDescent="0.3">
      <c r="S1169" s="142"/>
      <c r="T1169" s="142"/>
    </row>
    <row r="1170" spans="19:20" x14ac:dyDescent="0.3">
      <c r="S1170" s="142"/>
      <c r="T1170" s="142"/>
    </row>
    <row r="1171" spans="19:20" x14ac:dyDescent="0.3">
      <c r="S1171" s="142"/>
      <c r="T1171" s="142"/>
    </row>
    <row r="1172" spans="19:20" x14ac:dyDescent="0.3">
      <c r="S1172" s="142"/>
      <c r="T1172" s="142"/>
    </row>
    <row r="1173" spans="19:20" x14ac:dyDescent="0.3">
      <c r="S1173" s="142"/>
      <c r="T1173" s="142"/>
    </row>
    <row r="1174" spans="19:20" x14ac:dyDescent="0.3">
      <c r="S1174" s="142"/>
      <c r="T1174" s="142"/>
    </row>
    <row r="1175" spans="19:20" x14ac:dyDescent="0.3">
      <c r="S1175" s="142"/>
      <c r="T1175" s="142"/>
    </row>
    <row r="1176" spans="19:20" x14ac:dyDescent="0.3">
      <c r="S1176" s="142"/>
      <c r="T1176" s="142"/>
    </row>
    <row r="1177" spans="19:20" x14ac:dyDescent="0.3">
      <c r="S1177" s="142"/>
      <c r="T1177" s="142"/>
    </row>
    <row r="1178" spans="19:20" x14ac:dyDescent="0.3">
      <c r="S1178" s="142"/>
      <c r="T1178" s="142"/>
    </row>
    <row r="1179" spans="19:20" x14ac:dyDescent="0.3">
      <c r="S1179" s="142"/>
      <c r="T1179" s="142"/>
    </row>
    <row r="1180" spans="19:20" x14ac:dyDescent="0.3">
      <c r="S1180" s="142"/>
      <c r="T1180" s="142"/>
    </row>
    <row r="1181" spans="19:20" x14ac:dyDescent="0.3">
      <c r="S1181" s="142"/>
      <c r="T1181" s="142"/>
    </row>
    <row r="1182" spans="19:20" x14ac:dyDescent="0.3">
      <c r="S1182" s="142"/>
      <c r="T1182" s="142"/>
    </row>
    <row r="1183" spans="19:20" x14ac:dyDescent="0.3">
      <c r="S1183" s="142"/>
      <c r="T1183" s="142"/>
    </row>
    <row r="1184" spans="19:20" x14ac:dyDescent="0.3">
      <c r="S1184" s="142"/>
      <c r="T1184" s="142"/>
    </row>
    <row r="1185" spans="19:20" x14ac:dyDescent="0.3">
      <c r="S1185" s="142"/>
      <c r="T1185" s="142"/>
    </row>
    <row r="1186" spans="19:20" x14ac:dyDescent="0.3">
      <c r="S1186" s="142"/>
      <c r="T1186" s="142"/>
    </row>
    <row r="1187" spans="19:20" x14ac:dyDescent="0.3">
      <c r="S1187" s="142"/>
      <c r="T1187" s="142"/>
    </row>
    <row r="1188" spans="19:20" x14ac:dyDescent="0.3">
      <c r="S1188" s="142"/>
      <c r="T1188" s="142"/>
    </row>
    <row r="1189" spans="19:20" x14ac:dyDescent="0.3">
      <c r="S1189" s="142"/>
      <c r="T1189" s="142"/>
    </row>
    <row r="1190" spans="19:20" x14ac:dyDescent="0.3">
      <c r="S1190" s="142"/>
      <c r="T1190" s="142"/>
    </row>
    <row r="1191" spans="19:20" x14ac:dyDescent="0.3">
      <c r="S1191" s="142"/>
      <c r="T1191" s="142"/>
    </row>
    <row r="1192" spans="19:20" x14ac:dyDescent="0.3">
      <c r="S1192" s="142"/>
      <c r="T1192" s="142"/>
    </row>
    <row r="1193" spans="19:20" x14ac:dyDescent="0.3">
      <c r="S1193" s="142"/>
      <c r="T1193" s="142"/>
    </row>
    <row r="1194" spans="19:20" x14ac:dyDescent="0.3">
      <c r="S1194" s="142"/>
      <c r="T1194" s="142"/>
    </row>
    <row r="1195" spans="19:20" x14ac:dyDescent="0.3">
      <c r="S1195" s="142"/>
      <c r="T1195" s="142"/>
    </row>
    <row r="1196" spans="19:20" x14ac:dyDescent="0.3">
      <c r="S1196" s="142"/>
      <c r="T1196" s="142"/>
    </row>
    <row r="1197" spans="19:20" x14ac:dyDescent="0.3">
      <c r="S1197" s="142"/>
      <c r="T1197" s="142"/>
    </row>
    <row r="1198" spans="19:20" x14ac:dyDescent="0.3">
      <c r="S1198" s="142"/>
      <c r="T1198" s="142"/>
    </row>
    <row r="1199" spans="19:20" x14ac:dyDescent="0.3">
      <c r="S1199" s="142"/>
      <c r="T1199" s="142"/>
    </row>
    <row r="1200" spans="19:20" x14ac:dyDescent="0.3">
      <c r="S1200" s="142"/>
      <c r="T1200" s="142"/>
    </row>
    <row r="1201" spans="19:20" x14ac:dyDescent="0.3">
      <c r="S1201" s="142"/>
      <c r="T1201" s="142"/>
    </row>
    <row r="1202" spans="19:20" x14ac:dyDescent="0.3">
      <c r="S1202" s="142"/>
      <c r="T1202" s="142"/>
    </row>
    <row r="1203" spans="19:20" x14ac:dyDescent="0.3">
      <c r="S1203" s="142"/>
      <c r="T1203" s="142"/>
    </row>
    <row r="1204" spans="19:20" x14ac:dyDescent="0.3">
      <c r="S1204" s="142"/>
      <c r="T1204" s="142"/>
    </row>
    <row r="1205" spans="19:20" x14ac:dyDescent="0.3">
      <c r="S1205" s="142"/>
      <c r="T1205" s="142"/>
    </row>
    <row r="1206" spans="19:20" x14ac:dyDescent="0.3">
      <c r="S1206" s="142"/>
      <c r="T1206" s="142"/>
    </row>
    <row r="1207" spans="19:20" x14ac:dyDescent="0.3">
      <c r="S1207" s="142"/>
      <c r="T1207" s="142"/>
    </row>
    <row r="1208" spans="19:20" x14ac:dyDescent="0.3">
      <c r="S1208" s="142"/>
      <c r="T1208" s="142"/>
    </row>
    <row r="1209" spans="19:20" x14ac:dyDescent="0.3">
      <c r="S1209" s="142"/>
      <c r="T1209" s="142"/>
    </row>
    <row r="1210" spans="19:20" x14ac:dyDescent="0.3">
      <c r="S1210" s="142"/>
      <c r="T1210" s="142"/>
    </row>
    <row r="1211" spans="19:20" x14ac:dyDescent="0.3">
      <c r="S1211" s="142"/>
      <c r="T1211" s="142"/>
    </row>
    <row r="1212" spans="19:20" x14ac:dyDescent="0.3">
      <c r="S1212" s="142"/>
      <c r="T1212" s="142"/>
    </row>
    <row r="1213" spans="19:20" x14ac:dyDescent="0.3">
      <c r="S1213" s="142"/>
      <c r="T1213" s="142"/>
    </row>
    <row r="1214" spans="19:20" x14ac:dyDescent="0.3">
      <c r="S1214" s="142"/>
      <c r="T1214" s="142"/>
    </row>
    <row r="1215" spans="19:20" x14ac:dyDescent="0.3">
      <c r="S1215" s="142"/>
      <c r="T1215" s="142"/>
    </row>
    <row r="1216" spans="19:20" x14ac:dyDescent="0.3">
      <c r="S1216" s="142"/>
      <c r="T1216" s="142"/>
    </row>
    <row r="1217" spans="19:20" x14ac:dyDescent="0.3">
      <c r="S1217" s="142"/>
      <c r="T1217" s="142"/>
    </row>
    <row r="1218" spans="19:20" x14ac:dyDescent="0.3">
      <c r="S1218" s="142"/>
      <c r="T1218" s="142"/>
    </row>
    <row r="1219" spans="19:20" x14ac:dyDescent="0.3">
      <c r="S1219" s="142"/>
      <c r="T1219" s="142"/>
    </row>
    <row r="1220" spans="19:20" x14ac:dyDescent="0.3">
      <c r="S1220" s="142"/>
      <c r="T1220" s="142"/>
    </row>
    <row r="1221" spans="19:20" x14ac:dyDescent="0.3">
      <c r="S1221" s="142"/>
      <c r="T1221" s="142"/>
    </row>
    <row r="1222" spans="19:20" x14ac:dyDescent="0.3">
      <c r="S1222" s="142"/>
      <c r="T1222" s="142"/>
    </row>
    <row r="1223" spans="19:20" x14ac:dyDescent="0.3">
      <c r="S1223" s="142"/>
      <c r="T1223" s="142"/>
    </row>
    <row r="1224" spans="19:20" x14ac:dyDescent="0.3">
      <c r="S1224" s="142"/>
      <c r="T1224" s="142"/>
    </row>
    <row r="1225" spans="19:20" x14ac:dyDescent="0.3">
      <c r="S1225" s="142"/>
      <c r="T1225" s="142"/>
    </row>
    <row r="1226" spans="19:20" x14ac:dyDescent="0.3">
      <c r="S1226" s="142"/>
      <c r="T1226" s="142"/>
    </row>
    <row r="1227" spans="19:20" x14ac:dyDescent="0.3">
      <c r="S1227" s="142"/>
      <c r="T1227" s="142"/>
    </row>
    <row r="1228" spans="19:20" x14ac:dyDescent="0.3">
      <c r="S1228" s="142"/>
      <c r="T1228" s="142"/>
    </row>
    <row r="1229" spans="19:20" x14ac:dyDescent="0.3">
      <c r="S1229" s="142"/>
      <c r="T1229" s="142"/>
    </row>
    <row r="1230" spans="19:20" x14ac:dyDescent="0.3">
      <c r="S1230" s="142"/>
      <c r="T1230" s="142"/>
    </row>
    <row r="1231" spans="19:20" x14ac:dyDescent="0.3">
      <c r="S1231" s="142"/>
      <c r="T1231" s="142"/>
    </row>
    <row r="1232" spans="19:20" x14ac:dyDescent="0.3">
      <c r="S1232" s="142"/>
      <c r="T1232" s="142"/>
    </row>
    <row r="1233" spans="19:20" x14ac:dyDescent="0.3">
      <c r="S1233" s="142"/>
      <c r="T1233" s="142"/>
    </row>
    <row r="1234" spans="19:20" x14ac:dyDescent="0.3">
      <c r="S1234" s="142"/>
      <c r="T1234" s="142"/>
    </row>
    <row r="1235" spans="19:20" x14ac:dyDescent="0.3">
      <c r="S1235" s="142"/>
      <c r="T1235" s="142"/>
    </row>
    <row r="1236" spans="19:20" x14ac:dyDescent="0.3">
      <c r="S1236" s="142"/>
      <c r="T1236" s="142"/>
    </row>
    <row r="1237" spans="19:20" x14ac:dyDescent="0.3">
      <c r="S1237" s="142"/>
      <c r="T1237" s="142"/>
    </row>
    <row r="1238" spans="19:20" x14ac:dyDescent="0.3">
      <c r="S1238" s="142"/>
      <c r="T1238" s="142"/>
    </row>
    <row r="1239" spans="19:20" x14ac:dyDescent="0.3">
      <c r="S1239" s="142"/>
      <c r="T1239" s="142"/>
    </row>
    <row r="1240" spans="19:20" x14ac:dyDescent="0.3">
      <c r="S1240" s="142"/>
      <c r="T1240" s="142"/>
    </row>
    <row r="1241" spans="19:20" x14ac:dyDescent="0.3">
      <c r="S1241" s="142"/>
      <c r="T1241" s="142"/>
    </row>
    <row r="1242" spans="19:20" x14ac:dyDescent="0.3">
      <c r="S1242" s="142"/>
      <c r="T1242" s="142"/>
    </row>
    <row r="1243" spans="19:20" x14ac:dyDescent="0.3">
      <c r="S1243" s="142"/>
      <c r="T1243" s="142"/>
    </row>
    <row r="1244" spans="19:20" x14ac:dyDescent="0.3">
      <c r="S1244" s="142"/>
      <c r="T1244" s="142"/>
    </row>
    <row r="1245" spans="19:20" x14ac:dyDescent="0.3">
      <c r="S1245" s="142"/>
      <c r="T1245" s="142"/>
    </row>
    <row r="1246" spans="19:20" x14ac:dyDescent="0.3">
      <c r="S1246" s="142"/>
      <c r="T1246" s="142"/>
    </row>
    <row r="1247" spans="19:20" x14ac:dyDescent="0.3">
      <c r="S1247" s="142"/>
      <c r="T1247" s="142"/>
    </row>
    <row r="1248" spans="19:20" x14ac:dyDescent="0.3">
      <c r="S1248" s="142"/>
      <c r="T1248" s="142"/>
    </row>
    <row r="1249" spans="19:20" x14ac:dyDescent="0.3">
      <c r="S1249" s="142"/>
      <c r="T1249" s="142"/>
    </row>
    <row r="1250" spans="19:20" x14ac:dyDescent="0.3">
      <c r="S1250" s="142"/>
      <c r="T1250" s="142"/>
    </row>
    <row r="1251" spans="19:20" x14ac:dyDescent="0.3">
      <c r="S1251" s="142"/>
      <c r="T1251" s="142"/>
    </row>
    <row r="1252" spans="19:20" x14ac:dyDescent="0.3">
      <c r="S1252" s="142"/>
      <c r="T1252" s="142"/>
    </row>
    <row r="1253" spans="19:20" x14ac:dyDescent="0.3">
      <c r="S1253" s="142"/>
      <c r="T1253" s="142"/>
    </row>
    <row r="1254" spans="19:20" x14ac:dyDescent="0.3">
      <c r="S1254" s="142"/>
      <c r="T1254" s="142"/>
    </row>
    <row r="1255" spans="19:20" x14ac:dyDescent="0.3">
      <c r="S1255" s="142"/>
      <c r="T1255" s="142"/>
    </row>
    <row r="1256" spans="19:20" x14ac:dyDescent="0.3">
      <c r="S1256" s="142"/>
      <c r="T1256" s="142"/>
    </row>
    <row r="1257" spans="19:20" x14ac:dyDescent="0.3">
      <c r="S1257" s="142"/>
      <c r="T1257" s="142"/>
    </row>
    <row r="1258" spans="19:20" x14ac:dyDescent="0.3">
      <c r="S1258" s="142"/>
      <c r="T1258" s="142"/>
    </row>
    <row r="1259" spans="19:20" x14ac:dyDescent="0.3">
      <c r="S1259" s="142"/>
      <c r="T1259" s="142"/>
    </row>
    <row r="1260" spans="19:20" x14ac:dyDescent="0.3">
      <c r="S1260" s="142"/>
      <c r="T1260" s="142"/>
    </row>
    <row r="1261" spans="19:20" x14ac:dyDescent="0.3">
      <c r="S1261" s="142"/>
      <c r="T1261" s="142"/>
    </row>
    <row r="1262" spans="19:20" x14ac:dyDescent="0.3">
      <c r="S1262" s="142"/>
      <c r="T1262" s="142"/>
    </row>
    <row r="1263" spans="19:20" x14ac:dyDescent="0.3">
      <c r="S1263" s="142"/>
      <c r="T1263" s="142"/>
    </row>
    <row r="1264" spans="19:20" x14ac:dyDescent="0.3">
      <c r="S1264" s="142"/>
      <c r="T1264" s="142"/>
    </row>
    <row r="1265" spans="19:20" x14ac:dyDescent="0.3">
      <c r="S1265" s="142"/>
      <c r="T1265" s="142"/>
    </row>
    <row r="1266" spans="19:20" x14ac:dyDescent="0.3">
      <c r="S1266" s="142"/>
      <c r="T1266" s="142"/>
    </row>
    <row r="1267" spans="19:20" x14ac:dyDescent="0.3">
      <c r="S1267" s="142"/>
      <c r="T1267" s="142"/>
    </row>
    <row r="1268" spans="19:20" x14ac:dyDescent="0.3">
      <c r="S1268" s="142"/>
      <c r="T1268" s="142"/>
    </row>
    <row r="1269" spans="19:20" x14ac:dyDescent="0.3">
      <c r="S1269" s="142"/>
      <c r="T1269" s="142"/>
    </row>
    <row r="1270" spans="19:20" x14ac:dyDescent="0.3">
      <c r="S1270" s="142"/>
      <c r="T1270" s="142"/>
    </row>
    <row r="1271" spans="19:20" x14ac:dyDescent="0.3">
      <c r="S1271" s="142"/>
      <c r="T1271" s="142"/>
    </row>
    <row r="1272" spans="19:20" x14ac:dyDescent="0.3">
      <c r="S1272" s="142"/>
      <c r="T1272" s="142"/>
    </row>
    <row r="1273" spans="19:20" x14ac:dyDescent="0.3">
      <c r="S1273" s="142"/>
      <c r="T1273" s="142"/>
    </row>
    <row r="1274" spans="19:20" x14ac:dyDescent="0.3">
      <c r="S1274" s="142"/>
      <c r="T1274" s="142"/>
    </row>
    <row r="1275" spans="19:20" x14ac:dyDescent="0.3">
      <c r="S1275" s="142"/>
      <c r="T1275" s="142"/>
    </row>
    <row r="1276" spans="19:20" x14ac:dyDescent="0.3">
      <c r="S1276" s="142"/>
      <c r="T1276" s="142"/>
    </row>
    <row r="1277" spans="19:20" x14ac:dyDescent="0.3">
      <c r="S1277" s="142"/>
      <c r="T1277" s="142"/>
    </row>
    <row r="1278" spans="19:20" x14ac:dyDescent="0.3">
      <c r="S1278" s="142"/>
      <c r="T1278" s="142"/>
    </row>
    <row r="1279" spans="19:20" x14ac:dyDescent="0.3">
      <c r="S1279" s="142"/>
      <c r="T1279" s="142"/>
    </row>
    <row r="1280" spans="19:20" x14ac:dyDescent="0.3">
      <c r="S1280" s="142"/>
      <c r="T1280" s="142"/>
    </row>
    <row r="1281" spans="19:20" x14ac:dyDescent="0.3">
      <c r="S1281" s="142"/>
      <c r="T1281" s="142"/>
    </row>
    <row r="1282" spans="19:20" x14ac:dyDescent="0.3">
      <c r="S1282" s="142"/>
      <c r="T1282" s="142"/>
    </row>
    <row r="1283" spans="19:20" x14ac:dyDescent="0.3">
      <c r="S1283" s="142"/>
      <c r="T1283" s="142"/>
    </row>
    <row r="1284" spans="19:20" x14ac:dyDescent="0.3">
      <c r="S1284" s="142"/>
      <c r="T1284" s="142"/>
    </row>
    <row r="1285" spans="19:20" x14ac:dyDescent="0.3">
      <c r="S1285" s="142"/>
      <c r="T1285" s="142"/>
    </row>
    <row r="1286" spans="19:20" x14ac:dyDescent="0.3">
      <c r="S1286" s="142"/>
      <c r="T1286" s="142"/>
    </row>
    <row r="1287" spans="19:20" x14ac:dyDescent="0.3">
      <c r="S1287" s="142"/>
      <c r="T1287" s="142"/>
    </row>
    <row r="1288" spans="19:20" x14ac:dyDescent="0.3">
      <c r="S1288" s="142"/>
      <c r="T1288" s="142"/>
    </row>
    <row r="1289" spans="19:20" x14ac:dyDescent="0.3">
      <c r="S1289" s="142"/>
      <c r="T1289" s="142"/>
    </row>
    <row r="1290" spans="19:20" x14ac:dyDescent="0.3">
      <c r="S1290" s="142"/>
      <c r="T1290" s="142"/>
    </row>
    <row r="1291" spans="19:20" x14ac:dyDescent="0.3">
      <c r="S1291" s="142"/>
      <c r="T1291" s="142"/>
    </row>
    <row r="1292" spans="19:20" x14ac:dyDescent="0.3">
      <c r="S1292" s="142"/>
      <c r="T1292" s="142"/>
    </row>
    <row r="1293" spans="19:20" x14ac:dyDescent="0.3">
      <c r="S1293" s="142"/>
      <c r="T1293" s="142"/>
    </row>
    <row r="1294" spans="19:20" x14ac:dyDescent="0.3">
      <c r="S1294" s="142"/>
      <c r="T1294" s="142"/>
    </row>
    <row r="1295" spans="19:20" x14ac:dyDescent="0.3">
      <c r="S1295" s="142"/>
      <c r="T1295" s="142"/>
    </row>
    <row r="1296" spans="19:20" x14ac:dyDescent="0.3">
      <c r="S1296" s="142"/>
      <c r="T1296" s="142"/>
    </row>
    <row r="1297" spans="19:20" x14ac:dyDescent="0.3">
      <c r="S1297" s="142"/>
      <c r="T1297" s="142"/>
    </row>
    <row r="1298" spans="19:20" x14ac:dyDescent="0.3">
      <c r="S1298" s="142"/>
      <c r="T1298" s="142"/>
    </row>
    <row r="1299" spans="19:20" x14ac:dyDescent="0.3">
      <c r="S1299" s="142"/>
      <c r="T1299" s="142"/>
    </row>
    <row r="1300" spans="19:20" x14ac:dyDescent="0.3">
      <c r="S1300" s="142"/>
      <c r="T1300" s="142"/>
    </row>
    <row r="1301" spans="19:20" x14ac:dyDescent="0.3">
      <c r="S1301" s="142"/>
      <c r="T1301" s="142"/>
    </row>
    <row r="1302" spans="19:20" x14ac:dyDescent="0.3">
      <c r="S1302" s="142"/>
      <c r="T1302" s="142"/>
    </row>
    <row r="1303" spans="19:20" x14ac:dyDescent="0.3">
      <c r="S1303" s="142"/>
      <c r="T1303" s="142"/>
    </row>
    <row r="1304" spans="19:20" x14ac:dyDescent="0.3">
      <c r="S1304" s="142"/>
      <c r="T1304" s="142"/>
    </row>
    <row r="1305" spans="19:20" x14ac:dyDescent="0.3">
      <c r="S1305" s="142"/>
      <c r="T1305" s="142"/>
    </row>
    <row r="1306" spans="19:20" x14ac:dyDescent="0.3">
      <c r="S1306" s="142"/>
      <c r="T1306" s="142"/>
    </row>
    <row r="1307" spans="19:20" x14ac:dyDescent="0.3">
      <c r="S1307" s="142"/>
      <c r="T1307" s="142"/>
    </row>
    <row r="1308" spans="19:20" x14ac:dyDescent="0.3">
      <c r="S1308" s="142"/>
      <c r="T1308" s="142"/>
    </row>
    <row r="1309" spans="19:20" x14ac:dyDescent="0.3">
      <c r="S1309" s="142"/>
      <c r="T1309" s="142"/>
    </row>
    <row r="1310" spans="19:20" x14ac:dyDescent="0.3">
      <c r="S1310" s="142"/>
      <c r="T1310" s="142"/>
    </row>
    <row r="1311" spans="19:20" x14ac:dyDescent="0.3">
      <c r="S1311" s="142"/>
      <c r="T1311" s="142"/>
    </row>
    <row r="1312" spans="19:20" x14ac:dyDescent="0.3">
      <c r="S1312" s="142"/>
      <c r="T1312" s="142"/>
    </row>
    <row r="1313" spans="19:20" x14ac:dyDescent="0.3">
      <c r="S1313" s="142"/>
      <c r="T1313" s="142"/>
    </row>
    <row r="1314" spans="19:20" x14ac:dyDescent="0.3">
      <c r="S1314" s="142"/>
      <c r="T1314" s="142"/>
    </row>
    <row r="1315" spans="19:20" x14ac:dyDescent="0.3">
      <c r="S1315" s="142"/>
      <c r="T1315" s="142"/>
    </row>
    <row r="1316" spans="19:20" x14ac:dyDescent="0.3">
      <c r="S1316" s="142"/>
      <c r="T1316" s="142"/>
    </row>
    <row r="1317" spans="19:20" x14ac:dyDescent="0.3">
      <c r="S1317" s="142"/>
      <c r="T1317" s="142"/>
    </row>
    <row r="1318" spans="19:20" x14ac:dyDescent="0.3">
      <c r="S1318" s="142"/>
      <c r="T1318" s="142"/>
    </row>
    <row r="1319" spans="19:20" x14ac:dyDescent="0.3">
      <c r="S1319" s="142"/>
      <c r="T1319" s="142"/>
    </row>
    <row r="1320" spans="19:20" x14ac:dyDescent="0.3">
      <c r="S1320" s="142"/>
      <c r="T1320" s="142"/>
    </row>
    <row r="1321" spans="19:20" x14ac:dyDescent="0.3">
      <c r="S1321" s="142"/>
      <c r="T1321" s="142"/>
    </row>
    <row r="1322" spans="19:20" x14ac:dyDescent="0.3">
      <c r="S1322" s="142"/>
      <c r="T1322" s="142"/>
    </row>
    <row r="1323" spans="19:20" x14ac:dyDescent="0.3">
      <c r="S1323" s="142"/>
      <c r="T1323" s="142"/>
    </row>
    <row r="1324" spans="19:20" x14ac:dyDescent="0.3">
      <c r="S1324" s="142"/>
      <c r="T1324" s="142"/>
    </row>
    <row r="1325" spans="19:20" x14ac:dyDescent="0.3">
      <c r="S1325" s="142"/>
      <c r="T1325" s="142"/>
    </row>
    <row r="1326" spans="19:20" x14ac:dyDescent="0.3">
      <c r="S1326" s="142"/>
      <c r="T1326" s="142"/>
    </row>
    <row r="1327" spans="19:20" x14ac:dyDescent="0.3">
      <c r="S1327" s="142"/>
      <c r="T1327" s="142"/>
    </row>
    <row r="1328" spans="19:20" x14ac:dyDescent="0.3">
      <c r="S1328" s="142"/>
      <c r="T1328" s="142"/>
    </row>
    <row r="1329" spans="19:20" x14ac:dyDescent="0.3">
      <c r="S1329" s="142"/>
      <c r="T1329" s="142"/>
    </row>
    <row r="1330" spans="19:20" x14ac:dyDescent="0.3">
      <c r="S1330" s="142"/>
      <c r="T1330" s="142"/>
    </row>
    <row r="1331" spans="19:20" x14ac:dyDescent="0.3">
      <c r="S1331" s="142"/>
      <c r="T1331" s="142"/>
    </row>
    <row r="1332" spans="19:20" x14ac:dyDescent="0.3">
      <c r="S1332" s="142"/>
      <c r="T1332" s="142"/>
    </row>
    <row r="1333" spans="19:20" x14ac:dyDescent="0.3">
      <c r="S1333" s="142"/>
      <c r="T1333" s="142"/>
    </row>
    <row r="1334" spans="19:20" x14ac:dyDescent="0.3">
      <c r="S1334" s="142"/>
      <c r="T1334" s="142"/>
    </row>
    <row r="1335" spans="19:20" x14ac:dyDescent="0.3">
      <c r="S1335" s="142"/>
      <c r="T1335" s="142"/>
    </row>
    <row r="1336" spans="19:20" x14ac:dyDescent="0.3">
      <c r="S1336" s="142"/>
      <c r="T1336" s="142"/>
    </row>
    <row r="1337" spans="19:20" x14ac:dyDescent="0.3">
      <c r="S1337" s="142"/>
      <c r="T1337" s="142"/>
    </row>
    <row r="1338" spans="19:20" x14ac:dyDescent="0.3">
      <c r="S1338" s="142"/>
      <c r="T1338" s="142"/>
    </row>
    <row r="1339" spans="19:20" x14ac:dyDescent="0.3">
      <c r="S1339" s="142"/>
      <c r="T1339" s="142"/>
    </row>
    <row r="1340" spans="19:20" x14ac:dyDescent="0.3">
      <c r="S1340" s="142"/>
      <c r="T1340" s="142"/>
    </row>
    <row r="1341" spans="19:20" x14ac:dyDescent="0.3">
      <c r="S1341" s="142"/>
      <c r="T1341" s="142"/>
    </row>
    <row r="1342" spans="19:20" x14ac:dyDescent="0.3">
      <c r="S1342" s="142"/>
      <c r="T1342" s="142"/>
    </row>
    <row r="1343" spans="19:20" x14ac:dyDescent="0.3">
      <c r="S1343" s="142"/>
      <c r="T1343" s="142"/>
    </row>
    <row r="1344" spans="19:20" x14ac:dyDescent="0.3">
      <c r="S1344" s="142"/>
      <c r="T1344" s="142"/>
    </row>
    <row r="1345" spans="19:20" x14ac:dyDescent="0.3">
      <c r="S1345" s="142"/>
      <c r="T1345" s="142"/>
    </row>
    <row r="1346" spans="19:20" x14ac:dyDescent="0.3">
      <c r="S1346" s="142"/>
      <c r="T1346" s="142"/>
    </row>
    <row r="1347" spans="19:20" x14ac:dyDescent="0.3">
      <c r="S1347" s="142"/>
      <c r="T1347" s="142"/>
    </row>
    <row r="1348" spans="19:20" x14ac:dyDescent="0.3">
      <c r="S1348" s="142"/>
      <c r="T1348" s="142"/>
    </row>
    <row r="1349" spans="19:20" x14ac:dyDescent="0.3">
      <c r="S1349" s="142"/>
      <c r="T1349" s="142"/>
    </row>
    <row r="1350" spans="19:20" x14ac:dyDescent="0.3">
      <c r="S1350" s="142"/>
      <c r="T1350" s="142"/>
    </row>
    <row r="1351" spans="19:20" x14ac:dyDescent="0.3">
      <c r="S1351" s="142"/>
      <c r="T1351" s="142"/>
    </row>
    <row r="1352" spans="19:20" x14ac:dyDescent="0.3">
      <c r="S1352" s="142"/>
      <c r="T1352" s="142"/>
    </row>
    <row r="1353" spans="19:20" x14ac:dyDescent="0.3">
      <c r="S1353" s="142"/>
      <c r="T1353" s="142"/>
    </row>
    <row r="1354" spans="19:20" x14ac:dyDescent="0.3">
      <c r="S1354" s="142"/>
      <c r="T1354" s="142"/>
    </row>
    <row r="1355" spans="19:20" x14ac:dyDescent="0.3">
      <c r="S1355" s="142"/>
      <c r="T1355" s="142"/>
    </row>
    <row r="1356" spans="19:20" x14ac:dyDescent="0.3">
      <c r="S1356" s="142"/>
      <c r="T1356" s="142"/>
    </row>
    <row r="1357" spans="19:20" x14ac:dyDescent="0.3">
      <c r="S1357" s="142"/>
      <c r="T1357" s="142"/>
    </row>
    <row r="1358" spans="19:20" x14ac:dyDescent="0.3">
      <c r="S1358" s="142"/>
      <c r="T1358" s="142"/>
    </row>
    <row r="1359" spans="19:20" x14ac:dyDescent="0.3">
      <c r="S1359" s="142"/>
      <c r="T1359" s="142"/>
    </row>
    <row r="1360" spans="19:20" x14ac:dyDescent="0.3">
      <c r="S1360" s="142"/>
      <c r="T1360" s="142"/>
    </row>
    <row r="1361" spans="19:20" x14ac:dyDescent="0.3">
      <c r="S1361" s="142"/>
      <c r="T1361" s="142"/>
    </row>
    <row r="1362" spans="19:20" x14ac:dyDescent="0.3">
      <c r="S1362" s="142"/>
      <c r="T1362" s="142"/>
    </row>
    <row r="1363" spans="19:20" x14ac:dyDescent="0.3">
      <c r="S1363" s="142"/>
      <c r="T1363" s="142"/>
    </row>
    <row r="1364" spans="19:20" x14ac:dyDescent="0.3">
      <c r="S1364" s="142"/>
      <c r="T1364" s="142"/>
    </row>
    <row r="1365" spans="19:20" x14ac:dyDescent="0.3">
      <c r="S1365" s="142"/>
      <c r="T1365" s="142"/>
    </row>
    <row r="1366" spans="19:20" x14ac:dyDescent="0.3">
      <c r="S1366" s="142"/>
      <c r="T1366" s="142"/>
    </row>
    <row r="1367" spans="19:20" x14ac:dyDescent="0.3">
      <c r="S1367" s="142"/>
      <c r="T1367" s="142"/>
    </row>
    <row r="1368" spans="19:20" x14ac:dyDescent="0.3">
      <c r="S1368" s="142"/>
      <c r="T1368" s="142"/>
    </row>
    <row r="1369" spans="19:20" x14ac:dyDescent="0.3">
      <c r="S1369" s="142"/>
      <c r="T1369" s="142"/>
    </row>
    <row r="1370" spans="19:20" x14ac:dyDescent="0.3">
      <c r="S1370" s="142"/>
      <c r="T1370" s="142"/>
    </row>
    <row r="1371" spans="19:20" x14ac:dyDescent="0.3">
      <c r="S1371" s="142"/>
      <c r="T1371" s="142"/>
    </row>
    <row r="1372" spans="19:20" x14ac:dyDescent="0.3">
      <c r="S1372" s="142"/>
      <c r="T1372" s="142"/>
    </row>
    <row r="1373" spans="19:20" x14ac:dyDescent="0.3">
      <c r="S1373" s="142"/>
      <c r="T1373" s="142"/>
    </row>
    <row r="1374" spans="19:20" x14ac:dyDescent="0.3">
      <c r="S1374" s="142"/>
      <c r="T1374" s="142"/>
    </row>
    <row r="1375" spans="19:20" x14ac:dyDescent="0.3">
      <c r="S1375" s="142"/>
      <c r="T1375" s="142"/>
    </row>
    <row r="1376" spans="19:20" x14ac:dyDescent="0.3">
      <c r="S1376" s="142"/>
      <c r="T1376" s="142"/>
    </row>
    <row r="1377" spans="19:20" x14ac:dyDescent="0.3">
      <c r="S1377" s="142"/>
      <c r="T1377" s="142"/>
    </row>
    <row r="1378" spans="19:20" x14ac:dyDescent="0.3">
      <c r="S1378" s="142"/>
      <c r="T1378" s="142"/>
    </row>
    <row r="1379" spans="19:20" x14ac:dyDescent="0.3">
      <c r="S1379" s="142"/>
      <c r="T1379" s="142"/>
    </row>
    <row r="1380" spans="19:20" x14ac:dyDescent="0.3">
      <c r="S1380" s="142"/>
      <c r="T1380" s="142"/>
    </row>
    <row r="1381" spans="19:20" x14ac:dyDescent="0.3">
      <c r="S1381" s="142"/>
      <c r="T1381" s="142"/>
    </row>
    <row r="1382" spans="19:20" x14ac:dyDescent="0.3">
      <c r="S1382" s="142"/>
      <c r="T1382" s="142"/>
    </row>
    <row r="1383" spans="19:20" x14ac:dyDescent="0.3">
      <c r="S1383" s="142"/>
      <c r="T1383" s="142"/>
    </row>
    <row r="1384" spans="19:20" x14ac:dyDescent="0.3">
      <c r="S1384" s="142"/>
      <c r="T1384" s="142"/>
    </row>
    <row r="1385" spans="19:20" x14ac:dyDescent="0.3">
      <c r="S1385" s="142"/>
      <c r="T1385" s="142"/>
    </row>
    <row r="1386" spans="19:20" x14ac:dyDescent="0.3">
      <c r="S1386" s="142"/>
      <c r="T1386" s="142"/>
    </row>
    <row r="1387" spans="19:20" x14ac:dyDescent="0.3">
      <c r="S1387" s="142"/>
      <c r="T1387" s="142"/>
    </row>
    <row r="1388" spans="19:20" x14ac:dyDescent="0.3">
      <c r="S1388" s="142"/>
      <c r="T1388" s="142"/>
    </row>
    <row r="1389" spans="19:20" x14ac:dyDescent="0.3">
      <c r="S1389" s="142"/>
      <c r="T1389" s="142"/>
    </row>
    <row r="1390" spans="19:20" x14ac:dyDescent="0.3">
      <c r="S1390" s="142"/>
      <c r="T1390" s="142"/>
    </row>
    <row r="1391" spans="19:20" x14ac:dyDescent="0.3">
      <c r="S1391" s="142"/>
      <c r="T1391" s="142"/>
    </row>
    <row r="1392" spans="19:20" x14ac:dyDescent="0.3">
      <c r="S1392" s="142"/>
      <c r="T1392" s="142"/>
    </row>
    <row r="1393" spans="19:20" x14ac:dyDescent="0.3">
      <c r="S1393" s="142"/>
      <c r="T1393" s="142"/>
    </row>
    <row r="1394" spans="19:20" x14ac:dyDescent="0.3">
      <c r="S1394" s="142"/>
      <c r="T1394" s="142"/>
    </row>
    <row r="1395" spans="19:20" x14ac:dyDescent="0.3">
      <c r="S1395" s="142"/>
      <c r="T1395" s="142"/>
    </row>
    <row r="1396" spans="19:20" x14ac:dyDescent="0.3">
      <c r="S1396" s="142"/>
      <c r="T1396" s="142"/>
    </row>
    <row r="1397" spans="19:20" x14ac:dyDescent="0.3">
      <c r="S1397" s="142"/>
      <c r="T1397" s="142"/>
    </row>
    <row r="1398" spans="19:20" x14ac:dyDescent="0.3">
      <c r="S1398" s="142"/>
      <c r="T1398" s="142"/>
    </row>
    <row r="1399" spans="19:20" x14ac:dyDescent="0.3">
      <c r="S1399" s="142"/>
      <c r="T1399" s="142"/>
    </row>
    <row r="1400" spans="19:20" x14ac:dyDescent="0.3">
      <c r="S1400" s="142"/>
      <c r="T1400" s="142"/>
    </row>
    <row r="1401" spans="19:20" x14ac:dyDescent="0.3">
      <c r="S1401" s="142"/>
      <c r="T1401" s="142"/>
    </row>
    <row r="1402" spans="19:20" x14ac:dyDescent="0.3">
      <c r="S1402" s="142"/>
      <c r="T1402" s="142"/>
    </row>
    <row r="1403" spans="19:20" x14ac:dyDescent="0.3">
      <c r="S1403" s="142"/>
      <c r="T1403" s="142"/>
    </row>
    <row r="1404" spans="19:20" x14ac:dyDescent="0.3">
      <c r="S1404" s="142"/>
      <c r="T1404" s="142"/>
    </row>
    <row r="1405" spans="19:20" x14ac:dyDescent="0.3">
      <c r="S1405" s="142"/>
      <c r="T1405" s="142"/>
    </row>
    <row r="1406" spans="19:20" x14ac:dyDescent="0.3">
      <c r="S1406" s="142"/>
      <c r="T1406" s="142"/>
    </row>
    <row r="1407" spans="19:20" x14ac:dyDescent="0.3">
      <c r="S1407" s="142"/>
      <c r="T1407" s="142"/>
    </row>
    <row r="1408" spans="19:20" x14ac:dyDescent="0.3">
      <c r="S1408" s="142"/>
      <c r="T1408" s="142"/>
    </row>
    <row r="1409" spans="19:20" x14ac:dyDescent="0.3">
      <c r="S1409" s="142"/>
      <c r="T1409" s="142"/>
    </row>
    <row r="1410" spans="19:20" x14ac:dyDescent="0.3">
      <c r="S1410" s="142"/>
      <c r="T1410" s="142"/>
    </row>
    <row r="1411" spans="19:20" x14ac:dyDescent="0.3">
      <c r="S1411" s="142"/>
      <c r="T1411" s="142"/>
    </row>
    <row r="1412" spans="19:20" x14ac:dyDescent="0.3">
      <c r="S1412" s="142"/>
      <c r="T1412" s="142"/>
    </row>
    <row r="1413" spans="19:20" x14ac:dyDescent="0.3">
      <c r="S1413" s="142"/>
      <c r="T1413" s="142"/>
    </row>
    <row r="1414" spans="19:20" x14ac:dyDescent="0.3">
      <c r="S1414" s="142"/>
      <c r="T1414" s="142"/>
    </row>
    <row r="1415" spans="19:20" x14ac:dyDescent="0.3">
      <c r="S1415" s="142"/>
      <c r="T1415" s="142"/>
    </row>
    <row r="1416" spans="19:20" x14ac:dyDescent="0.3">
      <c r="S1416" s="142"/>
      <c r="T1416" s="142"/>
    </row>
    <row r="1417" spans="19:20" x14ac:dyDescent="0.3">
      <c r="S1417" s="142"/>
      <c r="T1417" s="142"/>
    </row>
    <row r="1418" spans="19:20" x14ac:dyDescent="0.3">
      <c r="S1418" s="142"/>
      <c r="T1418" s="142"/>
    </row>
    <row r="1419" spans="19:20" x14ac:dyDescent="0.3">
      <c r="S1419" s="142"/>
      <c r="T1419" s="142"/>
    </row>
    <row r="1420" spans="19:20" x14ac:dyDescent="0.3">
      <c r="S1420" s="142"/>
      <c r="T1420" s="142"/>
    </row>
    <row r="1421" spans="19:20" x14ac:dyDescent="0.3">
      <c r="S1421" s="142"/>
      <c r="T1421" s="142"/>
    </row>
    <row r="1422" spans="19:20" x14ac:dyDescent="0.3">
      <c r="S1422" s="142"/>
      <c r="T1422" s="142"/>
    </row>
    <row r="1423" spans="19:20" x14ac:dyDescent="0.3">
      <c r="S1423" s="142"/>
      <c r="T1423" s="142"/>
    </row>
    <row r="1424" spans="19:20" x14ac:dyDescent="0.3">
      <c r="S1424" s="142"/>
      <c r="T1424" s="142"/>
    </row>
    <row r="1425" spans="19:20" x14ac:dyDescent="0.3">
      <c r="S1425" s="142"/>
      <c r="T1425" s="142"/>
    </row>
    <row r="1426" spans="19:20" x14ac:dyDescent="0.3">
      <c r="S1426" s="142"/>
      <c r="T1426" s="142"/>
    </row>
    <row r="1427" spans="19:20" x14ac:dyDescent="0.3">
      <c r="S1427" s="142"/>
      <c r="T1427" s="142"/>
    </row>
    <row r="1428" spans="19:20" x14ac:dyDescent="0.3">
      <c r="S1428" s="142"/>
      <c r="T1428" s="142"/>
    </row>
    <row r="1429" spans="19:20" x14ac:dyDescent="0.3">
      <c r="S1429" s="142"/>
      <c r="T1429" s="142"/>
    </row>
    <row r="1430" spans="19:20" x14ac:dyDescent="0.3">
      <c r="S1430" s="142"/>
      <c r="T1430" s="142"/>
    </row>
    <row r="1431" spans="19:20" x14ac:dyDescent="0.3">
      <c r="S1431" s="142"/>
      <c r="T1431" s="142"/>
    </row>
    <row r="1432" spans="19:20" x14ac:dyDescent="0.3">
      <c r="S1432" s="142"/>
      <c r="T1432" s="142"/>
    </row>
    <row r="1433" spans="19:20" x14ac:dyDescent="0.3">
      <c r="S1433" s="142"/>
      <c r="T1433" s="142"/>
    </row>
    <row r="1434" spans="19:20" x14ac:dyDescent="0.3">
      <c r="S1434" s="142"/>
      <c r="T1434" s="142"/>
    </row>
    <row r="1435" spans="19:20" x14ac:dyDescent="0.3">
      <c r="S1435" s="142"/>
      <c r="T1435" s="142"/>
    </row>
    <row r="1436" spans="19:20" x14ac:dyDescent="0.3">
      <c r="S1436" s="142"/>
      <c r="T1436" s="142"/>
    </row>
    <row r="1437" spans="19:20" x14ac:dyDescent="0.3">
      <c r="S1437" s="142"/>
      <c r="T1437" s="142"/>
    </row>
    <row r="1438" spans="19:20" x14ac:dyDescent="0.3">
      <c r="S1438" s="142"/>
      <c r="T1438" s="142"/>
    </row>
    <row r="1439" spans="19:20" x14ac:dyDescent="0.3">
      <c r="S1439" s="142"/>
      <c r="T1439" s="142"/>
    </row>
    <row r="1440" spans="19:20" x14ac:dyDescent="0.3">
      <c r="S1440" s="142"/>
      <c r="T1440" s="142"/>
    </row>
    <row r="1441" spans="19:20" x14ac:dyDescent="0.3">
      <c r="S1441" s="142"/>
      <c r="T1441" s="142"/>
    </row>
    <row r="1442" spans="19:20" x14ac:dyDescent="0.3">
      <c r="S1442" s="142"/>
      <c r="T1442" s="142"/>
    </row>
    <row r="1443" spans="19:20" x14ac:dyDescent="0.3">
      <c r="S1443" s="142"/>
      <c r="T1443" s="142"/>
    </row>
    <row r="1444" spans="19:20" x14ac:dyDescent="0.3">
      <c r="S1444" s="142"/>
      <c r="T1444" s="142"/>
    </row>
    <row r="1445" spans="19:20" x14ac:dyDescent="0.3">
      <c r="S1445" s="142"/>
      <c r="T1445" s="142"/>
    </row>
    <row r="1446" spans="19:20" x14ac:dyDescent="0.3">
      <c r="S1446" s="142"/>
      <c r="T1446" s="142"/>
    </row>
    <row r="1447" spans="19:20" x14ac:dyDescent="0.3">
      <c r="S1447" s="142"/>
      <c r="T1447" s="142"/>
    </row>
    <row r="1448" spans="19:20" x14ac:dyDescent="0.3">
      <c r="S1448" s="142"/>
      <c r="T1448" s="142"/>
    </row>
    <row r="1449" spans="19:20" x14ac:dyDescent="0.3">
      <c r="S1449" s="142"/>
      <c r="T1449" s="142"/>
    </row>
    <row r="1450" spans="19:20" x14ac:dyDescent="0.3">
      <c r="S1450" s="142"/>
      <c r="T1450" s="142"/>
    </row>
    <row r="1451" spans="19:20" x14ac:dyDescent="0.3">
      <c r="S1451" s="142"/>
      <c r="T1451" s="142"/>
    </row>
    <row r="1452" spans="19:20" x14ac:dyDescent="0.3">
      <c r="S1452" s="142"/>
      <c r="T1452" s="142"/>
    </row>
    <row r="1453" spans="19:20" x14ac:dyDescent="0.3">
      <c r="S1453" s="142"/>
      <c r="T1453" s="142"/>
    </row>
    <row r="1454" spans="19:20" x14ac:dyDescent="0.3">
      <c r="S1454" s="142"/>
      <c r="T1454" s="142"/>
    </row>
    <row r="1455" spans="19:20" x14ac:dyDescent="0.3">
      <c r="S1455" s="142"/>
      <c r="T1455" s="142"/>
    </row>
    <row r="1456" spans="19:20" x14ac:dyDescent="0.3">
      <c r="S1456" s="142"/>
      <c r="T1456" s="142"/>
    </row>
    <row r="1457" spans="19:20" x14ac:dyDescent="0.3">
      <c r="S1457" s="142"/>
      <c r="T1457" s="142"/>
    </row>
    <row r="1458" spans="19:20" x14ac:dyDescent="0.3">
      <c r="S1458" s="142"/>
      <c r="T1458" s="142"/>
    </row>
    <row r="1459" spans="19:20" x14ac:dyDescent="0.3">
      <c r="S1459" s="142"/>
      <c r="T1459" s="142"/>
    </row>
    <row r="1460" spans="19:20" x14ac:dyDescent="0.3">
      <c r="S1460" s="142"/>
      <c r="T1460" s="142"/>
    </row>
    <row r="1461" spans="19:20" x14ac:dyDescent="0.3">
      <c r="S1461" s="142"/>
      <c r="T1461" s="142"/>
    </row>
    <row r="1462" spans="19:20" x14ac:dyDescent="0.3">
      <c r="S1462" s="142"/>
      <c r="T1462" s="142"/>
    </row>
    <row r="1463" spans="19:20" x14ac:dyDescent="0.3">
      <c r="S1463" s="142"/>
      <c r="T1463" s="142"/>
    </row>
    <row r="1464" spans="19:20" x14ac:dyDescent="0.3">
      <c r="S1464" s="142"/>
      <c r="T1464" s="142"/>
    </row>
    <row r="1465" spans="19:20" x14ac:dyDescent="0.3">
      <c r="S1465" s="142"/>
      <c r="T1465" s="142"/>
    </row>
    <row r="1466" spans="19:20" x14ac:dyDescent="0.3">
      <c r="S1466" s="142"/>
      <c r="T1466" s="142"/>
    </row>
    <row r="1467" spans="19:20" x14ac:dyDescent="0.3">
      <c r="S1467" s="142"/>
      <c r="T1467" s="142"/>
    </row>
    <row r="1468" spans="19:20" x14ac:dyDescent="0.3">
      <c r="S1468" s="142"/>
      <c r="T1468" s="142"/>
    </row>
    <row r="1469" spans="19:20" x14ac:dyDescent="0.3">
      <c r="S1469" s="142"/>
      <c r="T1469" s="142"/>
    </row>
    <row r="1470" spans="19:20" x14ac:dyDescent="0.3">
      <c r="S1470" s="142"/>
      <c r="T1470" s="142"/>
    </row>
    <row r="1471" spans="19:20" x14ac:dyDescent="0.3">
      <c r="S1471" s="142"/>
      <c r="T1471" s="142"/>
    </row>
    <row r="1472" spans="19:20" x14ac:dyDescent="0.3">
      <c r="S1472" s="142"/>
      <c r="T1472" s="142"/>
    </row>
    <row r="1473" spans="19:20" x14ac:dyDescent="0.3">
      <c r="S1473" s="142"/>
      <c r="T1473" s="142"/>
    </row>
    <row r="1474" spans="19:20" x14ac:dyDescent="0.3">
      <c r="S1474" s="142"/>
      <c r="T1474" s="142"/>
    </row>
    <row r="1475" spans="19:20" x14ac:dyDescent="0.3">
      <c r="S1475" s="142"/>
      <c r="T1475" s="142"/>
    </row>
    <row r="1476" spans="19:20" x14ac:dyDescent="0.3">
      <c r="S1476" s="142"/>
      <c r="T1476" s="142"/>
    </row>
    <row r="1477" spans="19:20" x14ac:dyDescent="0.3">
      <c r="S1477" s="142"/>
      <c r="T1477" s="142"/>
    </row>
    <row r="1478" spans="19:20" x14ac:dyDescent="0.3">
      <c r="S1478" s="142"/>
      <c r="T1478" s="142"/>
    </row>
    <row r="1479" spans="19:20" x14ac:dyDescent="0.3">
      <c r="S1479" s="142"/>
      <c r="T1479" s="142"/>
    </row>
    <row r="1480" spans="19:20" x14ac:dyDescent="0.3">
      <c r="S1480" s="142"/>
      <c r="T1480" s="142"/>
    </row>
    <row r="1481" spans="19:20" x14ac:dyDescent="0.3">
      <c r="S1481" s="142"/>
      <c r="T1481" s="142"/>
    </row>
    <row r="1482" spans="19:20" x14ac:dyDescent="0.3">
      <c r="S1482" s="142"/>
      <c r="T1482" s="142"/>
    </row>
    <row r="1483" spans="19:20" x14ac:dyDescent="0.3">
      <c r="S1483" s="142"/>
      <c r="T1483" s="142"/>
    </row>
    <row r="1484" spans="19:20" x14ac:dyDescent="0.3">
      <c r="S1484" s="142"/>
      <c r="T1484" s="142"/>
    </row>
    <row r="1485" spans="19:20" x14ac:dyDescent="0.3">
      <c r="S1485" s="142"/>
      <c r="T1485" s="142"/>
    </row>
    <row r="1486" spans="19:20" x14ac:dyDescent="0.3">
      <c r="S1486" s="142"/>
      <c r="T1486" s="142"/>
    </row>
    <row r="1487" spans="19:20" x14ac:dyDescent="0.3">
      <c r="S1487" s="142"/>
      <c r="T1487" s="142"/>
    </row>
    <row r="1488" spans="19:20" x14ac:dyDescent="0.3">
      <c r="S1488" s="142"/>
      <c r="T1488" s="142"/>
    </row>
    <row r="1489" spans="19:20" x14ac:dyDescent="0.3">
      <c r="S1489" s="142"/>
      <c r="T1489" s="142"/>
    </row>
    <row r="1490" spans="19:20" x14ac:dyDescent="0.3">
      <c r="S1490" s="142"/>
      <c r="T1490" s="142"/>
    </row>
    <row r="1491" spans="19:20" x14ac:dyDescent="0.3">
      <c r="S1491" s="142"/>
      <c r="T1491" s="142"/>
    </row>
    <row r="1492" spans="19:20" x14ac:dyDescent="0.3">
      <c r="S1492" s="142"/>
      <c r="T1492" s="142"/>
    </row>
    <row r="1493" spans="19:20" x14ac:dyDescent="0.3">
      <c r="S1493" s="142"/>
      <c r="T1493" s="142"/>
    </row>
    <row r="1494" spans="19:20" x14ac:dyDescent="0.3">
      <c r="S1494" s="142"/>
      <c r="T1494" s="142"/>
    </row>
    <row r="1495" spans="19:20" x14ac:dyDescent="0.3">
      <c r="S1495" s="142"/>
      <c r="T1495" s="142"/>
    </row>
    <row r="1496" spans="19:20" x14ac:dyDescent="0.3">
      <c r="S1496" s="142"/>
      <c r="T1496" s="142"/>
    </row>
    <row r="1497" spans="19:20" x14ac:dyDescent="0.3">
      <c r="S1497" s="142"/>
      <c r="T1497" s="142"/>
    </row>
    <row r="1498" spans="19:20" x14ac:dyDescent="0.3">
      <c r="S1498" s="142"/>
      <c r="T1498" s="142"/>
    </row>
    <row r="1499" spans="19:20" x14ac:dyDescent="0.3">
      <c r="S1499" s="142"/>
      <c r="T1499" s="142"/>
    </row>
    <row r="1500" spans="19:20" x14ac:dyDescent="0.3">
      <c r="S1500" s="142"/>
      <c r="T1500" s="142"/>
    </row>
    <row r="1501" spans="19:20" x14ac:dyDescent="0.3">
      <c r="S1501" s="142"/>
      <c r="T1501" s="142"/>
    </row>
    <row r="1502" spans="19:20" x14ac:dyDescent="0.3">
      <c r="S1502" s="142"/>
      <c r="T1502" s="142"/>
    </row>
    <row r="1503" spans="19:20" x14ac:dyDescent="0.3">
      <c r="S1503" s="142"/>
      <c r="T1503" s="142"/>
    </row>
    <row r="1504" spans="19:20" x14ac:dyDescent="0.3">
      <c r="S1504" s="142"/>
      <c r="T1504" s="142"/>
    </row>
    <row r="1505" spans="19:20" x14ac:dyDescent="0.3">
      <c r="S1505" s="142"/>
      <c r="T1505" s="142"/>
    </row>
    <row r="1506" spans="19:20" x14ac:dyDescent="0.3">
      <c r="S1506" s="142"/>
      <c r="T1506" s="142"/>
    </row>
    <row r="1507" spans="19:20" x14ac:dyDescent="0.3">
      <c r="S1507" s="142"/>
      <c r="T1507" s="142"/>
    </row>
    <row r="1508" spans="19:20" x14ac:dyDescent="0.3">
      <c r="S1508" s="142"/>
      <c r="T1508" s="142"/>
    </row>
    <row r="1509" spans="19:20" x14ac:dyDescent="0.3">
      <c r="S1509" s="142"/>
      <c r="T1509" s="142"/>
    </row>
    <row r="1510" spans="19:20" x14ac:dyDescent="0.3">
      <c r="S1510" s="142"/>
      <c r="T1510" s="142"/>
    </row>
    <row r="1511" spans="19:20" x14ac:dyDescent="0.3">
      <c r="S1511" s="142"/>
      <c r="T1511" s="142"/>
    </row>
    <row r="1512" spans="19:20" x14ac:dyDescent="0.3">
      <c r="S1512" s="142"/>
      <c r="T1512" s="142"/>
    </row>
    <row r="1513" spans="19:20" x14ac:dyDescent="0.3">
      <c r="S1513" s="142"/>
      <c r="T1513" s="142"/>
    </row>
    <row r="1514" spans="19:20" x14ac:dyDescent="0.3">
      <c r="S1514" s="142"/>
      <c r="T1514" s="142"/>
    </row>
    <row r="1515" spans="19:20" x14ac:dyDescent="0.3">
      <c r="S1515" s="142"/>
      <c r="T1515" s="142"/>
    </row>
    <row r="1516" spans="19:20" x14ac:dyDescent="0.3">
      <c r="S1516" s="142"/>
      <c r="T1516" s="142"/>
    </row>
    <row r="1517" spans="19:20" x14ac:dyDescent="0.3">
      <c r="S1517" s="142"/>
      <c r="T1517" s="142"/>
    </row>
    <row r="1518" spans="19:20" x14ac:dyDescent="0.3">
      <c r="S1518" s="142"/>
      <c r="T1518" s="142"/>
    </row>
    <row r="1519" spans="19:20" x14ac:dyDescent="0.3">
      <c r="S1519" s="142"/>
      <c r="T1519" s="142"/>
    </row>
    <row r="1520" spans="19:20" x14ac:dyDescent="0.3">
      <c r="S1520" s="142"/>
      <c r="T1520" s="142"/>
    </row>
    <row r="1521" spans="19:20" x14ac:dyDescent="0.3">
      <c r="S1521" s="142"/>
      <c r="T1521" s="142"/>
    </row>
    <row r="1522" spans="19:20" x14ac:dyDescent="0.3">
      <c r="S1522" s="142"/>
      <c r="T1522" s="142"/>
    </row>
    <row r="1523" spans="19:20" x14ac:dyDescent="0.3">
      <c r="S1523" s="142"/>
      <c r="T1523" s="142"/>
    </row>
    <row r="1524" spans="19:20" x14ac:dyDescent="0.3">
      <c r="S1524" s="142"/>
      <c r="T1524" s="142"/>
    </row>
    <row r="1525" spans="19:20" x14ac:dyDescent="0.3">
      <c r="S1525" s="142"/>
      <c r="T1525" s="142"/>
    </row>
    <row r="1526" spans="19:20" x14ac:dyDescent="0.3">
      <c r="S1526" s="142"/>
      <c r="T1526" s="142"/>
    </row>
    <row r="1527" spans="19:20" x14ac:dyDescent="0.3">
      <c r="S1527" s="142"/>
      <c r="T1527" s="142"/>
    </row>
    <row r="1528" spans="19:20" x14ac:dyDescent="0.3">
      <c r="S1528" s="142"/>
      <c r="T1528" s="142"/>
    </row>
    <row r="1529" spans="19:20" x14ac:dyDescent="0.3">
      <c r="S1529" s="142"/>
      <c r="T1529" s="142"/>
    </row>
    <row r="1530" spans="19:20" x14ac:dyDescent="0.3">
      <c r="S1530" s="142"/>
      <c r="T1530" s="142"/>
    </row>
    <row r="1531" spans="19:20" x14ac:dyDescent="0.3">
      <c r="S1531" s="142"/>
      <c r="T1531" s="142"/>
    </row>
    <row r="1532" spans="19:20" x14ac:dyDescent="0.3">
      <c r="S1532" s="142"/>
      <c r="T1532" s="142"/>
    </row>
    <row r="1533" spans="19:20" x14ac:dyDescent="0.3">
      <c r="S1533" s="142"/>
      <c r="T1533" s="142"/>
    </row>
    <row r="1534" spans="19:20" x14ac:dyDescent="0.3">
      <c r="S1534" s="142"/>
      <c r="T1534" s="142"/>
    </row>
    <row r="1535" spans="19:20" x14ac:dyDescent="0.3">
      <c r="S1535" s="142"/>
      <c r="T1535" s="142"/>
    </row>
    <row r="1536" spans="19:20" x14ac:dyDescent="0.3">
      <c r="S1536" s="142"/>
      <c r="T1536" s="142"/>
    </row>
    <row r="1537" spans="19:20" x14ac:dyDescent="0.3">
      <c r="S1537" s="142"/>
      <c r="T1537" s="142"/>
    </row>
    <row r="1538" spans="19:20" x14ac:dyDescent="0.3">
      <c r="S1538" s="142"/>
      <c r="T1538" s="142"/>
    </row>
    <row r="1539" spans="19:20" x14ac:dyDescent="0.3">
      <c r="S1539" s="142"/>
      <c r="T1539" s="142"/>
    </row>
    <row r="1540" spans="19:20" x14ac:dyDescent="0.3">
      <c r="S1540" s="142"/>
      <c r="T1540" s="142"/>
    </row>
    <row r="1541" spans="19:20" x14ac:dyDescent="0.3">
      <c r="S1541" s="142"/>
      <c r="T1541" s="142"/>
    </row>
    <row r="1542" spans="19:20" x14ac:dyDescent="0.3">
      <c r="S1542" s="142"/>
      <c r="T1542" s="142"/>
    </row>
    <row r="1543" spans="19:20" x14ac:dyDescent="0.3">
      <c r="S1543" s="142"/>
      <c r="T1543" s="142"/>
    </row>
    <row r="1544" spans="19:20" x14ac:dyDescent="0.3">
      <c r="S1544" s="142"/>
      <c r="T1544" s="142"/>
    </row>
    <row r="1545" spans="19:20" x14ac:dyDescent="0.3">
      <c r="S1545" s="142"/>
      <c r="T1545" s="142"/>
    </row>
    <row r="1546" spans="19:20" x14ac:dyDescent="0.3">
      <c r="S1546" s="142"/>
      <c r="T1546" s="142"/>
    </row>
    <row r="1547" spans="19:20" x14ac:dyDescent="0.3">
      <c r="S1547" s="142"/>
      <c r="T1547" s="142"/>
    </row>
    <row r="1548" spans="19:20" x14ac:dyDescent="0.3">
      <c r="S1548" s="142"/>
      <c r="T1548" s="142"/>
    </row>
    <row r="1549" spans="19:20" x14ac:dyDescent="0.3">
      <c r="S1549" s="142"/>
      <c r="T1549" s="142"/>
    </row>
    <row r="1550" spans="19:20" x14ac:dyDescent="0.3">
      <c r="S1550" s="142"/>
      <c r="T1550" s="142"/>
    </row>
    <row r="1551" spans="19:20" x14ac:dyDescent="0.3">
      <c r="S1551" s="142"/>
      <c r="T1551" s="142"/>
    </row>
    <row r="1552" spans="19:20" x14ac:dyDescent="0.3">
      <c r="S1552" s="142"/>
      <c r="T1552" s="142"/>
    </row>
    <row r="1553" spans="19:20" x14ac:dyDescent="0.3">
      <c r="S1553" s="142"/>
      <c r="T1553" s="142"/>
    </row>
    <row r="1554" spans="19:20" x14ac:dyDescent="0.3">
      <c r="S1554" s="142"/>
      <c r="T1554" s="142"/>
    </row>
    <row r="1555" spans="19:20" x14ac:dyDescent="0.3">
      <c r="S1555" s="142"/>
      <c r="T1555" s="142"/>
    </row>
    <row r="1556" spans="19:20" x14ac:dyDescent="0.3">
      <c r="S1556" s="142"/>
      <c r="T1556" s="142"/>
    </row>
    <row r="1557" spans="19:20" x14ac:dyDescent="0.3">
      <c r="S1557" s="142"/>
      <c r="T1557" s="142"/>
    </row>
    <row r="1558" spans="19:20" x14ac:dyDescent="0.3">
      <c r="S1558" s="142"/>
      <c r="T1558" s="142"/>
    </row>
    <row r="1559" spans="19:20" x14ac:dyDescent="0.3">
      <c r="S1559" s="142"/>
      <c r="T1559" s="142"/>
    </row>
    <row r="1560" spans="19:20" x14ac:dyDescent="0.3">
      <c r="S1560" s="142"/>
      <c r="T1560" s="142"/>
    </row>
    <row r="1561" spans="19:20" x14ac:dyDescent="0.3">
      <c r="S1561" s="142"/>
      <c r="T1561" s="142"/>
    </row>
    <row r="1562" spans="19:20" x14ac:dyDescent="0.3">
      <c r="S1562" s="142"/>
      <c r="T1562" s="142"/>
    </row>
    <row r="1563" spans="19:20" x14ac:dyDescent="0.3">
      <c r="S1563" s="142"/>
      <c r="T1563" s="142"/>
    </row>
    <row r="1564" spans="19:20" x14ac:dyDescent="0.3">
      <c r="S1564" s="142"/>
      <c r="T1564" s="142"/>
    </row>
    <row r="1565" spans="19:20" x14ac:dyDescent="0.3">
      <c r="S1565" s="142"/>
      <c r="T1565" s="142"/>
    </row>
    <row r="1566" spans="19:20" x14ac:dyDescent="0.3">
      <c r="S1566" s="142"/>
      <c r="T1566" s="142"/>
    </row>
    <row r="1567" spans="19:20" x14ac:dyDescent="0.3">
      <c r="S1567" s="142"/>
      <c r="T1567" s="142"/>
    </row>
    <row r="1568" spans="19:20" x14ac:dyDescent="0.3">
      <c r="S1568" s="142"/>
      <c r="T1568" s="142"/>
    </row>
    <row r="1569" spans="19:20" x14ac:dyDescent="0.3">
      <c r="S1569" s="142"/>
      <c r="T1569" s="142"/>
    </row>
    <row r="1570" spans="19:20" x14ac:dyDescent="0.3">
      <c r="S1570" s="142"/>
      <c r="T1570" s="142"/>
    </row>
    <row r="1571" spans="19:20" x14ac:dyDescent="0.3">
      <c r="S1571" s="142"/>
      <c r="T1571" s="142"/>
    </row>
    <row r="1572" spans="19:20" x14ac:dyDescent="0.3">
      <c r="S1572" s="142"/>
      <c r="T1572" s="142"/>
    </row>
    <row r="1573" spans="19:20" x14ac:dyDescent="0.3">
      <c r="S1573" s="142"/>
      <c r="T1573" s="142"/>
    </row>
    <row r="1574" spans="19:20" x14ac:dyDescent="0.3">
      <c r="S1574" s="142"/>
      <c r="T1574" s="142"/>
    </row>
    <row r="1575" spans="19:20" x14ac:dyDescent="0.3">
      <c r="S1575" s="142"/>
      <c r="T1575" s="142"/>
    </row>
    <row r="1576" spans="19:20" x14ac:dyDescent="0.3">
      <c r="S1576" s="142"/>
      <c r="T1576" s="142"/>
    </row>
    <row r="1577" spans="19:20" x14ac:dyDescent="0.3">
      <c r="S1577" s="142"/>
      <c r="T1577" s="142"/>
    </row>
    <row r="1578" spans="19:20" x14ac:dyDescent="0.3">
      <c r="S1578" s="142"/>
      <c r="T1578" s="142"/>
    </row>
    <row r="1579" spans="19:20" x14ac:dyDescent="0.3">
      <c r="S1579" s="142"/>
      <c r="T1579" s="142"/>
    </row>
    <row r="1580" spans="19:20" x14ac:dyDescent="0.3">
      <c r="S1580" s="142"/>
      <c r="T1580" s="142"/>
    </row>
    <row r="1581" spans="19:20" x14ac:dyDescent="0.3">
      <c r="S1581" s="142"/>
      <c r="T1581" s="142"/>
    </row>
    <row r="1582" spans="19:20" x14ac:dyDescent="0.3">
      <c r="S1582" s="142"/>
      <c r="T1582" s="142"/>
    </row>
    <row r="1583" spans="19:20" x14ac:dyDescent="0.3">
      <c r="S1583" s="142"/>
      <c r="T1583" s="142"/>
    </row>
    <row r="1584" spans="19:20" x14ac:dyDescent="0.3">
      <c r="S1584" s="142"/>
      <c r="T1584" s="142"/>
    </row>
    <row r="1585" spans="19:20" x14ac:dyDescent="0.3">
      <c r="S1585" s="142"/>
      <c r="T1585" s="142"/>
    </row>
    <row r="1586" spans="19:20" x14ac:dyDescent="0.3">
      <c r="S1586" s="142"/>
      <c r="T1586" s="142"/>
    </row>
    <row r="1587" spans="19:20" x14ac:dyDescent="0.3">
      <c r="S1587" s="142"/>
      <c r="T1587" s="142"/>
    </row>
    <row r="1588" spans="19:20" x14ac:dyDescent="0.3">
      <c r="S1588" s="142"/>
      <c r="T1588" s="142"/>
    </row>
    <row r="1589" spans="19:20" x14ac:dyDescent="0.3">
      <c r="S1589" s="142"/>
      <c r="T1589" s="142"/>
    </row>
    <row r="1590" spans="19:20" x14ac:dyDescent="0.3">
      <c r="S1590" s="142"/>
      <c r="T1590" s="142"/>
    </row>
    <row r="1591" spans="19:20" x14ac:dyDescent="0.3">
      <c r="S1591" s="142"/>
      <c r="T1591" s="142"/>
    </row>
    <row r="1592" spans="19:20" x14ac:dyDescent="0.3">
      <c r="S1592" s="142"/>
      <c r="T1592" s="142"/>
    </row>
    <row r="1593" spans="19:20" x14ac:dyDescent="0.3">
      <c r="S1593" s="142"/>
      <c r="T1593" s="142"/>
    </row>
    <row r="1594" spans="19:20" x14ac:dyDescent="0.3">
      <c r="S1594" s="142"/>
      <c r="T1594" s="142"/>
    </row>
    <row r="1595" spans="19:20" x14ac:dyDescent="0.3">
      <c r="S1595" s="142"/>
      <c r="T1595" s="142"/>
    </row>
    <row r="1596" spans="19:20" x14ac:dyDescent="0.3">
      <c r="S1596" s="142"/>
      <c r="T1596" s="142"/>
    </row>
    <row r="1597" spans="19:20" x14ac:dyDescent="0.3">
      <c r="S1597" s="142"/>
      <c r="T1597" s="142"/>
    </row>
    <row r="1598" spans="19:20" x14ac:dyDescent="0.3">
      <c r="S1598" s="142"/>
      <c r="T1598" s="142"/>
    </row>
    <row r="1599" spans="19:20" x14ac:dyDescent="0.3">
      <c r="S1599" s="142"/>
      <c r="T1599" s="142"/>
    </row>
    <row r="1600" spans="19:20" x14ac:dyDescent="0.3">
      <c r="S1600" s="142"/>
      <c r="T1600" s="142"/>
    </row>
    <row r="1601" spans="19:20" x14ac:dyDescent="0.3">
      <c r="S1601" s="142"/>
      <c r="T1601" s="142"/>
    </row>
    <row r="1602" spans="19:20" x14ac:dyDescent="0.3">
      <c r="S1602" s="142"/>
      <c r="T1602" s="142"/>
    </row>
    <row r="1603" spans="19:20" x14ac:dyDescent="0.3">
      <c r="S1603" s="142"/>
      <c r="T1603" s="142"/>
    </row>
    <row r="1604" spans="19:20" x14ac:dyDescent="0.3">
      <c r="S1604" s="142"/>
      <c r="T1604" s="142"/>
    </row>
    <row r="1605" spans="19:20" x14ac:dyDescent="0.3">
      <c r="S1605" s="142"/>
      <c r="T1605" s="142"/>
    </row>
    <row r="1606" spans="19:20" x14ac:dyDescent="0.3">
      <c r="S1606" s="142"/>
      <c r="T1606" s="142"/>
    </row>
    <row r="1607" spans="19:20" x14ac:dyDescent="0.3">
      <c r="S1607" s="142"/>
      <c r="T1607" s="142"/>
    </row>
    <row r="1608" spans="19:20" x14ac:dyDescent="0.3">
      <c r="S1608" s="142"/>
      <c r="T1608" s="142"/>
    </row>
    <row r="1609" spans="19:20" x14ac:dyDescent="0.3">
      <c r="S1609" s="142"/>
      <c r="T1609" s="142"/>
    </row>
    <row r="1610" spans="19:20" x14ac:dyDescent="0.3">
      <c r="S1610" s="142"/>
      <c r="T1610" s="142"/>
    </row>
    <row r="1611" spans="19:20" x14ac:dyDescent="0.3">
      <c r="S1611" s="142"/>
      <c r="T1611" s="142"/>
    </row>
    <row r="1612" spans="19:20" x14ac:dyDescent="0.3">
      <c r="S1612" s="142"/>
      <c r="T1612" s="142"/>
    </row>
    <row r="1613" spans="19:20" x14ac:dyDescent="0.3">
      <c r="S1613" s="142"/>
      <c r="T1613" s="142"/>
    </row>
    <row r="1614" spans="19:20" x14ac:dyDescent="0.3">
      <c r="S1614" s="142"/>
      <c r="T1614" s="142"/>
    </row>
    <row r="1615" spans="19:20" x14ac:dyDescent="0.3">
      <c r="S1615" s="142"/>
      <c r="T1615" s="142"/>
    </row>
    <row r="1616" spans="19:20" x14ac:dyDescent="0.3">
      <c r="S1616" s="142"/>
      <c r="T1616" s="142"/>
    </row>
    <row r="1617" spans="19:20" x14ac:dyDescent="0.3">
      <c r="S1617" s="142"/>
      <c r="T1617" s="142"/>
    </row>
    <row r="1618" spans="19:20" x14ac:dyDescent="0.3">
      <c r="S1618" s="142"/>
      <c r="T1618" s="142"/>
    </row>
    <row r="1619" spans="19:20" x14ac:dyDescent="0.3">
      <c r="S1619" s="142"/>
      <c r="T1619" s="142"/>
    </row>
    <row r="1620" spans="19:20" x14ac:dyDescent="0.3">
      <c r="S1620" s="142"/>
      <c r="T1620" s="142"/>
    </row>
    <row r="1621" spans="19:20" x14ac:dyDescent="0.3">
      <c r="S1621" s="142"/>
      <c r="T1621" s="142"/>
    </row>
    <row r="1622" spans="19:20" x14ac:dyDescent="0.3">
      <c r="S1622" s="142"/>
      <c r="T1622" s="142"/>
    </row>
    <row r="1623" spans="19:20" x14ac:dyDescent="0.3">
      <c r="S1623" s="142"/>
      <c r="T1623" s="142"/>
    </row>
    <row r="1624" spans="19:20" x14ac:dyDescent="0.3">
      <c r="S1624" s="142"/>
      <c r="T1624" s="142"/>
    </row>
    <row r="1625" spans="19:20" x14ac:dyDescent="0.3">
      <c r="S1625" s="142"/>
      <c r="T1625" s="142"/>
    </row>
    <row r="1626" spans="19:20" x14ac:dyDescent="0.3">
      <c r="S1626" s="142"/>
      <c r="T1626" s="142"/>
    </row>
    <row r="1627" spans="19:20" x14ac:dyDescent="0.3">
      <c r="S1627" s="142"/>
      <c r="T1627" s="142"/>
    </row>
    <row r="1628" spans="19:20" x14ac:dyDescent="0.3">
      <c r="S1628" s="142"/>
      <c r="T1628" s="142"/>
    </row>
    <row r="1629" spans="19:20" x14ac:dyDescent="0.3">
      <c r="S1629" s="142"/>
      <c r="T1629" s="142"/>
    </row>
    <row r="1630" spans="19:20" x14ac:dyDescent="0.3">
      <c r="S1630" s="142"/>
      <c r="T1630" s="142"/>
    </row>
    <row r="1631" spans="19:20" x14ac:dyDescent="0.3">
      <c r="S1631" s="142"/>
      <c r="T1631" s="142"/>
    </row>
    <row r="1632" spans="19:20" x14ac:dyDescent="0.3">
      <c r="S1632" s="142"/>
      <c r="T1632" s="142"/>
    </row>
    <row r="1633" spans="19:20" x14ac:dyDescent="0.3">
      <c r="S1633" s="142"/>
      <c r="T1633" s="142"/>
    </row>
    <row r="1634" spans="19:20" x14ac:dyDescent="0.3">
      <c r="S1634" s="142"/>
      <c r="T1634" s="142"/>
    </row>
    <row r="1635" spans="19:20" x14ac:dyDescent="0.3">
      <c r="S1635" s="142"/>
      <c r="T1635" s="142"/>
    </row>
    <row r="1636" spans="19:20" x14ac:dyDescent="0.3">
      <c r="S1636" s="142"/>
      <c r="T1636" s="142"/>
    </row>
    <row r="1637" spans="19:20" x14ac:dyDescent="0.3">
      <c r="S1637" s="142"/>
      <c r="T1637" s="142"/>
    </row>
    <row r="1638" spans="19:20" x14ac:dyDescent="0.3">
      <c r="S1638" s="142"/>
      <c r="T1638" s="142"/>
    </row>
    <row r="1639" spans="19:20" x14ac:dyDescent="0.3">
      <c r="S1639" s="142"/>
      <c r="T1639" s="142"/>
    </row>
    <row r="1640" spans="19:20" x14ac:dyDescent="0.3">
      <c r="S1640" s="142"/>
      <c r="T1640" s="142"/>
    </row>
    <row r="1641" spans="19:20" x14ac:dyDescent="0.3">
      <c r="S1641" s="142"/>
      <c r="T1641" s="142"/>
    </row>
    <row r="1642" spans="19:20" x14ac:dyDescent="0.3">
      <c r="S1642" s="142"/>
      <c r="T1642" s="142"/>
    </row>
    <row r="1643" spans="19:20" x14ac:dyDescent="0.3">
      <c r="S1643" s="142"/>
      <c r="T1643" s="142"/>
    </row>
    <row r="1644" spans="19:20" x14ac:dyDescent="0.3">
      <c r="S1644" s="142"/>
      <c r="T1644" s="142"/>
    </row>
    <row r="1645" spans="19:20" x14ac:dyDescent="0.3">
      <c r="S1645" s="142"/>
      <c r="T1645" s="142"/>
    </row>
    <row r="1646" spans="19:20" x14ac:dyDescent="0.3">
      <c r="S1646" s="142"/>
      <c r="T1646" s="142"/>
    </row>
    <row r="1647" spans="19:20" x14ac:dyDescent="0.3">
      <c r="S1647" s="142"/>
      <c r="T1647" s="142"/>
    </row>
    <row r="1648" spans="19:20" x14ac:dyDescent="0.3">
      <c r="S1648" s="142"/>
      <c r="T1648" s="142"/>
    </row>
    <row r="1649" spans="19:20" x14ac:dyDescent="0.3">
      <c r="S1649" s="142"/>
      <c r="T1649" s="142"/>
    </row>
    <row r="1650" spans="19:20" x14ac:dyDescent="0.3">
      <c r="S1650" s="142"/>
      <c r="T1650" s="142"/>
    </row>
    <row r="1651" spans="19:20" x14ac:dyDescent="0.3">
      <c r="S1651" s="142"/>
      <c r="T1651" s="142"/>
    </row>
    <row r="1652" spans="19:20" x14ac:dyDescent="0.3">
      <c r="S1652" s="142"/>
      <c r="T1652" s="142"/>
    </row>
    <row r="1653" spans="19:20" x14ac:dyDescent="0.3">
      <c r="S1653" s="142"/>
      <c r="T1653" s="142"/>
    </row>
    <row r="1654" spans="19:20" x14ac:dyDescent="0.3">
      <c r="S1654" s="142"/>
      <c r="T1654" s="142"/>
    </row>
    <row r="1655" spans="19:20" x14ac:dyDescent="0.3">
      <c r="S1655" s="142"/>
      <c r="T1655" s="142"/>
    </row>
    <row r="1656" spans="19:20" x14ac:dyDescent="0.3">
      <c r="S1656" s="142"/>
      <c r="T1656" s="142"/>
    </row>
    <row r="1657" spans="19:20" x14ac:dyDescent="0.3">
      <c r="S1657" s="142"/>
      <c r="T1657" s="142"/>
    </row>
    <row r="1658" spans="19:20" x14ac:dyDescent="0.3">
      <c r="S1658" s="142"/>
      <c r="T1658" s="142"/>
    </row>
    <row r="1659" spans="19:20" x14ac:dyDescent="0.3">
      <c r="S1659" s="142"/>
      <c r="T1659" s="142"/>
    </row>
    <row r="1660" spans="19:20" x14ac:dyDescent="0.3">
      <c r="S1660" s="142"/>
      <c r="T1660" s="142"/>
    </row>
    <row r="1661" spans="19:20" x14ac:dyDescent="0.3">
      <c r="S1661" s="142"/>
      <c r="T1661" s="142"/>
    </row>
    <row r="1662" spans="19:20" x14ac:dyDescent="0.3">
      <c r="S1662" s="142"/>
      <c r="T1662" s="142"/>
    </row>
    <row r="1663" spans="19:20" x14ac:dyDescent="0.3">
      <c r="S1663" s="142"/>
      <c r="T1663" s="142"/>
    </row>
    <row r="1664" spans="19:20" x14ac:dyDescent="0.3">
      <c r="S1664" s="142"/>
      <c r="T1664" s="142"/>
    </row>
    <row r="1665" spans="19:20" x14ac:dyDescent="0.3">
      <c r="S1665" s="142"/>
      <c r="T1665" s="142"/>
    </row>
    <row r="1666" spans="19:20" x14ac:dyDescent="0.3">
      <c r="S1666" s="142"/>
      <c r="T1666" s="142"/>
    </row>
    <row r="1667" spans="19:20" x14ac:dyDescent="0.3">
      <c r="S1667" s="142"/>
      <c r="T1667" s="142"/>
    </row>
    <row r="1668" spans="19:20" x14ac:dyDescent="0.3">
      <c r="S1668" s="142"/>
      <c r="T1668" s="142"/>
    </row>
    <row r="1669" spans="19:20" x14ac:dyDescent="0.3">
      <c r="S1669" s="142"/>
      <c r="T1669" s="142"/>
    </row>
    <row r="1670" spans="19:20" x14ac:dyDescent="0.3">
      <c r="S1670" s="142"/>
      <c r="T1670" s="142"/>
    </row>
    <row r="1671" spans="19:20" x14ac:dyDescent="0.3">
      <c r="S1671" s="142"/>
      <c r="T1671" s="142"/>
    </row>
    <row r="1672" spans="19:20" x14ac:dyDescent="0.3">
      <c r="S1672" s="142"/>
      <c r="T1672" s="142"/>
    </row>
    <row r="1673" spans="19:20" x14ac:dyDescent="0.3">
      <c r="S1673" s="142"/>
      <c r="T1673" s="142"/>
    </row>
    <row r="1674" spans="19:20" x14ac:dyDescent="0.3">
      <c r="S1674" s="142"/>
      <c r="T1674" s="142"/>
    </row>
    <row r="1675" spans="19:20" x14ac:dyDescent="0.3">
      <c r="S1675" s="142"/>
      <c r="T1675" s="142"/>
    </row>
    <row r="1676" spans="19:20" x14ac:dyDescent="0.3">
      <c r="S1676" s="142"/>
      <c r="T1676" s="142"/>
    </row>
    <row r="1677" spans="19:20" x14ac:dyDescent="0.3">
      <c r="S1677" s="142"/>
      <c r="T1677" s="142"/>
    </row>
    <row r="1678" spans="19:20" x14ac:dyDescent="0.3">
      <c r="S1678" s="142"/>
      <c r="T1678" s="142"/>
    </row>
    <row r="1679" spans="19:20" x14ac:dyDescent="0.3">
      <c r="S1679" s="142"/>
      <c r="T1679" s="142"/>
    </row>
    <row r="1680" spans="19:20" x14ac:dyDescent="0.3">
      <c r="S1680" s="142"/>
      <c r="T1680" s="142"/>
    </row>
    <row r="1681" spans="19:20" x14ac:dyDescent="0.3">
      <c r="S1681" s="142"/>
      <c r="T1681" s="142"/>
    </row>
    <row r="1682" spans="19:20" x14ac:dyDescent="0.3">
      <c r="S1682" s="142"/>
      <c r="T1682" s="142"/>
    </row>
    <row r="1683" spans="19:20" x14ac:dyDescent="0.3">
      <c r="S1683" s="142"/>
      <c r="T1683" s="142"/>
    </row>
    <row r="1684" spans="19:20" x14ac:dyDescent="0.3">
      <c r="S1684" s="142"/>
      <c r="T1684" s="142"/>
    </row>
    <row r="1685" spans="19:20" x14ac:dyDescent="0.3">
      <c r="S1685" s="142"/>
      <c r="T1685" s="142"/>
    </row>
    <row r="1686" spans="19:20" x14ac:dyDescent="0.3">
      <c r="S1686" s="142"/>
      <c r="T1686" s="142"/>
    </row>
    <row r="1687" spans="19:20" x14ac:dyDescent="0.3">
      <c r="S1687" s="142"/>
      <c r="T1687" s="142"/>
    </row>
    <row r="1688" spans="19:20" x14ac:dyDescent="0.3">
      <c r="S1688" s="142"/>
      <c r="T1688" s="142"/>
    </row>
    <row r="1689" spans="19:20" x14ac:dyDescent="0.3">
      <c r="S1689" s="142"/>
      <c r="T1689" s="142"/>
    </row>
    <row r="1690" spans="19:20" x14ac:dyDescent="0.3">
      <c r="S1690" s="142"/>
      <c r="T1690" s="142"/>
    </row>
    <row r="1691" spans="19:20" x14ac:dyDescent="0.3">
      <c r="S1691" s="142"/>
      <c r="T1691" s="142"/>
    </row>
    <row r="1692" spans="19:20" x14ac:dyDescent="0.3">
      <c r="S1692" s="142"/>
      <c r="T1692" s="142"/>
    </row>
    <row r="1693" spans="19:20" x14ac:dyDescent="0.3">
      <c r="S1693" s="142"/>
      <c r="T1693" s="142"/>
    </row>
    <row r="1694" spans="19:20" x14ac:dyDescent="0.3">
      <c r="S1694" s="142"/>
      <c r="T1694" s="142"/>
    </row>
    <row r="1695" spans="19:20" x14ac:dyDescent="0.3">
      <c r="S1695" s="142"/>
      <c r="T1695" s="142"/>
    </row>
    <row r="1696" spans="19:20" x14ac:dyDescent="0.3">
      <c r="S1696" s="142"/>
      <c r="T1696" s="142"/>
    </row>
    <row r="1697" spans="19:20" x14ac:dyDescent="0.3">
      <c r="S1697" s="142"/>
      <c r="T1697" s="142"/>
    </row>
    <row r="1698" spans="19:20" x14ac:dyDescent="0.3">
      <c r="S1698" s="142"/>
      <c r="T1698" s="142"/>
    </row>
    <row r="1699" spans="19:20" x14ac:dyDescent="0.3">
      <c r="S1699" s="142"/>
      <c r="T1699" s="142"/>
    </row>
    <row r="1700" spans="19:20" x14ac:dyDescent="0.3">
      <c r="S1700" s="142"/>
      <c r="T1700" s="142"/>
    </row>
    <row r="1701" spans="19:20" x14ac:dyDescent="0.3">
      <c r="S1701" s="142"/>
      <c r="T1701" s="142"/>
    </row>
    <row r="1702" spans="19:20" x14ac:dyDescent="0.3">
      <c r="S1702" s="142"/>
      <c r="T1702" s="142"/>
    </row>
    <row r="1703" spans="19:20" x14ac:dyDescent="0.3">
      <c r="S1703" s="142"/>
      <c r="T1703" s="142"/>
    </row>
    <row r="1704" spans="19:20" x14ac:dyDescent="0.3">
      <c r="S1704" s="142"/>
      <c r="T1704" s="142"/>
    </row>
    <row r="1705" spans="19:20" x14ac:dyDescent="0.3">
      <c r="S1705" s="142"/>
      <c r="T1705" s="142"/>
    </row>
    <row r="1706" spans="19:20" x14ac:dyDescent="0.3">
      <c r="S1706" s="142"/>
      <c r="T1706" s="142"/>
    </row>
    <row r="1707" spans="19:20" x14ac:dyDescent="0.3">
      <c r="S1707" s="142"/>
      <c r="T1707" s="142"/>
    </row>
    <row r="1708" spans="19:20" x14ac:dyDescent="0.3">
      <c r="S1708" s="142"/>
      <c r="T1708" s="142"/>
    </row>
    <row r="1709" spans="19:20" x14ac:dyDescent="0.3">
      <c r="S1709" s="142"/>
      <c r="T1709" s="142"/>
    </row>
    <row r="1710" spans="19:20" x14ac:dyDescent="0.3">
      <c r="S1710" s="142"/>
      <c r="T1710" s="142"/>
    </row>
    <row r="1711" spans="19:20" x14ac:dyDescent="0.3">
      <c r="S1711" s="142"/>
      <c r="T1711" s="142"/>
    </row>
    <row r="1712" spans="19:20" x14ac:dyDescent="0.3">
      <c r="S1712" s="142"/>
      <c r="T1712" s="142"/>
    </row>
    <row r="1713" spans="19:20" x14ac:dyDescent="0.3">
      <c r="S1713" s="142"/>
      <c r="T1713" s="142"/>
    </row>
    <row r="1714" spans="19:20" x14ac:dyDescent="0.3">
      <c r="S1714" s="142"/>
      <c r="T1714" s="142"/>
    </row>
    <row r="1715" spans="19:20" x14ac:dyDescent="0.3">
      <c r="S1715" s="142"/>
      <c r="T1715" s="142"/>
    </row>
    <row r="1716" spans="19:20" x14ac:dyDescent="0.3">
      <c r="S1716" s="142"/>
      <c r="T1716" s="142"/>
    </row>
    <row r="1717" spans="19:20" x14ac:dyDescent="0.3">
      <c r="S1717" s="142"/>
      <c r="T1717" s="142"/>
    </row>
    <row r="1718" spans="19:20" x14ac:dyDescent="0.3">
      <c r="S1718" s="142"/>
      <c r="T1718" s="142"/>
    </row>
    <row r="1719" spans="19:20" x14ac:dyDescent="0.3">
      <c r="S1719" s="142"/>
      <c r="T1719" s="142"/>
    </row>
    <row r="1720" spans="19:20" x14ac:dyDescent="0.3">
      <c r="S1720" s="142"/>
      <c r="T1720" s="142"/>
    </row>
    <row r="1721" spans="19:20" x14ac:dyDescent="0.3">
      <c r="S1721" s="142"/>
      <c r="T1721" s="142"/>
    </row>
    <row r="1722" spans="19:20" x14ac:dyDescent="0.3">
      <c r="S1722" s="142"/>
      <c r="T1722" s="142"/>
    </row>
    <row r="1723" spans="19:20" x14ac:dyDescent="0.3">
      <c r="S1723" s="142"/>
      <c r="T1723" s="142"/>
    </row>
    <row r="1724" spans="19:20" x14ac:dyDescent="0.3">
      <c r="S1724" s="142"/>
      <c r="T1724" s="142"/>
    </row>
    <row r="1725" spans="19:20" x14ac:dyDescent="0.3">
      <c r="S1725" s="142"/>
      <c r="T1725" s="142"/>
    </row>
    <row r="1726" spans="19:20" x14ac:dyDescent="0.3">
      <c r="S1726" s="142"/>
      <c r="T1726" s="142"/>
    </row>
    <row r="1727" spans="19:20" x14ac:dyDescent="0.3">
      <c r="S1727" s="142"/>
      <c r="T1727" s="142"/>
    </row>
    <row r="1728" spans="19:20" x14ac:dyDescent="0.3">
      <c r="S1728" s="142"/>
      <c r="T1728" s="142"/>
    </row>
    <row r="1729" spans="19:20" x14ac:dyDescent="0.3">
      <c r="S1729" s="142"/>
      <c r="T1729" s="142"/>
    </row>
    <row r="1730" spans="19:20" x14ac:dyDescent="0.3">
      <c r="S1730" s="142"/>
      <c r="T1730" s="142"/>
    </row>
    <row r="1731" spans="19:20" x14ac:dyDescent="0.3">
      <c r="S1731" s="142"/>
      <c r="T1731" s="142"/>
    </row>
    <row r="1732" spans="19:20" x14ac:dyDescent="0.3">
      <c r="S1732" s="142"/>
      <c r="T1732" s="142"/>
    </row>
    <row r="1733" spans="19:20" x14ac:dyDescent="0.3">
      <c r="S1733" s="142"/>
      <c r="T1733" s="142"/>
    </row>
    <row r="1734" spans="19:20" x14ac:dyDescent="0.3">
      <c r="S1734" s="142"/>
      <c r="T1734" s="142"/>
    </row>
    <row r="1735" spans="19:20" x14ac:dyDescent="0.3">
      <c r="S1735" s="142"/>
      <c r="T1735" s="142"/>
    </row>
    <row r="1736" spans="19:20" x14ac:dyDescent="0.3">
      <c r="S1736" s="142"/>
      <c r="T1736" s="142"/>
    </row>
    <row r="1737" spans="19:20" x14ac:dyDescent="0.3">
      <c r="S1737" s="142"/>
      <c r="T1737" s="142"/>
    </row>
    <row r="1738" spans="19:20" x14ac:dyDescent="0.3">
      <c r="S1738" s="142"/>
      <c r="T1738" s="142"/>
    </row>
    <row r="1739" spans="19:20" x14ac:dyDescent="0.3">
      <c r="S1739" s="142"/>
      <c r="T1739" s="142"/>
    </row>
    <row r="1740" spans="19:20" x14ac:dyDescent="0.3">
      <c r="S1740" s="142"/>
      <c r="T1740" s="142"/>
    </row>
    <row r="1741" spans="19:20" x14ac:dyDescent="0.3">
      <c r="S1741" s="142"/>
      <c r="T1741" s="142"/>
    </row>
    <row r="1742" spans="19:20" x14ac:dyDescent="0.3">
      <c r="S1742" s="142"/>
      <c r="T1742" s="142"/>
    </row>
    <row r="1743" spans="19:20" x14ac:dyDescent="0.3">
      <c r="S1743" s="142"/>
      <c r="T1743" s="142"/>
    </row>
    <row r="1744" spans="19:20" x14ac:dyDescent="0.3">
      <c r="S1744" s="142"/>
      <c r="T1744" s="142"/>
    </row>
    <row r="1745" spans="19:20" x14ac:dyDescent="0.3">
      <c r="S1745" s="142"/>
      <c r="T1745" s="142"/>
    </row>
    <row r="1746" spans="19:20" x14ac:dyDescent="0.3">
      <c r="S1746" s="142"/>
      <c r="T1746" s="142"/>
    </row>
    <row r="1747" spans="19:20" x14ac:dyDescent="0.3">
      <c r="S1747" s="142"/>
      <c r="T1747" s="142"/>
    </row>
    <row r="1748" spans="19:20" x14ac:dyDescent="0.3">
      <c r="S1748" s="142"/>
      <c r="T1748" s="142"/>
    </row>
    <row r="1749" spans="19:20" x14ac:dyDescent="0.3">
      <c r="S1749" s="142"/>
      <c r="T1749" s="142"/>
    </row>
    <row r="1750" spans="19:20" x14ac:dyDescent="0.3">
      <c r="S1750" s="142"/>
      <c r="T1750" s="142"/>
    </row>
    <row r="1751" spans="19:20" x14ac:dyDescent="0.3">
      <c r="S1751" s="142"/>
      <c r="T1751" s="142"/>
    </row>
    <row r="1752" spans="19:20" x14ac:dyDescent="0.3">
      <c r="S1752" s="142"/>
      <c r="T1752" s="142"/>
    </row>
    <row r="1753" spans="19:20" x14ac:dyDescent="0.3">
      <c r="S1753" s="142"/>
      <c r="T1753" s="142"/>
    </row>
    <row r="1754" spans="19:20" x14ac:dyDescent="0.3">
      <c r="S1754" s="142"/>
      <c r="T1754" s="142"/>
    </row>
    <row r="1755" spans="19:20" x14ac:dyDescent="0.3">
      <c r="S1755" s="142"/>
      <c r="T1755" s="142"/>
    </row>
    <row r="1756" spans="19:20" x14ac:dyDescent="0.3">
      <c r="S1756" s="142"/>
      <c r="T1756" s="142"/>
    </row>
    <row r="1757" spans="19:20" x14ac:dyDescent="0.3">
      <c r="S1757" s="142"/>
      <c r="T1757" s="142"/>
    </row>
    <row r="1758" spans="19:20" x14ac:dyDescent="0.3">
      <c r="S1758" s="142"/>
      <c r="T1758" s="142"/>
    </row>
    <row r="1759" spans="19:20" x14ac:dyDescent="0.3">
      <c r="S1759" s="142"/>
      <c r="T1759" s="142"/>
    </row>
    <row r="1760" spans="19:20" x14ac:dyDescent="0.3">
      <c r="S1760" s="142"/>
      <c r="T1760" s="142"/>
    </row>
    <row r="1761" spans="19:20" x14ac:dyDescent="0.3">
      <c r="S1761" s="142"/>
      <c r="T1761" s="142"/>
    </row>
    <row r="1762" spans="19:20" x14ac:dyDescent="0.3">
      <c r="S1762" s="142"/>
      <c r="T1762" s="142"/>
    </row>
    <row r="1763" spans="19:20" x14ac:dyDescent="0.3">
      <c r="S1763" s="142"/>
      <c r="T1763" s="142"/>
    </row>
    <row r="1764" spans="19:20" x14ac:dyDescent="0.3">
      <c r="S1764" s="142"/>
      <c r="T1764" s="142"/>
    </row>
    <row r="1765" spans="19:20" x14ac:dyDescent="0.3">
      <c r="S1765" s="142"/>
      <c r="T1765" s="142"/>
    </row>
    <row r="1766" spans="19:20" x14ac:dyDescent="0.3">
      <c r="S1766" s="142"/>
      <c r="T1766" s="142"/>
    </row>
    <row r="1767" spans="19:20" x14ac:dyDescent="0.3">
      <c r="S1767" s="142"/>
      <c r="T1767" s="142"/>
    </row>
    <row r="1768" spans="19:20" x14ac:dyDescent="0.3">
      <c r="S1768" s="142"/>
      <c r="T1768" s="142"/>
    </row>
    <row r="1769" spans="19:20" x14ac:dyDescent="0.3">
      <c r="S1769" s="142"/>
      <c r="T1769" s="142"/>
    </row>
    <row r="1770" spans="19:20" x14ac:dyDescent="0.3">
      <c r="S1770" s="142"/>
      <c r="T1770" s="142"/>
    </row>
    <row r="1771" spans="19:20" x14ac:dyDescent="0.3">
      <c r="S1771" s="142"/>
      <c r="T1771" s="142"/>
    </row>
    <row r="1772" spans="19:20" x14ac:dyDescent="0.3">
      <c r="S1772" s="142"/>
      <c r="T1772" s="142"/>
    </row>
    <row r="1773" spans="19:20" x14ac:dyDescent="0.3">
      <c r="S1773" s="142"/>
      <c r="T1773" s="142"/>
    </row>
    <row r="1774" spans="19:20" x14ac:dyDescent="0.3">
      <c r="S1774" s="142"/>
      <c r="T1774" s="142"/>
    </row>
    <row r="1775" spans="19:20" x14ac:dyDescent="0.3">
      <c r="S1775" s="142"/>
      <c r="T1775" s="142"/>
    </row>
    <row r="1776" spans="19:20" x14ac:dyDescent="0.3">
      <c r="S1776" s="142"/>
      <c r="T1776" s="142"/>
    </row>
    <row r="1777" spans="19:20" x14ac:dyDescent="0.3">
      <c r="S1777" s="142"/>
      <c r="T1777" s="142"/>
    </row>
    <row r="1778" spans="19:20" x14ac:dyDescent="0.3">
      <c r="S1778" s="142"/>
      <c r="T1778" s="142"/>
    </row>
    <row r="1779" spans="19:20" x14ac:dyDescent="0.3">
      <c r="S1779" s="142"/>
      <c r="T1779" s="142"/>
    </row>
    <row r="1780" spans="19:20" x14ac:dyDescent="0.3">
      <c r="S1780" s="142"/>
      <c r="T1780" s="142"/>
    </row>
    <row r="1781" spans="19:20" x14ac:dyDescent="0.3">
      <c r="S1781" s="142"/>
      <c r="T1781" s="142"/>
    </row>
    <row r="1782" spans="19:20" x14ac:dyDescent="0.3">
      <c r="S1782" s="142"/>
      <c r="T1782" s="142"/>
    </row>
    <row r="1783" spans="19:20" x14ac:dyDescent="0.3">
      <c r="S1783" s="142"/>
      <c r="T1783" s="142"/>
    </row>
    <row r="1784" spans="19:20" x14ac:dyDescent="0.3">
      <c r="S1784" s="142"/>
      <c r="T1784" s="142"/>
    </row>
    <row r="1785" spans="19:20" x14ac:dyDescent="0.3">
      <c r="S1785" s="142"/>
      <c r="T1785" s="142"/>
    </row>
    <row r="1786" spans="19:20" x14ac:dyDescent="0.3">
      <c r="S1786" s="142"/>
      <c r="T1786" s="142"/>
    </row>
    <row r="1787" spans="19:20" x14ac:dyDescent="0.3">
      <c r="S1787" s="142"/>
      <c r="T1787" s="142"/>
    </row>
    <row r="1788" spans="19:20" x14ac:dyDescent="0.3">
      <c r="S1788" s="142"/>
      <c r="T1788" s="142"/>
    </row>
    <row r="1789" spans="19:20" x14ac:dyDescent="0.3">
      <c r="S1789" s="142"/>
      <c r="T1789" s="142"/>
    </row>
    <row r="1790" spans="19:20" x14ac:dyDescent="0.3">
      <c r="S1790" s="142"/>
      <c r="T1790" s="142"/>
    </row>
    <row r="1791" spans="19:20" x14ac:dyDescent="0.3">
      <c r="S1791" s="142"/>
      <c r="T1791" s="142"/>
    </row>
    <row r="1792" spans="19:20" x14ac:dyDescent="0.3">
      <c r="S1792" s="142"/>
      <c r="T1792" s="142"/>
    </row>
    <row r="1793" spans="19:20" x14ac:dyDescent="0.3">
      <c r="S1793" s="142"/>
      <c r="T1793" s="142"/>
    </row>
    <row r="1794" spans="19:20" x14ac:dyDescent="0.3">
      <c r="S1794" s="142"/>
      <c r="T1794" s="142"/>
    </row>
    <row r="1795" spans="19:20" x14ac:dyDescent="0.3">
      <c r="S1795" s="142"/>
      <c r="T1795" s="142"/>
    </row>
    <row r="1796" spans="19:20" x14ac:dyDescent="0.3">
      <c r="S1796" s="142"/>
      <c r="T1796" s="142"/>
    </row>
    <row r="1797" spans="19:20" x14ac:dyDescent="0.3">
      <c r="S1797" s="142"/>
      <c r="T1797" s="142"/>
    </row>
    <row r="1798" spans="19:20" x14ac:dyDescent="0.3">
      <c r="S1798" s="142"/>
      <c r="T1798" s="142"/>
    </row>
    <row r="1799" spans="19:20" x14ac:dyDescent="0.3">
      <c r="S1799" s="142"/>
      <c r="T1799" s="142"/>
    </row>
    <row r="1800" spans="19:20" x14ac:dyDescent="0.3">
      <c r="S1800" s="142"/>
      <c r="T1800" s="142"/>
    </row>
    <row r="1801" spans="19:20" x14ac:dyDescent="0.3">
      <c r="S1801" s="142"/>
      <c r="T1801" s="142"/>
    </row>
    <row r="1802" spans="19:20" x14ac:dyDescent="0.3">
      <c r="S1802" s="142"/>
      <c r="T1802" s="142"/>
    </row>
    <row r="1803" spans="19:20" x14ac:dyDescent="0.3">
      <c r="S1803" s="142"/>
      <c r="T1803" s="142"/>
    </row>
    <row r="1804" spans="19:20" x14ac:dyDescent="0.3">
      <c r="S1804" s="142"/>
      <c r="T1804" s="142"/>
    </row>
    <row r="1805" spans="19:20" x14ac:dyDescent="0.3">
      <c r="S1805" s="142"/>
      <c r="T1805" s="142"/>
    </row>
    <row r="1806" spans="19:20" x14ac:dyDescent="0.3">
      <c r="S1806" s="142"/>
      <c r="T1806" s="142"/>
    </row>
    <row r="1807" spans="19:20" x14ac:dyDescent="0.3">
      <c r="S1807" s="142"/>
      <c r="T1807" s="142"/>
    </row>
    <row r="1808" spans="19:20" x14ac:dyDescent="0.3">
      <c r="S1808" s="142"/>
      <c r="T1808" s="142"/>
    </row>
    <row r="1809" spans="19:20" x14ac:dyDescent="0.3">
      <c r="S1809" s="142"/>
      <c r="T1809" s="142"/>
    </row>
    <row r="1810" spans="19:20" x14ac:dyDescent="0.3">
      <c r="S1810" s="142"/>
      <c r="T1810" s="142"/>
    </row>
    <row r="1811" spans="19:20" x14ac:dyDescent="0.3">
      <c r="S1811" s="142"/>
      <c r="T1811" s="142"/>
    </row>
    <row r="1812" spans="19:20" x14ac:dyDescent="0.3">
      <c r="S1812" s="142"/>
      <c r="T1812" s="142"/>
    </row>
    <row r="1813" spans="19:20" x14ac:dyDescent="0.3">
      <c r="S1813" s="142"/>
      <c r="T1813" s="142"/>
    </row>
    <row r="1814" spans="19:20" x14ac:dyDescent="0.3">
      <c r="S1814" s="142"/>
      <c r="T1814" s="142"/>
    </row>
    <row r="1815" spans="19:20" x14ac:dyDescent="0.3">
      <c r="S1815" s="142"/>
      <c r="T1815" s="142"/>
    </row>
    <row r="1816" spans="19:20" x14ac:dyDescent="0.3">
      <c r="S1816" s="142"/>
      <c r="T1816" s="142"/>
    </row>
    <row r="1817" spans="19:20" x14ac:dyDescent="0.3">
      <c r="S1817" s="142"/>
      <c r="T1817" s="142"/>
    </row>
    <row r="1818" spans="19:20" x14ac:dyDescent="0.3">
      <c r="S1818" s="142"/>
      <c r="T1818" s="142"/>
    </row>
    <row r="1819" spans="19:20" x14ac:dyDescent="0.3">
      <c r="S1819" s="142"/>
      <c r="T1819" s="142"/>
    </row>
    <row r="1820" spans="19:20" x14ac:dyDescent="0.3">
      <c r="S1820" s="142"/>
      <c r="T1820" s="142"/>
    </row>
    <row r="1821" spans="19:20" x14ac:dyDescent="0.3">
      <c r="S1821" s="142"/>
      <c r="T1821" s="142"/>
    </row>
    <row r="1822" spans="19:20" x14ac:dyDescent="0.3">
      <c r="S1822" s="142"/>
      <c r="T1822" s="142"/>
    </row>
    <row r="1823" spans="19:20" x14ac:dyDescent="0.3">
      <c r="S1823" s="142"/>
      <c r="T1823" s="142"/>
    </row>
    <row r="1824" spans="19:20" x14ac:dyDescent="0.3">
      <c r="S1824" s="142"/>
      <c r="T1824" s="142"/>
    </row>
    <row r="1825" spans="19:20" x14ac:dyDescent="0.3">
      <c r="S1825" s="142"/>
      <c r="T1825" s="142"/>
    </row>
    <row r="1826" spans="19:20" x14ac:dyDescent="0.3">
      <c r="S1826" s="142"/>
      <c r="T1826" s="142"/>
    </row>
    <row r="1827" spans="19:20" x14ac:dyDescent="0.3">
      <c r="S1827" s="142"/>
      <c r="T1827" s="142"/>
    </row>
    <row r="1828" spans="19:20" x14ac:dyDescent="0.3">
      <c r="S1828" s="142"/>
      <c r="T1828" s="142"/>
    </row>
    <row r="1829" spans="19:20" x14ac:dyDescent="0.3">
      <c r="S1829" s="142"/>
      <c r="T1829" s="142"/>
    </row>
    <row r="1830" spans="19:20" x14ac:dyDescent="0.3">
      <c r="S1830" s="142"/>
      <c r="T1830" s="142"/>
    </row>
    <row r="1831" spans="19:20" x14ac:dyDescent="0.3">
      <c r="S1831" s="142"/>
      <c r="T1831" s="142"/>
    </row>
    <row r="1832" spans="19:20" x14ac:dyDescent="0.3">
      <c r="S1832" s="142"/>
      <c r="T1832" s="142"/>
    </row>
    <row r="1833" spans="19:20" x14ac:dyDescent="0.3">
      <c r="S1833" s="142"/>
      <c r="T1833" s="142"/>
    </row>
    <row r="1834" spans="19:20" x14ac:dyDescent="0.3">
      <c r="S1834" s="142"/>
      <c r="T1834" s="142"/>
    </row>
    <row r="1835" spans="19:20" x14ac:dyDescent="0.3">
      <c r="S1835" s="142"/>
      <c r="T1835" s="142"/>
    </row>
    <row r="1836" spans="19:20" x14ac:dyDescent="0.3">
      <c r="S1836" s="142"/>
      <c r="T1836" s="142"/>
    </row>
    <row r="1837" spans="19:20" x14ac:dyDescent="0.3">
      <c r="S1837" s="142"/>
      <c r="T1837" s="142"/>
    </row>
    <row r="1838" spans="19:20" x14ac:dyDescent="0.3">
      <c r="S1838" s="142"/>
      <c r="T1838" s="142"/>
    </row>
    <row r="1839" spans="19:20" x14ac:dyDescent="0.3">
      <c r="S1839" s="142"/>
      <c r="T1839" s="142"/>
    </row>
    <row r="1840" spans="19:20" x14ac:dyDescent="0.3">
      <c r="S1840" s="142"/>
      <c r="T1840" s="142"/>
    </row>
    <row r="1841" spans="19:20" x14ac:dyDescent="0.3">
      <c r="S1841" s="142"/>
      <c r="T1841" s="142"/>
    </row>
    <row r="1842" spans="19:20" x14ac:dyDescent="0.3">
      <c r="S1842" s="142"/>
      <c r="T1842" s="142"/>
    </row>
    <row r="1843" spans="19:20" x14ac:dyDescent="0.3">
      <c r="S1843" s="142"/>
      <c r="T1843" s="142"/>
    </row>
    <row r="1844" spans="19:20" x14ac:dyDescent="0.3">
      <c r="S1844" s="142"/>
      <c r="T1844" s="142"/>
    </row>
    <row r="1845" spans="19:20" x14ac:dyDescent="0.3">
      <c r="S1845" s="142"/>
      <c r="T1845" s="142"/>
    </row>
    <row r="1846" spans="19:20" x14ac:dyDescent="0.3">
      <c r="S1846" s="142"/>
      <c r="T1846" s="142"/>
    </row>
    <row r="1847" spans="19:20" x14ac:dyDescent="0.3">
      <c r="S1847" s="142"/>
      <c r="T1847" s="142"/>
    </row>
    <row r="1848" spans="19:20" x14ac:dyDescent="0.3">
      <c r="S1848" s="142"/>
      <c r="T1848" s="142"/>
    </row>
    <row r="1849" spans="19:20" x14ac:dyDescent="0.3">
      <c r="S1849" s="142"/>
      <c r="T1849" s="142"/>
    </row>
    <row r="1850" spans="19:20" x14ac:dyDescent="0.3">
      <c r="S1850" s="142"/>
      <c r="T1850" s="142"/>
    </row>
    <row r="1851" spans="19:20" x14ac:dyDescent="0.3">
      <c r="S1851" s="142"/>
      <c r="T1851" s="142"/>
    </row>
    <row r="1852" spans="19:20" x14ac:dyDescent="0.3">
      <c r="S1852" s="142"/>
      <c r="T1852" s="142"/>
    </row>
    <row r="1853" spans="19:20" x14ac:dyDescent="0.3">
      <c r="S1853" s="142"/>
      <c r="T1853" s="142"/>
    </row>
    <row r="1854" spans="19:20" x14ac:dyDescent="0.3">
      <c r="S1854" s="142"/>
      <c r="T1854" s="142"/>
    </row>
    <row r="1855" spans="19:20" x14ac:dyDescent="0.3">
      <c r="S1855" s="142"/>
      <c r="T1855" s="142"/>
    </row>
    <row r="1856" spans="19:20" x14ac:dyDescent="0.3">
      <c r="S1856" s="142"/>
      <c r="T1856" s="142"/>
    </row>
    <row r="1857" spans="19:20" x14ac:dyDescent="0.3">
      <c r="S1857" s="142"/>
      <c r="T1857" s="142"/>
    </row>
    <row r="1858" spans="19:20" x14ac:dyDescent="0.3">
      <c r="S1858" s="142"/>
      <c r="T1858" s="142"/>
    </row>
    <row r="1859" spans="19:20" x14ac:dyDescent="0.3">
      <c r="S1859" s="142"/>
      <c r="T1859" s="142"/>
    </row>
    <row r="1860" spans="19:20" x14ac:dyDescent="0.3">
      <c r="S1860" s="142"/>
      <c r="T1860" s="142"/>
    </row>
    <row r="1861" spans="19:20" x14ac:dyDescent="0.3">
      <c r="S1861" s="142"/>
      <c r="T1861" s="142"/>
    </row>
    <row r="1862" spans="19:20" x14ac:dyDescent="0.3">
      <c r="S1862" s="142"/>
      <c r="T1862" s="142"/>
    </row>
    <row r="1863" spans="19:20" x14ac:dyDescent="0.3">
      <c r="S1863" s="142"/>
      <c r="T1863" s="142"/>
    </row>
    <row r="1864" spans="19:20" x14ac:dyDescent="0.3">
      <c r="S1864" s="142"/>
      <c r="T1864" s="142"/>
    </row>
    <row r="1865" spans="19:20" x14ac:dyDescent="0.3">
      <c r="S1865" s="142"/>
      <c r="T1865" s="142"/>
    </row>
    <row r="1866" spans="19:20" x14ac:dyDescent="0.3">
      <c r="S1866" s="142"/>
      <c r="T1866" s="142"/>
    </row>
    <row r="1867" spans="19:20" x14ac:dyDescent="0.3">
      <c r="S1867" s="142"/>
      <c r="T1867" s="142"/>
    </row>
    <row r="1868" spans="19:20" x14ac:dyDescent="0.3">
      <c r="S1868" s="142"/>
      <c r="T1868" s="142"/>
    </row>
    <row r="1869" spans="19:20" x14ac:dyDescent="0.3">
      <c r="S1869" s="142"/>
      <c r="T1869" s="142"/>
    </row>
    <row r="1870" spans="19:20" x14ac:dyDescent="0.3">
      <c r="S1870" s="142"/>
      <c r="T1870" s="142"/>
    </row>
    <row r="1871" spans="19:20" x14ac:dyDescent="0.3">
      <c r="S1871" s="142"/>
      <c r="T1871" s="142"/>
    </row>
    <row r="1872" spans="19:20" x14ac:dyDescent="0.3">
      <c r="S1872" s="142"/>
      <c r="T1872" s="142"/>
    </row>
    <row r="1873" spans="19:20" x14ac:dyDescent="0.3">
      <c r="S1873" s="142"/>
      <c r="T1873" s="142"/>
    </row>
    <row r="1874" spans="19:20" x14ac:dyDescent="0.3">
      <c r="S1874" s="142"/>
      <c r="T1874" s="142"/>
    </row>
    <row r="1875" spans="19:20" x14ac:dyDescent="0.3">
      <c r="S1875" s="142"/>
      <c r="T1875" s="142"/>
    </row>
    <row r="1876" spans="19:20" x14ac:dyDescent="0.3">
      <c r="S1876" s="142"/>
      <c r="T1876" s="142"/>
    </row>
    <row r="1877" spans="19:20" x14ac:dyDescent="0.3">
      <c r="S1877" s="142"/>
      <c r="T1877" s="142"/>
    </row>
    <row r="1878" spans="19:20" x14ac:dyDescent="0.3">
      <c r="S1878" s="142"/>
      <c r="T1878" s="142"/>
    </row>
    <row r="1879" spans="19:20" x14ac:dyDescent="0.3">
      <c r="S1879" s="142"/>
      <c r="T1879" s="142"/>
    </row>
    <row r="1880" spans="19:20" x14ac:dyDescent="0.3">
      <c r="S1880" s="142"/>
      <c r="T1880" s="142"/>
    </row>
    <row r="1881" spans="19:20" x14ac:dyDescent="0.3">
      <c r="S1881" s="142"/>
      <c r="T1881" s="142"/>
    </row>
    <row r="1882" spans="19:20" x14ac:dyDescent="0.3">
      <c r="S1882" s="142"/>
      <c r="T1882" s="142"/>
    </row>
    <row r="1883" spans="19:20" x14ac:dyDescent="0.3">
      <c r="S1883" s="142"/>
      <c r="T1883" s="142"/>
    </row>
    <row r="1884" spans="19:20" x14ac:dyDescent="0.3">
      <c r="S1884" s="142"/>
      <c r="T1884" s="142"/>
    </row>
    <row r="1885" spans="19:20" x14ac:dyDescent="0.3">
      <c r="S1885" s="142"/>
      <c r="T1885" s="142"/>
    </row>
    <row r="1886" spans="19:20" x14ac:dyDescent="0.3">
      <c r="S1886" s="142"/>
      <c r="T1886" s="142"/>
    </row>
    <row r="1887" spans="19:20" x14ac:dyDescent="0.3">
      <c r="S1887" s="142"/>
      <c r="T1887" s="142"/>
    </row>
    <row r="1888" spans="19:20" x14ac:dyDescent="0.3">
      <c r="S1888" s="142"/>
      <c r="T1888" s="142"/>
    </row>
    <row r="1889" spans="19:20" x14ac:dyDescent="0.3">
      <c r="S1889" s="142"/>
      <c r="T1889" s="142"/>
    </row>
    <row r="1890" spans="19:20" x14ac:dyDescent="0.3">
      <c r="S1890" s="142"/>
      <c r="T1890" s="142"/>
    </row>
    <row r="1891" spans="19:20" x14ac:dyDescent="0.3">
      <c r="S1891" s="142"/>
      <c r="T1891" s="142"/>
    </row>
    <row r="1892" spans="19:20" x14ac:dyDescent="0.3">
      <c r="S1892" s="142"/>
      <c r="T1892" s="142"/>
    </row>
    <row r="1893" spans="19:20" x14ac:dyDescent="0.3">
      <c r="S1893" s="142"/>
      <c r="T1893" s="142"/>
    </row>
    <row r="1894" spans="19:20" x14ac:dyDescent="0.3">
      <c r="S1894" s="142"/>
      <c r="T1894" s="142"/>
    </row>
    <row r="1895" spans="19:20" x14ac:dyDescent="0.3">
      <c r="S1895" s="142"/>
      <c r="T1895" s="142"/>
    </row>
    <row r="1896" spans="19:20" x14ac:dyDescent="0.3">
      <c r="S1896" s="142"/>
      <c r="T1896" s="142"/>
    </row>
    <row r="1897" spans="19:20" x14ac:dyDescent="0.3">
      <c r="S1897" s="142"/>
      <c r="T1897" s="142"/>
    </row>
    <row r="1898" spans="19:20" x14ac:dyDescent="0.3">
      <c r="S1898" s="142"/>
      <c r="T1898" s="142"/>
    </row>
    <row r="1899" spans="19:20" x14ac:dyDescent="0.3">
      <c r="S1899" s="142"/>
      <c r="T1899" s="142"/>
    </row>
    <row r="1900" spans="19:20" x14ac:dyDescent="0.3">
      <c r="S1900" s="142"/>
      <c r="T1900" s="142"/>
    </row>
    <row r="1901" spans="19:20" x14ac:dyDescent="0.3">
      <c r="S1901" s="142"/>
      <c r="T1901" s="142"/>
    </row>
    <row r="1902" spans="19:20" x14ac:dyDescent="0.3">
      <c r="S1902" s="142"/>
      <c r="T1902" s="142"/>
    </row>
    <row r="1903" spans="19:20" x14ac:dyDescent="0.3">
      <c r="S1903" s="142"/>
      <c r="T1903" s="142"/>
    </row>
    <row r="1904" spans="19:20" x14ac:dyDescent="0.3">
      <c r="S1904" s="142"/>
      <c r="T1904" s="142"/>
    </row>
    <row r="1905" spans="19:20" x14ac:dyDescent="0.3">
      <c r="S1905" s="142"/>
      <c r="T1905" s="142"/>
    </row>
    <row r="1906" spans="19:20" x14ac:dyDescent="0.3">
      <c r="S1906" s="142"/>
      <c r="T1906" s="142"/>
    </row>
    <row r="1907" spans="19:20" x14ac:dyDescent="0.3">
      <c r="S1907" s="142"/>
      <c r="T1907" s="142"/>
    </row>
    <row r="1908" spans="19:20" x14ac:dyDescent="0.3">
      <c r="S1908" s="142"/>
      <c r="T1908" s="142"/>
    </row>
    <row r="1909" spans="19:20" x14ac:dyDescent="0.3">
      <c r="S1909" s="142"/>
      <c r="T1909" s="142"/>
    </row>
    <row r="1910" spans="19:20" x14ac:dyDescent="0.3">
      <c r="S1910" s="142"/>
      <c r="T1910" s="142"/>
    </row>
    <row r="1911" spans="19:20" x14ac:dyDescent="0.3">
      <c r="S1911" s="142"/>
      <c r="T1911" s="142"/>
    </row>
    <row r="1912" spans="19:20" x14ac:dyDescent="0.3">
      <c r="S1912" s="142"/>
      <c r="T1912" s="142"/>
    </row>
    <row r="1913" spans="19:20" x14ac:dyDescent="0.3">
      <c r="S1913" s="142"/>
      <c r="T1913" s="142"/>
    </row>
    <row r="1914" spans="19:20" x14ac:dyDescent="0.3">
      <c r="S1914" s="142"/>
      <c r="T1914" s="142"/>
    </row>
    <row r="1915" spans="19:20" x14ac:dyDescent="0.3">
      <c r="S1915" s="142"/>
      <c r="T1915" s="142"/>
    </row>
    <row r="1916" spans="19:20" x14ac:dyDescent="0.3">
      <c r="S1916" s="142"/>
      <c r="T1916" s="142"/>
    </row>
    <row r="1917" spans="19:20" x14ac:dyDescent="0.3">
      <c r="S1917" s="142"/>
      <c r="T1917" s="142"/>
    </row>
    <row r="1918" spans="19:20" x14ac:dyDescent="0.3">
      <c r="S1918" s="142"/>
      <c r="T1918" s="142"/>
    </row>
    <row r="1919" spans="19:20" x14ac:dyDescent="0.3">
      <c r="S1919" s="142"/>
      <c r="T1919" s="142"/>
    </row>
    <row r="1920" spans="19:20" x14ac:dyDescent="0.3">
      <c r="S1920" s="142"/>
      <c r="T1920" s="142"/>
    </row>
    <row r="1921" spans="19:20" x14ac:dyDescent="0.3">
      <c r="S1921" s="142"/>
      <c r="T1921" s="142"/>
    </row>
    <row r="1922" spans="19:20" x14ac:dyDescent="0.3">
      <c r="S1922" s="142"/>
      <c r="T1922" s="142"/>
    </row>
    <row r="1923" spans="19:20" x14ac:dyDescent="0.3">
      <c r="S1923" s="142"/>
      <c r="T1923" s="142"/>
    </row>
    <row r="1924" spans="19:20" x14ac:dyDescent="0.3">
      <c r="S1924" s="142"/>
      <c r="T1924" s="142"/>
    </row>
    <row r="1925" spans="19:20" x14ac:dyDescent="0.3">
      <c r="S1925" s="142"/>
      <c r="T1925" s="142"/>
    </row>
    <row r="1926" spans="19:20" x14ac:dyDescent="0.3">
      <c r="S1926" s="142"/>
      <c r="T1926" s="142"/>
    </row>
    <row r="1927" spans="19:20" x14ac:dyDescent="0.3">
      <c r="S1927" s="142"/>
      <c r="T1927" s="142"/>
    </row>
    <row r="1928" spans="19:20" x14ac:dyDescent="0.3">
      <c r="S1928" s="142"/>
      <c r="T1928" s="142"/>
    </row>
    <row r="1929" spans="19:20" x14ac:dyDescent="0.3">
      <c r="S1929" s="142"/>
      <c r="T1929" s="142"/>
    </row>
    <row r="1930" spans="19:20" x14ac:dyDescent="0.3">
      <c r="S1930" s="142"/>
      <c r="T1930" s="142"/>
    </row>
    <row r="1931" spans="19:20" x14ac:dyDescent="0.3">
      <c r="S1931" s="142"/>
      <c r="T1931" s="142"/>
    </row>
    <row r="1932" spans="19:20" x14ac:dyDescent="0.3">
      <c r="S1932" s="142"/>
      <c r="T1932" s="142"/>
    </row>
    <row r="1933" spans="19:20" x14ac:dyDescent="0.3">
      <c r="S1933" s="142"/>
      <c r="T1933" s="142"/>
    </row>
    <row r="1934" spans="19:20" x14ac:dyDescent="0.3">
      <c r="S1934" s="142"/>
      <c r="T1934" s="142"/>
    </row>
    <row r="1935" spans="19:20" x14ac:dyDescent="0.3">
      <c r="S1935" s="142"/>
      <c r="T1935" s="142"/>
    </row>
    <row r="1936" spans="19:20" x14ac:dyDescent="0.3">
      <c r="S1936" s="142"/>
      <c r="T1936" s="142"/>
    </row>
    <row r="1937" spans="19:20" x14ac:dyDescent="0.3">
      <c r="S1937" s="142"/>
      <c r="T1937" s="142"/>
    </row>
    <row r="1938" spans="19:20" x14ac:dyDescent="0.3">
      <c r="S1938" s="142"/>
      <c r="T1938" s="142"/>
    </row>
    <row r="1939" spans="19:20" x14ac:dyDescent="0.3">
      <c r="S1939" s="142"/>
      <c r="T1939" s="142"/>
    </row>
    <row r="1940" spans="19:20" x14ac:dyDescent="0.3">
      <c r="S1940" s="142"/>
      <c r="T1940" s="142"/>
    </row>
    <row r="1941" spans="19:20" x14ac:dyDescent="0.3">
      <c r="S1941" s="142"/>
      <c r="T1941" s="142"/>
    </row>
    <row r="1942" spans="19:20" x14ac:dyDescent="0.3">
      <c r="S1942" s="142"/>
      <c r="T1942" s="142"/>
    </row>
    <row r="1943" spans="19:20" x14ac:dyDescent="0.3">
      <c r="S1943" s="142"/>
      <c r="T1943" s="142"/>
    </row>
    <row r="1944" spans="19:20" x14ac:dyDescent="0.3">
      <c r="S1944" s="142"/>
      <c r="T1944" s="142"/>
    </row>
    <row r="1945" spans="19:20" x14ac:dyDescent="0.3">
      <c r="S1945" s="142"/>
      <c r="T1945" s="142"/>
    </row>
    <row r="1946" spans="19:20" x14ac:dyDescent="0.3">
      <c r="S1946" s="142"/>
      <c r="T1946" s="142"/>
    </row>
    <row r="1947" spans="19:20" x14ac:dyDescent="0.3">
      <c r="S1947" s="142"/>
      <c r="T1947" s="142"/>
    </row>
    <row r="1948" spans="19:20" x14ac:dyDescent="0.3">
      <c r="S1948" s="142"/>
      <c r="T1948" s="142"/>
    </row>
    <row r="1949" spans="19:20" x14ac:dyDescent="0.3">
      <c r="S1949" s="142"/>
      <c r="T1949" s="142"/>
    </row>
    <row r="1950" spans="19:20" x14ac:dyDescent="0.3">
      <c r="S1950" s="142"/>
      <c r="T1950" s="142"/>
    </row>
    <row r="1951" spans="19:20" x14ac:dyDescent="0.3">
      <c r="S1951" s="142"/>
      <c r="T1951" s="142"/>
    </row>
    <row r="1952" spans="19:20" x14ac:dyDescent="0.3">
      <c r="S1952" s="142"/>
      <c r="T1952" s="142"/>
    </row>
    <row r="1953" spans="19:20" x14ac:dyDescent="0.3">
      <c r="S1953" s="142"/>
      <c r="T1953" s="142"/>
    </row>
    <row r="1954" spans="19:20" x14ac:dyDescent="0.3">
      <c r="S1954" s="142"/>
      <c r="T1954" s="142"/>
    </row>
    <row r="1955" spans="19:20" x14ac:dyDescent="0.3">
      <c r="S1955" s="142"/>
      <c r="T1955" s="142"/>
    </row>
    <row r="1956" spans="19:20" x14ac:dyDescent="0.3">
      <c r="S1956" s="142"/>
      <c r="T1956" s="142"/>
    </row>
    <row r="1957" spans="19:20" x14ac:dyDescent="0.3">
      <c r="S1957" s="142"/>
      <c r="T1957" s="142"/>
    </row>
    <row r="1958" spans="19:20" x14ac:dyDescent="0.3">
      <c r="S1958" s="142"/>
      <c r="T1958" s="142"/>
    </row>
    <row r="1959" spans="19:20" x14ac:dyDescent="0.3">
      <c r="S1959" s="142"/>
      <c r="T1959" s="142"/>
    </row>
    <row r="1960" spans="19:20" x14ac:dyDescent="0.3">
      <c r="S1960" s="142"/>
      <c r="T1960" s="142"/>
    </row>
    <row r="1961" spans="19:20" x14ac:dyDescent="0.3">
      <c r="S1961" s="142"/>
      <c r="T1961" s="142"/>
    </row>
    <row r="1962" spans="19:20" x14ac:dyDescent="0.3">
      <c r="S1962" s="142"/>
      <c r="T1962" s="142"/>
    </row>
    <row r="1963" spans="19:20" x14ac:dyDescent="0.3">
      <c r="S1963" s="142"/>
      <c r="T1963" s="142"/>
    </row>
    <row r="1964" spans="19:20" x14ac:dyDescent="0.3">
      <c r="S1964" s="142"/>
      <c r="T1964" s="142"/>
    </row>
    <row r="1965" spans="19:20" x14ac:dyDescent="0.3">
      <c r="S1965" s="142"/>
      <c r="T1965" s="142"/>
    </row>
    <row r="1966" spans="19:20" x14ac:dyDescent="0.3">
      <c r="S1966" s="142"/>
      <c r="T1966" s="142"/>
    </row>
    <row r="1967" spans="19:20" x14ac:dyDescent="0.3">
      <c r="S1967" s="142"/>
      <c r="T1967" s="142"/>
    </row>
    <row r="1968" spans="19:20" x14ac:dyDescent="0.3">
      <c r="S1968" s="142"/>
      <c r="T1968" s="142"/>
    </row>
    <row r="1969" spans="19:20" x14ac:dyDescent="0.3">
      <c r="S1969" s="142"/>
      <c r="T1969" s="142"/>
    </row>
    <row r="1970" spans="19:20" x14ac:dyDescent="0.3">
      <c r="S1970" s="142"/>
      <c r="T1970" s="142"/>
    </row>
    <row r="1971" spans="19:20" x14ac:dyDescent="0.3">
      <c r="S1971" s="142"/>
      <c r="T1971" s="142"/>
    </row>
    <row r="1972" spans="19:20" x14ac:dyDescent="0.3">
      <c r="S1972" s="142"/>
      <c r="T1972" s="142"/>
    </row>
    <row r="1973" spans="19:20" x14ac:dyDescent="0.3">
      <c r="S1973" s="142"/>
      <c r="T1973" s="142"/>
    </row>
    <row r="1974" spans="19:20" x14ac:dyDescent="0.3">
      <c r="S1974" s="142"/>
      <c r="T1974" s="142"/>
    </row>
    <row r="1975" spans="19:20" x14ac:dyDescent="0.3">
      <c r="S1975" s="142"/>
      <c r="T1975" s="142"/>
    </row>
    <row r="1976" spans="19:20" x14ac:dyDescent="0.3">
      <c r="S1976" s="142"/>
      <c r="T1976" s="142"/>
    </row>
    <row r="1977" spans="19:20" x14ac:dyDescent="0.3">
      <c r="S1977" s="142"/>
      <c r="T1977" s="142"/>
    </row>
    <row r="1978" spans="19:20" x14ac:dyDescent="0.3">
      <c r="S1978" s="142"/>
      <c r="T1978" s="142"/>
    </row>
    <row r="1979" spans="19:20" x14ac:dyDescent="0.3">
      <c r="S1979" s="142"/>
      <c r="T1979" s="142"/>
    </row>
    <row r="1980" spans="19:20" x14ac:dyDescent="0.3">
      <c r="S1980" s="142"/>
      <c r="T1980" s="142"/>
    </row>
    <row r="1981" spans="19:20" x14ac:dyDescent="0.3">
      <c r="S1981" s="142"/>
      <c r="T1981" s="142"/>
    </row>
    <row r="1982" spans="19:20" x14ac:dyDescent="0.3">
      <c r="S1982" s="142"/>
      <c r="T1982" s="142"/>
    </row>
    <row r="1983" spans="19:20" x14ac:dyDescent="0.3">
      <c r="S1983" s="142"/>
      <c r="T1983" s="142"/>
    </row>
    <row r="1984" spans="19:20" x14ac:dyDescent="0.3">
      <c r="S1984" s="142"/>
      <c r="T1984" s="142"/>
    </row>
    <row r="1985" spans="19:20" x14ac:dyDescent="0.3">
      <c r="S1985" s="142"/>
      <c r="T1985" s="142"/>
    </row>
    <row r="1986" spans="19:20" x14ac:dyDescent="0.3">
      <c r="S1986" s="142"/>
      <c r="T1986" s="142"/>
    </row>
    <row r="1987" spans="19:20" x14ac:dyDescent="0.3">
      <c r="S1987" s="142"/>
      <c r="T1987" s="142"/>
    </row>
    <row r="1988" spans="19:20" x14ac:dyDescent="0.3">
      <c r="S1988" s="142"/>
      <c r="T1988" s="142"/>
    </row>
    <row r="1989" spans="19:20" x14ac:dyDescent="0.3">
      <c r="S1989" s="142"/>
      <c r="T1989" s="142"/>
    </row>
    <row r="1990" spans="19:20" x14ac:dyDescent="0.3">
      <c r="S1990" s="142"/>
      <c r="T1990" s="142"/>
    </row>
    <row r="1991" spans="19:20" x14ac:dyDescent="0.3">
      <c r="S1991" s="142"/>
      <c r="T1991" s="142"/>
    </row>
    <row r="1992" spans="19:20" x14ac:dyDescent="0.3">
      <c r="S1992" s="142"/>
      <c r="T1992" s="142"/>
    </row>
    <row r="1993" spans="19:20" x14ac:dyDescent="0.3">
      <c r="S1993" s="142"/>
      <c r="T1993" s="142"/>
    </row>
    <row r="1994" spans="19:20" x14ac:dyDescent="0.3">
      <c r="S1994" s="142"/>
      <c r="T1994" s="142"/>
    </row>
    <row r="1995" spans="19:20" x14ac:dyDescent="0.3">
      <c r="S1995" s="142"/>
      <c r="T1995" s="142"/>
    </row>
    <row r="1996" spans="19:20" x14ac:dyDescent="0.3">
      <c r="S1996" s="142"/>
      <c r="T1996" s="142"/>
    </row>
    <row r="1997" spans="19:20" x14ac:dyDescent="0.3">
      <c r="S1997" s="142"/>
      <c r="T1997" s="142"/>
    </row>
    <row r="1998" spans="19:20" x14ac:dyDescent="0.3">
      <c r="S1998" s="142"/>
      <c r="T1998" s="142"/>
    </row>
    <row r="1999" spans="19:20" x14ac:dyDescent="0.3">
      <c r="S1999" s="142"/>
      <c r="T1999" s="142"/>
    </row>
    <row r="2000" spans="19:20" x14ac:dyDescent="0.3">
      <c r="S2000" s="142"/>
      <c r="T2000" s="142"/>
    </row>
    <row r="2001" spans="19:20" x14ac:dyDescent="0.3">
      <c r="S2001" s="142"/>
      <c r="T2001" s="142"/>
    </row>
    <row r="2002" spans="19:20" x14ac:dyDescent="0.3">
      <c r="S2002" s="142"/>
      <c r="T2002" s="142"/>
    </row>
    <row r="2003" spans="19:20" x14ac:dyDescent="0.3">
      <c r="S2003" s="142"/>
      <c r="T2003" s="142"/>
    </row>
    <row r="2004" spans="19:20" x14ac:dyDescent="0.3">
      <c r="S2004" s="142"/>
      <c r="T2004" s="142"/>
    </row>
    <row r="2005" spans="19:20" x14ac:dyDescent="0.3">
      <c r="S2005" s="142"/>
      <c r="T2005" s="142"/>
    </row>
    <row r="2006" spans="19:20" x14ac:dyDescent="0.3">
      <c r="S2006" s="142"/>
      <c r="T2006" s="142"/>
    </row>
    <row r="2007" spans="19:20" x14ac:dyDescent="0.3">
      <c r="S2007" s="142"/>
      <c r="T2007" s="142"/>
    </row>
    <row r="2008" spans="19:20" x14ac:dyDescent="0.3">
      <c r="S2008" s="142"/>
      <c r="T2008" s="142"/>
    </row>
    <row r="2009" spans="19:20" x14ac:dyDescent="0.3">
      <c r="S2009" s="142"/>
      <c r="T2009" s="142"/>
    </row>
    <row r="2010" spans="19:20" x14ac:dyDescent="0.3">
      <c r="S2010" s="142"/>
      <c r="T2010" s="142"/>
    </row>
    <row r="2011" spans="19:20" x14ac:dyDescent="0.3">
      <c r="S2011" s="142"/>
      <c r="T2011" s="142"/>
    </row>
    <row r="2012" spans="19:20" x14ac:dyDescent="0.3">
      <c r="S2012" s="142"/>
      <c r="T2012" s="142"/>
    </row>
    <row r="2013" spans="19:20" x14ac:dyDescent="0.3">
      <c r="S2013" s="142"/>
      <c r="T2013" s="142"/>
    </row>
    <row r="2014" spans="19:20" x14ac:dyDescent="0.3">
      <c r="S2014" s="142"/>
      <c r="T2014" s="142"/>
    </row>
    <row r="2015" spans="19:20" x14ac:dyDescent="0.3">
      <c r="S2015" s="142"/>
      <c r="T2015" s="142"/>
    </row>
    <row r="2016" spans="19:20" x14ac:dyDescent="0.3">
      <c r="S2016" s="142"/>
      <c r="T2016" s="142"/>
    </row>
    <row r="2017" spans="19:20" x14ac:dyDescent="0.3">
      <c r="S2017" s="142"/>
      <c r="T2017" s="142"/>
    </row>
    <row r="2018" spans="19:20" x14ac:dyDescent="0.3">
      <c r="S2018" s="142"/>
      <c r="T2018" s="142"/>
    </row>
    <row r="2019" spans="19:20" x14ac:dyDescent="0.3">
      <c r="S2019" s="142"/>
      <c r="T2019" s="142"/>
    </row>
    <row r="2020" spans="19:20" x14ac:dyDescent="0.3">
      <c r="S2020" s="142"/>
      <c r="T2020" s="142"/>
    </row>
    <row r="2021" spans="19:20" x14ac:dyDescent="0.3">
      <c r="S2021" s="142"/>
      <c r="T2021" s="142"/>
    </row>
    <row r="2022" spans="19:20" x14ac:dyDescent="0.3">
      <c r="S2022" s="142"/>
      <c r="T2022" s="142"/>
    </row>
    <row r="2023" spans="19:20" x14ac:dyDescent="0.3">
      <c r="S2023" s="142"/>
      <c r="T2023" s="142"/>
    </row>
    <row r="2024" spans="19:20" x14ac:dyDescent="0.3">
      <c r="S2024" s="142"/>
      <c r="T2024" s="142"/>
    </row>
    <row r="2025" spans="19:20" x14ac:dyDescent="0.3">
      <c r="S2025" s="142"/>
      <c r="T2025" s="142"/>
    </row>
    <row r="2026" spans="19:20" x14ac:dyDescent="0.3">
      <c r="S2026" s="142"/>
      <c r="T2026" s="142"/>
    </row>
    <row r="2027" spans="19:20" x14ac:dyDescent="0.3">
      <c r="S2027" s="142"/>
      <c r="T2027" s="142"/>
    </row>
    <row r="2028" spans="19:20" x14ac:dyDescent="0.3">
      <c r="S2028" s="142"/>
      <c r="T2028" s="142"/>
    </row>
    <row r="2029" spans="19:20" x14ac:dyDescent="0.3">
      <c r="S2029" s="142"/>
      <c r="T2029" s="142"/>
    </row>
    <row r="2030" spans="19:20" x14ac:dyDescent="0.3">
      <c r="S2030" s="142"/>
      <c r="T2030" s="142"/>
    </row>
    <row r="2031" spans="19:20" x14ac:dyDescent="0.3">
      <c r="S2031" s="142"/>
      <c r="T2031" s="142"/>
    </row>
    <row r="2032" spans="19:20" x14ac:dyDescent="0.3">
      <c r="S2032" s="142"/>
      <c r="T2032" s="142"/>
    </row>
    <row r="2033" spans="19:20" x14ac:dyDescent="0.3">
      <c r="S2033" s="142"/>
      <c r="T2033" s="142"/>
    </row>
    <row r="2034" spans="19:20" x14ac:dyDescent="0.3">
      <c r="S2034" s="142"/>
      <c r="T2034" s="142"/>
    </row>
    <row r="2035" spans="19:20" x14ac:dyDescent="0.3">
      <c r="S2035" s="142"/>
      <c r="T2035" s="142"/>
    </row>
    <row r="2036" spans="19:20" x14ac:dyDescent="0.3">
      <c r="S2036" s="142"/>
      <c r="T2036" s="142"/>
    </row>
    <row r="2037" spans="19:20" x14ac:dyDescent="0.3">
      <c r="S2037" s="142"/>
      <c r="T2037" s="142"/>
    </row>
    <row r="2038" spans="19:20" x14ac:dyDescent="0.3">
      <c r="S2038" s="142"/>
      <c r="T2038" s="142"/>
    </row>
    <row r="2039" spans="19:20" x14ac:dyDescent="0.3">
      <c r="S2039" s="142"/>
      <c r="T2039" s="142"/>
    </row>
    <row r="2040" spans="19:20" x14ac:dyDescent="0.3">
      <c r="S2040" s="142"/>
      <c r="T2040" s="142"/>
    </row>
    <row r="2041" spans="19:20" x14ac:dyDescent="0.3">
      <c r="S2041" s="142"/>
      <c r="T2041" s="142"/>
    </row>
    <row r="2042" spans="19:20" x14ac:dyDescent="0.3">
      <c r="S2042" s="142"/>
      <c r="T2042" s="142"/>
    </row>
    <row r="2043" spans="19:20" x14ac:dyDescent="0.3">
      <c r="S2043" s="142"/>
      <c r="T2043" s="142"/>
    </row>
    <row r="2044" spans="19:20" x14ac:dyDescent="0.3">
      <c r="S2044" s="142"/>
      <c r="T2044" s="142"/>
    </row>
    <row r="2045" spans="19:20" x14ac:dyDescent="0.3">
      <c r="S2045" s="142"/>
      <c r="T2045" s="142"/>
    </row>
    <row r="2046" spans="19:20" x14ac:dyDescent="0.3">
      <c r="S2046" s="142"/>
      <c r="T2046" s="142"/>
    </row>
    <row r="2047" spans="19:20" x14ac:dyDescent="0.3">
      <c r="S2047" s="142"/>
      <c r="T2047" s="142"/>
    </row>
    <row r="2048" spans="19:20" x14ac:dyDescent="0.3">
      <c r="S2048" s="142"/>
      <c r="T2048" s="142"/>
    </row>
    <row r="2049" spans="19:20" x14ac:dyDescent="0.3">
      <c r="S2049" s="142"/>
      <c r="T2049" s="142"/>
    </row>
    <row r="2050" spans="19:20" x14ac:dyDescent="0.3">
      <c r="S2050" s="142"/>
      <c r="T2050" s="142"/>
    </row>
    <row r="2051" spans="19:20" x14ac:dyDescent="0.3">
      <c r="S2051" s="142"/>
      <c r="T2051" s="142"/>
    </row>
    <row r="2052" spans="19:20" x14ac:dyDescent="0.3">
      <c r="S2052" s="142"/>
      <c r="T2052" s="142"/>
    </row>
    <row r="2053" spans="19:20" x14ac:dyDescent="0.3">
      <c r="S2053" s="142"/>
      <c r="T2053" s="142"/>
    </row>
    <row r="2054" spans="19:20" x14ac:dyDescent="0.3">
      <c r="S2054" s="142"/>
      <c r="T2054" s="142"/>
    </row>
    <row r="2055" spans="19:20" x14ac:dyDescent="0.3">
      <c r="S2055" s="142"/>
      <c r="T2055" s="142"/>
    </row>
    <row r="2056" spans="19:20" x14ac:dyDescent="0.3">
      <c r="S2056" s="142"/>
      <c r="T2056" s="142"/>
    </row>
    <row r="2057" spans="19:20" x14ac:dyDescent="0.3">
      <c r="S2057" s="142"/>
      <c r="T2057" s="142"/>
    </row>
    <row r="2058" spans="19:20" x14ac:dyDescent="0.3">
      <c r="S2058" s="142"/>
      <c r="T2058" s="142"/>
    </row>
    <row r="2059" spans="19:20" x14ac:dyDescent="0.3">
      <c r="S2059" s="142"/>
      <c r="T2059" s="142"/>
    </row>
    <row r="2060" spans="19:20" x14ac:dyDescent="0.3">
      <c r="S2060" s="142"/>
      <c r="T2060" s="142"/>
    </row>
    <row r="2061" spans="19:20" x14ac:dyDescent="0.3">
      <c r="S2061" s="142"/>
      <c r="T2061" s="142"/>
    </row>
    <row r="2062" spans="19:20" x14ac:dyDescent="0.3">
      <c r="S2062" s="142"/>
      <c r="T2062" s="142"/>
    </row>
    <row r="2063" spans="19:20" x14ac:dyDescent="0.3">
      <c r="S2063" s="142"/>
      <c r="T2063" s="142"/>
    </row>
    <row r="2064" spans="19:20" x14ac:dyDescent="0.3">
      <c r="S2064" s="142"/>
      <c r="T2064" s="142"/>
    </row>
    <row r="2065" spans="19:20" x14ac:dyDescent="0.3">
      <c r="S2065" s="142"/>
      <c r="T2065" s="142"/>
    </row>
    <row r="2066" spans="19:20" x14ac:dyDescent="0.3">
      <c r="S2066" s="142"/>
      <c r="T2066" s="142"/>
    </row>
    <row r="2067" spans="19:20" x14ac:dyDescent="0.3">
      <c r="S2067" s="142"/>
      <c r="T2067" s="142"/>
    </row>
    <row r="2068" spans="19:20" x14ac:dyDescent="0.3">
      <c r="S2068" s="142"/>
      <c r="T2068" s="142"/>
    </row>
    <row r="2069" spans="19:20" x14ac:dyDescent="0.3">
      <c r="S2069" s="142"/>
      <c r="T2069" s="142"/>
    </row>
    <row r="2070" spans="19:20" x14ac:dyDescent="0.3">
      <c r="S2070" s="142"/>
      <c r="T2070" s="142"/>
    </row>
    <row r="2071" spans="19:20" x14ac:dyDescent="0.3">
      <c r="S2071" s="142"/>
      <c r="T2071" s="142"/>
    </row>
    <row r="2072" spans="19:20" x14ac:dyDescent="0.3">
      <c r="S2072" s="142"/>
      <c r="T2072" s="142"/>
    </row>
    <row r="2073" spans="19:20" x14ac:dyDescent="0.3">
      <c r="S2073" s="142"/>
      <c r="T2073" s="142"/>
    </row>
    <row r="2074" spans="19:20" x14ac:dyDescent="0.3">
      <c r="S2074" s="142"/>
      <c r="T2074" s="142"/>
    </row>
    <row r="2075" spans="19:20" x14ac:dyDescent="0.3">
      <c r="S2075" s="142"/>
      <c r="T2075" s="142"/>
    </row>
    <row r="2076" spans="19:20" x14ac:dyDescent="0.3">
      <c r="S2076" s="142"/>
      <c r="T2076" s="142"/>
    </row>
    <row r="2077" spans="19:20" x14ac:dyDescent="0.3">
      <c r="S2077" s="142"/>
      <c r="T2077" s="142"/>
    </row>
    <row r="2078" spans="19:20" x14ac:dyDescent="0.3">
      <c r="S2078" s="142"/>
      <c r="T2078" s="142"/>
    </row>
    <row r="2079" spans="19:20" x14ac:dyDescent="0.3">
      <c r="S2079" s="142"/>
      <c r="T2079" s="142"/>
    </row>
    <row r="2080" spans="19:20" x14ac:dyDescent="0.3">
      <c r="S2080" s="142"/>
      <c r="T2080" s="142"/>
    </row>
    <row r="2081" spans="19:20" x14ac:dyDescent="0.3">
      <c r="S2081" s="142"/>
      <c r="T2081" s="142"/>
    </row>
    <row r="2082" spans="19:20" x14ac:dyDescent="0.3">
      <c r="S2082" s="142"/>
      <c r="T2082" s="142"/>
    </row>
    <row r="2083" spans="19:20" x14ac:dyDescent="0.3">
      <c r="S2083" s="142"/>
      <c r="T2083" s="142"/>
    </row>
    <row r="2084" spans="19:20" x14ac:dyDescent="0.3">
      <c r="S2084" s="142"/>
      <c r="T2084" s="142"/>
    </row>
    <row r="2085" spans="19:20" x14ac:dyDescent="0.3">
      <c r="S2085" s="142"/>
      <c r="T2085" s="142"/>
    </row>
    <row r="2086" spans="19:20" x14ac:dyDescent="0.3">
      <c r="S2086" s="142"/>
      <c r="T2086" s="142"/>
    </row>
    <row r="2087" spans="19:20" x14ac:dyDescent="0.3">
      <c r="S2087" s="142"/>
      <c r="T2087" s="142"/>
    </row>
    <row r="2088" spans="19:20" x14ac:dyDescent="0.3">
      <c r="S2088" s="142"/>
      <c r="T2088" s="142"/>
    </row>
    <row r="2089" spans="19:20" x14ac:dyDescent="0.3">
      <c r="S2089" s="142"/>
      <c r="T2089" s="142"/>
    </row>
    <row r="2090" spans="19:20" x14ac:dyDescent="0.3">
      <c r="S2090" s="142"/>
      <c r="T2090" s="142"/>
    </row>
    <row r="2091" spans="19:20" x14ac:dyDescent="0.3">
      <c r="S2091" s="142"/>
      <c r="T2091" s="142"/>
    </row>
    <row r="2092" spans="19:20" x14ac:dyDescent="0.3">
      <c r="S2092" s="142"/>
      <c r="T2092" s="142"/>
    </row>
    <row r="2093" spans="19:20" x14ac:dyDescent="0.3">
      <c r="S2093" s="142"/>
      <c r="T2093" s="142"/>
    </row>
    <row r="2094" spans="19:20" x14ac:dyDescent="0.3">
      <c r="S2094" s="142"/>
      <c r="T2094" s="142"/>
    </row>
    <row r="2095" spans="19:20" x14ac:dyDescent="0.3">
      <c r="S2095" s="142"/>
      <c r="T2095" s="142"/>
    </row>
    <row r="2096" spans="19:20" x14ac:dyDescent="0.3">
      <c r="S2096" s="142"/>
      <c r="T2096" s="142"/>
    </row>
    <row r="2097" spans="19:20" x14ac:dyDescent="0.3">
      <c r="S2097" s="142"/>
      <c r="T2097" s="142"/>
    </row>
    <row r="2098" spans="19:20" x14ac:dyDescent="0.3">
      <c r="S2098" s="142"/>
      <c r="T2098" s="142"/>
    </row>
    <row r="2099" spans="19:20" x14ac:dyDescent="0.3">
      <c r="S2099" s="142"/>
      <c r="T2099" s="142"/>
    </row>
    <row r="2100" spans="19:20" x14ac:dyDescent="0.3">
      <c r="S2100" s="142"/>
      <c r="T2100" s="142"/>
    </row>
    <row r="2101" spans="19:20" x14ac:dyDescent="0.3">
      <c r="S2101" s="142"/>
      <c r="T2101" s="142"/>
    </row>
    <row r="2102" spans="19:20" x14ac:dyDescent="0.3">
      <c r="S2102" s="142"/>
      <c r="T2102" s="142"/>
    </row>
    <row r="2103" spans="19:20" x14ac:dyDescent="0.3">
      <c r="S2103" s="142"/>
      <c r="T2103" s="142"/>
    </row>
    <row r="2104" spans="19:20" x14ac:dyDescent="0.3">
      <c r="S2104" s="142"/>
      <c r="T2104" s="142"/>
    </row>
    <row r="2105" spans="19:20" x14ac:dyDescent="0.3">
      <c r="S2105" s="142"/>
      <c r="T2105" s="142"/>
    </row>
    <row r="2106" spans="19:20" x14ac:dyDescent="0.3">
      <c r="S2106" s="142"/>
      <c r="T2106" s="142"/>
    </row>
    <row r="2107" spans="19:20" x14ac:dyDescent="0.3">
      <c r="S2107" s="142"/>
      <c r="T2107" s="142"/>
    </row>
    <row r="2108" spans="19:20" x14ac:dyDescent="0.3">
      <c r="S2108" s="142"/>
      <c r="T2108" s="142"/>
    </row>
    <row r="2109" spans="19:20" x14ac:dyDescent="0.3">
      <c r="S2109" s="142"/>
      <c r="T2109" s="142"/>
    </row>
    <row r="2110" spans="19:20" x14ac:dyDescent="0.3">
      <c r="S2110" s="142"/>
      <c r="T2110" s="142"/>
    </row>
    <row r="2111" spans="19:20" x14ac:dyDescent="0.3">
      <c r="S2111" s="142"/>
      <c r="T2111" s="142"/>
    </row>
    <row r="2112" spans="19:20" x14ac:dyDescent="0.3">
      <c r="S2112" s="142"/>
      <c r="T2112" s="142"/>
    </row>
    <row r="2113" spans="19:20" x14ac:dyDescent="0.3">
      <c r="S2113" s="142"/>
      <c r="T2113" s="142"/>
    </row>
    <row r="2114" spans="19:20" x14ac:dyDescent="0.3">
      <c r="S2114" s="142"/>
      <c r="T2114" s="142"/>
    </row>
    <row r="2115" spans="19:20" x14ac:dyDescent="0.3">
      <c r="S2115" s="142"/>
      <c r="T2115" s="142"/>
    </row>
    <row r="2116" spans="19:20" x14ac:dyDescent="0.3">
      <c r="S2116" s="142"/>
      <c r="T2116" s="142"/>
    </row>
    <row r="2117" spans="19:20" x14ac:dyDescent="0.3">
      <c r="S2117" s="142"/>
      <c r="T2117" s="142"/>
    </row>
    <row r="2118" spans="19:20" x14ac:dyDescent="0.3">
      <c r="S2118" s="142"/>
      <c r="T2118" s="142"/>
    </row>
    <row r="2119" spans="19:20" x14ac:dyDescent="0.3">
      <c r="S2119" s="142"/>
      <c r="T2119" s="142"/>
    </row>
    <row r="2120" spans="19:20" x14ac:dyDescent="0.3">
      <c r="S2120" s="142"/>
      <c r="T2120" s="142"/>
    </row>
    <row r="2121" spans="19:20" x14ac:dyDescent="0.3">
      <c r="S2121" s="142"/>
      <c r="T2121" s="142"/>
    </row>
    <row r="2122" spans="19:20" x14ac:dyDescent="0.3">
      <c r="S2122" s="142"/>
      <c r="T2122" s="142"/>
    </row>
    <row r="2123" spans="19:20" x14ac:dyDescent="0.3">
      <c r="S2123" s="142"/>
      <c r="T2123" s="142"/>
    </row>
    <row r="2124" spans="19:20" x14ac:dyDescent="0.3">
      <c r="S2124" s="142"/>
      <c r="T2124" s="142"/>
    </row>
    <row r="2125" spans="19:20" x14ac:dyDescent="0.3">
      <c r="S2125" s="142"/>
      <c r="T2125" s="142"/>
    </row>
    <row r="2126" spans="19:20" x14ac:dyDescent="0.3">
      <c r="S2126" s="142"/>
      <c r="T2126" s="142"/>
    </row>
    <row r="2127" spans="19:20" x14ac:dyDescent="0.3">
      <c r="S2127" s="142"/>
      <c r="T2127" s="142"/>
    </row>
    <row r="2128" spans="19:20" x14ac:dyDescent="0.3">
      <c r="S2128" s="142"/>
      <c r="T2128" s="142"/>
    </row>
    <row r="2129" spans="19:20" x14ac:dyDescent="0.3">
      <c r="S2129" s="142"/>
      <c r="T2129" s="142"/>
    </row>
    <row r="2130" spans="19:20" x14ac:dyDescent="0.3">
      <c r="S2130" s="142"/>
      <c r="T2130" s="142"/>
    </row>
    <row r="2131" spans="19:20" x14ac:dyDescent="0.3">
      <c r="S2131" s="142"/>
      <c r="T2131" s="142"/>
    </row>
    <row r="2132" spans="19:20" x14ac:dyDescent="0.3">
      <c r="S2132" s="142"/>
      <c r="T2132" s="142"/>
    </row>
    <row r="2133" spans="19:20" x14ac:dyDescent="0.3">
      <c r="S2133" s="142"/>
      <c r="T2133" s="142"/>
    </row>
    <row r="2134" spans="19:20" x14ac:dyDescent="0.3">
      <c r="S2134" s="142"/>
      <c r="T2134" s="142"/>
    </row>
    <row r="2135" spans="19:20" x14ac:dyDescent="0.3">
      <c r="S2135" s="142"/>
      <c r="T2135" s="142"/>
    </row>
    <row r="2136" spans="19:20" x14ac:dyDescent="0.3">
      <c r="S2136" s="142"/>
      <c r="T2136" s="142"/>
    </row>
    <row r="2137" spans="19:20" x14ac:dyDescent="0.3">
      <c r="S2137" s="142"/>
      <c r="T2137" s="142"/>
    </row>
    <row r="2138" spans="19:20" x14ac:dyDescent="0.3">
      <c r="S2138" s="142"/>
      <c r="T2138" s="142"/>
    </row>
    <row r="2139" spans="19:20" x14ac:dyDescent="0.3">
      <c r="S2139" s="142"/>
      <c r="T2139" s="142"/>
    </row>
    <row r="2140" spans="19:20" x14ac:dyDescent="0.3">
      <c r="S2140" s="142"/>
      <c r="T2140" s="142"/>
    </row>
    <row r="2141" spans="19:20" x14ac:dyDescent="0.3">
      <c r="S2141" s="142"/>
      <c r="T2141" s="142"/>
    </row>
    <row r="2142" spans="19:20" x14ac:dyDescent="0.3">
      <c r="S2142" s="142"/>
      <c r="T2142" s="142"/>
    </row>
    <row r="2143" spans="19:20" x14ac:dyDescent="0.3">
      <c r="S2143" s="142"/>
      <c r="T2143" s="142"/>
    </row>
    <row r="2144" spans="19:20" x14ac:dyDescent="0.3">
      <c r="S2144" s="142"/>
      <c r="T2144" s="142"/>
    </row>
    <row r="2145" spans="19:20" x14ac:dyDescent="0.3">
      <c r="S2145" s="142"/>
      <c r="T2145" s="142"/>
    </row>
    <row r="2146" spans="19:20" x14ac:dyDescent="0.3">
      <c r="S2146" s="142"/>
      <c r="T2146" s="142"/>
    </row>
    <row r="2147" spans="19:20" x14ac:dyDescent="0.3">
      <c r="S2147" s="142"/>
      <c r="T2147" s="142"/>
    </row>
    <row r="2148" spans="19:20" x14ac:dyDescent="0.3">
      <c r="S2148" s="142"/>
      <c r="T2148" s="142"/>
    </row>
    <row r="2149" spans="19:20" x14ac:dyDescent="0.3">
      <c r="S2149" s="142"/>
      <c r="T2149" s="142"/>
    </row>
    <row r="2150" spans="19:20" x14ac:dyDescent="0.3">
      <c r="S2150" s="142"/>
      <c r="T2150" s="142"/>
    </row>
    <row r="2151" spans="19:20" x14ac:dyDescent="0.3">
      <c r="S2151" s="142"/>
      <c r="T2151" s="142"/>
    </row>
    <row r="2152" spans="19:20" x14ac:dyDescent="0.3">
      <c r="S2152" s="142"/>
      <c r="T2152" s="142"/>
    </row>
    <row r="2153" spans="19:20" x14ac:dyDescent="0.3">
      <c r="S2153" s="142"/>
      <c r="T2153" s="142"/>
    </row>
    <row r="2154" spans="19:20" x14ac:dyDescent="0.3">
      <c r="S2154" s="142"/>
      <c r="T2154" s="142"/>
    </row>
    <row r="2155" spans="19:20" x14ac:dyDescent="0.3">
      <c r="S2155" s="142"/>
      <c r="T2155" s="142"/>
    </row>
    <row r="2156" spans="19:20" x14ac:dyDescent="0.3">
      <c r="S2156" s="142"/>
      <c r="T2156" s="142"/>
    </row>
    <row r="2157" spans="19:20" x14ac:dyDescent="0.3">
      <c r="S2157" s="142"/>
      <c r="T2157" s="142"/>
    </row>
    <row r="2158" spans="19:20" x14ac:dyDescent="0.3">
      <c r="S2158" s="142"/>
      <c r="T2158" s="142"/>
    </row>
    <row r="2159" spans="19:20" x14ac:dyDescent="0.3">
      <c r="S2159" s="142"/>
      <c r="T2159" s="142"/>
    </row>
    <row r="2160" spans="19:20" x14ac:dyDescent="0.3">
      <c r="S2160" s="142"/>
      <c r="T2160" s="142"/>
    </row>
    <row r="2161" spans="19:20" x14ac:dyDescent="0.3">
      <c r="S2161" s="142"/>
      <c r="T2161" s="142"/>
    </row>
    <row r="2162" spans="19:20" x14ac:dyDescent="0.3">
      <c r="S2162" s="142"/>
      <c r="T2162" s="142"/>
    </row>
    <row r="2163" spans="19:20" x14ac:dyDescent="0.3">
      <c r="S2163" s="142"/>
      <c r="T2163" s="142"/>
    </row>
    <row r="2164" spans="19:20" x14ac:dyDescent="0.3">
      <c r="S2164" s="142"/>
      <c r="T2164" s="142"/>
    </row>
    <row r="2165" spans="19:20" x14ac:dyDescent="0.3">
      <c r="S2165" s="142"/>
      <c r="T2165" s="142"/>
    </row>
    <row r="2166" spans="19:20" x14ac:dyDescent="0.3">
      <c r="S2166" s="142"/>
      <c r="T2166" s="142"/>
    </row>
    <row r="2167" spans="19:20" x14ac:dyDescent="0.3">
      <c r="S2167" s="142"/>
      <c r="T2167" s="142"/>
    </row>
    <row r="2168" spans="19:20" x14ac:dyDescent="0.3">
      <c r="S2168" s="142"/>
      <c r="T2168" s="142"/>
    </row>
    <row r="2169" spans="19:20" x14ac:dyDescent="0.3">
      <c r="S2169" s="142"/>
      <c r="T2169" s="142"/>
    </row>
    <row r="2170" spans="19:20" x14ac:dyDescent="0.3">
      <c r="S2170" s="142"/>
      <c r="T2170" s="142"/>
    </row>
    <row r="2171" spans="19:20" x14ac:dyDescent="0.3">
      <c r="S2171" s="142"/>
      <c r="T2171" s="142"/>
    </row>
    <row r="2172" spans="19:20" x14ac:dyDescent="0.3">
      <c r="S2172" s="142"/>
      <c r="T2172" s="142"/>
    </row>
    <row r="2173" spans="19:20" x14ac:dyDescent="0.3">
      <c r="S2173" s="142"/>
      <c r="T2173" s="142"/>
    </row>
    <row r="2174" spans="19:20" x14ac:dyDescent="0.3">
      <c r="S2174" s="142"/>
      <c r="T2174" s="142"/>
    </row>
    <row r="2175" spans="19:20" x14ac:dyDescent="0.3">
      <c r="S2175" s="142"/>
      <c r="T2175" s="142"/>
    </row>
    <row r="2176" spans="19:20" x14ac:dyDescent="0.3">
      <c r="S2176" s="142"/>
      <c r="T2176" s="142"/>
    </row>
    <row r="2177" spans="19:20" x14ac:dyDescent="0.3">
      <c r="S2177" s="142"/>
      <c r="T2177" s="142"/>
    </row>
    <row r="2178" spans="19:20" x14ac:dyDescent="0.3">
      <c r="S2178" s="142"/>
      <c r="T2178" s="142"/>
    </row>
    <row r="2179" spans="19:20" x14ac:dyDescent="0.3">
      <c r="S2179" s="142"/>
      <c r="T2179" s="142"/>
    </row>
    <row r="2180" spans="19:20" x14ac:dyDescent="0.3">
      <c r="S2180" s="142"/>
      <c r="T2180" s="142"/>
    </row>
    <row r="2181" spans="19:20" x14ac:dyDescent="0.3">
      <c r="S2181" s="142"/>
      <c r="T2181" s="142"/>
    </row>
    <row r="2182" spans="19:20" x14ac:dyDescent="0.3">
      <c r="S2182" s="142"/>
      <c r="T2182" s="142"/>
    </row>
    <row r="2183" spans="19:20" x14ac:dyDescent="0.3">
      <c r="S2183" s="142"/>
      <c r="T2183" s="142"/>
    </row>
    <row r="2184" spans="19:20" x14ac:dyDescent="0.3">
      <c r="S2184" s="142"/>
      <c r="T2184" s="142"/>
    </row>
    <row r="2185" spans="19:20" x14ac:dyDescent="0.3">
      <c r="S2185" s="142"/>
      <c r="T2185" s="142"/>
    </row>
    <row r="2186" spans="19:20" x14ac:dyDescent="0.3">
      <c r="S2186" s="142"/>
      <c r="T2186" s="142"/>
    </row>
    <row r="2187" spans="19:20" x14ac:dyDescent="0.3">
      <c r="S2187" s="142"/>
      <c r="T2187" s="142"/>
    </row>
    <row r="2188" spans="19:20" x14ac:dyDescent="0.3">
      <c r="S2188" s="142"/>
      <c r="T2188" s="142"/>
    </row>
    <row r="2189" spans="19:20" x14ac:dyDescent="0.3">
      <c r="S2189" s="142"/>
      <c r="T2189" s="142"/>
    </row>
    <row r="2190" spans="19:20" x14ac:dyDescent="0.3">
      <c r="S2190" s="142"/>
      <c r="T2190" s="142"/>
    </row>
    <row r="2191" spans="19:20" x14ac:dyDescent="0.3">
      <c r="S2191" s="142"/>
      <c r="T2191" s="142"/>
    </row>
    <row r="2192" spans="19:20" x14ac:dyDescent="0.3">
      <c r="S2192" s="142"/>
      <c r="T2192" s="142"/>
    </row>
    <row r="2193" spans="19:20" x14ac:dyDescent="0.3">
      <c r="S2193" s="142"/>
      <c r="T2193" s="142"/>
    </row>
    <row r="2194" spans="19:20" x14ac:dyDescent="0.3">
      <c r="S2194" s="142"/>
      <c r="T2194" s="142"/>
    </row>
    <row r="2195" spans="19:20" x14ac:dyDescent="0.3">
      <c r="S2195" s="142"/>
      <c r="T2195" s="142"/>
    </row>
    <row r="2196" spans="19:20" x14ac:dyDescent="0.3">
      <c r="S2196" s="142"/>
      <c r="T2196" s="142"/>
    </row>
    <row r="2197" spans="19:20" x14ac:dyDescent="0.3">
      <c r="S2197" s="142"/>
      <c r="T2197" s="142"/>
    </row>
    <row r="2198" spans="19:20" x14ac:dyDescent="0.3">
      <c r="S2198" s="142"/>
      <c r="T2198" s="142"/>
    </row>
    <row r="2199" spans="19:20" x14ac:dyDescent="0.3">
      <c r="S2199" s="142"/>
      <c r="T2199" s="142"/>
    </row>
    <row r="2200" spans="19:20" x14ac:dyDescent="0.3">
      <c r="S2200" s="142"/>
      <c r="T2200" s="142"/>
    </row>
    <row r="2201" spans="19:20" x14ac:dyDescent="0.3">
      <c r="S2201" s="142"/>
      <c r="T2201" s="142"/>
    </row>
    <row r="2202" spans="19:20" x14ac:dyDescent="0.3">
      <c r="S2202" s="142"/>
      <c r="T2202" s="142"/>
    </row>
    <row r="2203" spans="19:20" x14ac:dyDescent="0.3">
      <c r="S2203" s="142"/>
      <c r="T2203" s="142"/>
    </row>
    <row r="2204" spans="19:20" x14ac:dyDescent="0.3">
      <c r="S2204" s="142"/>
      <c r="T2204" s="142"/>
    </row>
    <row r="2205" spans="19:20" x14ac:dyDescent="0.3">
      <c r="S2205" s="142"/>
      <c r="T2205" s="142"/>
    </row>
    <row r="2206" spans="19:20" x14ac:dyDescent="0.3">
      <c r="S2206" s="142"/>
      <c r="T2206" s="142"/>
    </row>
    <row r="2207" spans="19:20" x14ac:dyDescent="0.3">
      <c r="S2207" s="142"/>
      <c r="T2207" s="142"/>
    </row>
    <row r="2208" spans="19:20" x14ac:dyDescent="0.3">
      <c r="S2208" s="142"/>
      <c r="T2208" s="142"/>
    </row>
    <row r="2209" spans="19:20" x14ac:dyDescent="0.3">
      <c r="S2209" s="142"/>
      <c r="T2209" s="142"/>
    </row>
    <row r="2210" spans="19:20" x14ac:dyDescent="0.3">
      <c r="S2210" s="142"/>
      <c r="T2210" s="142"/>
    </row>
    <row r="2211" spans="19:20" x14ac:dyDescent="0.3">
      <c r="S2211" s="142"/>
      <c r="T2211" s="142"/>
    </row>
    <row r="2212" spans="19:20" x14ac:dyDescent="0.3">
      <c r="S2212" s="142"/>
      <c r="T2212" s="142"/>
    </row>
    <row r="2213" spans="19:20" x14ac:dyDescent="0.3">
      <c r="S2213" s="142"/>
      <c r="T2213" s="142"/>
    </row>
    <row r="2214" spans="19:20" x14ac:dyDescent="0.3">
      <c r="S2214" s="142"/>
      <c r="T2214" s="142"/>
    </row>
    <row r="2215" spans="19:20" x14ac:dyDescent="0.3">
      <c r="S2215" s="142"/>
      <c r="T2215" s="142"/>
    </row>
    <row r="2216" spans="19:20" x14ac:dyDescent="0.3">
      <c r="S2216" s="142"/>
      <c r="T2216" s="142"/>
    </row>
    <row r="2217" spans="19:20" x14ac:dyDescent="0.3">
      <c r="S2217" s="142"/>
      <c r="T2217" s="142"/>
    </row>
    <row r="2218" spans="19:20" x14ac:dyDescent="0.3">
      <c r="S2218" s="142"/>
      <c r="T2218" s="142"/>
    </row>
    <row r="2219" spans="19:20" x14ac:dyDescent="0.3">
      <c r="S2219" s="142"/>
      <c r="T2219" s="142"/>
    </row>
    <row r="2220" spans="19:20" x14ac:dyDescent="0.3">
      <c r="S2220" s="142"/>
      <c r="T2220" s="142"/>
    </row>
    <row r="2221" spans="19:20" x14ac:dyDescent="0.3">
      <c r="S2221" s="142"/>
      <c r="T2221" s="142"/>
    </row>
    <row r="2222" spans="19:20" x14ac:dyDescent="0.3">
      <c r="S2222" s="142"/>
      <c r="T2222" s="142"/>
    </row>
    <row r="2223" spans="19:20" x14ac:dyDescent="0.3">
      <c r="S2223" s="142"/>
      <c r="T2223" s="142"/>
    </row>
    <row r="2224" spans="19:20" x14ac:dyDescent="0.3">
      <c r="S2224" s="142"/>
      <c r="T2224" s="142"/>
    </row>
    <row r="2225" spans="19:20" x14ac:dyDescent="0.3">
      <c r="S2225" s="142"/>
      <c r="T2225" s="142"/>
    </row>
    <row r="2226" spans="19:20" x14ac:dyDescent="0.3">
      <c r="S2226" s="142"/>
      <c r="T2226" s="142"/>
    </row>
    <row r="2227" spans="19:20" x14ac:dyDescent="0.3">
      <c r="S2227" s="142"/>
      <c r="T2227" s="142"/>
    </row>
    <row r="2228" spans="19:20" x14ac:dyDescent="0.3">
      <c r="S2228" s="142"/>
      <c r="T2228" s="142"/>
    </row>
    <row r="2229" spans="19:20" x14ac:dyDescent="0.3">
      <c r="S2229" s="142"/>
      <c r="T2229" s="142"/>
    </row>
    <row r="2230" spans="19:20" x14ac:dyDescent="0.3">
      <c r="S2230" s="142"/>
      <c r="T2230" s="142"/>
    </row>
    <row r="2231" spans="19:20" x14ac:dyDescent="0.3">
      <c r="S2231" s="142"/>
      <c r="T2231" s="142"/>
    </row>
    <row r="2232" spans="19:20" x14ac:dyDescent="0.3">
      <c r="S2232" s="142"/>
      <c r="T2232" s="142"/>
    </row>
    <row r="2233" spans="19:20" x14ac:dyDescent="0.3">
      <c r="S2233" s="142"/>
      <c r="T2233" s="142"/>
    </row>
    <row r="2234" spans="19:20" x14ac:dyDescent="0.3">
      <c r="S2234" s="142"/>
      <c r="T2234" s="142"/>
    </row>
    <row r="2235" spans="19:20" x14ac:dyDescent="0.3">
      <c r="S2235" s="142"/>
      <c r="T2235" s="142"/>
    </row>
    <row r="2236" spans="19:20" x14ac:dyDescent="0.3">
      <c r="S2236" s="142"/>
      <c r="T2236" s="142"/>
    </row>
    <row r="2237" spans="19:20" x14ac:dyDescent="0.3">
      <c r="S2237" s="142"/>
      <c r="T2237" s="142"/>
    </row>
    <row r="2238" spans="19:20" x14ac:dyDescent="0.3">
      <c r="S2238" s="142"/>
      <c r="T2238" s="142"/>
    </row>
    <row r="2239" spans="19:20" x14ac:dyDescent="0.3">
      <c r="S2239" s="142"/>
      <c r="T2239" s="142"/>
    </row>
    <row r="2240" spans="19:20" x14ac:dyDescent="0.3">
      <c r="S2240" s="142"/>
      <c r="T2240" s="142"/>
    </row>
    <row r="2241" spans="19:20" x14ac:dyDescent="0.3">
      <c r="S2241" s="142"/>
      <c r="T2241" s="142"/>
    </row>
    <row r="2242" spans="19:20" x14ac:dyDescent="0.3">
      <c r="S2242" s="142"/>
      <c r="T2242" s="142"/>
    </row>
    <row r="2243" spans="19:20" x14ac:dyDescent="0.3">
      <c r="S2243" s="142"/>
      <c r="T2243" s="142"/>
    </row>
    <row r="2244" spans="19:20" x14ac:dyDescent="0.3">
      <c r="S2244" s="142"/>
      <c r="T2244" s="142"/>
    </row>
    <row r="2245" spans="19:20" x14ac:dyDescent="0.3">
      <c r="S2245" s="142"/>
      <c r="T2245" s="142"/>
    </row>
    <row r="2246" spans="19:20" x14ac:dyDescent="0.3">
      <c r="S2246" s="142"/>
      <c r="T2246" s="142"/>
    </row>
    <row r="2247" spans="19:20" x14ac:dyDescent="0.3">
      <c r="S2247" s="142"/>
      <c r="T2247" s="142"/>
    </row>
    <row r="2248" spans="19:20" x14ac:dyDescent="0.3">
      <c r="S2248" s="142"/>
      <c r="T2248" s="142"/>
    </row>
    <row r="2249" spans="19:20" x14ac:dyDescent="0.3">
      <c r="S2249" s="142"/>
      <c r="T2249" s="142"/>
    </row>
    <row r="2250" spans="19:20" x14ac:dyDescent="0.3">
      <c r="S2250" s="142"/>
      <c r="T2250" s="142"/>
    </row>
    <row r="2251" spans="19:20" x14ac:dyDescent="0.3">
      <c r="S2251" s="142"/>
      <c r="T2251" s="142"/>
    </row>
    <row r="2252" spans="19:20" x14ac:dyDescent="0.3">
      <c r="S2252" s="142"/>
      <c r="T2252" s="142"/>
    </row>
    <row r="2253" spans="19:20" x14ac:dyDescent="0.3">
      <c r="S2253" s="142"/>
      <c r="T2253" s="142"/>
    </row>
    <row r="2254" spans="19:20" x14ac:dyDescent="0.3">
      <c r="S2254" s="142"/>
      <c r="T2254" s="142"/>
    </row>
    <row r="2255" spans="19:20" x14ac:dyDescent="0.3">
      <c r="S2255" s="142"/>
      <c r="T2255" s="142"/>
    </row>
    <row r="2256" spans="19:20" x14ac:dyDescent="0.3">
      <c r="S2256" s="142"/>
      <c r="T2256" s="142"/>
    </row>
    <row r="2257" spans="19:20" x14ac:dyDescent="0.3">
      <c r="S2257" s="142"/>
      <c r="T2257" s="142"/>
    </row>
    <row r="2258" spans="19:20" x14ac:dyDescent="0.3">
      <c r="S2258" s="142"/>
      <c r="T2258" s="142"/>
    </row>
    <row r="2259" spans="19:20" x14ac:dyDescent="0.3">
      <c r="S2259" s="142"/>
      <c r="T2259" s="142"/>
    </row>
    <row r="2260" spans="19:20" x14ac:dyDescent="0.3">
      <c r="S2260" s="142"/>
      <c r="T2260" s="142"/>
    </row>
    <row r="2261" spans="19:20" x14ac:dyDescent="0.3">
      <c r="S2261" s="142"/>
      <c r="T2261" s="142"/>
    </row>
    <row r="2262" spans="19:20" x14ac:dyDescent="0.3">
      <c r="S2262" s="142"/>
      <c r="T2262" s="142"/>
    </row>
    <row r="2263" spans="19:20" x14ac:dyDescent="0.3">
      <c r="S2263" s="142"/>
      <c r="T2263" s="142"/>
    </row>
    <row r="2264" spans="19:20" x14ac:dyDescent="0.3">
      <c r="S2264" s="142"/>
      <c r="T2264" s="142"/>
    </row>
    <row r="2265" spans="19:20" x14ac:dyDescent="0.3">
      <c r="S2265" s="142"/>
      <c r="T2265" s="142"/>
    </row>
    <row r="2266" spans="19:20" x14ac:dyDescent="0.3">
      <c r="S2266" s="142"/>
      <c r="T2266" s="142"/>
    </row>
    <row r="2267" spans="19:20" x14ac:dyDescent="0.3">
      <c r="S2267" s="142"/>
      <c r="T2267" s="142"/>
    </row>
    <row r="2268" spans="19:20" x14ac:dyDescent="0.3">
      <c r="S2268" s="142"/>
      <c r="T2268" s="142"/>
    </row>
    <row r="2269" spans="19:20" x14ac:dyDescent="0.3">
      <c r="S2269" s="142"/>
      <c r="T2269" s="142"/>
    </row>
    <row r="2270" spans="19:20" x14ac:dyDescent="0.3">
      <c r="S2270" s="142"/>
      <c r="T2270" s="142"/>
    </row>
    <row r="2271" spans="19:20" x14ac:dyDescent="0.3">
      <c r="S2271" s="142"/>
      <c r="T2271" s="142"/>
    </row>
    <row r="2272" spans="19:20" x14ac:dyDescent="0.3">
      <c r="S2272" s="142"/>
      <c r="T2272" s="142"/>
    </row>
    <row r="2273" spans="19:20" x14ac:dyDescent="0.3">
      <c r="S2273" s="142"/>
      <c r="T2273" s="142"/>
    </row>
    <row r="2274" spans="19:20" x14ac:dyDescent="0.3">
      <c r="S2274" s="142"/>
      <c r="T2274" s="142"/>
    </row>
    <row r="2275" spans="19:20" x14ac:dyDescent="0.3">
      <c r="S2275" s="142"/>
      <c r="T2275" s="142"/>
    </row>
    <row r="2276" spans="19:20" x14ac:dyDescent="0.3">
      <c r="S2276" s="142"/>
      <c r="T2276" s="142"/>
    </row>
    <row r="2277" spans="19:20" x14ac:dyDescent="0.3">
      <c r="S2277" s="142"/>
      <c r="T2277" s="142"/>
    </row>
    <row r="2278" spans="19:20" x14ac:dyDescent="0.3">
      <c r="S2278" s="142"/>
      <c r="T2278" s="142"/>
    </row>
    <row r="2279" spans="19:20" x14ac:dyDescent="0.3">
      <c r="S2279" s="142"/>
      <c r="T2279" s="142"/>
    </row>
    <row r="2280" spans="19:20" x14ac:dyDescent="0.3">
      <c r="S2280" s="142"/>
      <c r="T2280" s="142"/>
    </row>
    <row r="2281" spans="19:20" x14ac:dyDescent="0.3">
      <c r="S2281" s="142"/>
      <c r="T2281" s="142"/>
    </row>
    <row r="2282" spans="19:20" x14ac:dyDescent="0.3">
      <c r="S2282" s="142"/>
      <c r="T2282" s="142"/>
    </row>
    <row r="2283" spans="19:20" x14ac:dyDescent="0.3">
      <c r="S2283" s="142"/>
      <c r="T2283" s="142"/>
    </row>
    <row r="2284" spans="19:20" x14ac:dyDescent="0.3">
      <c r="S2284" s="142"/>
      <c r="T2284" s="142"/>
    </row>
    <row r="2285" spans="19:20" x14ac:dyDescent="0.3">
      <c r="S2285" s="142"/>
      <c r="T2285" s="142"/>
    </row>
    <row r="2286" spans="19:20" x14ac:dyDescent="0.3">
      <c r="S2286" s="142"/>
      <c r="T2286" s="142"/>
    </row>
    <row r="2287" spans="19:20" x14ac:dyDescent="0.3">
      <c r="S2287" s="142"/>
      <c r="T2287" s="142"/>
    </row>
    <row r="2288" spans="19:20" x14ac:dyDescent="0.3">
      <c r="S2288" s="142"/>
      <c r="T2288" s="142"/>
    </row>
    <row r="2289" spans="19:20" x14ac:dyDescent="0.3">
      <c r="S2289" s="142"/>
      <c r="T2289" s="142"/>
    </row>
    <row r="2290" spans="19:20" x14ac:dyDescent="0.3">
      <c r="S2290" s="142"/>
      <c r="T2290" s="142"/>
    </row>
    <row r="2291" spans="19:20" x14ac:dyDescent="0.3">
      <c r="S2291" s="142"/>
      <c r="T2291" s="142"/>
    </row>
    <row r="2292" spans="19:20" x14ac:dyDescent="0.3">
      <c r="S2292" s="142"/>
      <c r="T2292" s="142"/>
    </row>
    <row r="2293" spans="19:20" x14ac:dyDescent="0.3">
      <c r="S2293" s="142"/>
      <c r="T2293" s="142"/>
    </row>
    <row r="2294" spans="19:20" x14ac:dyDescent="0.3">
      <c r="S2294" s="142"/>
      <c r="T2294" s="142"/>
    </row>
    <row r="2295" spans="19:20" x14ac:dyDescent="0.3">
      <c r="S2295" s="142"/>
      <c r="T2295" s="142"/>
    </row>
    <row r="2296" spans="19:20" x14ac:dyDescent="0.3">
      <c r="S2296" s="142"/>
      <c r="T2296" s="142"/>
    </row>
    <row r="2297" spans="19:20" x14ac:dyDescent="0.3">
      <c r="S2297" s="142"/>
      <c r="T2297" s="142"/>
    </row>
    <row r="2298" spans="19:20" x14ac:dyDescent="0.3">
      <c r="S2298" s="142"/>
      <c r="T2298" s="142"/>
    </row>
    <row r="2299" spans="19:20" x14ac:dyDescent="0.3">
      <c r="S2299" s="142"/>
      <c r="T2299" s="142"/>
    </row>
    <row r="2300" spans="19:20" x14ac:dyDescent="0.3">
      <c r="S2300" s="142"/>
      <c r="T2300" s="142"/>
    </row>
    <row r="2301" spans="19:20" x14ac:dyDescent="0.3">
      <c r="S2301" s="142"/>
      <c r="T2301" s="142"/>
    </row>
    <row r="2302" spans="19:20" x14ac:dyDescent="0.3">
      <c r="S2302" s="142"/>
      <c r="T2302" s="142"/>
    </row>
    <row r="2303" spans="19:20" x14ac:dyDescent="0.3">
      <c r="S2303" s="142"/>
      <c r="T2303" s="142"/>
    </row>
    <row r="2304" spans="19:20" x14ac:dyDescent="0.3">
      <c r="S2304" s="142"/>
      <c r="T2304" s="142"/>
    </row>
    <row r="2305" spans="19:20" x14ac:dyDescent="0.3">
      <c r="S2305" s="142"/>
      <c r="T2305" s="142"/>
    </row>
    <row r="2306" spans="19:20" x14ac:dyDescent="0.3">
      <c r="S2306" s="142"/>
      <c r="T2306" s="142"/>
    </row>
    <row r="2307" spans="19:20" x14ac:dyDescent="0.3">
      <c r="S2307" s="142"/>
      <c r="T2307" s="142"/>
    </row>
    <row r="2308" spans="19:20" x14ac:dyDescent="0.3">
      <c r="S2308" s="142"/>
      <c r="T2308" s="142"/>
    </row>
    <row r="2309" spans="19:20" x14ac:dyDescent="0.3">
      <c r="S2309" s="142"/>
      <c r="T2309" s="142"/>
    </row>
    <row r="2310" spans="19:20" x14ac:dyDescent="0.3">
      <c r="S2310" s="142"/>
      <c r="T2310" s="142"/>
    </row>
    <row r="2311" spans="19:20" x14ac:dyDescent="0.3">
      <c r="S2311" s="142"/>
      <c r="T2311" s="142"/>
    </row>
    <row r="2312" spans="19:20" x14ac:dyDescent="0.3">
      <c r="S2312" s="142"/>
      <c r="T2312" s="142"/>
    </row>
    <row r="2313" spans="19:20" x14ac:dyDescent="0.3">
      <c r="S2313" s="142"/>
      <c r="T2313" s="142"/>
    </row>
    <row r="2314" spans="19:20" x14ac:dyDescent="0.3">
      <c r="S2314" s="142"/>
      <c r="T2314" s="142"/>
    </row>
    <row r="2315" spans="19:20" x14ac:dyDescent="0.3">
      <c r="S2315" s="142"/>
      <c r="T2315" s="142"/>
    </row>
    <row r="2316" spans="19:20" x14ac:dyDescent="0.3">
      <c r="S2316" s="142"/>
      <c r="T2316" s="142"/>
    </row>
    <row r="2317" spans="19:20" x14ac:dyDescent="0.3">
      <c r="S2317" s="142"/>
      <c r="T2317" s="142"/>
    </row>
    <row r="2318" spans="19:20" x14ac:dyDescent="0.3">
      <c r="S2318" s="142"/>
      <c r="T2318" s="142"/>
    </row>
    <row r="2319" spans="19:20" x14ac:dyDescent="0.3">
      <c r="S2319" s="142"/>
      <c r="T2319" s="142"/>
    </row>
    <row r="2320" spans="19:20" x14ac:dyDescent="0.3">
      <c r="S2320" s="142"/>
      <c r="T2320" s="142"/>
    </row>
    <row r="2321" spans="19:20" x14ac:dyDescent="0.3">
      <c r="S2321" s="142"/>
      <c r="T2321" s="142"/>
    </row>
    <row r="2322" spans="19:20" x14ac:dyDescent="0.3">
      <c r="S2322" s="142"/>
      <c r="T2322" s="142"/>
    </row>
    <row r="2323" spans="19:20" x14ac:dyDescent="0.3">
      <c r="S2323" s="142"/>
      <c r="T2323" s="142"/>
    </row>
    <row r="2324" spans="19:20" x14ac:dyDescent="0.3">
      <c r="S2324" s="142"/>
      <c r="T2324" s="142"/>
    </row>
    <row r="2325" spans="19:20" x14ac:dyDescent="0.3">
      <c r="S2325" s="142"/>
      <c r="T2325" s="142"/>
    </row>
    <row r="2326" spans="19:20" x14ac:dyDescent="0.3">
      <c r="S2326" s="142"/>
      <c r="T2326" s="142"/>
    </row>
    <row r="2327" spans="19:20" x14ac:dyDescent="0.3">
      <c r="S2327" s="142"/>
      <c r="T2327" s="142"/>
    </row>
    <row r="2328" spans="19:20" x14ac:dyDescent="0.3">
      <c r="S2328" s="142"/>
      <c r="T2328" s="142"/>
    </row>
    <row r="2329" spans="19:20" x14ac:dyDescent="0.3">
      <c r="S2329" s="142"/>
      <c r="T2329" s="142"/>
    </row>
    <row r="2330" spans="19:20" x14ac:dyDescent="0.3">
      <c r="S2330" s="142"/>
      <c r="T2330" s="142"/>
    </row>
    <row r="2331" spans="19:20" x14ac:dyDescent="0.3">
      <c r="S2331" s="142"/>
      <c r="T2331" s="142"/>
    </row>
    <row r="2332" spans="19:20" x14ac:dyDescent="0.3">
      <c r="S2332" s="142"/>
      <c r="T2332" s="142"/>
    </row>
    <row r="2333" spans="19:20" x14ac:dyDescent="0.3">
      <c r="S2333" s="142"/>
      <c r="T2333" s="142"/>
    </row>
    <row r="2334" spans="19:20" x14ac:dyDescent="0.3">
      <c r="S2334" s="142"/>
      <c r="T2334" s="142"/>
    </row>
    <row r="2335" spans="19:20" x14ac:dyDescent="0.3">
      <c r="S2335" s="142"/>
      <c r="T2335" s="142"/>
    </row>
    <row r="2336" spans="19:20" x14ac:dyDescent="0.3">
      <c r="S2336" s="142"/>
      <c r="T2336" s="142"/>
    </row>
    <row r="2337" spans="19:20" x14ac:dyDescent="0.3">
      <c r="S2337" s="142"/>
      <c r="T2337" s="142"/>
    </row>
    <row r="2338" spans="19:20" x14ac:dyDescent="0.3">
      <c r="S2338" s="142"/>
      <c r="T2338" s="142"/>
    </row>
    <row r="2339" spans="19:20" x14ac:dyDescent="0.3">
      <c r="S2339" s="142"/>
      <c r="T2339" s="142"/>
    </row>
    <row r="2340" spans="19:20" x14ac:dyDescent="0.3">
      <c r="S2340" s="142"/>
      <c r="T2340" s="142"/>
    </row>
    <row r="2341" spans="19:20" x14ac:dyDescent="0.3">
      <c r="S2341" s="142"/>
      <c r="T2341" s="142"/>
    </row>
    <row r="2342" spans="19:20" x14ac:dyDescent="0.3">
      <c r="S2342" s="142"/>
      <c r="T2342" s="142"/>
    </row>
    <row r="2343" spans="19:20" x14ac:dyDescent="0.3">
      <c r="S2343" s="142"/>
      <c r="T2343" s="142"/>
    </row>
    <row r="2344" spans="19:20" x14ac:dyDescent="0.3">
      <c r="S2344" s="142"/>
      <c r="T2344" s="142"/>
    </row>
    <row r="2345" spans="19:20" x14ac:dyDescent="0.3">
      <c r="S2345" s="142"/>
      <c r="T2345" s="142"/>
    </row>
    <row r="2346" spans="19:20" x14ac:dyDescent="0.3">
      <c r="S2346" s="142"/>
      <c r="T2346" s="142"/>
    </row>
    <row r="2347" spans="19:20" x14ac:dyDescent="0.3">
      <c r="S2347" s="142"/>
      <c r="T2347" s="142"/>
    </row>
    <row r="2348" spans="19:20" x14ac:dyDescent="0.3">
      <c r="S2348" s="142"/>
      <c r="T2348" s="142"/>
    </row>
    <row r="2349" spans="19:20" x14ac:dyDescent="0.3">
      <c r="S2349" s="142"/>
      <c r="T2349" s="142"/>
    </row>
    <row r="2350" spans="19:20" x14ac:dyDescent="0.3">
      <c r="S2350" s="142"/>
      <c r="T2350" s="142"/>
    </row>
    <row r="2351" spans="19:20" x14ac:dyDescent="0.3">
      <c r="S2351" s="142"/>
      <c r="T2351" s="142"/>
    </row>
    <row r="2352" spans="19:20" x14ac:dyDescent="0.3">
      <c r="S2352" s="142"/>
      <c r="T2352" s="142"/>
    </row>
    <row r="2353" spans="19:20" x14ac:dyDescent="0.3">
      <c r="S2353" s="142"/>
      <c r="T2353" s="142"/>
    </row>
    <row r="2354" spans="19:20" x14ac:dyDescent="0.3">
      <c r="S2354" s="142"/>
      <c r="T2354" s="142"/>
    </row>
    <row r="2355" spans="19:20" x14ac:dyDescent="0.3">
      <c r="S2355" s="142"/>
      <c r="T2355" s="142"/>
    </row>
    <row r="2356" spans="19:20" x14ac:dyDescent="0.3">
      <c r="S2356" s="142"/>
      <c r="T2356" s="142"/>
    </row>
    <row r="2357" spans="19:20" x14ac:dyDescent="0.3">
      <c r="S2357" s="142"/>
      <c r="T2357" s="142"/>
    </row>
    <row r="2358" spans="19:20" x14ac:dyDescent="0.3">
      <c r="S2358" s="142"/>
      <c r="T2358" s="142"/>
    </row>
    <row r="2359" spans="19:20" x14ac:dyDescent="0.3">
      <c r="S2359" s="142"/>
      <c r="T2359" s="142"/>
    </row>
    <row r="2360" spans="19:20" x14ac:dyDescent="0.3">
      <c r="S2360" s="142"/>
      <c r="T2360" s="142"/>
    </row>
    <row r="2361" spans="19:20" x14ac:dyDescent="0.3">
      <c r="S2361" s="142"/>
      <c r="T2361" s="142"/>
    </row>
    <row r="2362" spans="19:20" x14ac:dyDescent="0.3">
      <c r="S2362" s="142"/>
      <c r="T2362" s="142"/>
    </row>
    <row r="2363" spans="19:20" x14ac:dyDescent="0.3">
      <c r="S2363" s="142"/>
      <c r="T2363" s="142"/>
    </row>
    <row r="2364" spans="19:20" x14ac:dyDescent="0.3">
      <c r="S2364" s="142"/>
      <c r="T2364" s="142"/>
    </row>
    <row r="2365" spans="19:20" x14ac:dyDescent="0.3">
      <c r="S2365" s="142"/>
      <c r="T2365" s="142"/>
    </row>
    <row r="2366" spans="19:20" x14ac:dyDescent="0.3">
      <c r="S2366" s="142"/>
      <c r="T2366" s="142"/>
    </row>
    <row r="2367" spans="19:20" x14ac:dyDescent="0.3">
      <c r="S2367" s="142"/>
      <c r="T2367" s="142"/>
    </row>
    <row r="2368" spans="19:20" x14ac:dyDescent="0.3">
      <c r="S2368" s="142"/>
      <c r="T2368" s="142"/>
    </row>
    <row r="2369" spans="19:20" x14ac:dyDescent="0.3">
      <c r="S2369" s="142"/>
      <c r="T2369" s="142"/>
    </row>
    <row r="2370" spans="19:20" x14ac:dyDescent="0.3">
      <c r="S2370" s="142"/>
      <c r="T2370" s="142"/>
    </row>
    <row r="2371" spans="19:20" x14ac:dyDescent="0.3">
      <c r="S2371" s="142"/>
      <c r="T2371" s="142"/>
    </row>
    <row r="2372" spans="19:20" x14ac:dyDescent="0.3">
      <c r="S2372" s="142"/>
      <c r="T2372" s="142"/>
    </row>
    <row r="2373" spans="19:20" x14ac:dyDescent="0.3">
      <c r="S2373" s="142"/>
      <c r="T2373" s="142"/>
    </row>
    <row r="2374" spans="19:20" x14ac:dyDescent="0.3">
      <c r="S2374" s="142"/>
      <c r="T2374" s="142"/>
    </row>
    <row r="2375" spans="19:20" x14ac:dyDescent="0.3">
      <c r="S2375" s="142"/>
      <c r="T2375" s="142"/>
    </row>
    <row r="2376" spans="19:20" x14ac:dyDescent="0.3">
      <c r="S2376" s="142"/>
      <c r="T2376" s="142"/>
    </row>
    <row r="2377" spans="19:20" x14ac:dyDescent="0.3">
      <c r="S2377" s="142"/>
      <c r="T2377" s="142"/>
    </row>
    <row r="2378" spans="19:20" x14ac:dyDescent="0.3">
      <c r="S2378" s="142"/>
      <c r="T2378" s="142"/>
    </row>
    <row r="2379" spans="19:20" x14ac:dyDescent="0.3">
      <c r="S2379" s="142"/>
      <c r="T2379" s="142"/>
    </row>
    <row r="2380" spans="19:20" x14ac:dyDescent="0.3">
      <c r="S2380" s="142"/>
      <c r="T2380" s="142"/>
    </row>
    <row r="2381" spans="19:20" x14ac:dyDescent="0.3">
      <c r="S2381" s="142"/>
      <c r="T2381" s="142"/>
    </row>
    <row r="2382" spans="19:20" x14ac:dyDescent="0.3">
      <c r="S2382" s="142"/>
      <c r="T2382" s="142"/>
    </row>
    <row r="2383" spans="19:20" x14ac:dyDescent="0.3">
      <c r="S2383" s="142"/>
      <c r="T2383" s="142"/>
    </row>
    <row r="2384" spans="19:20" x14ac:dyDescent="0.3">
      <c r="S2384" s="142"/>
      <c r="T2384" s="142"/>
    </row>
    <row r="2385" spans="19:20" x14ac:dyDescent="0.3">
      <c r="S2385" s="142"/>
      <c r="T2385" s="142"/>
    </row>
    <row r="2386" spans="19:20" x14ac:dyDescent="0.3">
      <c r="S2386" s="142"/>
      <c r="T2386" s="142"/>
    </row>
    <row r="2387" spans="19:20" x14ac:dyDescent="0.3">
      <c r="S2387" s="142"/>
      <c r="T2387" s="142"/>
    </row>
    <row r="2388" spans="19:20" x14ac:dyDescent="0.3">
      <c r="S2388" s="142"/>
      <c r="T2388" s="142"/>
    </row>
    <row r="2389" spans="19:20" x14ac:dyDescent="0.3">
      <c r="S2389" s="142"/>
      <c r="T2389" s="142"/>
    </row>
    <row r="2390" spans="19:20" x14ac:dyDescent="0.3">
      <c r="S2390" s="142"/>
      <c r="T2390" s="142"/>
    </row>
    <row r="2391" spans="19:20" x14ac:dyDescent="0.3">
      <c r="S2391" s="142"/>
      <c r="T2391" s="142"/>
    </row>
    <row r="2392" spans="19:20" x14ac:dyDescent="0.3">
      <c r="S2392" s="142"/>
      <c r="T2392" s="142"/>
    </row>
    <row r="2393" spans="19:20" x14ac:dyDescent="0.3">
      <c r="S2393" s="142"/>
      <c r="T2393" s="142"/>
    </row>
    <row r="2394" spans="19:20" x14ac:dyDescent="0.3">
      <c r="S2394" s="142"/>
      <c r="T2394" s="142"/>
    </row>
    <row r="2395" spans="19:20" x14ac:dyDescent="0.3">
      <c r="S2395" s="142"/>
      <c r="T2395" s="142"/>
    </row>
    <row r="2396" spans="19:20" x14ac:dyDescent="0.3">
      <c r="S2396" s="142"/>
      <c r="T2396" s="142"/>
    </row>
    <row r="2397" spans="19:20" x14ac:dyDescent="0.3">
      <c r="S2397" s="142"/>
      <c r="T2397" s="142"/>
    </row>
    <row r="2398" spans="19:20" x14ac:dyDescent="0.3">
      <c r="S2398" s="142"/>
      <c r="T2398" s="142"/>
    </row>
    <row r="2399" spans="19:20" x14ac:dyDescent="0.3">
      <c r="S2399" s="142"/>
      <c r="T2399" s="142"/>
    </row>
    <row r="2400" spans="19:20" x14ac:dyDescent="0.3">
      <c r="S2400" s="142"/>
      <c r="T2400" s="142"/>
    </row>
    <row r="2401" spans="19:20" x14ac:dyDescent="0.3">
      <c r="S2401" s="142"/>
      <c r="T2401" s="142"/>
    </row>
    <row r="2402" spans="19:20" x14ac:dyDescent="0.3">
      <c r="S2402" s="142"/>
      <c r="T2402" s="142"/>
    </row>
    <row r="2403" spans="19:20" x14ac:dyDescent="0.3">
      <c r="S2403" s="142"/>
      <c r="T2403" s="142"/>
    </row>
    <row r="2404" spans="19:20" x14ac:dyDescent="0.3">
      <c r="S2404" s="142"/>
      <c r="T2404" s="142"/>
    </row>
    <row r="2405" spans="19:20" x14ac:dyDescent="0.3">
      <c r="S2405" s="142"/>
      <c r="T2405" s="142"/>
    </row>
    <row r="2406" spans="19:20" x14ac:dyDescent="0.3">
      <c r="S2406" s="142"/>
      <c r="T2406" s="142"/>
    </row>
    <row r="2407" spans="19:20" x14ac:dyDescent="0.3">
      <c r="S2407" s="142"/>
      <c r="T2407" s="142"/>
    </row>
    <row r="2408" spans="19:20" x14ac:dyDescent="0.3">
      <c r="S2408" s="142"/>
      <c r="T2408" s="142"/>
    </row>
    <row r="2409" spans="19:20" x14ac:dyDescent="0.3">
      <c r="S2409" s="142"/>
      <c r="T2409" s="142"/>
    </row>
    <row r="2410" spans="19:20" x14ac:dyDescent="0.3">
      <c r="S2410" s="142"/>
      <c r="T2410" s="142"/>
    </row>
    <row r="2411" spans="19:20" x14ac:dyDescent="0.3">
      <c r="S2411" s="142"/>
      <c r="T2411" s="142"/>
    </row>
    <row r="2412" spans="19:20" x14ac:dyDescent="0.3">
      <c r="S2412" s="142"/>
      <c r="T2412" s="142"/>
    </row>
    <row r="2413" spans="19:20" x14ac:dyDescent="0.3">
      <c r="S2413" s="142"/>
      <c r="T2413" s="142"/>
    </row>
    <row r="2414" spans="19:20" x14ac:dyDescent="0.3">
      <c r="S2414" s="142"/>
      <c r="T2414" s="142"/>
    </row>
    <row r="2415" spans="19:20" x14ac:dyDescent="0.3">
      <c r="S2415" s="142"/>
      <c r="T2415" s="142"/>
    </row>
    <row r="2416" spans="19:20" x14ac:dyDescent="0.3">
      <c r="S2416" s="142"/>
      <c r="T2416" s="142"/>
    </row>
    <row r="2417" spans="19:20" x14ac:dyDescent="0.3">
      <c r="S2417" s="142"/>
      <c r="T2417" s="142"/>
    </row>
    <row r="2418" spans="19:20" x14ac:dyDescent="0.3">
      <c r="S2418" s="142"/>
      <c r="T2418" s="142"/>
    </row>
    <row r="2419" spans="19:20" x14ac:dyDescent="0.3">
      <c r="S2419" s="142"/>
      <c r="T2419" s="142"/>
    </row>
    <row r="2420" spans="19:20" x14ac:dyDescent="0.3">
      <c r="S2420" s="142"/>
      <c r="T2420" s="142"/>
    </row>
    <row r="2421" spans="19:20" x14ac:dyDescent="0.3">
      <c r="S2421" s="142"/>
      <c r="T2421" s="142"/>
    </row>
    <row r="2422" spans="19:20" x14ac:dyDescent="0.3">
      <c r="S2422" s="142"/>
      <c r="T2422" s="142"/>
    </row>
    <row r="2423" spans="19:20" x14ac:dyDescent="0.3">
      <c r="S2423" s="142"/>
      <c r="T2423" s="142"/>
    </row>
    <row r="2424" spans="19:20" x14ac:dyDescent="0.3">
      <c r="S2424" s="142"/>
      <c r="T2424" s="142"/>
    </row>
    <row r="2425" spans="19:20" x14ac:dyDescent="0.3">
      <c r="S2425" s="142"/>
      <c r="T2425" s="142"/>
    </row>
    <row r="2426" spans="19:20" x14ac:dyDescent="0.3">
      <c r="S2426" s="142"/>
      <c r="T2426" s="142"/>
    </row>
    <row r="2427" spans="19:20" x14ac:dyDescent="0.3">
      <c r="S2427" s="142"/>
      <c r="T2427" s="142"/>
    </row>
    <row r="2428" spans="19:20" x14ac:dyDescent="0.3">
      <c r="S2428" s="142"/>
      <c r="T2428" s="142"/>
    </row>
    <row r="2429" spans="19:20" x14ac:dyDescent="0.3">
      <c r="S2429" s="142"/>
      <c r="T2429" s="142"/>
    </row>
    <row r="2430" spans="19:20" x14ac:dyDescent="0.3">
      <c r="S2430" s="142"/>
      <c r="T2430" s="142"/>
    </row>
    <row r="2431" spans="19:20" x14ac:dyDescent="0.3">
      <c r="S2431" s="142"/>
      <c r="T2431" s="142"/>
    </row>
    <row r="2432" spans="19:20" x14ac:dyDescent="0.3">
      <c r="S2432" s="142"/>
      <c r="T2432" s="142"/>
    </row>
    <row r="2433" spans="19:20" x14ac:dyDescent="0.3">
      <c r="S2433" s="142"/>
      <c r="T2433" s="142"/>
    </row>
    <row r="2434" spans="19:20" x14ac:dyDescent="0.3">
      <c r="S2434" s="142"/>
      <c r="T2434" s="142"/>
    </row>
    <row r="2435" spans="19:20" x14ac:dyDescent="0.3">
      <c r="S2435" s="142"/>
      <c r="T2435" s="142"/>
    </row>
    <row r="2436" spans="19:20" x14ac:dyDescent="0.3">
      <c r="S2436" s="142"/>
      <c r="T2436" s="142"/>
    </row>
    <row r="2437" spans="19:20" x14ac:dyDescent="0.3">
      <c r="S2437" s="142"/>
      <c r="T2437" s="142"/>
    </row>
    <row r="2438" spans="19:20" x14ac:dyDescent="0.3">
      <c r="S2438" s="142"/>
      <c r="T2438" s="142"/>
    </row>
    <row r="2439" spans="19:20" x14ac:dyDescent="0.3">
      <c r="S2439" s="142"/>
      <c r="T2439" s="142"/>
    </row>
    <row r="2440" spans="19:20" x14ac:dyDescent="0.3">
      <c r="S2440" s="142"/>
      <c r="T2440" s="142"/>
    </row>
    <row r="2441" spans="19:20" x14ac:dyDescent="0.3">
      <c r="S2441" s="142"/>
      <c r="T2441" s="142"/>
    </row>
    <row r="2442" spans="19:20" x14ac:dyDescent="0.3">
      <c r="S2442" s="142"/>
      <c r="T2442" s="142"/>
    </row>
    <row r="2443" spans="19:20" x14ac:dyDescent="0.3">
      <c r="S2443" s="142"/>
      <c r="T2443" s="142"/>
    </row>
    <row r="2444" spans="19:20" x14ac:dyDescent="0.3">
      <c r="S2444" s="142"/>
      <c r="T2444" s="142"/>
    </row>
    <row r="2445" spans="19:20" x14ac:dyDescent="0.3">
      <c r="S2445" s="142"/>
      <c r="T2445" s="142"/>
    </row>
    <row r="2446" spans="19:20" x14ac:dyDescent="0.3">
      <c r="S2446" s="142"/>
      <c r="T2446" s="142"/>
    </row>
    <row r="2447" spans="19:20" x14ac:dyDescent="0.3">
      <c r="S2447" s="142"/>
      <c r="T2447" s="142"/>
    </row>
    <row r="2448" spans="19:20" x14ac:dyDescent="0.3">
      <c r="S2448" s="142"/>
      <c r="T2448" s="142"/>
    </row>
    <row r="2449" spans="19:20" x14ac:dyDescent="0.3">
      <c r="S2449" s="142"/>
      <c r="T2449" s="142"/>
    </row>
    <row r="2450" spans="19:20" x14ac:dyDescent="0.3">
      <c r="S2450" s="142"/>
      <c r="T2450" s="142"/>
    </row>
    <row r="2451" spans="19:20" x14ac:dyDescent="0.3">
      <c r="S2451" s="142"/>
      <c r="T2451" s="142"/>
    </row>
    <row r="2452" spans="19:20" x14ac:dyDescent="0.3">
      <c r="S2452" s="142"/>
      <c r="T2452" s="142"/>
    </row>
    <row r="2453" spans="19:20" x14ac:dyDescent="0.3">
      <c r="S2453" s="142"/>
      <c r="T2453" s="142"/>
    </row>
    <row r="2454" spans="19:20" x14ac:dyDescent="0.3">
      <c r="S2454" s="142"/>
      <c r="T2454" s="142"/>
    </row>
    <row r="2455" spans="19:20" x14ac:dyDescent="0.3">
      <c r="S2455" s="142"/>
      <c r="T2455" s="142"/>
    </row>
    <row r="2456" spans="19:20" x14ac:dyDescent="0.3">
      <c r="S2456" s="142"/>
      <c r="T2456" s="142"/>
    </row>
    <row r="2457" spans="19:20" x14ac:dyDescent="0.3">
      <c r="S2457" s="142"/>
      <c r="T2457" s="142"/>
    </row>
    <row r="2458" spans="19:20" x14ac:dyDescent="0.3">
      <c r="S2458" s="142"/>
      <c r="T2458" s="142"/>
    </row>
    <row r="2459" spans="19:20" x14ac:dyDescent="0.3">
      <c r="S2459" s="142"/>
      <c r="T2459" s="142"/>
    </row>
    <row r="2460" spans="19:20" x14ac:dyDescent="0.3">
      <c r="S2460" s="142"/>
      <c r="T2460" s="142"/>
    </row>
    <row r="2461" spans="19:20" x14ac:dyDescent="0.3">
      <c r="S2461" s="142"/>
      <c r="T2461" s="142"/>
    </row>
    <row r="2462" spans="19:20" x14ac:dyDescent="0.3">
      <c r="S2462" s="142"/>
      <c r="T2462" s="142"/>
    </row>
    <row r="2463" spans="19:20" x14ac:dyDescent="0.3">
      <c r="S2463" s="142"/>
      <c r="T2463" s="142"/>
    </row>
    <row r="2464" spans="19:20" x14ac:dyDescent="0.3">
      <c r="S2464" s="142"/>
      <c r="T2464" s="142"/>
    </row>
    <row r="2465" spans="19:20" x14ac:dyDescent="0.3">
      <c r="S2465" s="142"/>
      <c r="T2465" s="142"/>
    </row>
    <row r="2466" spans="19:20" x14ac:dyDescent="0.3">
      <c r="S2466" s="142"/>
      <c r="T2466" s="142"/>
    </row>
    <row r="2467" spans="19:20" x14ac:dyDescent="0.3">
      <c r="S2467" s="142"/>
      <c r="T2467" s="142"/>
    </row>
    <row r="2468" spans="19:20" x14ac:dyDescent="0.3">
      <c r="S2468" s="142"/>
      <c r="T2468" s="142"/>
    </row>
    <row r="2469" spans="19:20" x14ac:dyDescent="0.3">
      <c r="S2469" s="142"/>
      <c r="T2469" s="142"/>
    </row>
    <row r="2470" spans="19:20" x14ac:dyDescent="0.3">
      <c r="S2470" s="142"/>
      <c r="T2470" s="142"/>
    </row>
    <row r="2471" spans="19:20" x14ac:dyDescent="0.3">
      <c r="S2471" s="142"/>
      <c r="T2471" s="142"/>
    </row>
    <row r="2472" spans="19:20" x14ac:dyDescent="0.3">
      <c r="S2472" s="142"/>
      <c r="T2472" s="142"/>
    </row>
    <row r="2473" spans="19:20" x14ac:dyDescent="0.3">
      <c r="S2473" s="142"/>
      <c r="T2473" s="142"/>
    </row>
    <row r="2474" spans="19:20" x14ac:dyDescent="0.3">
      <c r="S2474" s="142"/>
      <c r="T2474" s="142"/>
    </row>
    <row r="2475" spans="19:20" x14ac:dyDescent="0.3">
      <c r="S2475" s="142"/>
      <c r="T2475" s="142"/>
    </row>
    <row r="2476" spans="19:20" x14ac:dyDescent="0.3">
      <c r="S2476" s="142"/>
      <c r="T2476" s="142"/>
    </row>
    <row r="2477" spans="19:20" x14ac:dyDescent="0.3">
      <c r="S2477" s="142"/>
      <c r="T2477" s="142"/>
    </row>
    <row r="2478" spans="19:20" x14ac:dyDescent="0.3">
      <c r="S2478" s="142"/>
      <c r="T2478" s="142"/>
    </row>
    <row r="2479" spans="19:20" x14ac:dyDescent="0.3">
      <c r="S2479" s="142"/>
      <c r="T2479" s="142"/>
    </row>
    <row r="2480" spans="19:20" x14ac:dyDescent="0.3">
      <c r="S2480" s="142"/>
      <c r="T2480" s="142"/>
    </row>
    <row r="2481" spans="19:20" x14ac:dyDescent="0.3">
      <c r="S2481" s="142"/>
      <c r="T2481" s="142"/>
    </row>
    <row r="2482" spans="19:20" x14ac:dyDescent="0.3">
      <c r="S2482" s="142"/>
      <c r="T2482" s="142"/>
    </row>
    <row r="2483" spans="19:20" x14ac:dyDescent="0.3">
      <c r="S2483" s="142"/>
      <c r="T2483" s="142"/>
    </row>
    <row r="2484" spans="19:20" x14ac:dyDescent="0.3">
      <c r="S2484" s="142"/>
      <c r="T2484" s="142"/>
    </row>
    <row r="2485" spans="19:20" x14ac:dyDescent="0.3">
      <c r="S2485" s="142"/>
      <c r="T2485" s="142"/>
    </row>
    <row r="2486" spans="19:20" x14ac:dyDescent="0.3">
      <c r="S2486" s="142"/>
      <c r="T2486" s="142"/>
    </row>
    <row r="2487" spans="19:20" x14ac:dyDescent="0.3">
      <c r="S2487" s="142"/>
      <c r="T2487" s="142"/>
    </row>
    <row r="2488" spans="19:20" x14ac:dyDescent="0.3">
      <c r="S2488" s="142"/>
      <c r="T2488" s="142"/>
    </row>
    <row r="2489" spans="19:20" x14ac:dyDescent="0.3">
      <c r="S2489" s="142"/>
      <c r="T2489" s="142"/>
    </row>
    <row r="2490" spans="19:20" x14ac:dyDescent="0.3">
      <c r="S2490" s="142"/>
      <c r="T2490" s="142"/>
    </row>
    <row r="2491" spans="19:20" x14ac:dyDescent="0.3">
      <c r="S2491" s="142"/>
      <c r="T2491" s="142"/>
    </row>
    <row r="2492" spans="19:20" x14ac:dyDescent="0.3">
      <c r="S2492" s="142"/>
      <c r="T2492" s="142"/>
    </row>
    <row r="2493" spans="19:20" x14ac:dyDescent="0.3">
      <c r="S2493" s="142"/>
      <c r="T2493" s="142"/>
    </row>
    <row r="2494" spans="19:20" x14ac:dyDescent="0.3">
      <c r="S2494" s="142"/>
      <c r="T2494" s="142"/>
    </row>
    <row r="2495" spans="19:20" x14ac:dyDescent="0.3">
      <c r="S2495" s="142"/>
      <c r="T2495" s="142"/>
    </row>
    <row r="2496" spans="19:20" x14ac:dyDescent="0.3">
      <c r="S2496" s="142"/>
      <c r="T2496" s="142"/>
    </row>
    <row r="2497" spans="19:20" x14ac:dyDescent="0.3">
      <c r="S2497" s="142"/>
      <c r="T2497" s="142"/>
    </row>
    <row r="2498" spans="19:20" x14ac:dyDescent="0.3">
      <c r="S2498" s="142"/>
      <c r="T2498" s="142"/>
    </row>
    <row r="2499" spans="19:20" x14ac:dyDescent="0.3">
      <c r="S2499" s="142"/>
      <c r="T2499" s="142"/>
    </row>
    <row r="2500" spans="19:20" x14ac:dyDescent="0.3">
      <c r="S2500" s="142"/>
      <c r="T2500" s="142"/>
    </row>
    <row r="2501" spans="19:20" x14ac:dyDescent="0.3">
      <c r="S2501" s="142"/>
      <c r="T2501" s="142"/>
    </row>
    <row r="2502" spans="19:20" x14ac:dyDescent="0.3">
      <c r="S2502" s="142"/>
      <c r="T2502" s="142"/>
    </row>
    <row r="2503" spans="19:20" x14ac:dyDescent="0.3">
      <c r="S2503" s="142"/>
      <c r="T2503" s="142"/>
    </row>
    <row r="2504" spans="19:20" x14ac:dyDescent="0.3">
      <c r="S2504" s="142"/>
      <c r="T2504" s="142"/>
    </row>
    <row r="2505" spans="19:20" x14ac:dyDescent="0.3">
      <c r="S2505" s="142"/>
      <c r="T2505" s="142"/>
    </row>
    <row r="2506" spans="19:20" x14ac:dyDescent="0.3">
      <c r="S2506" s="142"/>
      <c r="T2506" s="142"/>
    </row>
    <row r="2507" spans="19:20" x14ac:dyDescent="0.3">
      <c r="S2507" s="142"/>
      <c r="T2507" s="142"/>
    </row>
    <row r="2508" spans="19:20" x14ac:dyDescent="0.3">
      <c r="S2508" s="142"/>
      <c r="T2508" s="142"/>
    </row>
    <row r="2509" spans="19:20" x14ac:dyDescent="0.3">
      <c r="S2509" s="142"/>
      <c r="T2509" s="142"/>
    </row>
    <row r="2510" spans="19:20" x14ac:dyDescent="0.3">
      <c r="S2510" s="142"/>
      <c r="T2510" s="142"/>
    </row>
    <row r="2511" spans="19:20" x14ac:dyDescent="0.3">
      <c r="S2511" s="142"/>
      <c r="T2511" s="142"/>
    </row>
    <row r="2512" spans="19:20" x14ac:dyDescent="0.3">
      <c r="S2512" s="142"/>
      <c r="T2512" s="142"/>
    </row>
    <row r="2513" spans="19:20" x14ac:dyDescent="0.3">
      <c r="S2513" s="142"/>
      <c r="T2513" s="142"/>
    </row>
    <row r="2514" spans="19:20" x14ac:dyDescent="0.3">
      <c r="S2514" s="142"/>
      <c r="T2514" s="142"/>
    </row>
    <row r="2515" spans="19:20" x14ac:dyDescent="0.3">
      <c r="S2515" s="142"/>
      <c r="T2515" s="142"/>
    </row>
    <row r="2516" spans="19:20" x14ac:dyDescent="0.3">
      <c r="S2516" s="142"/>
      <c r="T2516" s="142"/>
    </row>
    <row r="2517" spans="19:20" x14ac:dyDescent="0.3">
      <c r="S2517" s="142"/>
      <c r="T2517" s="142"/>
    </row>
    <row r="2518" spans="19:20" x14ac:dyDescent="0.3">
      <c r="S2518" s="142"/>
      <c r="T2518" s="142"/>
    </row>
    <row r="2519" spans="19:20" x14ac:dyDescent="0.3">
      <c r="S2519" s="142"/>
      <c r="T2519" s="142"/>
    </row>
    <row r="2520" spans="19:20" x14ac:dyDescent="0.3">
      <c r="S2520" s="142"/>
      <c r="T2520" s="142"/>
    </row>
    <row r="2521" spans="19:20" x14ac:dyDescent="0.3">
      <c r="S2521" s="142"/>
      <c r="T2521" s="142"/>
    </row>
    <row r="2522" spans="19:20" x14ac:dyDescent="0.3">
      <c r="S2522" s="142"/>
      <c r="T2522" s="142"/>
    </row>
    <row r="2523" spans="19:20" x14ac:dyDescent="0.3">
      <c r="S2523" s="142"/>
      <c r="T2523" s="142"/>
    </row>
    <row r="2524" spans="19:20" x14ac:dyDescent="0.3">
      <c r="S2524" s="142"/>
      <c r="T2524" s="142"/>
    </row>
    <row r="2525" spans="19:20" x14ac:dyDescent="0.3">
      <c r="S2525" s="142"/>
      <c r="T2525" s="142"/>
    </row>
    <row r="2526" spans="19:20" x14ac:dyDescent="0.3">
      <c r="S2526" s="142"/>
      <c r="T2526" s="142"/>
    </row>
    <row r="2527" spans="19:20" x14ac:dyDescent="0.3">
      <c r="S2527" s="142"/>
      <c r="T2527" s="142"/>
    </row>
    <row r="2528" spans="19:20" x14ac:dyDescent="0.3">
      <c r="S2528" s="142"/>
      <c r="T2528" s="142"/>
    </row>
    <row r="2529" spans="19:20" x14ac:dyDescent="0.3">
      <c r="S2529" s="142"/>
      <c r="T2529" s="142"/>
    </row>
    <row r="2530" spans="19:20" x14ac:dyDescent="0.3">
      <c r="S2530" s="142"/>
      <c r="T2530" s="142"/>
    </row>
    <row r="2531" spans="19:20" x14ac:dyDescent="0.3">
      <c r="S2531" s="142"/>
      <c r="T2531" s="142"/>
    </row>
    <row r="2532" spans="19:20" x14ac:dyDescent="0.3">
      <c r="S2532" s="142"/>
      <c r="T2532" s="142"/>
    </row>
    <row r="2533" spans="19:20" x14ac:dyDescent="0.3">
      <c r="S2533" s="142"/>
      <c r="T2533" s="142"/>
    </row>
    <row r="2534" spans="19:20" x14ac:dyDescent="0.3">
      <c r="S2534" s="142"/>
      <c r="T2534" s="142"/>
    </row>
    <row r="2535" spans="19:20" x14ac:dyDescent="0.3">
      <c r="S2535" s="142"/>
      <c r="T2535" s="142"/>
    </row>
    <row r="2536" spans="19:20" x14ac:dyDescent="0.3">
      <c r="S2536" s="142"/>
      <c r="T2536" s="142"/>
    </row>
    <row r="2537" spans="19:20" x14ac:dyDescent="0.3">
      <c r="S2537" s="142"/>
      <c r="T2537" s="142"/>
    </row>
    <row r="2538" spans="19:20" x14ac:dyDescent="0.3">
      <c r="S2538" s="142"/>
      <c r="T2538" s="142"/>
    </row>
    <row r="2539" spans="19:20" x14ac:dyDescent="0.3">
      <c r="S2539" s="142"/>
      <c r="T2539" s="142"/>
    </row>
    <row r="2540" spans="19:20" x14ac:dyDescent="0.3">
      <c r="S2540" s="142"/>
      <c r="T2540" s="142"/>
    </row>
    <row r="2541" spans="19:20" x14ac:dyDescent="0.3">
      <c r="S2541" s="142"/>
      <c r="T2541" s="142"/>
    </row>
    <row r="2542" spans="19:20" x14ac:dyDescent="0.3">
      <c r="S2542" s="142"/>
      <c r="T2542" s="142"/>
    </row>
    <row r="2543" spans="19:20" x14ac:dyDescent="0.3">
      <c r="S2543" s="142"/>
      <c r="T2543" s="142"/>
    </row>
    <row r="2544" spans="19:20" x14ac:dyDescent="0.3">
      <c r="S2544" s="142"/>
      <c r="T2544" s="142"/>
    </row>
    <row r="2545" spans="19:20" x14ac:dyDescent="0.3">
      <c r="S2545" s="142"/>
      <c r="T2545" s="142"/>
    </row>
    <row r="2546" spans="19:20" x14ac:dyDescent="0.3">
      <c r="S2546" s="142"/>
      <c r="T2546" s="142"/>
    </row>
    <row r="2547" spans="19:20" x14ac:dyDescent="0.3">
      <c r="S2547" s="142"/>
      <c r="T2547" s="142"/>
    </row>
    <row r="2548" spans="19:20" x14ac:dyDescent="0.3">
      <c r="S2548" s="142"/>
      <c r="T2548" s="142"/>
    </row>
    <row r="2549" spans="19:20" x14ac:dyDescent="0.3">
      <c r="S2549" s="142"/>
      <c r="T2549" s="142"/>
    </row>
    <row r="2550" spans="19:20" x14ac:dyDescent="0.3">
      <c r="S2550" s="142"/>
      <c r="T2550" s="142"/>
    </row>
    <row r="2551" spans="19:20" x14ac:dyDescent="0.3">
      <c r="S2551" s="142"/>
      <c r="T2551" s="142"/>
    </row>
    <row r="2552" spans="19:20" x14ac:dyDescent="0.3">
      <c r="S2552" s="142"/>
      <c r="T2552" s="142"/>
    </row>
    <row r="2553" spans="19:20" x14ac:dyDescent="0.3">
      <c r="S2553" s="142"/>
      <c r="T2553" s="142"/>
    </row>
    <row r="2554" spans="19:20" x14ac:dyDescent="0.3">
      <c r="S2554" s="142"/>
      <c r="T2554" s="142"/>
    </row>
    <row r="2555" spans="19:20" x14ac:dyDescent="0.3">
      <c r="S2555" s="142"/>
      <c r="T2555" s="142"/>
    </row>
    <row r="2556" spans="19:20" x14ac:dyDescent="0.3">
      <c r="S2556" s="142"/>
      <c r="T2556" s="142"/>
    </row>
    <row r="2557" spans="19:20" x14ac:dyDescent="0.3">
      <c r="S2557" s="142"/>
      <c r="T2557" s="142"/>
    </row>
    <row r="2558" spans="19:20" x14ac:dyDescent="0.3">
      <c r="S2558" s="142"/>
      <c r="T2558" s="142"/>
    </row>
    <row r="2559" spans="19:20" x14ac:dyDescent="0.3">
      <c r="S2559" s="142"/>
      <c r="T2559" s="142"/>
    </row>
    <row r="2560" spans="19:20" x14ac:dyDescent="0.3">
      <c r="S2560" s="142"/>
      <c r="T2560" s="142"/>
    </row>
    <row r="2561" spans="19:20" x14ac:dyDescent="0.3">
      <c r="S2561" s="142"/>
      <c r="T2561" s="142"/>
    </row>
    <row r="2562" spans="19:20" x14ac:dyDescent="0.3">
      <c r="S2562" s="142"/>
      <c r="T2562" s="142"/>
    </row>
    <row r="2563" spans="19:20" x14ac:dyDescent="0.3">
      <c r="S2563" s="142"/>
      <c r="T2563" s="142"/>
    </row>
    <row r="2564" spans="19:20" x14ac:dyDescent="0.3">
      <c r="S2564" s="142"/>
      <c r="T2564" s="142"/>
    </row>
    <row r="2565" spans="19:20" x14ac:dyDescent="0.3">
      <c r="S2565" s="142"/>
      <c r="T2565" s="142"/>
    </row>
    <row r="2566" spans="19:20" x14ac:dyDescent="0.3">
      <c r="S2566" s="142"/>
      <c r="T2566" s="142"/>
    </row>
    <row r="2567" spans="19:20" x14ac:dyDescent="0.3">
      <c r="S2567" s="142"/>
      <c r="T2567" s="142"/>
    </row>
    <row r="2568" spans="19:20" x14ac:dyDescent="0.3">
      <c r="S2568" s="142"/>
      <c r="T2568" s="142"/>
    </row>
    <row r="2569" spans="19:20" x14ac:dyDescent="0.3">
      <c r="S2569" s="142"/>
      <c r="T2569" s="142"/>
    </row>
    <row r="2570" spans="19:20" x14ac:dyDescent="0.3">
      <c r="S2570" s="142"/>
      <c r="T2570" s="142"/>
    </row>
    <row r="2571" spans="19:20" x14ac:dyDescent="0.3">
      <c r="S2571" s="142"/>
      <c r="T2571" s="142"/>
    </row>
    <row r="2572" spans="19:20" x14ac:dyDescent="0.3">
      <c r="S2572" s="142"/>
      <c r="T2572" s="142"/>
    </row>
    <row r="2573" spans="19:20" x14ac:dyDescent="0.3">
      <c r="S2573" s="142"/>
      <c r="T2573" s="142"/>
    </row>
    <row r="2574" spans="19:20" x14ac:dyDescent="0.3">
      <c r="S2574" s="142"/>
      <c r="T2574" s="142"/>
    </row>
    <row r="2575" spans="19:20" x14ac:dyDescent="0.3">
      <c r="S2575" s="142"/>
      <c r="T2575" s="142"/>
    </row>
    <row r="2576" spans="19:20" x14ac:dyDescent="0.3">
      <c r="S2576" s="142"/>
      <c r="T2576" s="142"/>
    </row>
    <row r="2577" spans="19:20" x14ac:dyDescent="0.3">
      <c r="S2577" s="142"/>
      <c r="T2577" s="142"/>
    </row>
    <row r="2578" spans="19:20" x14ac:dyDescent="0.3">
      <c r="S2578" s="142"/>
      <c r="T2578" s="142"/>
    </row>
    <row r="2579" spans="19:20" x14ac:dyDescent="0.3">
      <c r="S2579" s="142"/>
      <c r="T2579" s="142"/>
    </row>
    <row r="2580" spans="19:20" x14ac:dyDescent="0.3">
      <c r="S2580" s="142"/>
      <c r="T2580" s="142"/>
    </row>
    <row r="2581" spans="19:20" x14ac:dyDescent="0.3">
      <c r="S2581" s="142"/>
      <c r="T2581" s="142"/>
    </row>
    <row r="2582" spans="19:20" x14ac:dyDescent="0.3">
      <c r="S2582" s="142"/>
      <c r="T2582" s="142"/>
    </row>
    <row r="2583" spans="19:20" x14ac:dyDescent="0.3">
      <c r="S2583" s="142"/>
      <c r="T2583" s="142"/>
    </row>
    <row r="2584" spans="19:20" x14ac:dyDescent="0.3">
      <c r="S2584" s="142"/>
      <c r="T2584" s="142"/>
    </row>
    <row r="2585" spans="19:20" x14ac:dyDescent="0.3">
      <c r="S2585" s="142"/>
      <c r="T2585" s="142"/>
    </row>
    <row r="2586" spans="19:20" x14ac:dyDescent="0.3">
      <c r="S2586" s="142"/>
      <c r="T2586" s="142"/>
    </row>
    <row r="2587" spans="19:20" x14ac:dyDescent="0.3">
      <c r="S2587" s="142"/>
      <c r="T2587" s="142"/>
    </row>
    <row r="2588" spans="19:20" x14ac:dyDescent="0.3">
      <c r="S2588" s="142"/>
      <c r="T2588" s="142"/>
    </row>
    <row r="2589" spans="19:20" x14ac:dyDescent="0.3">
      <c r="S2589" s="142"/>
      <c r="T2589" s="142"/>
    </row>
    <row r="2590" spans="19:20" x14ac:dyDescent="0.3">
      <c r="S2590" s="142"/>
      <c r="T2590" s="142"/>
    </row>
    <row r="2591" spans="19:20" x14ac:dyDescent="0.3">
      <c r="S2591" s="142"/>
      <c r="T2591" s="142"/>
    </row>
    <row r="2592" spans="19:20" x14ac:dyDescent="0.3">
      <c r="S2592" s="142"/>
      <c r="T2592" s="142"/>
    </row>
    <row r="2593" spans="19:20" x14ac:dyDescent="0.3">
      <c r="S2593" s="142"/>
      <c r="T2593" s="142"/>
    </row>
    <row r="2594" spans="19:20" x14ac:dyDescent="0.3">
      <c r="S2594" s="142"/>
      <c r="T2594" s="142"/>
    </row>
    <row r="2595" spans="19:20" x14ac:dyDescent="0.3">
      <c r="S2595" s="142"/>
      <c r="T2595" s="142"/>
    </row>
    <row r="2596" spans="19:20" x14ac:dyDescent="0.3">
      <c r="S2596" s="142"/>
      <c r="T2596" s="142"/>
    </row>
    <row r="2597" spans="19:20" x14ac:dyDescent="0.3">
      <c r="S2597" s="142"/>
      <c r="T2597" s="142"/>
    </row>
    <row r="2598" spans="19:20" x14ac:dyDescent="0.3">
      <c r="S2598" s="142"/>
      <c r="T2598" s="142"/>
    </row>
    <row r="2599" spans="19:20" x14ac:dyDescent="0.3">
      <c r="S2599" s="142"/>
      <c r="T2599" s="142"/>
    </row>
    <row r="2600" spans="19:20" x14ac:dyDescent="0.3">
      <c r="S2600" s="142"/>
      <c r="T2600" s="142"/>
    </row>
    <row r="2601" spans="19:20" x14ac:dyDescent="0.3">
      <c r="S2601" s="142"/>
      <c r="T2601" s="142"/>
    </row>
    <row r="2602" spans="19:20" x14ac:dyDescent="0.3">
      <c r="S2602" s="142"/>
      <c r="T2602" s="142"/>
    </row>
    <row r="2603" spans="19:20" x14ac:dyDescent="0.3">
      <c r="S2603" s="142"/>
      <c r="T2603" s="142"/>
    </row>
    <row r="2604" spans="19:20" x14ac:dyDescent="0.3">
      <c r="S2604" s="142"/>
      <c r="T2604" s="142"/>
    </row>
    <row r="2605" spans="19:20" x14ac:dyDescent="0.3">
      <c r="S2605" s="142"/>
      <c r="T2605" s="142"/>
    </row>
    <row r="2606" spans="19:20" x14ac:dyDescent="0.3">
      <c r="S2606" s="142"/>
      <c r="T2606" s="142"/>
    </row>
    <row r="2607" spans="19:20" x14ac:dyDescent="0.3">
      <c r="S2607" s="142"/>
      <c r="T2607" s="142"/>
    </row>
    <row r="2608" spans="19:20" x14ac:dyDescent="0.3">
      <c r="S2608" s="142"/>
      <c r="T2608" s="142"/>
    </row>
    <row r="2609" spans="19:20" x14ac:dyDescent="0.3">
      <c r="S2609" s="142"/>
      <c r="T2609" s="142"/>
    </row>
    <row r="2610" spans="19:20" x14ac:dyDescent="0.3">
      <c r="S2610" s="142"/>
      <c r="T2610" s="142"/>
    </row>
    <row r="2611" spans="19:20" x14ac:dyDescent="0.3">
      <c r="S2611" s="142"/>
      <c r="T2611" s="142"/>
    </row>
    <row r="2612" spans="19:20" x14ac:dyDescent="0.3">
      <c r="S2612" s="142"/>
      <c r="T2612" s="142"/>
    </row>
    <row r="2613" spans="19:20" x14ac:dyDescent="0.3">
      <c r="S2613" s="142"/>
      <c r="T2613" s="142"/>
    </row>
    <row r="2614" spans="19:20" x14ac:dyDescent="0.3">
      <c r="S2614" s="142"/>
      <c r="T2614" s="142"/>
    </row>
    <row r="2615" spans="19:20" x14ac:dyDescent="0.3">
      <c r="S2615" s="142"/>
      <c r="T2615" s="142"/>
    </row>
    <row r="2616" spans="19:20" x14ac:dyDescent="0.3">
      <c r="S2616" s="142"/>
      <c r="T2616" s="142"/>
    </row>
    <row r="2617" spans="19:20" x14ac:dyDescent="0.3">
      <c r="S2617" s="142"/>
      <c r="T2617" s="142"/>
    </row>
    <row r="2618" spans="19:20" x14ac:dyDescent="0.3">
      <c r="S2618" s="142"/>
      <c r="T2618" s="142"/>
    </row>
    <row r="2619" spans="19:20" x14ac:dyDescent="0.3">
      <c r="S2619" s="142"/>
      <c r="T2619" s="142"/>
    </row>
    <row r="2620" spans="19:20" x14ac:dyDescent="0.3">
      <c r="S2620" s="142"/>
      <c r="T2620" s="142"/>
    </row>
    <row r="2621" spans="19:20" x14ac:dyDescent="0.3">
      <c r="S2621" s="142"/>
      <c r="T2621" s="142"/>
    </row>
    <row r="2622" spans="19:20" x14ac:dyDescent="0.3">
      <c r="S2622" s="142"/>
      <c r="T2622" s="142"/>
    </row>
    <row r="2623" spans="19:20" x14ac:dyDescent="0.3">
      <c r="S2623" s="142"/>
      <c r="T2623" s="142"/>
    </row>
    <row r="2624" spans="19:20" x14ac:dyDescent="0.3">
      <c r="S2624" s="142"/>
      <c r="T2624" s="142"/>
    </row>
    <row r="2625" spans="19:20" x14ac:dyDescent="0.3">
      <c r="S2625" s="142"/>
      <c r="T2625" s="142"/>
    </row>
    <row r="2626" spans="19:20" x14ac:dyDescent="0.3">
      <c r="S2626" s="142"/>
      <c r="T2626" s="142"/>
    </row>
    <row r="2627" spans="19:20" x14ac:dyDescent="0.3">
      <c r="S2627" s="142"/>
      <c r="T2627" s="142"/>
    </row>
    <row r="2628" spans="19:20" x14ac:dyDescent="0.3">
      <c r="S2628" s="142"/>
      <c r="T2628" s="142"/>
    </row>
    <row r="2629" spans="19:20" x14ac:dyDescent="0.3">
      <c r="S2629" s="142"/>
      <c r="T2629" s="142"/>
    </row>
    <row r="2630" spans="19:20" x14ac:dyDescent="0.3">
      <c r="S2630" s="142"/>
      <c r="T2630" s="142"/>
    </row>
    <row r="2631" spans="19:20" x14ac:dyDescent="0.3">
      <c r="S2631" s="142"/>
      <c r="T2631" s="142"/>
    </row>
    <row r="2632" spans="19:20" x14ac:dyDescent="0.3">
      <c r="S2632" s="142"/>
      <c r="T2632" s="142"/>
    </row>
    <row r="2633" spans="19:20" x14ac:dyDescent="0.3">
      <c r="S2633" s="142"/>
      <c r="T2633" s="142"/>
    </row>
    <row r="2634" spans="19:20" x14ac:dyDescent="0.3">
      <c r="S2634" s="142"/>
      <c r="T2634" s="142"/>
    </row>
    <row r="2635" spans="19:20" x14ac:dyDescent="0.3">
      <c r="S2635" s="142"/>
      <c r="T2635" s="142"/>
    </row>
    <row r="2636" spans="19:20" x14ac:dyDescent="0.3">
      <c r="S2636" s="142"/>
      <c r="T2636" s="142"/>
    </row>
    <row r="2637" spans="19:20" x14ac:dyDescent="0.3">
      <c r="S2637" s="142"/>
      <c r="T2637" s="142"/>
    </row>
    <row r="2638" spans="19:20" x14ac:dyDescent="0.3">
      <c r="S2638" s="142"/>
      <c r="T2638" s="142"/>
    </row>
    <row r="2639" spans="19:20" x14ac:dyDescent="0.3">
      <c r="S2639" s="142"/>
      <c r="T2639" s="142"/>
    </row>
    <row r="2640" spans="19:20" x14ac:dyDescent="0.3">
      <c r="S2640" s="142"/>
      <c r="T2640" s="142"/>
    </row>
    <row r="2641" spans="19:20" x14ac:dyDescent="0.3">
      <c r="S2641" s="142"/>
      <c r="T2641" s="142"/>
    </row>
    <row r="2642" spans="19:20" x14ac:dyDescent="0.3">
      <c r="S2642" s="142"/>
      <c r="T2642" s="142"/>
    </row>
    <row r="2643" spans="19:20" x14ac:dyDescent="0.3">
      <c r="S2643" s="142"/>
      <c r="T2643" s="142"/>
    </row>
    <row r="2644" spans="19:20" x14ac:dyDescent="0.3">
      <c r="S2644" s="142"/>
      <c r="T2644" s="142"/>
    </row>
    <row r="2645" spans="19:20" x14ac:dyDescent="0.3">
      <c r="S2645" s="142"/>
      <c r="T2645" s="142"/>
    </row>
    <row r="2646" spans="19:20" x14ac:dyDescent="0.3">
      <c r="S2646" s="142"/>
      <c r="T2646" s="142"/>
    </row>
    <row r="2647" spans="19:20" x14ac:dyDescent="0.3">
      <c r="S2647" s="142"/>
      <c r="T2647" s="142"/>
    </row>
    <row r="2648" spans="19:20" x14ac:dyDescent="0.3">
      <c r="S2648" s="142"/>
      <c r="T2648" s="142"/>
    </row>
    <row r="2649" spans="19:20" x14ac:dyDescent="0.3">
      <c r="S2649" s="142"/>
      <c r="T2649" s="142"/>
    </row>
    <row r="2650" spans="19:20" x14ac:dyDescent="0.3">
      <c r="S2650" s="142"/>
      <c r="T2650" s="142"/>
    </row>
    <row r="2651" spans="19:20" x14ac:dyDescent="0.3">
      <c r="S2651" s="142"/>
      <c r="T2651" s="142"/>
    </row>
    <row r="2652" spans="19:20" x14ac:dyDescent="0.3">
      <c r="S2652" s="142"/>
      <c r="T2652" s="142"/>
    </row>
    <row r="2653" spans="19:20" x14ac:dyDescent="0.3">
      <c r="S2653" s="142"/>
      <c r="T2653" s="142"/>
    </row>
    <row r="2654" spans="19:20" x14ac:dyDescent="0.3">
      <c r="S2654" s="142"/>
      <c r="T2654" s="142"/>
    </row>
    <row r="2655" spans="19:20" x14ac:dyDescent="0.3">
      <c r="S2655" s="142"/>
      <c r="T2655" s="142"/>
    </row>
    <row r="2656" spans="19:20" x14ac:dyDescent="0.3">
      <c r="S2656" s="142"/>
      <c r="T2656" s="142"/>
    </row>
    <row r="2657" spans="19:20" x14ac:dyDescent="0.3">
      <c r="S2657" s="142"/>
      <c r="T2657" s="142"/>
    </row>
    <row r="2658" spans="19:20" x14ac:dyDescent="0.3">
      <c r="S2658" s="142"/>
      <c r="T2658" s="142"/>
    </row>
    <row r="2659" spans="19:20" x14ac:dyDescent="0.3">
      <c r="S2659" s="142"/>
      <c r="T2659" s="142"/>
    </row>
    <row r="2660" spans="19:20" x14ac:dyDescent="0.3">
      <c r="S2660" s="142"/>
      <c r="T2660" s="142"/>
    </row>
    <row r="2661" spans="19:20" x14ac:dyDescent="0.3">
      <c r="S2661" s="142"/>
      <c r="T2661" s="142"/>
    </row>
    <row r="2662" spans="19:20" x14ac:dyDescent="0.3">
      <c r="S2662" s="142"/>
      <c r="T2662" s="142"/>
    </row>
    <row r="2663" spans="19:20" x14ac:dyDescent="0.3">
      <c r="S2663" s="142"/>
      <c r="T2663" s="142"/>
    </row>
    <row r="2664" spans="19:20" x14ac:dyDescent="0.3">
      <c r="S2664" s="142"/>
      <c r="T2664" s="142"/>
    </row>
    <row r="2665" spans="19:20" x14ac:dyDescent="0.3">
      <c r="S2665" s="142"/>
      <c r="T2665" s="142"/>
    </row>
    <row r="2666" spans="19:20" x14ac:dyDescent="0.3">
      <c r="S2666" s="142"/>
      <c r="T2666" s="142"/>
    </row>
    <row r="2667" spans="19:20" x14ac:dyDescent="0.3">
      <c r="S2667" s="142"/>
      <c r="T2667" s="142"/>
    </row>
    <row r="2668" spans="19:20" x14ac:dyDescent="0.3">
      <c r="S2668" s="142"/>
      <c r="T2668" s="142"/>
    </row>
    <row r="2669" spans="19:20" x14ac:dyDescent="0.3">
      <c r="S2669" s="142"/>
      <c r="T2669" s="142"/>
    </row>
    <row r="2670" spans="19:20" x14ac:dyDescent="0.3">
      <c r="S2670" s="142"/>
      <c r="T2670" s="142"/>
    </row>
    <row r="2671" spans="19:20" x14ac:dyDescent="0.3">
      <c r="S2671" s="142"/>
      <c r="T2671" s="142"/>
    </row>
    <row r="2672" spans="19:20" x14ac:dyDescent="0.3">
      <c r="S2672" s="142"/>
      <c r="T2672" s="142"/>
    </row>
    <row r="2673" spans="19:20" x14ac:dyDescent="0.3">
      <c r="S2673" s="142"/>
      <c r="T2673" s="142"/>
    </row>
    <row r="2674" spans="19:20" x14ac:dyDescent="0.3">
      <c r="S2674" s="142"/>
      <c r="T2674" s="142"/>
    </row>
    <row r="2675" spans="19:20" x14ac:dyDescent="0.3">
      <c r="S2675" s="142"/>
      <c r="T2675" s="142"/>
    </row>
    <row r="2676" spans="19:20" x14ac:dyDescent="0.3">
      <c r="S2676" s="142"/>
      <c r="T2676" s="142"/>
    </row>
    <row r="2677" spans="19:20" x14ac:dyDescent="0.3">
      <c r="S2677" s="142"/>
      <c r="T2677" s="142"/>
    </row>
    <row r="2678" spans="19:20" x14ac:dyDescent="0.3">
      <c r="S2678" s="142"/>
      <c r="T2678" s="142"/>
    </row>
    <row r="2679" spans="19:20" x14ac:dyDescent="0.3">
      <c r="S2679" s="142"/>
      <c r="T2679" s="142"/>
    </row>
    <row r="2680" spans="19:20" x14ac:dyDescent="0.3">
      <c r="S2680" s="142"/>
      <c r="T2680" s="142"/>
    </row>
    <row r="2681" spans="19:20" x14ac:dyDescent="0.3">
      <c r="S2681" s="142"/>
      <c r="T2681" s="142"/>
    </row>
    <row r="2682" spans="19:20" x14ac:dyDescent="0.3">
      <c r="S2682" s="142"/>
      <c r="T2682" s="142"/>
    </row>
    <row r="2683" spans="19:20" x14ac:dyDescent="0.3">
      <c r="S2683" s="142"/>
      <c r="T2683" s="142"/>
    </row>
    <row r="2684" spans="19:20" x14ac:dyDescent="0.3">
      <c r="S2684" s="142"/>
      <c r="T2684" s="142"/>
    </row>
    <row r="2685" spans="19:20" x14ac:dyDescent="0.3">
      <c r="S2685" s="142"/>
      <c r="T2685" s="142"/>
    </row>
    <row r="2686" spans="19:20" x14ac:dyDescent="0.3">
      <c r="S2686" s="142"/>
      <c r="T2686" s="142"/>
    </row>
    <row r="2687" spans="19:20" x14ac:dyDescent="0.3">
      <c r="S2687" s="142"/>
      <c r="T2687" s="142"/>
    </row>
    <row r="2688" spans="19:20" x14ac:dyDescent="0.3">
      <c r="S2688" s="142"/>
      <c r="T2688" s="142"/>
    </row>
    <row r="2689" spans="19:20" x14ac:dyDescent="0.3">
      <c r="S2689" s="142"/>
      <c r="T2689" s="142"/>
    </row>
    <row r="2690" spans="19:20" x14ac:dyDescent="0.3">
      <c r="S2690" s="142"/>
      <c r="T2690" s="142"/>
    </row>
    <row r="2691" spans="19:20" x14ac:dyDescent="0.3">
      <c r="S2691" s="142"/>
      <c r="T2691" s="142"/>
    </row>
    <row r="2692" spans="19:20" x14ac:dyDescent="0.3">
      <c r="S2692" s="142"/>
      <c r="T2692" s="142"/>
    </row>
    <row r="2693" spans="19:20" x14ac:dyDescent="0.3">
      <c r="S2693" s="142"/>
      <c r="T2693" s="142"/>
    </row>
    <row r="2694" spans="19:20" x14ac:dyDescent="0.3">
      <c r="S2694" s="142"/>
      <c r="T2694" s="142"/>
    </row>
    <row r="2695" spans="19:20" x14ac:dyDescent="0.3">
      <c r="S2695" s="142"/>
      <c r="T2695" s="142"/>
    </row>
    <row r="2696" spans="19:20" x14ac:dyDescent="0.3">
      <c r="S2696" s="142"/>
      <c r="T2696" s="142"/>
    </row>
    <row r="2697" spans="19:20" x14ac:dyDescent="0.3">
      <c r="S2697" s="142"/>
      <c r="T2697" s="142"/>
    </row>
    <row r="2698" spans="19:20" x14ac:dyDescent="0.3">
      <c r="S2698" s="142"/>
      <c r="T2698" s="142"/>
    </row>
    <row r="2699" spans="19:20" x14ac:dyDescent="0.3">
      <c r="S2699" s="142"/>
      <c r="T2699" s="142"/>
    </row>
    <row r="2700" spans="19:20" x14ac:dyDescent="0.3">
      <c r="S2700" s="142"/>
      <c r="T2700" s="142"/>
    </row>
    <row r="2701" spans="19:20" x14ac:dyDescent="0.3">
      <c r="S2701" s="142"/>
      <c r="T2701" s="142"/>
    </row>
    <row r="2702" spans="19:20" x14ac:dyDescent="0.3">
      <c r="S2702" s="142"/>
      <c r="T2702" s="142"/>
    </row>
    <row r="2703" spans="19:20" x14ac:dyDescent="0.3">
      <c r="S2703" s="142"/>
      <c r="T2703" s="142"/>
    </row>
    <row r="2704" spans="19:20" x14ac:dyDescent="0.3">
      <c r="S2704" s="142"/>
      <c r="T2704" s="142"/>
    </row>
    <row r="2705" spans="19:20" x14ac:dyDescent="0.3">
      <c r="S2705" s="142"/>
      <c r="T2705" s="142"/>
    </row>
    <row r="2706" spans="19:20" x14ac:dyDescent="0.3">
      <c r="S2706" s="142"/>
      <c r="T2706" s="142"/>
    </row>
    <row r="2707" spans="19:20" x14ac:dyDescent="0.3">
      <c r="S2707" s="142"/>
      <c r="T2707" s="142"/>
    </row>
    <row r="2708" spans="19:20" x14ac:dyDescent="0.3">
      <c r="S2708" s="142"/>
      <c r="T2708" s="142"/>
    </row>
    <row r="2709" spans="19:20" x14ac:dyDescent="0.3">
      <c r="S2709" s="142"/>
      <c r="T2709" s="142"/>
    </row>
    <row r="2710" spans="19:20" x14ac:dyDescent="0.3">
      <c r="S2710" s="142"/>
      <c r="T2710" s="142"/>
    </row>
    <row r="2711" spans="19:20" x14ac:dyDescent="0.3">
      <c r="S2711" s="142"/>
      <c r="T2711" s="142"/>
    </row>
    <row r="2712" spans="19:20" x14ac:dyDescent="0.3">
      <c r="S2712" s="142"/>
      <c r="T2712" s="142"/>
    </row>
    <row r="2713" spans="19:20" x14ac:dyDescent="0.3">
      <c r="S2713" s="142"/>
      <c r="T2713" s="142"/>
    </row>
    <row r="2714" spans="19:20" x14ac:dyDescent="0.3">
      <c r="S2714" s="142"/>
      <c r="T2714" s="142"/>
    </row>
    <row r="2715" spans="19:20" x14ac:dyDescent="0.3">
      <c r="S2715" s="142"/>
      <c r="T2715" s="142"/>
    </row>
    <row r="2716" spans="19:20" x14ac:dyDescent="0.3">
      <c r="S2716" s="142"/>
      <c r="T2716" s="142"/>
    </row>
    <row r="2717" spans="19:20" x14ac:dyDescent="0.3">
      <c r="S2717" s="142"/>
      <c r="T2717" s="142"/>
    </row>
    <row r="2718" spans="19:20" x14ac:dyDescent="0.3">
      <c r="S2718" s="142"/>
      <c r="T2718" s="142"/>
    </row>
    <row r="2719" spans="19:20" x14ac:dyDescent="0.3">
      <c r="S2719" s="142"/>
      <c r="T2719" s="142"/>
    </row>
    <row r="2720" spans="19:20" x14ac:dyDescent="0.3">
      <c r="S2720" s="142"/>
      <c r="T2720" s="142"/>
    </row>
    <row r="2721" spans="19:20" x14ac:dyDescent="0.3">
      <c r="S2721" s="142"/>
      <c r="T2721" s="142"/>
    </row>
    <row r="2722" spans="19:20" x14ac:dyDescent="0.3">
      <c r="S2722" s="142"/>
      <c r="T2722" s="142"/>
    </row>
    <row r="2723" spans="19:20" x14ac:dyDescent="0.3">
      <c r="S2723" s="142"/>
      <c r="T2723" s="142"/>
    </row>
    <row r="2724" spans="19:20" x14ac:dyDescent="0.3">
      <c r="S2724" s="142"/>
      <c r="T2724" s="142"/>
    </row>
    <row r="2725" spans="19:20" x14ac:dyDescent="0.3">
      <c r="S2725" s="142"/>
      <c r="T2725" s="142"/>
    </row>
    <row r="2726" spans="19:20" x14ac:dyDescent="0.3">
      <c r="S2726" s="142"/>
      <c r="T2726" s="142"/>
    </row>
    <row r="2727" spans="19:20" x14ac:dyDescent="0.3">
      <c r="S2727" s="142"/>
      <c r="T2727" s="142"/>
    </row>
    <row r="2728" spans="19:20" x14ac:dyDescent="0.3">
      <c r="S2728" s="142"/>
      <c r="T2728" s="142"/>
    </row>
    <row r="2729" spans="19:20" x14ac:dyDescent="0.3">
      <c r="S2729" s="142"/>
      <c r="T2729" s="142"/>
    </row>
    <row r="2730" spans="19:20" x14ac:dyDescent="0.3">
      <c r="S2730" s="142"/>
      <c r="T2730" s="142"/>
    </row>
    <row r="2731" spans="19:20" x14ac:dyDescent="0.3">
      <c r="S2731" s="142"/>
      <c r="T2731" s="142"/>
    </row>
    <row r="2732" spans="19:20" x14ac:dyDescent="0.3">
      <c r="S2732" s="142"/>
      <c r="T2732" s="142"/>
    </row>
    <row r="2733" spans="19:20" x14ac:dyDescent="0.3">
      <c r="S2733" s="142"/>
      <c r="T2733" s="142"/>
    </row>
    <row r="2734" spans="19:20" x14ac:dyDescent="0.3">
      <c r="S2734" s="142"/>
      <c r="T2734" s="142"/>
    </row>
    <row r="2735" spans="19:20" x14ac:dyDescent="0.3">
      <c r="S2735" s="142"/>
      <c r="T2735" s="142"/>
    </row>
    <row r="2736" spans="19:20" x14ac:dyDescent="0.3">
      <c r="S2736" s="142"/>
      <c r="T2736" s="142"/>
    </row>
    <row r="2737" spans="19:20" x14ac:dyDescent="0.3">
      <c r="S2737" s="142"/>
      <c r="T2737" s="142"/>
    </row>
    <row r="2738" spans="19:20" x14ac:dyDescent="0.3">
      <c r="S2738" s="142"/>
      <c r="T2738" s="142"/>
    </row>
    <row r="2739" spans="19:20" x14ac:dyDescent="0.3">
      <c r="S2739" s="142"/>
      <c r="T2739" s="142"/>
    </row>
    <row r="2740" spans="19:20" x14ac:dyDescent="0.3">
      <c r="S2740" s="142"/>
      <c r="T2740" s="142"/>
    </row>
    <row r="2741" spans="19:20" x14ac:dyDescent="0.3">
      <c r="S2741" s="142"/>
      <c r="T2741" s="142"/>
    </row>
    <row r="2742" spans="19:20" x14ac:dyDescent="0.3">
      <c r="S2742" s="142"/>
      <c r="T2742" s="142"/>
    </row>
    <row r="2743" spans="19:20" x14ac:dyDescent="0.3">
      <c r="S2743" s="142"/>
      <c r="T2743" s="142"/>
    </row>
    <row r="2744" spans="19:20" x14ac:dyDescent="0.3">
      <c r="S2744" s="142"/>
      <c r="T2744" s="142"/>
    </row>
    <row r="2745" spans="19:20" x14ac:dyDescent="0.3">
      <c r="S2745" s="142"/>
      <c r="T2745" s="142"/>
    </row>
    <row r="2746" spans="19:20" x14ac:dyDescent="0.3">
      <c r="S2746" s="142"/>
      <c r="T2746" s="142"/>
    </row>
    <row r="2747" spans="19:20" x14ac:dyDescent="0.3">
      <c r="S2747" s="142"/>
      <c r="T2747" s="142"/>
    </row>
    <row r="2748" spans="19:20" x14ac:dyDescent="0.3">
      <c r="S2748" s="142"/>
      <c r="T2748" s="142"/>
    </row>
    <row r="2749" spans="19:20" x14ac:dyDescent="0.3">
      <c r="S2749" s="142"/>
      <c r="T2749" s="142"/>
    </row>
    <row r="2750" spans="19:20" x14ac:dyDescent="0.3">
      <c r="S2750" s="142"/>
      <c r="T2750" s="142"/>
    </row>
    <row r="2751" spans="19:20" x14ac:dyDescent="0.3">
      <c r="S2751" s="142"/>
      <c r="T2751" s="142"/>
    </row>
    <row r="2752" spans="19:20" x14ac:dyDescent="0.3">
      <c r="S2752" s="142"/>
      <c r="T2752" s="142"/>
    </row>
    <row r="2753" spans="19:20" x14ac:dyDescent="0.3">
      <c r="S2753" s="142"/>
      <c r="T2753" s="142"/>
    </row>
    <row r="2754" spans="19:20" x14ac:dyDescent="0.3">
      <c r="S2754" s="142"/>
      <c r="T2754" s="142"/>
    </row>
    <row r="2755" spans="19:20" x14ac:dyDescent="0.3">
      <c r="S2755" s="142"/>
      <c r="T2755" s="142"/>
    </row>
    <row r="2756" spans="19:20" x14ac:dyDescent="0.3">
      <c r="S2756" s="142"/>
      <c r="T2756" s="142"/>
    </row>
    <row r="2757" spans="19:20" x14ac:dyDescent="0.3">
      <c r="S2757" s="142"/>
      <c r="T2757" s="142"/>
    </row>
    <row r="2758" spans="19:20" x14ac:dyDescent="0.3">
      <c r="S2758" s="142"/>
      <c r="T2758" s="142"/>
    </row>
    <row r="2759" spans="19:20" x14ac:dyDescent="0.3">
      <c r="S2759" s="142"/>
      <c r="T2759" s="142"/>
    </row>
    <row r="2760" spans="19:20" x14ac:dyDescent="0.3">
      <c r="S2760" s="142"/>
      <c r="T2760" s="142"/>
    </row>
    <row r="2761" spans="19:20" x14ac:dyDescent="0.3">
      <c r="S2761" s="142"/>
      <c r="T2761" s="142"/>
    </row>
    <row r="2762" spans="19:20" x14ac:dyDescent="0.3">
      <c r="S2762" s="142"/>
      <c r="T2762" s="142"/>
    </row>
    <row r="2763" spans="19:20" x14ac:dyDescent="0.3">
      <c r="S2763" s="142"/>
      <c r="T2763" s="142"/>
    </row>
    <row r="2764" spans="19:20" x14ac:dyDescent="0.3">
      <c r="S2764" s="142"/>
      <c r="T2764" s="142"/>
    </row>
    <row r="2765" spans="19:20" x14ac:dyDescent="0.3">
      <c r="S2765" s="142"/>
      <c r="T2765" s="142"/>
    </row>
    <row r="2766" spans="19:20" x14ac:dyDescent="0.3">
      <c r="S2766" s="142"/>
      <c r="T2766" s="142"/>
    </row>
    <row r="2767" spans="19:20" x14ac:dyDescent="0.3">
      <c r="S2767" s="142"/>
      <c r="T2767" s="142"/>
    </row>
    <row r="2768" spans="19:20" x14ac:dyDescent="0.3">
      <c r="S2768" s="142"/>
      <c r="T2768" s="142"/>
    </row>
    <row r="2769" spans="19:20" x14ac:dyDescent="0.3">
      <c r="S2769" s="142"/>
      <c r="T2769" s="142"/>
    </row>
    <row r="2770" spans="19:20" x14ac:dyDescent="0.3">
      <c r="S2770" s="142"/>
      <c r="T2770" s="142"/>
    </row>
    <row r="2771" spans="19:20" x14ac:dyDescent="0.3">
      <c r="S2771" s="142"/>
      <c r="T2771" s="142"/>
    </row>
    <row r="2772" spans="19:20" x14ac:dyDescent="0.3">
      <c r="S2772" s="142"/>
      <c r="T2772" s="142"/>
    </row>
    <row r="2773" spans="19:20" x14ac:dyDescent="0.3">
      <c r="S2773" s="142"/>
      <c r="T2773" s="142"/>
    </row>
    <row r="2774" spans="19:20" x14ac:dyDescent="0.3">
      <c r="S2774" s="142"/>
      <c r="T2774" s="142"/>
    </row>
    <row r="2775" spans="19:20" x14ac:dyDescent="0.3">
      <c r="S2775" s="142"/>
      <c r="T2775" s="142"/>
    </row>
    <row r="2776" spans="19:20" x14ac:dyDescent="0.3">
      <c r="S2776" s="142"/>
      <c r="T2776" s="142"/>
    </row>
    <row r="2777" spans="19:20" x14ac:dyDescent="0.3">
      <c r="S2777" s="142"/>
      <c r="T2777" s="142"/>
    </row>
    <row r="2778" spans="19:20" x14ac:dyDescent="0.3">
      <c r="S2778" s="142"/>
      <c r="T2778" s="142"/>
    </row>
    <row r="2779" spans="19:20" x14ac:dyDescent="0.3">
      <c r="S2779" s="142"/>
      <c r="T2779" s="142"/>
    </row>
    <row r="2780" spans="19:20" x14ac:dyDescent="0.3">
      <c r="S2780" s="142"/>
      <c r="T2780" s="142"/>
    </row>
    <row r="2781" spans="19:20" x14ac:dyDescent="0.3">
      <c r="S2781" s="142"/>
      <c r="T2781" s="142"/>
    </row>
    <row r="2782" spans="19:20" x14ac:dyDescent="0.3">
      <c r="S2782" s="142"/>
      <c r="T2782" s="142"/>
    </row>
    <row r="2783" spans="19:20" x14ac:dyDescent="0.3">
      <c r="S2783" s="142"/>
      <c r="T2783" s="142"/>
    </row>
    <row r="2784" spans="19:20" x14ac:dyDescent="0.3">
      <c r="S2784" s="142"/>
      <c r="T2784" s="142"/>
    </row>
    <row r="2785" spans="19:20" x14ac:dyDescent="0.3">
      <c r="S2785" s="142"/>
      <c r="T2785" s="142"/>
    </row>
    <row r="2786" spans="19:20" x14ac:dyDescent="0.3">
      <c r="S2786" s="142"/>
      <c r="T2786" s="142"/>
    </row>
    <row r="2787" spans="19:20" x14ac:dyDescent="0.3">
      <c r="S2787" s="142"/>
      <c r="T2787" s="142"/>
    </row>
    <row r="2788" spans="19:20" x14ac:dyDescent="0.3">
      <c r="S2788" s="142"/>
      <c r="T2788" s="142"/>
    </row>
    <row r="2789" spans="19:20" x14ac:dyDescent="0.3">
      <c r="S2789" s="142"/>
      <c r="T2789" s="142"/>
    </row>
    <row r="2790" spans="19:20" x14ac:dyDescent="0.3">
      <c r="S2790" s="142"/>
      <c r="T2790" s="142"/>
    </row>
    <row r="2791" spans="19:20" x14ac:dyDescent="0.3">
      <c r="S2791" s="142"/>
      <c r="T2791" s="142"/>
    </row>
    <row r="2792" spans="19:20" x14ac:dyDescent="0.3">
      <c r="S2792" s="142"/>
      <c r="T2792" s="142"/>
    </row>
    <row r="2793" spans="19:20" x14ac:dyDescent="0.3">
      <c r="S2793" s="142"/>
      <c r="T2793" s="142"/>
    </row>
    <row r="2794" spans="19:20" x14ac:dyDescent="0.3">
      <c r="S2794" s="142"/>
      <c r="T2794" s="142"/>
    </row>
    <row r="2795" spans="19:20" x14ac:dyDescent="0.3">
      <c r="S2795" s="142"/>
      <c r="T2795" s="142"/>
    </row>
    <row r="2796" spans="19:20" x14ac:dyDescent="0.3">
      <c r="S2796" s="142"/>
      <c r="T2796" s="142"/>
    </row>
    <row r="2797" spans="19:20" x14ac:dyDescent="0.3">
      <c r="S2797" s="142"/>
      <c r="T2797" s="142"/>
    </row>
    <row r="2798" spans="19:20" x14ac:dyDescent="0.3">
      <c r="S2798" s="142"/>
      <c r="T2798" s="142"/>
    </row>
    <row r="2799" spans="19:20" x14ac:dyDescent="0.3">
      <c r="S2799" s="142"/>
      <c r="T2799" s="142"/>
    </row>
    <row r="2800" spans="19:20" x14ac:dyDescent="0.3">
      <c r="S2800" s="142"/>
      <c r="T2800" s="142"/>
    </row>
    <row r="2801" spans="19:20" x14ac:dyDescent="0.3">
      <c r="S2801" s="142"/>
      <c r="T2801" s="142"/>
    </row>
    <row r="2802" spans="19:20" x14ac:dyDescent="0.3">
      <c r="S2802" s="142"/>
      <c r="T2802" s="142"/>
    </row>
    <row r="2803" spans="19:20" x14ac:dyDescent="0.3">
      <c r="S2803" s="142"/>
      <c r="T2803" s="142"/>
    </row>
    <row r="2804" spans="19:20" x14ac:dyDescent="0.3">
      <c r="S2804" s="142"/>
      <c r="T2804" s="142"/>
    </row>
    <row r="2805" spans="19:20" x14ac:dyDescent="0.3">
      <c r="S2805" s="142"/>
      <c r="T2805" s="142"/>
    </row>
    <row r="2806" spans="19:20" x14ac:dyDescent="0.3">
      <c r="S2806" s="142"/>
      <c r="T2806" s="142"/>
    </row>
    <row r="2807" spans="19:20" x14ac:dyDescent="0.3">
      <c r="S2807" s="142"/>
      <c r="T2807" s="142"/>
    </row>
    <row r="2808" spans="19:20" x14ac:dyDescent="0.3">
      <c r="S2808" s="142"/>
      <c r="T2808" s="142"/>
    </row>
    <row r="2809" spans="19:20" x14ac:dyDescent="0.3">
      <c r="S2809" s="142"/>
      <c r="T2809" s="142"/>
    </row>
    <row r="2810" spans="19:20" x14ac:dyDescent="0.3">
      <c r="S2810" s="142"/>
      <c r="T2810" s="142"/>
    </row>
    <row r="2811" spans="19:20" x14ac:dyDescent="0.3">
      <c r="S2811" s="142"/>
      <c r="T2811" s="142"/>
    </row>
    <row r="2812" spans="19:20" x14ac:dyDescent="0.3">
      <c r="S2812" s="142"/>
      <c r="T2812" s="142"/>
    </row>
    <row r="2813" spans="19:20" x14ac:dyDescent="0.3">
      <c r="S2813" s="142"/>
      <c r="T2813" s="142"/>
    </row>
    <row r="2814" spans="19:20" x14ac:dyDescent="0.3">
      <c r="S2814" s="142"/>
      <c r="T2814" s="142"/>
    </row>
    <row r="2815" spans="19:20" x14ac:dyDescent="0.3">
      <c r="S2815" s="142"/>
      <c r="T2815" s="142"/>
    </row>
    <row r="2816" spans="19:20" x14ac:dyDescent="0.3">
      <c r="S2816" s="142"/>
      <c r="T2816" s="142"/>
    </row>
    <row r="2817" spans="19:20" x14ac:dyDescent="0.3">
      <c r="S2817" s="142"/>
      <c r="T2817" s="142"/>
    </row>
    <row r="2818" spans="19:20" x14ac:dyDescent="0.3">
      <c r="S2818" s="142"/>
      <c r="T2818" s="142"/>
    </row>
    <row r="2819" spans="19:20" x14ac:dyDescent="0.3">
      <c r="S2819" s="142"/>
      <c r="T2819" s="142"/>
    </row>
    <row r="2820" spans="19:20" x14ac:dyDescent="0.3">
      <c r="S2820" s="142"/>
      <c r="T2820" s="142"/>
    </row>
    <row r="2821" spans="19:20" x14ac:dyDescent="0.3">
      <c r="S2821" s="142"/>
      <c r="T2821" s="142"/>
    </row>
    <row r="2822" spans="19:20" x14ac:dyDescent="0.3">
      <c r="S2822" s="142"/>
      <c r="T2822" s="142"/>
    </row>
    <row r="2823" spans="19:20" x14ac:dyDescent="0.3">
      <c r="S2823" s="142"/>
      <c r="T2823" s="142"/>
    </row>
    <row r="2824" spans="19:20" x14ac:dyDescent="0.3">
      <c r="S2824" s="142"/>
      <c r="T2824" s="142"/>
    </row>
    <row r="2825" spans="19:20" x14ac:dyDescent="0.3">
      <c r="S2825" s="142"/>
      <c r="T2825" s="142"/>
    </row>
    <row r="2826" spans="19:20" x14ac:dyDescent="0.3">
      <c r="S2826" s="142"/>
      <c r="T2826" s="142"/>
    </row>
    <row r="2827" spans="19:20" x14ac:dyDescent="0.3">
      <c r="S2827" s="142"/>
      <c r="T2827" s="142"/>
    </row>
    <row r="2828" spans="19:20" x14ac:dyDescent="0.3">
      <c r="S2828" s="142"/>
      <c r="T2828" s="142"/>
    </row>
    <row r="2829" spans="19:20" x14ac:dyDescent="0.3">
      <c r="S2829" s="142"/>
      <c r="T2829" s="142"/>
    </row>
    <row r="2830" spans="19:20" x14ac:dyDescent="0.3">
      <c r="S2830" s="142"/>
      <c r="T2830" s="142"/>
    </row>
    <row r="2831" spans="19:20" x14ac:dyDescent="0.3">
      <c r="S2831" s="142"/>
      <c r="T2831" s="142"/>
    </row>
    <row r="2832" spans="19:20" x14ac:dyDescent="0.3">
      <c r="S2832" s="142"/>
      <c r="T2832" s="142"/>
    </row>
    <row r="2833" spans="19:20" x14ac:dyDescent="0.3">
      <c r="S2833" s="142"/>
      <c r="T2833" s="142"/>
    </row>
    <row r="2834" spans="19:20" x14ac:dyDescent="0.3">
      <c r="S2834" s="142"/>
      <c r="T2834" s="142"/>
    </row>
    <row r="2835" spans="19:20" x14ac:dyDescent="0.3">
      <c r="S2835" s="142"/>
      <c r="T2835" s="142"/>
    </row>
    <row r="2836" spans="19:20" x14ac:dyDescent="0.3">
      <c r="S2836" s="142"/>
      <c r="T2836" s="142"/>
    </row>
    <row r="2837" spans="19:20" x14ac:dyDescent="0.3">
      <c r="S2837" s="142"/>
      <c r="T2837" s="142"/>
    </row>
    <row r="2838" spans="19:20" x14ac:dyDescent="0.3">
      <c r="S2838" s="142"/>
      <c r="T2838" s="142"/>
    </row>
    <row r="2839" spans="19:20" x14ac:dyDescent="0.3">
      <c r="S2839" s="142"/>
      <c r="T2839" s="142"/>
    </row>
    <row r="2840" spans="19:20" x14ac:dyDescent="0.3">
      <c r="S2840" s="142"/>
      <c r="T2840" s="142"/>
    </row>
    <row r="2841" spans="19:20" x14ac:dyDescent="0.3">
      <c r="S2841" s="142"/>
      <c r="T2841" s="142"/>
    </row>
    <row r="2842" spans="19:20" x14ac:dyDescent="0.3">
      <c r="S2842" s="142"/>
      <c r="T2842" s="142"/>
    </row>
    <row r="2843" spans="19:20" x14ac:dyDescent="0.3">
      <c r="S2843" s="142"/>
      <c r="T2843" s="142"/>
    </row>
    <row r="2844" spans="19:20" x14ac:dyDescent="0.3">
      <c r="S2844" s="142"/>
      <c r="T2844" s="142"/>
    </row>
    <row r="2845" spans="19:20" x14ac:dyDescent="0.3">
      <c r="S2845" s="142"/>
      <c r="T2845" s="142"/>
    </row>
    <row r="2846" spans="19:20" x14ac:dyDescent="0.3">
      <c r="S2846" s="142"/>
      <c r="T2846" s="142"/>
    </row>
    <row r="2847" spans="19:20" x14ac:dyDescent="0.3">
      <c r="S2847" s="142"/>
      <c r="T2847" s="142"/>
    </row>
    <row r="2848" spans="19:20" x14ac:dyDescent="0.3">
      <c r="S2848" s="142"/>
      <c r="T2848" s="142"/>
    </row>
    <row r="2849" spans="19:20" x14ac:dyDescent="0.3">
      <c r="S2849" s="142"/>
      <c r="T2849" s="142"/>
    </row>
    <row r="2850" spans="19:20" x14ac:dyDescent="0.3">
      <c r="S2850" s="142"/>
      <c r="T2850" s="142"/>
    </row>
    <row r="2851" spans="19:20" x14ac:dyDescent="0.3">
      <c r="S2851" s="142"/>
      <c r="T2851" s="142"/>
    </row>
    <row r="2852" spans="19:20" x14ac:dyDescent="0.3">
      <c r="S2852" s="142"/>
      <c r="T2852" s="142"/>
    </row>
    <row r="2853" spans="19:20" x14ac:dyDescent="0.3">
      <c r="S2853" s="142"/>
      <c r="T2853" s="142"/>
    </row>
    <row r="2854" spans="19:20" x14ac:dyDescent="0.3">
      <c r="S2854" s="142"/>
      <c r="T2854" s="142"/>
    </row>
    <row r="2855" spans="19:20" x14ac:dyDescent="0.3">
      <c r="S2855" s="142"/>
      <c r="T2855" s="142"/>
    </row>
    <row r="2856" spans="19:20" x14ac:dyDescent="0.3">
      <c r="S2856" s="142"/>
      <c r="T2856" s="142"/>
    </row>
    <row r="2857" spans="19:20" x14ac:dyDescent="0.3">
      <c r="S2857" s="142"/>
      <c r="T2857" s="142"/>
    </row>
    <row r="2858" spans="19:20" x14ac:dyDescent="0.3">
      <c r="S2858" s="142"/>
      <c r="T2858" s="142"/>
    </row>
    <row r="2859" spans="19:20" x14ac:dyDescent="0.3">
      <c r="S2859" s="142"/>
      <c r="T2859" s="142"/>
    </row>
    <row r="2860" spans="19:20" x14ac:dyDescent="0.3">
      <c r="S2860" s="142"/>
      <c r="T2860" s="142"/>
    </row>
    <row r="2861" spans="19:20" x14ac:dyDescent="0.3">
      <c r="S2861" s="142"/>
      <c r="T2861" s="142"/>
    </row>
    <row r="2862" spans="19:20" x14ac:dyDescent="0.3">
      <c r="S2862" s="142"/>
      <c r="T2862" s="142"/>
    </row>
    <row r="2863" spans="19:20" x14ac:dyDescent="0.3">
      <c r="S2863" s="142"/>
      <c r="T2863" s="142"/>
    </row>
    <row r="2864" spans="19:20" x14ac:dyDescent="0.3">
      <c r="S2864" s="142"/>
      <c r="T2864" s="142"/>
    </row>
    <row r="2865" spans="19:20" x14ac:dyDescent="0.3">
      <c r="S2865" s="142"/>
      <c r="T2865" s="142"/>
    </row>
    <row r="2866" spans="19:20" x14ac:dyDescent="0.3">
      <c r="S2866" s="142"/>
      <c r="T2866" s="142"/>
    </row>
    <row r="2867" spans="19:20" x14ac:dyDescent="0.3">
      <c r="S2867" s="142"/>
      <c r="T2867" s="142"/>
    </row>
    <row r="2868" spans="19:20" x14ac:dyDescent="0.3">
      <c r="S2868" s="142"/>
      <c r="T2868" s="142"/>
    </row>
    <row r="2869" spans="19:20" x14ac:dyDescent="0.3">
      <c r="S2869" s="142"/>
      <c r="T2869" s="142"/>
    </row>
    <row r="2870" spans="19:20" x14ac:dyDescent="0.3">
      <c r="S2870" s="142"/>
      <c r="T2870" s="142"/>
    </row>
    <row r="2871" spans="19:20" x14ac:dyDescent="0.3">
      <c r="S2871" s="142"/>
      <c r="T2871" s="142"/>
    </row>
    <row r="2872" spans="19:20" x14ac:dyDescent="0.3">
      <c r="S2872" s="142"/>
      <c r="T2872" s="142"/>
    </row>
    <row r="2873" spans="19:20" x14ac:dyDescent="0.3">
      <c r="S2873" s="142"/>
      <c r="T2873" s="142"/>
    </row>
    <row r="2874" spans="19:20" x14ac:dyDescent="0.3">
      <c r="S2874" s="142"/>
      <c r="T2874" s="142"/>
    </row>
    <row r="2875" spans="19:20" x14ac:dyDescent="0.3">
      <c r="S2875" s="142"/>
      <c r="T2875" s="142"/>
    </row>
    <row r="2876" spans="19:20" x14ac:dyDescent="0.3">
      <c r="S2876" s="142"/>
      <c r="T2876" s="142"/>
    </row>
    <row r="2877" spans="19:20" x14ac:dyDescent="0.3">
      <c r="S2877" s="142"/>
      <c r="T2877" s="142"/>
    </row>
    <row r="2878" spans="19:20" x14ac:dyDescent="0.3">
      <c r="S2878" s="142"/>
      <c r="T2878" s="142"/>
    </row>
    <row r="2879" spans="19:20" x14ac:dyDescent="0.3">
      <c r="S2879" s="142"/>
      <c r="T2879" s="142"/>
    </row>
    <row r="2880" spans="19:20" x14ac:dyDescent="0.3">
      <c r="S2880" s="142"/>
      <c r="T2880" s="142"/>
    </row>
    <row r="2881" spans="19:20" x14ac:dyDescent="0.3">
      <c r="S2881" s="142"/>
      <c r="T2881" s="142"/>
    </row>
    <row r="2882" spans="19:20" x14ac:dyDescent="0.3">
      <c r="S2882" s="142"/>
      <c r="T2882" s="142"/>
    </row>
    <row r="2883" spans="19:20" x14ac:dyDescent="0.3">
      <c r="S2883" s="142"/>
      <c r="T2883" s="142"/>
    </row>
    <row r="2884" spans="19:20" x14ac:dyDescent="0.3">
      <c r="S2884" s="142"/>
      <c r="T2884" s="142"/>
    </row>
    <row r="2885" spans="19:20" x14ac:dyDescent="0.3">
      <c r="S2885" s="142"/>
      <c r="T2885" s="142"/>
    </row>
    <row r="2886" spans="19:20" x14ac:dyDescent="0.3">
      <c r="S2886" s="142"/>
      <c r="T2886" s="142"/>
    </row>
    <row r="2887" spans="19:20" x14ac:dyDescent="0.3">
      <c r="S2887" s="142"/>
      <c r="T2887" s="142"/>
    </row>
    <row r="2888" spans="19:20" x14ac:dyDescent="0.3">
      <c r="S2888" s="142"/>
      <c r="T2888" s="142"/>
    </row>
    <row r="2889" spans="19:20" x14ac:dyDescent="0.3">
      <c r="S2889" s="142"/>
      <c r="T2889" s="142"/>
    </row>
    <row r="2890" spans="19:20" x14ac:dyDescent="0.3">
      <c r="S2890" s="142"/>
      <c r="T2890" s="142"/>
    </row>
    <row r="2891" spans="19:20" x14ac:dyDescent="0.3">
      <c r="S2891" s="142"/>
      <c r="T2891" s="142"/>
    </row>
    <row r="2892" spans="19:20" x14ac:dyDescent="0.3">
      <c r="S2892" s="142"/>
      <c r="T2892" s="142"/>
    </row>
    <row r="2893" spans="19:20" x14ac:dyDescent="0.3">
      <c r="S2893" s="142"/>
      <c r="T2893" s="142"/>
    </row>
    <row r="2894" spans="19:20" x14ac:dyDescent="0.3">
      <c r="S2894" s="142"/>
      <c r="T2894" s="142"/>
    </row>
    <row r="2895" spans="19:20" x14ac:dyDescent="0.3">
      <c r="S2895" s="142"/>
      <c r="T2895" s="142"/>
    </row>
    <row r="2896" spans="19:20" x14ac:dyDescent="0.3">
      <c r="S2896" s="142"/>
      <c r="T2896" s="142"/>
    </row>
    <row r="2897" spans="19:20" x14ac:dyDescent="0.3">
      <c r="S2897" s="142"/>
      <c r="T2897" s="142"/>
    </row>
    <row r="2898" spans="19:20" x14ac:dyDescent="0.3">
      <c r="S2898" s="142"/>
      <c r="T2898" s="142"/>
    </row>
    <row r="2899" spans="19:20" x14ac:dyDescent="0.3">
      <c r="S2899" s="142"/>
      <c r="T2899" s="142"/>
    </row>
    <row r="2900" spans="19:20" x14ac:dyDescent="0.3">
      <c r="S2900" s="142"/>
      <c r="T2900" s="142"/>
    </row>
    <row r="2901" spans="19:20" x14ac:dyDescent="0.3">
      <c r="S2901" s="142"/>
      <c r="T2901" s="142"/>
    </row>
    <row r="2902" spans="19:20" x14ac:dyDescent="0.3">
      <c r="S2902" s="142"/>
      <c r="T2902" s="142"/>
    </row>
    <row r="2903" spans="19:20" x14ac:dyDescent="0.3">
      <c r="S2903" s="142"/>
      <c r="T2903" s="142"/>
    </row>
    <row r="2904" spans="19:20" x14ac:dyDescent="0.3">
      <c r="S2904" s="142"/>
      <c r="T2904" s="142"/>
    </row>
    <row r="2905" spans="19:20" x14ac:dyDescent="0.3">
      <c r="S2905" s="142"/>
      <c r="T2905" s="142"/>
    </row>
    <row r="2906" spans="19:20" x14ac:dyDescent="0.3">
      <c r="S2906" s="142"/>
      <c r="T2906" s="142"/>
    </row>
    <row r="2907" spans="19:20" x14ac:dyDescent="0.3">
      <c r="S2907" s="142"/>
      <c r="T2907" s="142"/>
    </row>
    <row r="2908" spans="19:20" x14ac:dyDescent="0.3">
      <c r="S2908" s="142"/>
      <c r="T2908" s="142"/>
    </row>
    <row r="2909" spans="19:20" x14ac:dyDescent="0.3">
      <c r="S2909" s="142"/>
      <c r="T2909" s="142"/>
    </row>
    <row r="2910" spans="19:20" x14ac:dyDescent="0.3">
      <c r="S2910" s="142"/>
      <c r="T2910" s="142"/>
    </row>
    <row r="2911" spans="19:20" x14ac:dyDescent="0.3">
      <c r="S2911" s="142"/>
      <c r="T2911" s="142"/>
    </row>
    <row r="2912" spans="19:20" x14ac:dyDescent="0.3">
      <c r="S2912" s="142"/>
      <c r="T2912" s="142"/>
    </row>
    <row r="2913" spans="19:20" x14ac:dyDescent="0.3">
      <c r="S2913" s="142"/>
      <c r="T2913" s="142"/>
    </row>
    <row r="2914" spans="19:20" x14ac:dyDescent="0.3">
      <c r="S2914" s="142"/>
      <c r="T2914" s="142"/>
    </row>
    <row r="2915" spans="19:20" x14ac:dyDescent="0.3">
      <c r="S2915" s="142"/>
      <c r="T2915" s="142"/>
    </row>
    <row r="2916" spans="19:20" x14ac:dyDescent="0.3">
      <c r="S2916" s="142"/>
      <c r="T2916" s="142"/>
    </row>
    <row r="2917" spans="19:20" x14ac:dyDescent="0.3">
      <c r="S2917" s="142"/>
      <c r="T2917" s="142"/>
    </row>
    <row r="2918" spans="19:20" x14ac:dyDescent="0.3">
      <c r="S2918" s="142"/>
      <c r="T2918" s="142"/>
    </row>
    <row r="2919" spans="19:20" x14ac:dyDescent="0.3">
      <c r="S2919" s="142"/>
      <c r="T2919" s="142"/>
    </row>
    <row r="2920" spans="19:20" x14ac:dyDescent="0.3">
      <c r="S2920" s="142"/>
      <c r="T2920" s="142"/>
    </row>
    <row r="2921" spans="19:20" x14ac:dyDescent="0.3">
      <c r="S2921" s="142"/>
      <c r="T2921" s="142"/>
    </row>
    <row r="2922" spans="19:20" x14ac:dyDescent="0.3">
      <c r="S2922" s="142"/>
      <c r="T2922" s="142"/>
    </row>
    <row r="2923" spans="19:20" x14ac:dyDescent="0.3">
      <c r="S2923" s="142"/>
      <c r="T2923" s="142"/>
    </row>
    <row r="2924" spans="19:20" x14ac:dyDescent="0.3">
      <c r="S2924" s="142"/>
      <c r="T2924" s="142"/>
    </row>
    <row r="2925" spans="19:20" x14ac:dyDescent="0.3">
      <c r="S2925" s="142"/>
      <c r="T2925" s="142"/>
    </row>
    <row r="2926" spans="19:20" x14ac:dyDescent="0.3">
      <c r="S2926" s="142"/>
      <c r="T2926" s="142"/>
    </row>
    <row r="2927" spans="19:20" x14ac:dyDescent="0.3">
      <c r="S2927" s="142"/>
      <c r="T2927" s="142"/>
    </row>
    <row r="2928" spans="19:20" x14ac:dyDescent="0.3">
      <c r="S2928" s="142"/>
      <c r="T2928" s="142"/>
    </row>
    <row r="2929" spans="19:20" x14ac:dyDescent="0.3">
      <c r="S2929" s="142"/>
      <c r="T2929" s="142"/>
    </row>
    <row r="2930" spans="19:20" x14ac:dyDescent="0.3">
      <c r="S2930" s="142"/>
      <c r="T2930" s="142"/>
    </row>
    <row r="2931" spans="19:20" x14ac:dyDescent="0.3">
      <c r="S2931" s="142"/>
      <c r="T2931" s="142"/>
    </row>
    <row r="2932" spans="19:20" x14ac:dyDescent="0.3">
      <c r="S2932" s="142"/>
      <c r="T2932" s="142"/>
    </row>
    <row r="2933" spans="19:20" x14ac:dyDescent="0.3">
      <c r="S2933" s="142"/>
      <c r="T2933" s="142"/>
    </row>
    <row r="2934" spans="19:20" x14ac:dyDescent="0.3">
      <c r="S2934" s="142"/>
      <c r="T2934" s="142"/>
    </row>
    <row r="2935" spans="19:20" x14ac:dyDescent="0.3">
      <c r="S2935" s="142"/>
      <c r="T2935" s="142"/>
    </row>
    <row r="2936" spans="19:20" x14ac:dyDescent="0.3">
      <c r="S2936" s="142"/>
      <c r="T2936" s="142"/>
    </row>
    <row r="2937" spans="19:20" x14ac:dyDescent="0.3">
      <c r="S2937" s="142"/>
      <c r="T2937" s="142"/>
    </row>
    <row r="2938" spans="19:20" x14ac:dyDescent="0.3">
      <c r="S2938" s="142"/>
      <c r="T2938" s="142"/>
    </row>
    <row r="2939" spans="19:20" x14ac:dyDescent="0.3">
      <c r="S2939" s="142"/>
      <c r="T2939" s="142"/>
    </row>
    <row r="2940" spans="19:20" x14ac:dyDescent="0.3">
      <c r="S2940" s="142"/>
      <c r="T2940" s="142"/>
    </row>
    <row r="2941" spans="19:20" x14ac:dyDescent="0.3">
      <c r="S2941" s="142"/>
      <c r="T2941" s="142"/>
    </row>
    <row r="2942" spans="19:20" x14ac:dyDescent="0.3">
      <c r="S2942" s="142"/>
      <c r="T2942" s="142"/>
    </row>
    <row r="2943" spans="19:20" x14ac:dyDescent="0.3">
      <c r="S2943" s="142"/>
      <c r="T2943" s="142"/>
    </row>
    <row r="2944" spans="19:20" x14ac:dyDescent="0.3">
      <c r="S2944" s="142"/>
      <c r="T2944" s="142"/>
    </row>
    <row r="2945" spans="19:20" x14ac:dyDescent="0.3">
      <c r="S2945" s="142"/>
      <c r="T2945" s="142"/>
    </row>
    <row r="2946" spans="19:20" x14ac:dyDescent="0.3">
      <c r="S2946" s="142"/>
      <c r="T2946" s="142"/>
    </row>
    <row r="2947" spans="19:20" x14ac:dyDescent="0.3">
      <c r="S2947" s="142"/>
      <c r="T2947" s="142"/>
    </row>
    <row r="2948" spans="19:20" x14ac:dyDescent="0.3">
      <c r="S2948" s="142"/>
      <c r="T2948" s="142"/>
    </row>
    <row r="2949" spans="19:20" x14ac:dyDescent="0.3">
      <c r="S2949" s="142"/>
      <c r="T2949" s="142"/>
    </row>
    <row r="2950" spans="19:20" x14ac:dyDescent="0.3">
      <c r="S2950" s="142"/>
      <c r="T2950" s="142"/>
    </row>
    <row r="2951" spans="19:20" x14ac:dyDescent="0.3">
      <c r="S2951" s="142"/>
      <c r="T2951" s="142"/>
    </row>
    <row r="2952" spans="19:20" x14ac:dyDescent="0.3">
      <c r="S2952" s="142"/>
      <c r="T2952" s="142"/>
    </row>
    <row r="2953" spans="19:20" x14ac:dyDescent="0.3">
      <c r="S2953" s="142"/>
      <c r="T2953" s="142"/>
    </row>
    <row r="2954" spans="19:20" x14ac:dyDescent="0.3">
      <c r="S2954" s="142"/>
      <c r="T2954" s="142"/>
    </row>
    <row r="2955" spans="19:20" x14ac:dyDescent="0.3">
      <c r="S2955" s="142"/>
      <c r="T2955" s="142"/>
    </row>
    <row r="2956" spans="19:20" x14ac:dyDescent="0.3">
      <c r="S2956" s="142"/>
      <c r="T2956" s="142"/>
    </row>
    <row r="2957" spans="19:20" x14ac:dyDescent="0.3">
      <c r="S2957" s="142"/>
      <c r="T2957" s="142"/>
    </row>
    <row r="2958" spans="19:20" x14ac:dyDescent="0.3">
      <c r="S2958" s="142"/>
      <c r="T2958" s="142"/>
    </row>
    <row r="2959" spans="19:20" x14ac:dyDescent="0.3">
      <c r="S2959" s="142"/>
      <c r="T2959" s="142"/>
    </row>
    <row r="2960" spans="19:20" x14ac:dyDescent="0.3">
      <c r="S2960" s="142"/>
      <c r="T2960" s="142"/>
    </row>
    <row r="2961" spans="19:20" x14ac:dyDescent="0.3">
      <c r="S2961" s="142"/>
      <c r="T2961" s="142"/>
    </row>
    <row r="2962" spans="19:20" x14ac:dyDescent="0.3">
      <c r="S2962" s="142"/>
      <c r="T2962" s="142"/>
    </row>
    <row r="2963" spans="19:20" x14ac:dyDescent="0.3">
      <c r="S2963" s="142"/>
      <c r="T2963" s="142"/>
    </row>
    <row r="2964" spans="19:20" x14ac:dyDescent="0.3">
      <c r="S2964" s="142"/>
      <c r="T2964" s="142"/>
    </row>
    <row r="2965" spans="19:20" x14ac:dyDescent="0.3">
      <c r="S2965" s="142"/>
      <c r="T2965" s="142"/>
    </row>
    <row r="2966" spans="19:20" x14ac:dyDescent="0.3">
      <c r="S2966" s="142"/>
      <c r="T2966" s="142"/>
    </row>
    <row r="2967" spans="19:20" x14ac:dyDescent="0.3">
      <c r="S2967" s="142"/>
      <c r="T2967" s="142"/>
    </row>
    <row r="2968" spans="19:20" x14ac:dyDescent="0.3">
      <c r="S2968" s="142"/>
      <c r="T2968" s="142"/>
    </row>
    <row r="2969" spans="19:20" x14ac:dyDescent="0.3">
      <c r="S2969" s="142"/>
      <c r="T2969" s="142"/>
    </row>
    <row r="2970" spans="19:20" x14ac:dyDescent="0.3">
      <c r="S2970" s="142"/>
      <c r="T2970" s="142"/>
    </row>
    <row r="2971" spans="19:20" x14ac:dyDescent="0.3">
      <c r="S2971" s="142"/>
      <c r="T2971" s="142"/>
    </row>
    <row r="2972" spans="19:20" x14ac:dyDescent="0.3">
      <c r="S2972" s="142"/>
      <c r="T2972" s="142"/>
    </row>
    <row r="2973" spans="19:20" x14ac:dyDescent="0.3">
      <c r="S2973" s="142"/>
      <c r="T2973" s="142"/>
    </row>
    <row r="2974" spans="19:20" x14ac:dyDescent="0.3">
      <c r="S2974" s="142"/>
      <c r="T2974" s="142"/>
    </row>
    <row r="2975" spans="19:20" x14ac:dyDescent="0.3">
      <c r="S2975" s="142"/>
      <c r="T2975" s="142"/>
    </row>
    <row r="2976" spans="19:20" x14ac:dyDescent="0.3">
      <c r="S2976" s="142"/>
      <c r="T2976" s="142"/>
    </row>
    <row r="2977" spans="19:20" x14ac:dyDescent="0.3">
      <c r="S2977" s="142"/>
      <c r="T2977" s="142"/>
    </row>
    <row r="2978" spans="19:20" x14ac:dyDescent="0.3">
      <c r="S2978" s="142"/>
      <c r="T2978" s="142"/>
    </row>
    <row r="2979" spans="19:20" x14ac:dyDescent="0.3">
      <c r="S2979" s="142"/>
      <c r="T2979" s="142"/>
    </row>
    <row r="2980" spans="19:20" x14ac:dyDescent="0.3">
      <c r="S2980" s="142"/>
      <c r="T2980" s="142"/>
    </row>
    <row r="2981" spans="19:20" x14ac:dyDescent="0.3">
      <c r="S2981" s="142"/>
      <c r="T2981" s="142"/>
    </row>
    <row r="2982" spans="19:20" x14ac:dyDescent="0.3">
      <c r="S2982" s="142"/>
      <c r="T2982" s="142"/>
    </row>
    <row r="2983" spans="19:20" x14ac:dyDescent="0.3">
      <c r="S2983" s="142"/>
      <c r="T2983" s="142"/>
    </row>
    <row r="2984" spans="19:20" x14ac:dyDescent="0.3">
      <c r="S2984" s="142"/>
      <c r="T2984" s="142"/>
    </row>
    <row r="2985" spans="19:20" x14ac:dyDescent="0.3">
      <c r="S2985" s="142"/>
      <c r="T2985" s="142"/>
    </row>
    <row r="2986" spans="19:20" x14ac:dyDescent="0.3">
      <c r="S2986" s="142"/>
      <c r="T2986" s="142"/>
    </row>
    <row r="2987" spans="19:20" x14ac:dyDescent="0.3">
      <c r="S2987" s="142"/>
      <c r="T2987" s="142"/>
    </row>
    <row r="2988" spans="19:20" x14ac:dyDescent="0.3">
      <c r="S2988" s="142"/>
      <c r="T2988" s="142"/>
    </row>
    <row r="2989" spans="19:20" x14ac:dyDescent="0.3">
      <c r="S2989" s="142"/>
      <c r="T2989" s="142"/>
    </row>
    <row r="2990" spans="19:20" x14ac:dyDescent="0.3">
      <c r="S2990" s="142"/>
      <c r="T2990" s="142"/>
    </row>
    <row r="2991" spans="19:20" x14ac:dyDescent="0.3">
      <c r="S2991" s="142"/>
      <c r="T2991" s="142"/>
    </row>
    <row r="2992" spans="19:20" x14ac:dyDescent="0.3">
      <c r="S2992" s="142"/>
      <c r="T2992" s="142"/>
    </row>
    <row r="2993" spans="19:20" x14ac:dyDescent="0.3">
      <c r="S2993" s="142"/>
      <c r="T2993" s="142"/>
    </row>
    <row r="2994" spans="19:20" x14ac:dyDescent="0.3">
      <c r="S2994" s="142"/>
      <c r="T2994" s="142"/>
    </row>
    <row r="2995" spans="19:20" x14ac:dyDescent="0.3">
      <c r="S2995" s="142"/>
      <c r="T2995" s="142"/>
    </row>
    <row r="2996" spans="19:20" x14ac:dyDescent="0.3">
      <c r="S2996" s="142"/>
      <c r="T2996" s="142"/>
    </row>
    <row r="2997" spans="19:20" x14ac:dyDescent="0.3">
      <c r="S2997" s="142"/>
      <c r="T2997" s="142"/>
    </row>
    <row r="2998" spans="19:20" x14ac:dyDescent="0.3">
      <c r="S2998" s="142"/>
      <c r="T2998" s="142"/>
    </row>
    <row r="2999" spans="19:20" x14ac:dyDescent="0.3">
      <c r="S2999" s="142"/>
      <c r="T2999" s="142"/>
    </row>
    <row r="3000" spans="19:20" x14ac:dyDescent="0.3">
      <c r="S3000" s="142"/>
      <c r="T3000" s="142"/>
    </row>
    <row r="3001" spans="19:20" x14ac:dyDescent="0.3">
      <c r="S3001" s="142"/>
      <c r="T3001" s="142"/>
    </row>
    <row r="3002" spans="19:20" x14ac:dyDescent="0.3">
      <c r="S3002" s="142"/>
      <c r="T3002" s="142"/>
    </row>
    <row r="3003" spans="19:20" x14ac:dyDescent="0.3">
      <c r="S3003" s="142"/>
      <c r="T3003" s="142"/>
    </row>
    <row r="3004" spans="19:20" x14ac:dyDescent="0.3">
      <c r="S3004" s="142"/>
      <c r="T3004" s="142"/>
    </row>
    <row r="3005" spans="19:20" x14ac:dyDescent="0.3">
      <c r="S3005" s="142"/>
      <c r="T3005" s="142"/>
    </row>
    <row r="3006" spans="19:20" x14ac:dyDescent="0.3">
      <c r="S3006" s="142"/>
      <c r="T3006" s="142"/>
    </row>
    <row r="3007" spans="19:20" x14ac:dyDescent="0.3">
      <c r="S3007" s="142"/>
      <c r="T3007" s="142"/>
    </row>
    <row r="3008" spans="19:20" x14ac:dyDescent="0.3">
      <c r="S3008" s="142"/>
      <c r="T3008" s="142"/>
    </row>
    <row r="3009" spans="19:20" x14ac:dyDescent="0.3">
      <c r="S3009" s="142"/>
      <c r="T3009" s="142"/>
    </row>
    <row r="3010" spans="19:20" x14ac:dyDescent="0.3">
      <c r="S3010" s="142"/>
      <c r="T3010" s="142"/>
    </row>
    <row r="3011" spans="19:20" x14ac:dyDescent="0.3">
      <c r="S3011" s="142"/>
      <c r="T3011" s="142"/>
    </row>
    <row r="3012" spans="19:20" x14ac:dyDescent="0.3">
      <c r="S3012" s="142"/>
      <c r="T3012" s="142"/>
    </row>
    <row r="3013" spans="19:20" x14ac:dyDescent="0.3">
      <c r="S3013" s="142"/>
      <c r="T3013" s="142"/>
    </row>
    <row r="3014" spans="19:20" x14ac:dyDescent="0.3">
      <c r="S3014" s="142"/>
      <c r="T3014" s="142"/>
    </row>
    <row r="3015" spans="19:20" x14ac:dyDescent="0.3">
      <c r="S3015" s="142"/>
      <c r="T3015" s="142"/>
    </row>
    <row r="3016" spans="19:20" x14ac:dyDescent="0.3">
      <c r="S3016" s="142"/>
      <c r="T3016" s="142"/>
    </row>
    <row r="3017" spans="19:20" x14ac:dyDescent="0.3">
      <c r="S3017" s="142"/>
      <c r="T3017" s="142"/>
    </row>
    <row r="3018" spans="19:20" x14ac:dyDescent="0.3">
      <c r="S3018" s="142"/>
      <c r="T3018" s="142"/>
    </row>
    <row r="3019" spans="19:20" x14ac:dyDescent="0.3">
      <c r="S3019" s="142"/>
      <c r="T3019" s="142"/>
    </row>
    <row r="3020" spans="19:20" x14ac:dyDescent="0.3">
      <c r="S3020" s="142"/>
      <c r="T3020" s="142"/>
    </row>
    <row r="3021" spans="19:20" x14ac:dyDescent="0.3">
      <c r="S3021" s="142"/>
      <c r="T3021" s="142"/>
    </row>
    <row r="3022" spans="19:20" x14ac:dyDescent="0.3">
      <c r="S3022" s="142"/>
      <c r="T3022" s="142"/>
    </row>
    <row r="3023" spans="19:20" x14ac:dyDescent="0.3">
      <c r="S3023" s="142"/>
      <c r="T3023" s="142"/>
    </row>
    <row r="3024" spans="19:20" x14ac:dyDescent="0.3">
      <c r="S3024" s="142"/>
      <c r="T3024" s="142"/>
    </row>
    <row r="3025" spans="19:20" x14ac:dyDescent="0.3">
      <c r="S3025" s="142"/>
      <c r="T3025" s="142"/>
    </row>
    <row r="3026" spans="19:20" x14ac:dyDescent="0.3">
      <c r="S3026" s="142"/>
      <c r="T3026" s="142"/>
    </row>
    <row r="3027" spans="19:20" x14ac:dyDescent="0.3">
      <c r="S3027" s="142"/>
      <c r="T3027" s="142"/>
    </row>
    <row r="3028" spans="19:20" x14ac:dyDescent="0.3">
      <c r="S3028" s="142"/>
      <c r="T3028" s="142"/>
    </row>
    <row r="3029" spans="19:20" x14ac:dyDescent="0.3">
      <c r="S3029" s="142"/>
      <c r="T3029" s="142"/>
    </row>
    <row r="3030" spans="19:20" x14ac:dyDescent="0.3">
      <c r="S3030" s="142"/>
      <c r="T3030" s="142"/>
    </row>
    <row r="3031" spans="19:20" x14ac:dyDescent="0.3">
      <c r="S3031" s="142"/>
      <c r="T3031" s="142"/>
    </row>
    <row r="3032" spans="19:20" x14ac:dyDescent="0.3">
      <c r="S3032" s="142"/>
      <c r="T3032" s="142"/>
    </row>
    <row r="3033" spans="19:20" x14ac:dyDescent="0.3">
      <c r="S3033" s="142"/>
      <c r="T3033" s="142"/>
    </row>
    <row r="3034" spans="19:20" x14ac:dyDescent="0.3">
      <c r="S3034" s="142"/>
      <c r="T3034" s="142"/>
    </row>
    <row r="3035" spans="19:20" x14ac:dyDescent="0.3">
      <c r="S3035" s="142"/>
      <c r="T3035" s="142"/>
    </row>
    <row r="3036" spans="19:20" x14ac:dyDescent="0.3">
      <c r="S3036" s="142"/>
      <c r="T3036" s="142"/>
    </row>
    <row r="3037" spans="19:20" x14ac:dyDescent="0.3">
      <c r="S3037" s="142"/>
      <c r="T3037" s="142"/>
    </row>
    <row r="3038" spans="19:20" x14ac:dyDescent="0.3">
      <c r="S3038" s="142"/>
      <c r="T3038" s="142"/>
    </row>
    <row r="3039" spans="19:20" x14ac:dyDescent="0.3">
      <c r="S3039" s="142"/>
      <c r="T3039" s="142"/>
    </row>
    <row r="3040" spans="19:20" x14ac:dyDescent="0.3">
      <c r="S3040" s="142"/>
      <c r="T3040" s="142"/>
    </row>
    <row r="3041" spans="19:20" x14ac:dyDescent="0.3">
      <c r="S3041" s="142"/>
      <c r="T3041" s="142"/>
    </row>
    <row r="3042" spans="19:20" x14ac:dyDescent="0.3">
      <c r="S3042" s="142"/>
      <c r="T3042" s="142"/>
    </row>
    <row r="3043" spans="19:20" x14ac:dyDescent="0.3">
      <c r="S3043" s="142"/>
      <c r="T3043" s="142"/>
    </row>
    <row r="3044" spans="19:20" x14ac:dyDescent="0.3">
      <c r="S3044" s="142"/>
      <c r="T3044" s="142"/>
    </row>
    <row r="3045" spans="19:20" x14ac:dyDescent="0.3">
      <c r="S3045" s="142"/>
      <c r="T3045" s="142"/>
    </row>
    <row r="3046" spans="19:20" x14ac:dyDescent="0.3">
      <c r="S3046" s="142"/>
      <c r="T3046" s="142"/>
    </row>
    <row r="3047" spans="19:20" x14ac:dyDescent="0.3">
      <c r="S3047" s="142"/>
      <c r="T3047" s="142"/>
    </row>
    <row r="3048" spans="19:20" x14ac:dyDescent="0.3">
      <c r="S3048" s="142"/>
      <c r="T3048" s="142"/>
    </row>
    <row r="3049" spans="19:20" x14ac:dyDescent="0.3">
      <c r="S3049" s="142"/>
      <c r="T3049" s="142"/>
    </row>
    <row r="3050" spans="19:20" x14ac:dyDescent="0.3">
      <c r="S3050" s="142"/>
      <c r="T3050" s="142"/>
    </row>
    <row r="3051" spans="19:20" x14ac:dyDescent="0.3">
      <c r="S3051" s="142"/>
      <c r="T3051" s="142"/>
    </row>
    <row r="3052" spans="19:20" x14ac:dyDescent="0.3">
      <c r="S3052" s="142"/>
      <c r="T3052" s="142"/>
    </row>
    <row r="3053" spans="19:20" x14ac:dyDescent="0.3">
      <c r="S3053" s="142"/>
      <c r="T3053" s="142"/>
    </row>
    <row r="3054" spans="19:20" x14ac:dyDescent="0.3">
      <c r="S3054" s="142"/>
      <c r="T3054" s="142"/>
    </row>
    <row r="3055" spans="19:20" x14ac:dyDescent="0.3">
      <c r="S3055" s="142"/>
      <c r="T3055" s="142"/>
    </row>
    <row r="3056" spans="19:20" x14ac:dyDescent="0.3">
      <c r="S3056" s="142"/>
      <c r="T3056" s="142"/>
    </row>
    <row r="3057" spans="19:20" x14ac:dyDescent="0.3">
      <c r="S3057" s="142"/>
      <c r="T3057" s="142"/>
    </row>
    <row r="3058" spans="19:20" x14ac:dyDescent="0.3">
      <c r="S3058" s="142"/>
      <c r="T3058" s="142"/>
    </row>
    <row r="3059" spans="19:20" x14ac:dyDescent="0.3">
      <c r="S3059" s="142"/>
      <c r="T3059" s="142"/>
    </row>
    <row r="3060" spans="19:20" x14ac:dyDescent="0.3">
      <c r="S3060" s="142"/>
      <c r="T3060" s="142"/>
    </row>
    <row r="3061" spans="19:20" x14ac:dyDescent="0.3">
      <c r="S3061" s="142"/>
      <c r="T3061" s="142"/>
    </row>
    <row r="3062" spans="19:20" x14ac:dyDescent="0.3">
      <c r="S3062" s="142"/>
      <c r="T3062" s="142"/>
    </row>
    <row r="3063" spans="19:20" x14ac:dyDescent="0.3">
      <c r="S3063" s="142"/>
      <c r="T3063" s="142"/>
    </row>
    <row r="3064" spans="19:20" x14ac:dyDescent="0.3">
      <c r="S3064" s="142"/>
      <c r="T3064" s="142"/>
    </row>
    <row r="3065" spans="19:20" x14ac:dyDescent="0.3">
      <c r="S3065" s="142"/>
      <c r="T3065" s="142"/>
    </row>
    <row r="3066" spans="19:20" x14ac:dyDescent="0.3">
      <c r="S3066" s="142"/>
      <c r="T3066" s="142"/>
    </row>
    <row r="3067" spans="19:20" x14ac:dyDescent="0.3">
      <c r="S3067" s="142"/>
      <c r="T3067" s="142"/>
    </row>
    <row r="3068" spans="19:20" x14ac:dyDescent="0.3">
      <c r="S3068" s="142"/>
      <c r="T3068" s="142"/>
    </row>
    <row r="3069" spans="19:20" x14ac:dyDescent="0.3">
      <c r="S3069" s="142"/>
      <c r="T3069" s="142"/>
    </row>
    <row r="3070" spans="19:20" x14ac:dyDescent="0.3">
      <c r="S3070" s="142"/>
      <c r="T3070" s="142"/>
    </row>
    <row r="3071" spans="19:20" x14ac:dyDescent="0.3">
      <c r="S3071" s="142"/>
      <c r="T3071" s="142"/>
    </row>
    <row r="3072" spans="19:20" x14ac:dyDescent="0.3">
      <c r="S3072" s="142"/>
      <c r="T3072" s="142"/>
    </row>
    <row r="3073" spans="19:20" x14ac:dyDescent="0.3">
      <c r="S3073" s="142"/>
      <c r="T3073" s="142"/>
    </row>
    <row r="3074" spans="19:20" x14ac:dyDescent="0.3">
      <c r="S3074" s="142"/>
      <c r="T3074" s="142"/>
    </row>
    <row r="3075" spans="19:20" x14ac:dyDescent="0.3">
      <c r="S3075" s="142"/>
      <c r="T3075" s="142"/>
    </row>
    <row r="3076" spans="19:20" x14ac:dyDescent="0.3">
      <c r="S3076" s="142"/>
      <c r="T3076" s="142"/>
    </row>
    <row r="3077" spans="19:20" x14ac:dyDescent="0.3">
      <c r="S3077" s="142"/>
      <c r="T3077" s="142"/>
    </row>
    <row r="3078" spans="19:20" x14ac:dyDescent="0.3">
      <c r="S3078" s="142"/>
      <c r="T3078" s="142"/>
    </row>
    <row r="3079" spans="19:20" x14ac:dyDescent="0.3">
      <c r="S3079" s="142"/>
      <c r="T3079" s="142"/>
    </row>
    <row r="3080" spans="19:20" x14ac:dyDescent="0.3">
      <c r="S3080" s="142"/>
      <c r="T3080" s="142"/>
    </row>
    <row r="3081" spans="19:20" x14ac:dyDescent="0.3">
      <c r="S3081" s="142"/>
      <c r="T3081" s="142"/>
    </row>
    <row r="3082" spans="19:20" x14ac:dyDescent="0.3">
      <c r="S3082" s="142"/>
      <c r="T3082" s="142"/>
    </row>
    <row r="3083" spans="19:20" x14ac:dyDescent="0.3">
      <c r="S3083" s="142"/>
      <c r="T3083" s="142"/>
    </row>
    <row r="3084" spans="19:20" x14ac:dyDescent="0.3">
      <c r="S3084" s="142"/>
      <c r="T3084" s="142"/>
    </row>
    <row r="3085" spans="19:20" x14ac:dyDescent="0.3">
      <c r="S3085" s="142"/>
      <c r="T3085" s="142"/>
    </row>
    <row r="3086" spans="19:20" x14ac:dyDescent="0.3">
      <c r="S3086" s="142"/>
      <c r="T3086" s="142"/>
    </row>
    <row r="3087" spans="19:20" x14ac:dyDescent="0.3">
      <c r="S3087" s="142"/>
      <c r="T3087" s="142"/>
    </row>
    <row r="3088" spans="19:20" x14ac:dyDescent="0.3">
      <c r="S3088" s="142"/>
      <c r="T3088" s="142"/>
    </row>
    <row r="3089" spans="19:20" x14ac:dyDescent="0.3">
      <c r="S3089" s="142"/>
      <c r="T3089" s="142"/>
    </row>
    <row r="3090" spans="19:20" x14ac:dyDescent="0.3">
      <c r="S3090" s="142"/>
      <c r="T3090" s="142"/>
    </row>
    <row r="3091" spans="19:20" x14ac:dyDescent="0.3">
      <c r="S3091" s="142"/>
      <c r="T3091" s="142"/>
    </row>
    <row r="3092" spans="19:20" x14ac:dyDescent="0.3">
      <c r="S3092" s="142"/>
      <c r="T3092" s="142"/>
    </row>
    <row r="3093" spans="19:20" x14ac:dyDescent="0.3">
      <c r="S3093" s="142"/>
      <c r="T3093" s="142"/>
    </row>
    <row r="3094" spans="19:20" x14ac:dyDescent="0.3">
      <c r="S3094" s="142"/>
      <c r="T3094" s="142"/>
    </row>
    <row r="3095" spans="19:20" x14ac:dyDescent="0.3">
      <c r="S3095" s="142"/>
      <c r="T3095" s="142"/>
    </row>
    <row r="3096" spans="19:20" x14ac:dyDescent="0.3">
      <c r="S3096" s="142"/>
      <c r="T3096" s="142"/>
    </row>
    <row r="3097" spans="19:20" x14ac:dyDescent="0.3">
      <c r="S3097" s="142"/>
      <c r="T3097" s="142"/>
    </row>
    <row r="3098" spans="19:20" x14ac:dyDescent="0.3">
      <c r="S3098" s="142"/>
      <c r="T3098" s="142"/>
    </row>
    <row r="3099" spans="19:20" x14ac:dyDescent="0.3">
      <c r="S3099" s="142"/>
      <c r="T3099" s="142"/>
    </row>
    <row r="3100" spans="19:20" x14ac:dyDescent="0.3">
      <c r="S3100" s="142"/>
      <c r="T3100" s="142"/>
    </row>
    <row r="3101" spans="19:20" x14ac:dyDescent="0.3">
      <c r="S3101" s="142"/>
      <c r="T3101" s="142"/>
    </row>
    <row r="3102" spans="19:20" x14ac:dyDescent="0.3">
      <c r="S3102" s="142"/>
      <c r="T3102" s="142"/>
    </row>
    <row r="3103" spans="19:20" x14ac:dyDescent="0.3">
      <c r="S3103" s="142"/>
      <c r="T3103" s="142"/>
    </row>
    <row r="3104" spans="19:20" x14ac:dyDescent="0.3">
      <c r="S3104" s="142"/>
      <c r="T3104" s="142"/>
    </row>
    <row r="3105" spans="19:20" x14ac:dyDescent="0.3">
      <c r="S3105" s="142"/>
      <c r="T3105" s="142"/>
    </row>
    <row r="3106" spans="19:20" x14ac:dyDescent="0.3">
      <c r="S3106" s="142"/>
      <c r="T3106" s="142"/>
    </row>
    <row r="3107" spans="19:20" x14ac:dyDescent="0.3">
      <c r="S3107" s="142"/>
      <c r="T3107" s="142"/>
    </row>
    <row r="3108" spans="19:20" x14ac:dyDescent="0.3">
      <c r="S3108" s="142"/>
      <c r="T3108" s="142"/>
    </row>
    <row r="3109" spans="19:20" x14ac:dyDescent="0.3">
      <c r="S3109" s="142"/>
      <c r="T3109" s="142"/>
    </row>
    <row r="3110" spans="19:20" x14ac:dyDescent="0.3">
      <c r="S3110" s="142"/>
      <c r="T3110" s="142"/>
    </row>
    <row r="3111" spans="19:20" x14ac:dyDescent="0.3">
      <c r="S3111" s="142"/>
      <c r="T3111" s="142"/>
    </row>
    <row r="3112" spans="19:20" x14ac:dyDescent="0.3">
      <c r="S3112" s="142"/>
      <c r="T3112" s="142"/>
    </row>
    <row r="3113" spans="19:20" x14ac:dyDescent="0.3">
      <c r="S3113" s="142"/>
      <c r="T3113" s="142"/>
    </row>
    <row r="3114" spans="19:20" x14ac:dyDescent="0.3">
      <c r="S3114" s="142"/>
      <c r="T3114" s="142"/>
    </row>
    <row r="3115" spans="19:20" x14ac:dyDescent="0.3">
      <c r="S3115" s="142"/>
      <c r="T3115" s="142"/>
    </row>
    <row r="3116" spans="19:20" x14ac:dyDescent="0.3">
      <c r="S3116" s="142"/>
      <c r="T3116" s="142"/>
    </row>
    <row r="3117" spans="19:20" x14ac:dyDescent="0.3">
      <c r="S3117" s="142"/>
      <c r="T3117" s="142"/>
    </row>
    <row r="3118" spans="19:20" x14ac:dyDescent="0.3">
      <c r="S3118" s="142"/>
      <c r="T3118" s="142"/>
    </row>
    <row r="3119" spans="19:20" x14ac:dyDescent="0.3">
      <c r="S3119" s="142"/>
      <c r="T3119" s="142"/>
    </row>
    <row r="3120" spans="19:20" x14ac:dyDescent="0.3">
      <c r="S3120" s="142"/>
      <c r="T3120" s="142"/>
    </row>
    <row r="3121" spans="19:20" x14ac:dyDescent="0.3">
      <c r="S3121" s="142"/>
      <c r="T3121" s="142"/>
    </row>
    <row r="3122" spans="19:20" x14ac:dyDescent="0.3">
      <c r="S3122" s="142"/>
      <c r="T3122" s="142"/>
    </row>
    <row r="3123" spans="19:20" x14ac:dyDescent="0.3">
      <c r="S3123" s="142"/>
      <c r="T3123" s="142"/>
    </row>
    <row r="3124" spans="19:20" x14ac:dyDescent="0.3">
      <c r="S3124" s="142"/>
      <c r="T3124" s="142"/>
    </row>
    <row r="3125" spans="19:20" x14ac:dyDescent="0.3">
      <c r="S3125" s="142"/>
      <c r="T3125" s="142"/>
    </row>
    <row r="3126" spans="19:20" x14ac:dyDescent="0.3">
      <c r="S3126" s="142"/>
      <c r="T3126" s="142"/>
    </row>
    <row r="3127" spans="19:20" x14ac:dyDescent="0.3">
      <c r="S3127" s="142"/>
      <c r="T3127" s="142"/>
    </row>
    <row r="3128" spans="19:20" x14ac:dyDescent="0.3">
      <c r="S3128" s="142"/>
      <c r="T3128" s="142"/>
    </row>
    <row r="3129" spans="19:20" x14ac:dyDescent="0.3">
      <c r="S3129" s="142"/>
      <c r="T3129" s="142"/>
    </row>
    <row r="3130" spans="19:20" x14ac:dyDescent="0.3">
      <c r="S3130" s="142"/>
      <c r="T3130" s="142"/>
    </row>
    <row r="3131" spans="19:20" x14ac:dyDescent="0.3">
      <c r="S3131" s="142"/>
      <c r="T3131" s="142"/>
    </row>
    <row r="3132" spans="19:20" x14ac:dyDescent="0.3">
      <c r="S3132" s="142"/>
      <c r="T3132" s="142"/>
    </row>
    <row r="3133" spans="19:20" x14ac:dyDescent="0.3">
      <c r="S3133" s="142"/>
      <c r="T3133" s="142"/>
    </row>
    <row r="3134" spans="19:20" x14ac:dyDescent="0.3">
      <c r="S3134" s="142"/>
      <c r="T3134" s="142"/>
    </row>
    <row r="3135" spans="19:20" x14ac:dyDescent="0.3">
      <c r="S3135" s="142"/>
      <c r="T3135" s="142"/>
    </row>
    <row r="3136" spans="19:20" x14ac:dyDescent="0.3">
      <c r="S3136" s="142"/>
      <c r="T3136" s="142"/>
    </row>
    <row r="3137" spans="19:20" x14ac:dyDescent="0.3">
      <c r="S3137" s="142"/>
      <c r="T3137" s="142"/>
    </row>
    <row r="3138" spans="19:20" x14ac:dyDescent="0.3">
      <c r="S3138" s="142"/>
      <c r="T3138" s="142"/>
    </row>
    <row r="3139" spans="19:20" x14ac:dyDescent="0.3">
      <c r="S3139" s="142"/>
      <c r="T3139" s="142"/>
    </row>
    <row r="3140" spans="19:20" x14ac:dyDescent="0.3">
      <c r="S3140" s="142"/>
      <c r="T3140" s="142"/>
    </row>
    <row r="3141" spans="19:20" x14ac:dyDescent="0.3">
      <c r="S3141" s="142"/>
      <c r="T3141" s="142"/>
    </row>
    <row r="3142" spans="19:20" x14ac:dyDescent="0.3">
      <c r="S3142" s="142"/>
      <c r="T3142" s="142"/>
    </row>
    <row r="3143" spans="19:20" x14ac:dyDescent="0.3">
      <c r="S3143" s="142"/>
      <c r="T3143" s="142"/>
    </row>
    <row r="3144" spans="19:20" x14ac:dyDescent="0.3">
      <c r="S3144" s="142"/>
      <c r="T3144" s="142"/>
    </row>
    <row r="3145" spans="19:20" x14ac:dyDescent="0.3">
      <c r="S3145" s="142"/>
      <c r="T3145" s="142"/>
    </row>
    <row r="3146" spans="19:20" x14ac:dyDescent="0.3">
      <c r="S3146" s="142"/>
      <c r="T3146" s="142"/>
    </row>
    <row r="3147" spans="19:20" x14ac:dyDescent="0.3">
      <c r="S3147" s="142"/>
      <c r="T3147" s="142"/>
    </row>
    <row r="3148" spans="19:20" x14ac:dyDescent="0.3">
      <c r="S3148" s="142"/>
      <c r="T3148" s="142"/>
    </row>
    <row r="3149" spans="19:20" x14ac:dyDescent="0.3">
      <c r="S3149" s="142"/>
      <c r="T3149" s="142"/>
    </row>
    <row r="3150" spans="19:20" x14ac:dyDescent="0.3">
      <c r="S3150" s="142"/>
      <c r="T3150" s="142"/>
    </row>
    <row r="3151" spans="19:20" x14ac:dyDescent="0.3">
      <c r="S3151" s="142"/>
      <c r="T3151" s="142"/>
    </row>
    <row r="3152" spans="19:20" x14ac:dyDescent="0.3">
      <c r="S3152" s="142"/>
      <c r="T3152" s="142"/>
    </row>
    <row r="3153" spans="19:20" x14ac:dyDescent="0.3">
      <c r="S3153" s="142"/>
      <c r="T3153" s="142"/>
    </row>
    <row r="3154" spans="19:20" x14ac:dyDescent="0.3">
      <c r="S3154" s="142"/>
      <c r="T3154" s="142"/>
    </row>
    <row r="3155" spans="19:20" x14ac:dyDescent="0.3">
      <c r="S3155" s="142"/>
      <c r="T3155" s="142"/>
    </row>
    <row r="3156" spans="19:20" x14ac:dyDescent="0.3">
      <c r="S3156" s="142"/>
      <c r="T3156" s="142"/>
    </row>
    <row r="3157" spans="19:20" x14ac:dyDescent="0.3">
      <c r="S3157" s="142"/>
      <c r="T3157" s="142"/>
    </row>
    <row r="3158" spans="19:20" x14ac:dyDescent="0.3">
      <c r="S3158" s="142"/>
      <c r="T3158" s="142"/>
    </row>
    <row r="3159" spans="19:20" x14ac:dyDescent="0.3">
      <c r="S3159" s="142"/>
      <c r="T3159" s="142"/>
    </row>
    <row r="3160" spans="19:20" x14ac:dyDescent="0.3">
      <c r="S3160" s="142"/>
      <c r="T3160" s="142"/>
    </row>
    <row r="3161" spans="19:20" x14ac:dyDescent="0.3">
      <c r="S3161" s="142"/>
      <c r="T3161" s="142"/>
    </row>
    <row r="3162" spans="19:20" x14ac:dyDescent="0.3">
      <c r="S3162" s="142"/>
      <c r="T3162" s="142"/>
    </row>
    <row r="3163" spans="19:20" x14ac:dyDescent="0.3">
      <c r="S3163" s="142"/>
      <c r="T3163" s="142"/>
    </row>
    <row r="3164" spans="19:20" x14ac:dyDescent="0.3">
      <c r="S3164" s="142"/>
      <c r="T3164" s="142"/>
    </row>
    <row r="3165" spans="19:20" x14ac:dyDescent="0.3">
      <c r="S3165" s="142"/>
      <c r="T3165" s="142"/>
    </row>
    <row r="3166" spans="19:20" x14ac:dyDescent="0.3">
      <c r="S3166" s="142"/>
      <c r="T3166" s="142"/>
    </row>
    <row r="3167" spans="19:20" x14ac:dyDescent="0.3">
      <c r="S3167" s="142"/>
      <c r="T3167" s="142"/>
    </row>
    <row r="3168" spans="19:20" x14ac:dyDescent="0.3">
      <c r="S3168" s="142"/>
      <c r="T3168" s="142"/>
    </row>
    <row r="3169" spans="19:20" x14ac:dyDescent="0.3">
      <c r="S3169" s="142"/>
      <c r="T3169" s="142"/>
    </row>
    <row r="3170" spans="19:20" x14ac:dyDescent="0.3">
      <c r="S3170" s="142"/>
      <c r="T3170" s="142"/>
    </row>
    <row r="3171" spans="19:20" x14ac:dyDescent="0.3">
      <c r="S3171" s="142"/>
      <c r="T3171" s="142"/>
    </row>
    <row r="3172" spans="19:20" x14ac:dyDescent="0.3">
      <c r="S3172" s="142"/>
      <c r="T3172" s="142"/>
    </row>
    <row r="3173" spans="19:20" x14ac:dyDescent="0.3">
      <c r="S3173" s="142"/>
      <c r="T3173" s="142"/>
    </row>
    <row r="3174" spans="19:20" x14ac:dyDescent="0.3">
      <c r="S3174" s="142"/>
      <c r="T3174" s="142"/>
    </row>
    <row r="3175" spans="19:20" x14ac:dyDescent="0.3">
      <c r="S3175" s="142"/>
      <c r="T3175" s="142"/>
    </row>
    <row r="3176" spans="19:20" x14ac:dyDescent="0.3">
      <c r="S3176" s="142"/>
      <c r="T3176" s="142"/>
    </row>
    <row r="3177" spans="19:20" x14ac:dyDescent="0.3">
      <c r="S3177" s="142"/>
      <c r="T3177" s="142"/>
    </row>
    <row r="3178" spans="19:20" x14ac:dyDescent="0.3">
      <c r="S3178" s="142"/>
      <c r="T3178" s="142"/>
    </row>
    <row r="3179" spans="19:20" x14ac:dyDescent="0.3">
      <c r="S3179" s="142"/>
      <c r="T3179" s="142"/>
    </row>
    <row r="3180" spans="19:20" x14ac:dyDescent="0.3">
      <c r="S3180" s="142"/>
      <c r="T3180" s="142"/>
    </row>
    <row r="3181" spans="19:20" x14ac:dyDescent="0.3">
      <c r="S3181" s="142"/>
      <c r="T3181" s="142"/>
    </row>
    <row r="3182" spans="19:20" x14ac:dyDescent="0.3">
      <c r="S3182" s="142"/>
      <c r="T3182" s="142"/>
    </row>
    <row r="3183" spans="19:20" x14ac:dyDescent="0.3">
      <c r="S3183" s="142"/>
      <c r="T3183" s="142"/>
    </row>
    <row r="3184" spans="19:20" x14ac:dyDescent="0.3">
      <c r="S3184" s="142"/>
      <c r="T3184" s="142"/>
    </row>
    <row r="3185" spans="19:20" x14ac:dyDescent="0.3">
      <c r="S3185" s="142"/>
      <c r="T3185" s="142"/>
    </row>
    <row r="3186" spans="19:20" x14ac:dyDescent="0.3">
      <c r="S3186" s="142"/>
      <c r="T3186" s="142"/>
    </row>
    <row r="3187" spans="19:20" x14ac:dyDescent="0.3">
      <c r="S3187" s="142"/>
      <c r="T3187" s="142"/>
    </row>
    <row r="3188" spans="19:20" x14ac:dyDescent="0.3">
      <c r="S3188" s="142"/>
      <c r="T3188" s="142"/>
    </row>
    <row r="3189" spans="19:20" x14ac:dyDescent="0.3">
      <c r="S3189" s="142"/>
      <c r="T3189" s="142"/>
    </row>
    <row r="3190" spans="19:20" x14ac:dyDescent="0.3">
      <c r="S3190" s="142"/>
      <c r="T3190" s="142"/>
    </row>
    <row r="3191" spans="19:20" x14ac:dyDescent="0.3">
      <c r="S3191" s="142"/>
      <c r="T3191" s="142"/>
    </row>
    <row r="3192" spans="19:20" x14ac:dyDescent="0.3">
      <c r="S3192" s="142"/>
      <c r="T3192" s="142"/>
    </row>
    <row r="3193" spans="19:20" x14ac:dyDescent="0.3">
      <c r="S3193" s="142"/>
      <c r="T3193" s="142"/>
    </row>
    <row r="3194" spans="19:20" x14ac:dyDescent="0.3">
      <c r="S3194" s="142"/>
      <c r="T3194" s="142"/>
    </row>
    <row r="3195" spans="19:20" x14ac:dyDescent="0.3">
      <c r="S3195" s="142"/>
      <c r="T3195" s="142"/>
    </row>
    <row r="3196" spans="19:20" x14ac:dyDescent="0.3">
      <c r="S3196" s="142"/>
      <c r="T3196" s="142"/>
    </row>
    <row r="3197" spans="19:20" x14ac:dyDescent="0.3">
      <c r="S3197" s="142"/>
      <c r="T3197" s="142"/>
    </row>
    <row r="3198" spans="19:20" x14ac:dyDescent="0.3">
      <c r="S3198" s="142"/>
      <c r="T3198" s="142"/>
    </row>
    <row r="3199" spans="19:20" x14ac:dyDescent="0.3">
      <c r="S3199" s="142"/>
      <c r="T3199" s="142"/>
    </row>
    <row r="3200" spans="19:20" x14ac:dyDescent="0.3">
      <c r="S3200" s="142"/>
      <c r="T3200" s="142"/>
    </row>
    <row r="3201" spans="19:20" x14ac:dyDescent="0.3">
      <c r="S3201" s="142"/>
      <c r="T3201" s="142"/>
    </row>
    <row r="3202" spans="19:20" x14ac:dyDescent="0.3">
      <c r="S3202" s="142"/>
      <c r="T3202" s="142"/>
    </row>
    <row r="3203" spans="19:20" x14ac:dyDescent="0.3">
      <c r="S3203" s="142"/>
      <c r="T3203" s="142"/>
    </row>
    <row r="3204" spans="19:20" x14ac:dyDescent="0.3">
      <c r="S3204" s="142"/>
      <c r="T3204" s="142"/>
    </row>
    <row r="3205" spans="19:20" x14ac:dyDescent="0.3">
      <c r="S3205" s="142"/>
      <c r="T3205" s="142"/>
    </row>
    <row r="3206" spans="19:20" x14ac:dyDescent="0.3">
      <c r="S3206" s="142"/>
      <c r="T3206" s="142"/>
    </row>
    <row r="3207" spans="19:20" x14ac:dyDescent="0.3">
      <c r="S3207" s="142"/>
      <c r="T3207" s="142"/>
    </row>
    <row r="3208" spans="19:20" x14ac:dyDescent="0.3">
      <c r="S3208" s="142"/>
      <c r="T3208" s="142"/>
    </row>
    <row r="3209" spans="19:20" x14ac:dyDescent="0.3">
      <c r="S3209" s="142"/>
      <c r="T3209" s="142"/>
    </row>
    <row r="3210" spans="19:20" x14ac:dyDescent="0.3">
      <c r="S3210" s="142"/>
      <c r="T3210" s="142"/>
    </row>
    <row r="3211" spans="19:20" x14ac:dyDescent="0.3">
      <c r="S3211" s="142"/>
      <c r="T3211" s="142"/>
    </row>
    <row r="3212" spans="19:20" x14ac:dyDescent="0.3">
      <c r="S3212" s="142"/>
      <c r="T3212" s="142"/>
    </row>
    <row r="3213" spans="19:20" x14ac:dyDescent="0.3">
      <c r="S3213" s="142"/>
      <c r="T3213" s="142"/>
    </row>
    <row r="3214" spans="19:20" x14ac:dyDescent="0.3">
      <c r="S3214" s="142"/>
      <c r="T3214" s="142"/>
    </row>
    <row r="3215" spans="19:20" x14ac:dyDescent="0.3">
      <c r="S3215" s="142"/>
      <c r="T3215" s="142"/>
    </row>
    <row r="3216" spans="19:20" x14ac:dyDescent="0.3">
      <c r="S3216" s="142"/>
      <c r="T3216" s="142"/>
    </row>
    <row r="3217" spans="19:20" x14ac:dyDescent="0.3">
      <c r="S3217" s="142"/>
      <c r="T3217" s="142"/>
    </row>
    <row r="3218" spans="19:20" x14ac:dyDescent="0.3">
      <c r="S3218" s="142"/>
      <c r="T3218" s="142"/>
    </row>
    <row r="3219" spans="19:20" x14ac:dyDescent="0.3">
      <c r="S3219" s="142"/>
      <c r="T3219" s="142"/>
    </row>
    <row r="3220" spans="19:20" x14ac:dyDescent="0.3">
      <c r="S3220" s="142"/>
      <c r="T3220" s="142"/>
    </row>
    <row r="3221" spans="19:20" x14ac:dyDescent="0.3">
      <c r="S3221" s="142"/>
      <c r="T3221" s="142"/>
    </row>
    <row r="3222" spans="19:20" x14ac:dyDescent="0.3">
      <c r="S3222" s="142"/>
      <c r="T3222" s="142"/>
    </row>
    <row r="3223" spans="19:20" x14ac:dyDescent="0.3">
      <c r="S3223" s="142"/>
      <c r="T3223" s="142"/>
    </row>
    <row r="3224" spans="19:20" x14ac:dyDescent="0.3">
      <c r="S3224" s="142"/>
      <c r="T3224" s="142"/>
    </row>
    <row r="3225" spans="19:20" x14ac:dyDescent="0.3">
      <c r="S3225" s="142"/>
      <c r="T3225" s="142"/>
    </row>
    <row r="3226" spans="19:20" x14ac:dyDescent="0.3">
      <c r="S3226" s="142"/>
      <c r="T3226" s="142"/>
    </row>
    <row r="3227" spans="19:20" x14ac:dyDescent="0.3">
      <c r="S3227" s="142"/>
      <c r="T3227" s="142"/>
    </row>
    <row r="3228" spans="19:20" x14ac:dyDescent="0.3">
      <c r="S3228" s="142"/>
      <c r="T3228" s="142"/>
    </row>
    <row r="3229" spans="19:20" x14ac:dyDescent="0.3">
      <c r="S3229" s="142"/>
      <c r="T3229" s="142"/>
    </row>
    <row r="3230" spans="19:20" x14ac:dyDescent="0.3">
      <c r="S3230" s="142"/>
      <c r="T3230" s="142"/>
    </row>
    <row r="3231" spans="19:20" x14ac:dyDescent="0.3">
      <c r="S3231" s="142"/>
      <c r="T3231" s="142"/>
    </row>
    <row r="3232" spans="19:20" x14ac:dyDescent="0.3">
      <c r="S3232" s="142"/>
      <c r="T3232" s="142"/>
    </row>
    <row r="3233" spans="19:20" x14ac:dyDescent="0.3">
      <c r="S3233" s="142"/>
      <c r="T3233" s="142"/>
    </row>
    <row r="3234" spans="19:20" x14ac:dyDescent="0.3">
      <c r="S3234" s="142"/>
      <c r="T3234" s="142"/>
    </row>
    <row r="3235" spans="19:20" x14ac:dyDescent="0.3">
      <c r="S3235" s="142"/>
      <c r="T3235" s="142"/>
    </row>
    <row r="3236" spans="19:20" x14ac:dyDescent="0.3">
      <c r="S3236" s="142"/>
      <c r="T3236" s="142"/>
    </row>
    <row r="3237" spans="19:20" x14ac:dyDescent="0.3">
      <c r="S3237" s="142"/>
      <c r="T3237" s="142"/>
    </row>
    <row r="3238" spans="19:20" x14ac:dyDescent="0.3">
      <c r="S3238" s="142"/>
      <c r="T3238" s="142"/>
    </row>
    <row r="3239" spans="19:20" x14ac:dyDescent="0.3">
      <c r="S3239" s="142"/>
      <c r="T3239" s="142"/>
    </row>
    <row r="3240" spans="19:20" x14ac:dyDescent="0.3">
      <c r="S3240" s="142"/>
      <c r="T3240" s="142"/>
    </row>
    <row r="3241" spans="19:20" x14ac:dyDescent="0.3">
      <c r="S3241" s="142"/>
      <c r="T3241" s="142"/>
    </row>
    <row r="3242" spans="19:20" x14ac:dyDescent="0.3">
      <c r="S3242" s="142"/>
      <c r="T3242" s="142"/>
    </row>
    <row r="3243" spans="19:20" x14ac:dyDescent="0.3">
      <c r="S3243" s="142"/>
      <c r="T3243" s="142"/>
    </row>
    <row r="3244" spans="19:20" x14ac:dyDescent="0.3">
      <c r="S3244" s="142"/>
      <c r="T3244" s="142"/>
    </row>
    <row r="3245" spans="19:20" x14ac:dyDescent="0.3">
      <c r="S3245" s="142"/>
      <c r="T3245" s="142"/>
    </row>
    <row r="3246" spans="19:20" x14ac:dyDescent="0.3">
      <c r="S3246" s="142"/>
      <c r="T3246" s="142"/>
    </row>
    <row r="3247" spans="19:20" x14ac:dyDescent="0.3">
      <c r="S3247" s="142"/>
      <c r="T3247" s="142"/>
    </row>
    <row r="3248" spans="19:20" x14ac:dyDescent="0.3">
      <c r="S3248" s="142"/>
      <c r="T3248" s="142"/>
    </row>
    <row r="3249" spans="19:20" x14ac:dyDescent="0.3">
      <c r="S3249" s="142"/>
      <c r="T3249" s="142"/>
    </row>
    <row r="3250" spans="19:20" x14ac:dyDescent="0.3">
      <c r="S3250" s="142"/>
      <c r="T3250" s="142"/>
    </row>
    <row r="3251" spans="19:20" x14ac:dyDescent="0.3">
      <c r="S3251" s="142"/>
      <c r="T3251" s="142"/>
    </row>
    <row r="3252" spans="19:20" x14ac:dyDescent="0.3">
      <c r="S3252" s="142"/>
      <c r="T3252" s="142"/>
    </row>
    <row r="3253" spans="19:20" x14ac:dyDescent="0.3">
      <c r="S3253" s="142"/>
      <c r="T3253" s="142"/>
    </row>
    <row r="3254" spans="19:20" x14ac:dyDescent="0.3">
      <c r="S3254" s="142"/>
      <c r="T3254" s="142"/>
    </row>
    <row r="3255" spans="19:20" x14ac:dyDescent="0.3">
      <c r="S3255" s="142"/>
      <c r="T3255" s="142"/>
    </row>
    <row r="3256" spans="19:20" x14ac:dyDescent="0.3">
      <c r="S3256" s="142"/>
      <c r="T3256" s="142"/>
    </row>
    <row r="3257" spans="19:20" x14ac:dyDescent="0.3">
      <c r="S3257" s="142"/>
      <c r="T3257" s="142"/>
    </row>
    <row r="3258" spans="19:20" x14ac:dyDescent="0.3">
      <c r="S3258" s="142"/>
      <c r="T3258" s="142"/>
    </row>
    <row r="3259" spans="19:20" x14ac:dyDescent="0.3">
      <c r="S3259" s="142"/>
      <c r="T3259" s="142"/>
    </row>
    <row r="3260" spans="19:20" x14ac:dyDescent="0.3">
      <c r="S3260" s="142"/>
      <c r="T3260" s="142"/>
    </row>
    <row r="3261" spans="19:20" x14ac:dyDescent="0.3">
      <c r="S3261" s="142"/>
      <c r="T3261" s="142"/>
    </row>
    <row r="3262" spans="19:20" x14ac:dyDescent="0.3">
      <c r="S3262" s="142"/>
      <c r="T3262" s="142"/>
    </row>
    <row r="3263" spans="19:20" x14ac:dyDescent="0.3">
      <c r="S3263" s="142"/>
      <c r="T3263" s="142"/>
    </row>
    <row r="3264" spans="19:20" x14ac:dyDescent="0.3">
      <c r="S3264" s="142"/>
      <c r="T3264" s="142"/>
    </row>
    <row r="3265" spans="19:20" x14ac:dyDescent="0.3">
      <c r="S3265" s="142"/>
      <c r="T3265" s="142"/>
    </row>
    <row r="3266" spans="19:20" x14ac:dyDescent="0.3">
      <c r="S3266" s="142"/>
      <c r="T3266" s="142"/>
    </row>
    <row r="3267" spans="19:20" x14ac:dyDescent="0.3">
      <c r="S3267" s="142"/>
      <c r="T3267" s="142"/>
    </row>
    <row r="3268" spans="19:20" x14ac:dyDescent="0.3">
      <c r="S3268" s="142"/>
      <c r="T3268" s="142"/>
    </row>
    <row r="3269" spans="19:20" x14ac:dyDescent="0.3">
      <c r="S3269" s="142"/>
      <c r="T3269" s="142"/>
    </row>
    <row r="3270" spans="19:20" x14ac:dyDescent="0.3">
      <c r="S3270" s="142"/>
      <c r="T3270" s="142"/>
    </row>
    <row r="3271" spans="19:20" x14ac:dyDescent="0.3">
      <c r="S3271" s="142"/>
      <c r="T3271" s="142"/>
    </row>
    <row r="3272" spans="19:20" x14ac:dyDescent="0.3">
      <c r="S3272" s="142"/>
      <c r="T3272" s="142"/>
    </row>
    <row r="3273" spans="19:20" x14ac:dyDescent="0.3">
      <c r="S3273" s="142"/>
      <c r="T3273" s="142"/>
    </row>
    <row r="3274" spans="19:20" x14ac:dyDescent="0.3">
      <c r="S3274" s="142"/>
      <c r="T3274" s="142"/>
    </row>
    <row r="3275" spans="19:20" x14ac:dyDescent="0.3">
      <c r="S3275" s="142"/>
      <c r="T3275" s="142"/>
    </row>
    <row r="3276" spans="19:20" x14ac:dyDescent="0.3">
      <c r="S3276" s="142"/>
      <c r="T3276" s="142"/>
    </row>
    <row r="3277" spans="19:20" x14ac:dyDescent="0.3">
      <c r="S3277" s="142"/>
      <c r="T3277" s="142"/>
    </row>
    <row r="3278" spans="19:20" x14ac:dyDescent="0.3">
      <c r="S3278" s="142"/>
      <c r="T3278" s="142"/>
    </row>
    <row r="3279" spans="19:20" x14ac:dyDescent="0.3">
      <c r="S3279" s="142"/>
      <c r="T3279" s="142"/>
    </row>
    <row r="3280" spans="19:20" x14ac:dyDescent="0.3">
      <c r="S3280" s="142"/>
      <c r="T3280" s="142"/>
    </row>
    <row r="3281" spans="19:20" x14ac:dyDescent="0.3">
      <c r="S3281" s="142"/>
      <c r="T3281" s="142"/>
    </row>
    <row r="3282" spans="19:20" x14ac:dyDescent="0.3">
      <c r="S3282" s="142"/>
      <c r="T3282" s="142"/>
    </row>
    <row r="3283" spans="19:20" x14ac:dyDescent="0.3">
      <c r="S3283" s="142"/>
      <c r="T3283" s="142"/>
    </row>
    <row r="3284" spans="19:20" x14ac:dyDescent="0.3">
      <c r="S3284" s="142"/>
      <c r="T3284" s="142"/>
    </row>
    <row r="3285" spans="19:20" x14ac:dyDescent="0.3">
      <c r="S3285" s="142"/>
      <c r="T3285" s="142"/>
    </row>
    <row r="3286" spans="19:20" x14ac:dyDescent="0.3">
      <c r="S3286" s="142"/>
      <c r="T3286" s="142"/>
    </row>
    <row r="3287" spans="19:20" x14ac:dyDescent="0.3">
      <c r="S3287" s="142"/>
      <c r="T3287" s="142"/>
    </row>
    <row r="3288" spans="19:20" x14ac:dyDescent="0.3">
      <c r="S3288" s="142"/>
      <c r="T3288" s="142"/>
    </row>
    <row r="3289" spans="19:20" x14ac:dyDescent="0.3">
      <c r="S3289" s="142"/>
      <c r="T3289" s="142"/>
    </row>
    <row r="3290" spans="19:20" x14ac:dyDescent="0.3">
      <c r="S3290" s="142"/>
      <c r="T3290" s="142"/>
    </row>
    <row r="3291" spans="19:20" x14ac:dyDescent="0.3">
      <c r="S3291" s="142"/>
      <c r="T3291" s="142"/>
    </row>
    <row r="3292" spans="19:20" x14ac:dyDescent="0.3">
      <c r="S3292" s="142"/>
      <c r="T3292" s="142"/>
    </row>
    <row r="3293" spans="19:20" x14ac:dyDescent="0.3">
      <c r="S3293" s="142"/>
      <c r="T3293" s="142"/>
    </row>
    <row r="3294" spans="19:20" x14ac:dyDescent="0.3">
      <c r="S3294" s="142"/>
      <c r="T3294" s="142"/>
    </row>
    <row r="3295" spans="19:20" x14ac:dyDescent="0.3">
      <c r="S3295" s="142"/>
      <c r="T3295" s="142"/>
    </row>
    <row r="3296" spans="19:20" x14ac:dyDescent="0.3">
      <c r="S3296" s="142"/>
      <c r="T3296" s="142"/>
    </row>
    <row r="3297" spans="19:20" x14ac:dyDescent="0.3">
      <c r="S3297" s="142"/>
      <c r="T3297" s="142"/>
    </row>
    <row r="3298" spans="19:20" x14ac:dyDescent="0.3">
      <c r="S3298" s="142"/>
      <c r="T3298" s="142"/>
    </row>
    <row r="3299" spans="19:20" x14ac:dyDescent="0.3">
      <c r="S3299" s="142"/>
      <c r="T3299" s="142"/>
    </row>
    <row r="3300" spans="19:20" x14ac:dyDescent="0.3">
      <c r="S3300" s="142"/>
      <c r="T3300" s="142"/>
    </row>
    <row r="3301" spans="19:20" x14ac:dyDescent="0.3">
      <c r="S3301" s="142"/>
      <c r="T3301" s="142"/>
    </row>
    <row r="3302" spans="19:20" x14ac:dyDescent="0.3">
      <c r="S3302" s="142"/>
      <c r="T3302" s="142"/>
    </row>
    <row r="3303" spans="19:20" x14ac:dyDescent="0.3">
      <c r="S3303" s="142"/>
      <c r="T3303" s="142"/>
    </row>
    <row r="3304" spans="19:20" x14ac:dyDescent="0.3">
      <c r="S3304" s="142"/>
      <c r="T3304" s="142"/>
    </row>
    <row r="3305" spans="19:20" x14ac:dyDescent="0.3">
      <c r="S3305" s="142"/>
      <c r="T3305" s="142"/>
    </row>
    <row r="3306" spans="19:20" x14ac:dyDescent="0.3">
      <c r="S3306" s="142"/>
      <c r="T3306" s="142"/>
    </row>
    <row r="3307" spans="19:20" x14ac:dyDescent="0.3">
      <c r="S3307" s="142"/>
      <c r="T3307" s="142"/>
    </row>
    <row r="3308" spans="19:20" x14ac:dyDescent="0.3">
      <c r="S3308" s="142"/>
      <c r="T3308" s="142"/>
    </row>
    <row r="3309" spans="19:20" x14ac:dyDescent="0.3">
      <c r="S3309" s="142"/>
      <c r="T3309" s="142"/>
    </row>
    <row r="3310" spans="19:20" x14ac:dyDescent="0.3">
      <c r="S3310" s="142"/>
      <c r="T3310" s="142"/>
    </row>
    <row r="3311" spans="19:20" x14ac:dyDescent="0.3">
      <c r="S3311" s="142"/>
      <c r="T3311" s="142"/>
    </row>
    <row r="3312" spans="19:20" x14ac:dyDescent="0.3">
      <c r="S3312" s="142"/>
      <c r="T3312" s="142"/>
    </row>
    <row r="3313" spans="19:20" x14ac:dyDescent="0.3">
      <c r="S3313" s="142"/>
      <c r="T3313" s="142"/>
    </row>
    <row r="3314" spans="19:20" x14ac:dyDescent="0.3">
      <c r="S3314" s="142"/>
      <c r="T3314" s="142"/>
    </row>
    <row r="3315" spans="19:20" x14ac:dyDescent="0.3">
      <c r="S3315" s="142"/>
      <c r="T3315" s="142"/>
    </row>
    <row r="3316" spans="19:20" x14ac:dyDescent="0.3">
      <c r="S3316" s="142"/>
      <c r="T3316" s="142"/>
    </row>
    <row r="3317" spans="19:20" x14ac:dyDescent="0.3">
      <c r="S3317" s="142"/>
      <c r="T3317" s="142"/>
    </row>
    <row r="3318" spans="19:20" x14ac:dyDescent="0.3">
      <c r="S3318" s="142"/>
      <c r="T3318" s="142"/>
    </row>
    <row r="3319" spans="19:20" x14ac:dyDescent="0.3">
      <c r="S3319" s="142"/>
      <c r="T3319" s="142"/>
    </row>
    <row r="3320" spans="19:20" x14ac:dyDescent="0.3">
      <c r="S3320" s="142"/>
      <c r="T3320" s="142"/>
    </row>
    <row r="3321" spans="19:20" x14ac:dyDescent="0.3">
      <c r="S3321" s="142"/>
      <c r="T3321" s="142"/>
    </row>
    <row r="3322" spans="19:20" x14ac:dyDescent="0.3">
      <c r="S3322" s="142"/>
      <c r="T3322" s="142"/>
    </row>
    <row r="3323" spans="19:20" x14ac:dyDescent="0.3">
      <c r="S3323" s="142"/>
      <c r="T3323" s="142"/>
    </row>
    <row r="3324" spans="19:20" x14ac:dyDescent="0.3">
      <c r="S3324" s="142"/>
      <c r="T3324" s="142"/>
    </row>
    <row r="3325" spans="19:20" x14ac:dyDescent="0.3">
      <c r="S3325" s="142"/>
      <c r="T3325" s="142"/>
    </row>
    <row r="3326" spans="19:20" x14ac:dyDescent="0.3">
      <c r="S3326" s="142"/>
      <c r="T3326" s="142"/>
    </row>
    <row r="3327" spans="19:20" x14ac:dyDescent="0.3">
      <c r="S3327" s="142"/>
      <c r="T3327" s="142"/>
    </row>
    <row r="3328" spans="19:20" x14ac:dyDescent="0.3">
      <c r="S3328" s="142"/>
      <c r="T3328" s="142"/>
    </row>
    <row r="3329" spans="19:20" x14ac:dyDescent="0.3">
      <c r="S3329" s="142"/>
      <c r="T3329" s="142"/>
    </row>
    <row r="3330" spans="19:20" x14ac:dyDescent="0.3">
      <c r="S3330" s="142"/>
      <c r="T3330" s="142"/>
    </row>
    <row r="3331" spans="19:20" x14ac:dyDescent="0.3">
      <c r="S3331" s="142"/>
      <c r="T3331" s="142"/>
    </row>
    <row r="3332" spans="19:20" x14ac:dyDescent="0.3">
      <c r="S3332" s="142"/>
      <c r="T3332" s="142"/>
    </row>
    <row r="3333" spans="19:20" x14ac:dyDescent="0.3">
      <c r="S3333" s="142"/>
      <c r="T3333" s="142"/>
    </row>
    <row r="3334" spans="19:20" x14ac:dyDescent="0.3">
      <c r="S3334" s="142"/>
      <c r="T3334" s="142"/>
    </row>
    <row r="3335" spans="19:20" x14ac:dyDescent="0.3">
      <c r="S3335" s="142"/>
      <c r="T3335" s="142"/>
    </row>
    <row r="3336" spans="19:20" x14ac:dyDescent="0.3">
      <c r="S3336" s="142"/>
      <c r="T3336" s="142"/>
    </row>
    <row r="3337" spans="19:20" x14ac:dyDescent="0.3">
      <c r="S3337" s="142"/>
      <c r="T3337" s="142"/>
    </row>
    <row r="3338" spans="19:20" x14ac:dyDescent="0.3">
      <c r="S3338" s="142"/>
      <c r="T3338" s="142"/>
    </row>
    <row r="3339" spans="19:20" x14ac:dyDescent="0.3">
      <c r="S3339" s="142"/>
      <c r="T3339" s="142"/>
    </row>
    <row r="3340" spans="19:20" x14ac:dyDescent="0.3">
      <c r="S3340" s="142"/>
      <c r="T3340" s="142"/>
    </row>
    <row r="3341" spans="19:20" x14ac:dyDescent="0.3">
      <c r="S3341" s="142"/>
      <c r="T3341" s="142"/>
    </row>
    <row r="3342" spans="19:20" x14ac:dyDescent="0.3">
      <c r="S3342" s="142"/>
      <c r="T3342" s="142"/>
    </row>
    <row r="3343" spans="19:20" x14ac:dyDescent="0.3">
      <c r="S3343" s="142"/>
      <c r="T3343" s="142"/>
    </row>
    <row r="3344" spans="19:20" x14ac:dyDescent="0.3">
      <c r="S3344" s="142"/>
      <c r="T3344" s="142"/>
    </row>
    <row r="3345" spans="19:20" x14ac:dyDescent="0.3">
      <c r="S3345" s="142"/>
      <c r="T3345" s="142"/>
    </row>
    <row r="3346" spans="19:20" x14ac:dyDescent="0.3">
      <c r="S3346" s="142"/>
      <c r="T3346" s="142"/>
    </row>
    <row r="3347" spans="19:20" x14ac:dyDescent="0.3">
      <c r="S3347" s="142"/>
      <c r="T3347" s="142"/>
    </row>
    <row r="3348" spans="19:20" x14ac:dyDescent="0.3">
      <c r="S3348" s="142"/>
      <c r="T3348" s="142"/>
    </row>
    <row r="3349" spans="19:20" x14ac:dyDescent="0.3">
      <c r="S3349" s="142"/>
      <c r="T3349" s="142"/>
    </row>
    <row r="3350" spans="19:20" x14ac:dyDescent="0.3">
      <c r="S3350" s="142"/>
      <c r="T3350" s="142"/>
    </row>
    <row r="3351" spans="19:20" x14ac:dyDescent="0.3">
      <c r="S3351" s="142"/>
      <c r="T3351" s="142"/>
    </row>
    <row r="3352" spans="19:20" x14ac:dyDescent="0.3">
      <c r="S3352" s="142"/>
      <c r="T3352" s="142"/>
    </row>
    <row r="3353" spans="19:20" x14ac:dyDescent="0.3">
      <c r="S3353" s="142"/>
      <c r="T3353" s="142"/>
    </row>
    <row r="3354" spans="19:20" x14ac:dyDescent="0.3">
      <c r="S3354" s="142"/>
      <c r="T3354" s="142"/>
    </row>
    <row r="3355" spans="19:20" x14ac:dyDescent="0.3">
      <c r="S3355" s="142"/>
      <c r="T3355" s="142"/>
    </row>
    <row r="3356" spans="19:20" x14ac:dyDescent="0.3">
      <c r="S3356" s="142"/>
      <c r="T3356" s="142"/>
    </row>
    <row r="3357" spans="19:20" x14ac:dyDescent="0.3">
      <c r="S3357" s="142"/>
      <c r="T3357" s="142"/>
    </row>
    <row r="3358" spans="19:20" x14ac:dyDescent="0.3">
      <c r="S3358" s="142"/>
      <c r="T3358" s="142"/>
    </row>
    <row r="3359" spans="19:20" x14ac:dyDescent="0.3">
      <c r="S3359" s="142"/>
      <c r="T3359" s="142"/>
    </row>
    <row r="3360" spans="19:20" x14ac:dyDescent="0.3">
      <c r="S3360" s="142"/>
      <c r="T3360" s="142"/>
    </row>
    <row r="3361" spans="19:20" x14ac:dyDescent="0.3">
      <c r="S3361" s="142"/>
      <c r="T3361" s="142"/>
    </row>
    <row r="3362" spans="19:20" x14ac:dyDescent="0.3">
      <c r="S3362" s="142"/>
      <c r="T3362" s="142"/>
    </row>
    <row r="3363" spans="19:20" x14ac:dyDescent="0.3">
      <c r="S3363" s="142"/>
      <c r="T3363" s="142"/>
    </row>
    <row r="3364" spans="19:20" x14ac:dyDescent="0.3">
      <c r="S3364" s="142"/>
      <c r="T3364" s="142"/>
    </row>
    <row r="3365" spans="19:20" x14ac:dyDescent="0.3">
      <c r="S3365" s="142"/>
      <c r="T3365" s="142"/>
    </row>
    <row r="3366" spans="19:20" x14ac:dyDescent="0.3">
      <c r="S3366" s="142"/>
      <c r="T3366" s="142"/>
    </row>
    <row r="3367" spans="19:20" x14ac:dyDescent="0.3">
      <c r="S3367" s="142"/>
      <c r="T3367" s="142"/>
    </row>
    <row r="3368" spans="19:20" x14ac:dyDescent="0.3">
      <c r="S3368" s="142"/>
      <c r="T3368" s="142"/>
    </row>
    <row r="3369" spans="19:20" x14ac:dyDescent="0.3">
      <c r="S3369" s="142"/>
      <c r="T3369" s="142"/>
    </row>
    <row r="3370" spans="19:20" x14ac:dyDescent="0.3">
      <c r="S3370" s="142"/>
      <c r="T3370" s="142"/>
    </row>
    <row r="3371" spans="19:20" x14ac:dyDescent="0.3">
      <c r="S3371" s="142"/>
      <c r="T3371" s="142"/>
    </row>
    <row r="3372" spans="19:20" x14ac:dyDescent="0.3">
      <c r="S3372" s="142"/>
      <c r="T3372" s="142"/>
    </row>
    <row r="3373" spans="19:20" x14ac:dyDescent="0.3">
      <c r="S3373" s="142"/>
      <c r="T3373" s="142"/>
    </row>
    <row r="3374" spans="19:20" x14ac:dyDescent="0.3">
      <c r="S3374" s="142"/>
      <c r="T3374" s="142"/>
    </row>
    <row r="3375" spans="19:20" x14ac:dyDescent="0.3">
      <c r="S3375" s="142"/>
      <c r="T3375" s="142"/>
    </row>
    <row r="3376" spans="19:20" x14ac:dyDescent="0.3">
      <c r="S3376" s="142"/>
      <c r="T3376" s="142"/>
    </row>
    <row r="3377" spans="19:20" x14ac:dyDescent="0.3">
      <c r="S3377" s="142"/>
      <c r="T3377" s="142"/>
    </row>
    <row r="3378" spans="19:20" x14ac:dyDescent="0.3">
      <c r="S3378" s="142"/>
      <c r="T3378" s="142"/>
    </row>
    <row r="3379" spans="19:20" x14ac:dyDescent="0.3">
      <c r="S3379" s="142"/>
      <c r="T3379" s="142"/>
    </row>
    <row r="3380" spans="19:20" x14ac:dyDescent="0.3">
      <c r="S3380" s="142"/>
      <c r="T3380" s="142"/>
    </row>
    <row r="3381" spans="19:20" x14ac:dyDescent="0.3">
      <c r="S3381" s="142"/>
      <c r="T3381" s="142"/>
    </row>
    <row r="3382" spans="19:20" x14ac:dyDescent="0.3">
      <c r="S3382" s="142"/>
      <c r="T3382" s="142"/>
    </row>
    <row r="3383" spans="19:20" x14ac:dyDescent="0.3">
      <c r="S3383" s="142"/>
      <c r="T3383" s="142"/>
    </row>
    <row r="3384" spans="19:20" x14ac:dyDescent="0.3">
      <c r="S3384" s="142"/>
      <c r="T3384" s="142"/>
    </row>
    <row r="3385" spans="19:20" x14ac:dyDescent="0.3">
      <c r="S3385" s="142"/>
      <c r="T3385" s="142"/>
    </row>
    <row r="3386" spans="19:20" x14ac:dyDescent="0.3">
      <c r="S3386" s="142"/>
      <c r="T3386" s="142"/>
    </row>
    <row r="3387" spans="19:20" x14ac:dyDescent="0.3">
      <c r="S3387" s="142"/>
      <c r="T3387" s="142"/>
    </row>
    <row r="3388" spans="19:20" x14ac:dyDescent="0.3">
      <c r="S3388" s="142"/>
      <c r="T3388" s="142"/>
    </row>
    <row r="3389" spans="19:20" x14ac:dyDescent="0.3">
      <c r="S3389" s="142"/>
      <c r="T3389" s="142"/>
    </row>
    <row r="3390" spans="19:20" x14ac:dyDescent="0.3">
      <c r="S3390" s="142"/>
      <c r="T3390" s="142"/>
    </row>
    <row r="3391" spans="19:20" x14ac:dyDescent="0.3">
      <c r="S3391" s="142"/>
      <c r="T3391" s="142"/>
    </row>
    <row r="3392" spans="19:20" x14ac:dyDescent="0.3">
      <c r="S3392" s="142"/>
      <c r="T3392" s="142"/>
    </row>
    <row r="3393" spans="19:20" x14ac:dyDescent="0.3">
      <c r="S3393" s="142"/>
      <c r="T3393" s="142"/>
    </row>
    <row r="3394" spans="19:20" x14ac:dyDescent="0.3">
      <c r="S3394" s="142"/>
      <c r="T3394" s="142"/>
    </row>
    <row r="3395" spans="19:20" x14ac:dyDescent="0.3">
      <c r="S3395" s="142"/>
      <c r="T3395" s="142"/>
    </row>
    <row r="3396" spans="19:20" x14ac:dyDescent="0.3">
      <c r="S3396" s="142"/>
      <c r="T3396" s="142"/>
    </row>
    <row r="3397" spans="19:20" x14ac:dyDescent="0.3">
      <c r="S3397" s="142"/>
      <c r="T3397" s="142"/>
    </row>
    <row r="3398" spans="19:20" x14ac:dyDescent="0.3">
      <c r="S3398" s="142"/>
      <c r="T3398" s="142"/>
    </row>
    <row r="3399" spans="19:20" x14ac:dyDescent="0.3">
      <c r="S3399" s="142"/>
      <c r="T3399" s="142"/>
    </row>
    <row r="3400" spans="19:20" x14ac:dyDescent="0.3">
      <c r="S3400" s="142"/>
      <c r="T3400" s="142"/>
    </row>
    <row r="3401" spans="19:20" x14ac:dyDescent="0.3">
      <c r="S3401" s="142"/>
      <c r="T3401" s="142"/>
    </row>
    <row r="3402" spans="19:20" x14ac:dyDescent="0.3">
      <c r="S3402" s="142"/>
      <c r="T3402" s="142"/>
    </row>
    <row r="3403" spans="19:20" x14ac:dyDescent="0.3">
      <c r="S3403" s="142"/>
      <c r="T3403" s="142"/>
    </row>
    <row r="3404" spans="19:20" x14ac:dyDescent="0.3">
      <c r="S3404" s="142"/>
      <c r="T3404" s="142"/>
    </row>
    <row r="3405" spans="19:20" x14ac:dyDescent="0.3">
      <c r="S3405" s="142"/>
      <c r="T3405" s="142"/>
    </row>
    <row r="3406" spans="19:20" x14ac:dyDescent="0.3">
      <c r="S3406" s="142"/>
      <c r="T3406" s="142"/>
    </row>
    <row r="3407" spans="19:20" x14ac:dyDescent="0.3">
      <c r="S3407" s="142"/>
      <c r="T3407" s="142"/>
    </row>
    <row r="3408" spans="19:20" x14ac:dyDescent="0.3">
      <c r="S3408" s="142"/>
      <c r="T3408" s="142"/>
    </row>
    <row r="3409" spans="19:20" x14ac:dyDescent="0.3">
      <c r="S3409" s="142"/>
      <c r="T3409" s="142"/>
    </row>
    <row r="3410" spans="19:20" x14ac:dyDescent="0.3">
      <c r="S3410" s="142"/>
      <c r="T3410" s="142"/>
    </row>
    <row r="3411" spans="19:20" x14ac:dyDescent="0.3">
      <c r="S3411" s="142"/>
      <c r="T3411" s="142"/>
    </row>
    <row r="3412" spans="19:20" x14ac:dyDescent="0.3">
      <c r="S3412" s="142"/>
      <c r="T3412" s="142"/>
    </row>
    <row r="3413" spans="19:20" x14ac:dyDescent="0.3">
      <c r="S3413" s="142"/>
      <c r="T3413" s="142"/>
    </row>
    <row r="3414" spans="19:20" x14ac:dyDescent="0.3">
      <c r="S3414" s="142"/>
      <c r="T3414" s="142"/>
    </row>
    <row r="3415" spans="19:20" x14ac:dyDescent="0.3">
      <c r="S3415" s="142"/>
      <c r="T3415" s="142"/>
    </row>
    <row r="3416" spans="19:20" x14ac:dyDescent="0.3">
      <c r="S3416" s="142"/>
      <c r="T3416" s="142"/>
    </row>
    <row r="3417" spans="19:20" x14ac:dyDescent="0.3">
      <c r="S3417" s="142"/>
      <c r="T3417" s="142"/>
    </row>
    <row r="3418" spans="19:20" x14ac:dyDescent="0.3">
      <c r="S3418" s="142"/>
      <c r="T3418" s="142"/>
    </row>
    <row r="3419" spans="19:20" x14ac:dyDescent="0.3">
      <c r="S3419" s="142"/>
      <c r="T3419" s="142"/>
    </row>
    <row r="3420" spans="19:20" x14ac:dyDescent="0.3">
      <c r="S3420" s="142"/>
      <c r="T3420" s="142"/>
    </row>
    <row r="3421" spans="19:20" x14ac:dyDescent="0.3">
      <c r="S3421" s="142"/>
      <c r="T3421" s="142"/>
    </row>
    <row r="3422" spans="19:20" x14ac:dyDescent="0.3">
      <c r="S3422" s="142"/>
      <c r="T3422" s="142"/>
    </row>
    <row r="3423" spans="19:20" x14ac:dyDescent="0.3">
      <c r="S3423" s="142"/>
      <c r="T3423" s="142"/>
    </row>
    <row r="3424" spans="19:20" x14ac:dyDescent="0.3">
      <c r="S3424" s="142"/>
      <c r="T3424" s="142"/>
    </row>
    <row r="3425" spans="19:20" x14ac:dyDescent="0.3">
      <c r="S3425" s="142"/>
      <c r="T3425" s="142"/>
    </row>
    <row r="3426" spans="19:20" x14ac:dyDescent="0.3">
      <c r="S3426" s="142"/>
      <c r="T3426" s="142"/>
    </row>
    <row r="3427" spans="19:20" x14ac:dyDescent="0.3">
      <c r="S3427" s="142"/>
      <c r="T3427" s="142"/>
    </row>
    <row r="3428" spans="19:20" x14ac:dyDescent="0.3">
      <c r="S3428" s="142"/>
      <c r="T3428" s="142"/>
    </row>
    <row r="3429" spans="19:20" x14ac:dyDescent="0.3">
      <c r="S3429" s="142"/>
      <c r="T3429" s="142"/>
    </row>
    <row r="3430" spans="19:20" x14ac:dyDescent="0.3">
      <c r="S3430" s="142"/>
      <c r="T3430" s="142"/>
    </row>
    <row r="3431" spans="19:20" x14ac:dyDescent="0.3">
      <c r="S3431" s="142"/>
      <c r="T3431" s="142"/>
    </row>
    <row r="3432" spans="19:20" x14ac:dyDescent="0.3">
      <c r="S3432" s="142"/>
      <c r="T3432" s="142"/>
    </row>
    <row r="3433" spans="19:20" x14ac:dyDescent="0.3">
      <c r="S3433" s="142"/>
      <c r="T3433" s="142"/>
    </row>
    <row r="3434" spans="19:20" x14ac:dyDescent="0.3">
      <c r="S3434" s="142"/>
      <c r="T3434" s="142"/>
    </row>
    <row r="3435" spans="19:20" x14ac:dyDescent="0.3">
      <c r="S3435" s="142"/>
      <c r="T3435" s="142"/>
    </row>
    <row r="3436" spans="19:20" x14ac:dyDescent="0.3">
      <c r="S3436" s="142"/>
      <c r="T3436" s="142"/>
    </row>
    <row r="3437" spans="19:20" x14ac:dyDescent="0.3">
      <c r="S3437" s="142"/>
      <c r="T3437" s="142"/>
    </row>
    <row r="3438" spans="19:20" x14ac:dyDescent="0.3">
      <c r="S3438" s="142"/>
      <c r="T3438" s="142"/>
    </row>
    <row r="3439" spans="19:20" x14ac:dyDescent="0.3">
      <c r="S3439" s="142"/>
      <c r="T3439" s="142"/>
    </row>
    <row r="3440" spans="19:20" x14ac:dyDescent="0.3">
      <c r="S3440" s="142"/>
      <c r="T3440" s="142"/>
    </row>
    <row r="3441" spans="19:20" x14ac:dyDescent="0.3">
      <c r="S3441" s="142"/>
      <c r="T3441" s="142"/>
    </row>
    <row r="3442" spans="19:20" x14ac:dyDescent="0.3">
      <c r="S3442" s="142"/>
      <c r="T3442" s="142"/>
    </row>
    <row r="3443" spans="19:20" x14ac:dyDescent="0.3">
      <c r="S3443" s="142"/>
      <c r="T3443" s="142"/>
    </row>
    <row r="3444" spans="19:20" x14ac:dyDescent="0.3">
      <c r="S3444" s="142"/>
      <c r="T3444" s="142"/>
    </row>
    <row r="3445" spans="19:20" x14ac:dyDescent="0.3">
      <c r="S3445" s="142"/>
      <c r="T3445" s="142"/>
    </row>
    <row r="3446" spans="19:20" x14ac:dyDescent="0.3">
      <c r="S3446" s="142"/>
      <c r="T3446" s="142"/>
    </row>
    <row r="3447" spans="19:20" x14ac:dyDescent="0.3">
      <c r="S3447" s="142"/>
      <c r="T3447" s="142"/>
    </row>
    <row r="3448" spans="19:20" x14ac:dyDescent="0.3">
      <c r="S3448" s="142"/>
      <c r="T3448" s="142"/>
    </row>
    <row r="3449" spans="19:20" x14ac:dyDescent="0.3">
      <c r="S3449" s="142"/>
      <c r="T3449" s="142"/>
    </row>
    <row r="3450" spans="19:20" x14ac:dyDescent="0.3">
      <c r="S3450" s="142"/>
      <c r="T3450" s="142"/>
    </row>
    <row r="3451" spans="19:20" x14ac:dyDescent="0.3">
      <c r="S3451" s="142"/>
      <c r="T3451" s="142"/>
    </row>
    <row r="3452" spans="19:20" x14ac:dyDescent="0.3">
      <c r="S3452" s="142"/>
      <c r="T3452" s="142"/>
    </row>
    <row r="3453" spans="19:20" x14ac:dyDescent="0.3">
      <c r="S3453" s="142"/>
      <c r="T3453" s="142"/>
    </row>
    <row r="3454" spans="19:20" x14ac:dyDescent="0.3">
      <c r="S3454" s="142"/>
      <c r="T3454" s="142"/>
    </row>
    <row r="3455" spans="19:20" x14ac:dyDescent="0.3">
      <c r="S3455" s="142"/>
      <c r="T3455" s="142"/>
    </row>
    <row r="3456" spans="19:20" x14ac:dyDescent="0.3">
      <c r="S3456" s="142"/>
      <c r="T3456" s="142"/>
    </row>
    <row r="3457" spans="19:20" x14ac:dyDescent="0.3">
      <c r="S3457" s="142"/>
      <c r="T3457" s="142"/>
    </row>
    <row r="3458" spans="19:20" x14ac:dyDescent="0.3">
      <c r="S3458" s="142"/>
      <c r="T3458" s="142"/>
    </row>
    <row r="3459" spans="19:20" x14ac:dyDescent="0.3">
      <c r="S3459" s="142"/>
      <c r="T3459" s="142"/>
    </row>
    <row r="3460" spans="19:20" x14ac:dyDescent="0.3">
      <c r="S3460" s="142"/>
      <c r="T3460" s="142"/>
    </row>
    <row r="3461" spans="19:20" x14ac:dyDescent="0.3">
      <c r="S3461" s="142"/>
      <c r="T3461" s="142"/>
    </row>
    <row r="3462" spans="19:20" x14ac:dyDescent="0.3">
      <c r="S3462" s="142"/>
      <c r="T3462" s="142"/>
    </row>
    <row r="3463" spans="19:20" x14ac:dyDescent="0.3">
      <c r="S3463" s="142"/>
      <c r="T3463" s="142"/>
    </row>
    <row r="3464" spans="19:20" x14ac:dyDescent="0.3">
      <c r="S3464" s="142"/>
      <c r="T3464" s="142"/>
    </row>
    <row r="3465" spans="19:20" x14ac:dyDescent="0.3">
      <c r="S3465" s="142"/>
      <c r="T3465" s="142"/>
    </row>
    <row r="3466" spans="19:20" x14ac:dyDescent="0.3">
      <c r="S3466" s="142"/>
      <c r="T3466" s="142"/>
    </row>
    <row r="3467" spans="19:20" x14ac:dyDescent="0.3">
      <c r="S3467" s="142"/>
      <c r="T3467" s="142"/>
    </row>
    <row r="3468" spans="19:20" x14ac:dyDescent="0.3">
      <c r="S3468" s="142"/>
      <c r="T3468" s="142"/>
    </row>
    <row r="3469" spans="19:20" x14ac:dyDescent="0.3">
      <c r="S3469" s="142"/>
      <c r="T3469" s="142"/>
    </row>
    <row r="3470" spans="19:20" x14ac:dyDescent="0.3">
      <c r="S3470" s="142"/>
      <c r="T3470" s="142"/>
    </row>
    <row r="3471" spans="19:20" x14ac:dyDescent="0.3">
      <c r="S3471" s="142"/>
      <c r="T3471" s="142"/>
    </row>
    <row r="3472" spans="19:20" x14ac:dyDescent="0.3">
      <c r="S3472" s="142"/>
      <c r="T3472" s="142"/>
    </row>
    <row r="3473" spans="19:20" x14ac:dyDescent="0.3">
      <c r="S3473" s="142"/>
      <c r="T3473" s="142"/>
    </row>
    <row r="3474" spans="19:20" x14ac:dyDescent="0.3">
      <c r="S3474" s="142"/>
      <c r="T3474" s="142"/>
    </row>
    <row r="3475" spans="19:20" x14ac:dyDescent="0.3">
      <c r="S3475" s="142"/>
      <c r="T3475" s="142"/>
    </row>
    <row r="3476" spans="19:20" x14ac:dyDescent="0.3">
      <c r="S3476" s="142"/>
      <c r="T3476" s="142"/>
    </row>
    <row r="3477" spans="19:20" x14ac:dyDescent="0.3">
      <c r="S3477" s="142"/>
      <c r="T3477" s="142"/>
    </row>
    <row r="3478" spans="19:20" x14ac:dyDescent="0.3">
      <c r="S3478" s="142"/>
      <c r="T3478" s="142"/>
    </row>
    <row r="3479" spans="19:20" x14ac:dyDescent="0.3">
      <c r="S3479" s="142"/>
      <c r="T3479" s="142"/>
    </row>
    <row r="3480" spans="19:20" x14ac:dyDescent="0.3">
      <c r="S3480" s="142"/>
      <c r="T3480" s="142"/>
    </row>
    <row r="3481" spans="19:20" x14ac:dyDescent="0.3">
      <c r="S3481" s="142"/>
      <c r="T3481" s="142"/>
    </row>
    <row r="3482" spans="19:20" x14ac:dyDescent="0.3">
      <c r="S3482" s="142"/>
      <c r="T3482" s="142"/>
    </row>
    <row r="3483" spans="19:20" x14ac:dyDescent="0.3">
      <c r="S3483" s="142"/>
      <c r="T3483" s="142"/>
    </row>
    <row r="3484" spans="19:20" x14ac:dyDescent="0.3">
      <c r="S3484" s="142"/>
      <c r="T3484" s="142"/>
    </row>
    <row r="3485" spans="19:20" x14ac:dyDescent="0.3">
      <c r="S3485" s="142"/>
      <c r="T3485" s="142"/>
    </row>
    <row r="3486" spans="19:20" x14ac:dyDescent="0.3">
      <c r="S3486" s="142"/>
      <c r="T3486" s="142"/>
    </row>
    <row r="3487" spans="19:20" x14ac:dyDescent="0.3">
      <c r="S3487" s="142"/>
      <c r="T3487" s="142"/>
    </row>
    <row r="3488" spans="19:20" x14ac:dyDescent="0.3">
      <c r="S3488" s="142"/>
      <c r="T3488" s="142"/>
    </row>
    <row r="3489" spans="19:20" x14ac:dyDescent="0.3">
      <c r="S3489" s="142"/>
      <c r="T3489" s="142"/>
    </row>
    <row r="3490" spans="19:20" x14ac:dyDescent="0.3">
      <c r="S3490" s="142"/>
      <c r="T3490" s="142"/>
    </row>
    <row r="3491" spans="19:20" x14ac:dyDescent="0.3">
      <c r="S3491" s="142"/>
      <c r="T3491" s="142"/>
    </row>
    <row r="3492" spans="19:20" x14ac:dyDescent="0.3">
      <c r="S3492" s="142"/>
      <c r="T3492" s="142"/>
    </row>
    <row r="3493" spans="19:20" x14ac:dyDescent="0.3">
      <c r="S3493" s="142"/>
      <c r="T3493" s="142"/>
    </row>
    <row r="3494" spans="19:20" x14ac:dyDescent="0.3">
      <c r="S3494" s="142"/>
      <c r="T3494" s="142"/>
    </row>
    <row r="3495" spans="19:20" x14ac:dyDescent="0.3">
      <c r="S3495" s="142"/>
      <c r="T3495" s="142"/>
    </row>
    <row r="3496" spans="19:20" x14ac:dyDescent="0.3">
      <c r="S3496" s="142"/>
      <c r="T3496" s="142"/>
    </row>
    <row r="3497" spans="19:20" x14ac:dyDescent="0.3">
      <c r="S3497" s="142"/>
      <c r="T3497" s="142"/>
    </row>
    <row r="3498" spans="19:20" x14ac:dyDescent="0.3">
      <c r="S3498" s="142"/>
      <c r="T3498" s="142"/>
    </row>
    <row r="3499" spans="19:20" x14ac:dyDescent="0.3">
      <c r="S3499" s="142"/>
      <c r="T3499" s="142"/>
    </row>
    <row r="3500" spans="19:20" x14ac:dyDescent="0.3">
      <c r="S3500" s="142"/>
      <c r="T3500" s="142"/>
    </row>
    <row r="3501" spans="19:20" x14ac:dyDescent="0.3">
      <c r="S3501" s="142"/>
      <c r="T3501" s="142"/>
    </row>
    <row r="3502" spans="19:20" x14ac:dyDescent="0.3">
      <c r="S3502" s="142"/>
      <c r="T3502" s="142"/>
    </row>
    <row r="3503" spans="19:20" x14ac:dyDescent="0.3">
      <c r="S3503" s="142"/>
      <c r="T3503" s="142"/>
    </row>
    <row r="3504" spans="19:20" x14ac:dyDescent="0.3">
      <c r="S3504" s="142"/>
      <c r="T3504" s="142"/>
    </row>
    <row r="3505" spans="19:20" x14ac:dyDescent="0.3">
      <c r="S3505" s="142"/>
      <c r="T3505" s="142"/>
    </row>
    <row r="3506" spans="19:20" x14ac:dyDescent="0.3">
      <c r="S3506" s="142"/>
      <c r="T3506" s="142"/>
    </row>
    <row r="3507" spans="19:20" x14ac:dyDescent="0.3">
      <c r="S3507" s="142"/>
      <c r="T3507" s="142"/>
    </row>
    <row r="3508" spans="19:20" x14ac:dyDescent="0.3">
      <c r="S3508" s="142"/>
      <c r="T3508" s="142"/>
    </row>
    <row r="3509" spans="19:20" x14ac:dyDescent="0.3">
      <c r="S3509" s="142"/>
      <c r="T3509" s="142"/>
    </row>
    <row r="3510" spans="19:20" x14ac:dyDescent="0.3">
      <c r="S3510" s="142"/>
      <c r="T3510" s="142"/>
    </row>
    <row r="3511" spans="19:20" x14ac:dyDescent="0.3">
      <c r="S3511" s="142"/>
      <c r="T3511" s="142"/>
    </row>
    <row r="3512" spans="19:20" x14ac:dyDescent="0.3">
      <c r="S3512" s="142"/>
      <c r="T3512" s="142"/>
    </row>
    <row r="3513" spans="19:20" x14ac:dyDescent="0.3">
      <c r="S3513" s="142"/>
      <c r="T3513" s="142"/>
    </row>
    <row r="3514" spans="19:20" x14ac:dyDescent="0.3">
      <c r="S3514" s="142"/>
      <c r="T3514" s="142"/>
    </row>
    <row r="3515" spans="19:20" x14ac:dyDescent="0.3">
      <c r="S3515" s="142"/>
      <c r="T3515" s="142"/>
    </row>
    <row r="3516" spans="19:20" x14ac:dyDescent="0.3">
      <c r="S3516" s="142"/>
      <c r="T3516" s="142"/>
    </row>
    <row r="3517" spans="19:20" x14ac:dyDescent="0.3">
      <c r="S3517" s="142"/>
      <c r="T3517" s="142"/>
    </row>
    <row r="3518" spans="19:20" x14ac:dyDescent="0.3">
      <c r="S3518" s="142"/>
      <c r="T3518" s="142"/>
    </row>
    <row r="3519" spans="19:20" x14ac:dyDescent="0.3">
      <c r="S3519" s="142"/>
      <c r="T3519" s="142"/>
    </row>
    <row r="3520" spans="19:20" x14ac:dyDescent="0.3">
      <c r="S3520" s="142"/>
      <c r="T3520" s="142"/>
    </row>
    <row r="3521" spans="19:20" x14ac:dyDescent="0.3">
      <c r="S3521" s="142"/>
      <c r="T3521" s="142"/>
    </row>
    <row r="3522" spans="19:20" x14ac:dyDescent="0.3">
      <c r="S3522" s="142"/>
      <c r="T3522" s="142"/>
    </row>
    <row r="3523" spans="19:20" x14ac:dyDescent="0.3">
      <c r="S3523" s="142"/>
      <c r="T3523" s="142"/>
    </row>
    <row r="3524" spans="19:20" x14ac:dyDescent="0.3">
      <c r="S3524" s="142"/>
      <c r="T3524" s="142"/>
    </row>
    <row r="3525" spans="19:20" x14ac:dyDescent="0.3">
      <c r="S3525" s="142"/>
      <c r="T3525" s="142"/>
    </row>
    <row r="3526" spans="19:20" x14ac:dyDescent="0.3">
      <c r="S3526" s="142"/>
      <c r="T3526" s="142"/>
    </row>
    <row r="3527" spans="19:20" x14ac:dyDescent="0.3">
      <c r="S3527" s="142"/>
      <c r="T3527" s="142"/>
    </row>
    <row r="3528" spans="19:20" x14ac:dyDescent="0.3">
      <c r="S3528" s="142"/>
      <c r="T3528" s="142"/>
    </row>
    <row r="3529" spans="19:20" x14ac:dyDescent="0.3">
      <c r="S3529" s="142"/>
      <c r="T3529" s="142"/>
    </row>
    <row r="3530" spans="19:20" x14ac:dyDescent="0.3">
      <c r="S3530" s="142"/>
      <c r="T3530" s="142"/>
    </row>
    <row r="3531" spans="19:20" x14ac:dyDescent="0.3">
      <c r="S3531" s="142"/>
      <c r="T3531" s="142"/>
    </row>
    <row r="3532" spans="19:20" x14ac:dyDescent="0.3">
      <c r="S3532" s="142"/>
      <c r="T3532" s="142"/>
    </row>
    <row r="3533" spans="19:20" x14ac:dyDescent="0.3">
      <c r="S3533" s="142"/>
      <c r="T3533" s="142"/>
    </row>
    <row r="3534" spans="19:20" x14ac:dyDescent="0.3">
      <c r="S3534" s="142"/>
      <c r="T3534" s="142"/>
    </row>
    <row r="3535" spans="19:20" x14ac:dyDescent="0.3">
      <c r="S3535" s="142"/>
      <c r="T3535" s="142"/>
    </row>
    <row r="3536" spans="19:20" x14ac:dyDescent="0.3">
      <c r="S3536" s="142"/>
      <c r="T3536" s="142"/>
    </row>
    <row r="3537" spans="19:20" x14ac:dyDescent="0.3">
      <c r="S3537" s="142"/>
      <c r="T3537" s="142"/>
    </row>
    <row r="3538" spans="19:20" x14ac:dyDescent="0.3">
      <c r="S3538" s="142"/>
      <c r="T3538" s="142"/>
    </row>
    <row r="3539" spans="19:20" x14ac:dyDescent="0.3">
      <c r="S3539" s="142"/>
      <c r="T3539" s="142"/>
    </row>
    <row r="3540" spans="19:20" x14ac:dyDescent="0.3">
      <c r="S3540" s="142"/>
      <c r="T3540" s="142"/>
    </row>
    <row r="3541" spans="19:20" x14ac:dyDescent="0.3">
      <c r="S3541" s="142"/>
      <c r="T3541" s="142"/>
    </row>
    <row r="3542" spans="19:20" x14ac:dyDescent="0.3">
      <c r="S3542" s="142"/>
      <c r="T3542" s="142"/>
    </row>
    <row r="3543" spans="19:20" x14ac:dyDescent="0.3">
      <c r="S3543" s="142"/>
      <c r="T3543" s="142"/>
    </row>
    <row r="3544" spans="19:20" x14ac:dyDescent="0.3">
      <c r="S3544" s="142"/>
      <c r="T3544" s="142"/>
    </row>
    <row r="3545" spans="19:20" x14ac:dyDescent="0.3">
      <c r="S3545" s="142"/>
      <c r="T3545" s="142"/>
    </row>
    <row r="3546" spans="19:20" x14ac:dyDescent="0.3">
      <c r="S3546" s="142"/>
      <c r="T3546" s="142"/>
    </row>
    <row r="3547" spans="19:20" x14ac:dyDescent="0.3">
      <c r="S3547" s="142"/>
      <c r="T3547" s="142"/>
    </row>
    <row r="3548" spans="19:20" x14ac:dyDescent="0.3">
      <c r="S3548" s="142"/>
      <c r="T3548" s="142"/>
    </row>
    <row r="3549" spans="19:20" x14ac:dyDescent="0.3">
      <c r="S3549" s="142"/>
      <c r="T3549" s="142"/>
    </row>
    <row r="3550" spans="19:20" x14ac:dyDescent="0.3">
      <c r="S3550" s="142"/>
      <c r="T3550" s="142"/>
    </row>
    <row r="3551" spans="19:20" x14ac:dyDescent="0.3">
      <c r="S3551" s="142"/>
      <c r="T3551" s="142"/>
    </row>
    <row r="3552" spans="19:20" x14ac:dyDescent="0.3">
      <c r="S3552" s="142"/>
      <c r="T3552" s="142"/>
    </row>
    <row r="3553" spans="19:20" x14ac:dyDescent="0.3">
      <c r="S3553" s="142"/>
      <c r="T3553" s="142"/>
    </row>
    <row r="3554" spans="19:20" x14ac:dyDescent="0.3">
      <c r="S3554" s="142"/>
      <c r="T3554" s="142"/>
    </row>
    <row r="3555" spans="19:20" x14ac:dyDescent="0.3">
      <c r="S3555" s="142"/>
      <c r="T3555" s="142"/>
    </row>
    <row r="3556" spans="19:20" x14ac:dyDescent="0.3">
      <c r="S3556" s="142"/>
      <c r="T3556" s="142"/>
    </row>
    <row r="3557" spans="19:20" x14ac:dyDescent="0.3">
      <c r="S3557" s="142"/>
      <c r="T3557" s="142"/>
    </row>
    <row r="3558" spans="19:20" x14ac:dyDescent="0.3">
      <c r="S3558" s="142"/>
      <c r="T3558" s="142"/>
    </row>
    <row r="3559" spans="19:20" x14ac:dyDescent="0.3">
      <c r="S3559" s="142"/>
      <c r="T3559" s="142"/>
    </row>
    <row r="3560" spans="19:20" x14ac:dyDescent="0.3">
      <c r="S3560" s="142"/>
      <c r="T3560" s="142"/>
    </row>
    <row r="3561" spans="19:20" x14ac:dyDescent="0.3">
      <c r="S3561" s="142"/>
      <c r="T3561" s="142"/>
    </row>
    <row r="3562" spans="19:20" x14ac:dyDescent="0.3">
      <c r="S3562" s="142"/>
      <c r="T3562" s="142"/>
    </row>
    <row r="3563" spans="19:20" x14ac:dyDescent="0.3">
      <c r="S3563" s="142"/>
      <c r="T3563" s="142"/>
    </row>
    <row r="3564" spans="19:20" x14ac:dyDescent="0.3">
      <c r="S3564" s="142"/>
      <c r="T3564" s="142"/>
    </row>
    <row r="3565" spans="19:20" x14ac:dyDescent="0.3">
      <c r="S3565" s="142"/>
      <c r="T3565" s="142"/>
    </row>
    <row r="3566" spans="19:20" x14ac:dyDescent="0.3">
      <c r="S3566" s="142"/>
      <c r="T3566" s="142"/>
    </row>
    <row r="3567" spans="19:20" x14ac:dyDescent="0.3">
      <c r="S3567" s="142"/>
      <c r="T3567" s="142"/>
    </row>
    <row r="3568" spans="19:20" x14ac:dyDescent="0.3">
      <c r="S3568" s="142"/>
      <c r="T3568" s="142"/>
    </row>
    <row r="3569" spans="19:20" x14ac:dyDescent="0.3">
      <c r="S3569" s="142"/>
      <c r="T3569" s="142"/>
    </row>
    <row r="3570" spans="19:20" x14ac:dyDescent="0.3">
      <c r="S3570" s="142"/>
      <c r="T3570" s="142"/>
    </row>
    <row r="3571" spans="19:20" x14ac:dyDescent="0.3">
      <c r="S3571" s="142"/>
      <c r="T3571" s="142"/>
    </row>
    <row r="3572" spans="19:20" x14ac:dyDescent="0.3">
      <c r="S3572" s="142"/>
      <c r="T3572" s="142"/>
    </row>
    <row r="3573" spans="19:20" x14ac:dyDescent="0.3">
      <c r="S3573" s="142"/>
      <c r="T3573" s="142"/>
    </row>
    <row r="3574" spans="19:20" x14ac:dyDescent="0.3">
      <c r="S3574" s="142"/>
      <c r="T3574" s="142"/>
    </row>
    <row r="3575" spans="19:20" x14ac:dyDescent="0.3">
      <c r="S3575" s="142"/>
      <c r="T3575" s="142"/>
    </row>
    <row r="3576" spans="19:20" x14ac:dyDescent="0.3">
      <c r="S3576" s="142"/>
      <c r="T3576" s="142"/>
    </row>
    <row r="3577" spans="19:20" x14ac:dyDescent="0.3">
      <c r="S3577" s="142"/>
      <c r="T3577" s="142"/>
    </row>
    <row r="3578" spans="19:20" x14ac:dyDescent="0.3">
      <c r="S3578" s="142"/>
      <c r="T3578" s="142"/>
    </row>
    <row r="3579" spans="19:20" x14ac:dyDescent="0.3">
      <c r="S3579" s="142"/>
      <c r="T3579" s="142"/>
    </row>
    <row r="3580" spans="19:20" x14ac:dyDescent="0.3">
      <c r="S3580" s="142"/>
      <c r="T3580" s="142"/>
    </row>
    <row r="3581" spans="19:20" x14ac:dyDescent="0.3">
      <c r="S3581" s="142"/>
      <c r="T3581" s="142"/>
    </row>
    <row r="3582" spans="19:20" x14ac:dyDescent="0.3">
      <c r="S3582" s="142"/>
      <c r="T3582" s="142"/>
    </row>
    <row r="3583" spans="19:20" x14ac:dyDescent="0.3">
      <c r="S3583" s="142"/>
      <c r="T3583" s="142"/>
    </row>
    <row r="3584" spans="19:20" x14ac:dyDescent="0.3">
      <c r="S3584" s="142"/>
      <c r="T3584" s="142"/>
    </row>
    <row r="3585" spans="19:20" x14ac:dyDescent="0.3">
      <c r="S3585" s="142"/>
      <c r="T3585" s="142"/>
    </row>
    <row r="3586" spans="19:20" x14ac:dyDescent="0.3">
      <c r="S3586" s="142"/>
      <c r="T3586" s="142"/>
    </row>
    <row r="3587" spans="19:20" x14ac:dyDescent="0.3">
      <c r="S3587" s="142"/>
      <c r="T3587" s="142"/>
    </row>
    <row r="3588" spans="19:20" x14ac:dyDescent="0.3">
      <c r="S3588" s="142"/>
      <c r="T3588" s="142"/>
    </row>
    <row r="3589" spans="19:20" x14ac:dyDescent="0.3">
      <c r="S3589" s="142"/>
      <c r="T3589" s="142"/>
    </row>
    <row r="3590" spans="19:20" x14ac:dyDescent="0.3">
      <c r="S3590" s="142"/>
      <c r="T3590" s="142"/>
    </row>
    <row r="3591" spans="19:20" x14ac:dyDescent="0.3">
      <c r="S3591" s="142"/>
      <c r="T3591" s="142"/>
    </row>
    <row r="3592" spans="19:20" x14ac:dyDescent="0.3">
      <c r="S3592" s="142"/>
      <c r="T3592" s="142"/>
    </row>
    <row r="3593" spans="19:20" x14ac:dyDescent="0.3">
      <c r="S3593" s="142"/>
      <c r="T3593" s="142"/>
    </row>
    <row r="3594" spans="19:20" x14ac:dyDescent="0.3">
      <c r="S3594" s="142"/>
      <c r="T3594" s="142"/>
    </row>
    <row r="3595" spans="19:20" x14ac:dyDescent="0.3">
      <c r="S3595" s="142"/>
      <c r="T3595" s="142"/>
    </row>
    <row r="3596" spans="19:20" x14ac:dyDescent="0.3">
      <c r="S3596" s="142"/>
      <c r="T3596" s="142"/>
    </row>
    <row r="3597" spans="19:20" x14ac:dyDescent="0.3">
      <c r="S3597" s="142"/>
      <c r="T3597" s="142"/>
    </row>
    <row r="3598" spans="19:20" x14ac:dyDescent="0.3">
      <c r="S3598" s="142"/>
      <c r="T3598" s="142"/>
    </row>
    <row r="3599" spans="19:20" x14ac:dyDescent="0.3">
      <c r="S3599" s="142"/>
      <c r="T3599" s="142"/>
    </row>
    <row r="3600" spans="19:20" x14ac:dyDescent="0.3">
      <c r="S3600" s="142"/>
      <c r="T3600" s="142"/>
    </row>
    <row r="3601" spans="19:20" x14ac:dyDescent="0.3">
      <c r="S3601" s="142"/>
      <c r="T3601" s="142"/>
    </row>
    <row r="3602" spans="19:20" x14ac:dyDescent="0.3">
      <c r="S3602" s="142"/>
      <c r="T3602" s="142"/>
    </row>
    <row r="3603" spans="19:20" x14ac:dyDescent="0.3">
      <c r="S3603" s="142"/>
      <c r="T3603" s="142"/>
    </row>
    <row r="3604" spans="19:20" x14ac:dyDescent="0.3">
      <c r="S3604" s="142"/>
      <c r="T3604" s="142"/>
    </row>
    <row r="3605" spans="19:20" x14ac:dyDescent="0.3">
      <c r="S3605" s="142"/>
      <c r="T3605" s="142"/>
    </row>
    <row r="3606" spans="19:20" x14ac:dyDescent="0.3">
      <c r="S3606" s="142"/>
      <c r="T3606" s="142"/>
    </row>
    <row r="3607" spans="19:20" x14ac:dyDescent="0.3">
      <c r="S3607" s="142"/>
      <c r="T3607" s="142"/>
    </row>
    <row r="3608" spans="19:20" x14ac:dyDescent="0.3">
      <c r="S3608" s="142"/>
      <c r="T3608" s="142"/>
    </row>
    <row r="3609" spans="19:20" x14ac:dyDescent="0.3">
      <c r="S3609" s="142"/>
      <c r="T3609" s="142"/>
    </row>
    <row r="3610" spans="19:20" x14ac:dyDescent="0.3">
      <c r="S3610" s="142"/>
      <c r="T3610" s="142"/>
    </row>
    <row r="3611" spans="19:20" x14ac:dyDescent="0.3">
      <c r="S3611" s="142"/>
      <c r="T3611" s="142"/>
    </row>
    <row r="3612" spans="19:20" x14ac:dyDescent="0.3">
      <c r="S3612" s="142"/>
      <c r="T3612" s="142"/>
    </row>
    <row r="3613" spans="19:20" x14ac:dyDescent="0.3">
      <c r="S3613" s="142"/>
      <c r="T3613" s="142"/>
    </row>
    <row r="3614" spans="19:20" x14ac:dyDescent="0.3">
      <c r="S3614" s="142"/>
      <c r="T3614" s="142"/>
    </row>
    <row r="3615" spans="19:20" x14ac:dyDescent="0.3">
      <c r="S3615" s="142"/>
      <c r="T3615" s="142"/>
    </row>
    <row r="3616" spans="19:20" x14ac:dyDescent="0.3">
      <c r="S3616" s="142"/>
      <c r="T3616" s="142"/>
    </row>
    <row r="3617" spans="19:20" x14ac:dyDescent="0.3">
      <c r="S3617" s="142"/>
      <c r="T3617" s="142"/>
    </row>
    <row r="3618" spans="19:20" x14ac:dyDescent="0.3">
      <c r="S3618" s="142"/>
      <c r="T3618" s="142"/>
    </row>
    <row r="3619" spans="19:20" x14ac:dyDescent="0.3">
      <c r="S3619" s="142"/>
      <c r="T3619" s="142"/>
    </row>
    <row r="3620" spans="19:20" x14ac:dyDescent="0.3">
      <c r="S3620" s="142"/>
      <c r="T3620" s="142"/>
    </row>
    <row r="3621" spans="19:20" x14ac:dyDescent="0.3">
      <c r="S3621" s="142"/>
      <c r="T3621" s="142"/>
    </row>
    <row r="3622" spans="19:20" x14ac:dyDescent="0.3">
      <c r="S3622" s="142"/>
      <c r="T3622" s="142"/>
    </row>
    <row r="3623" spans="19:20" x14ac:dyDescent="0.3">
      <c r="S3623" s="142"/>
      <c r="T3623" s="142"/>
    </row>
    <row r="3624" spans="19:20" x14ac:dyDescent="0.3">
      <c r="S3624" s="142"/>
      <c r="T3624" s="142"/>
    </row>
    <row r="3625" spans="19:20" x14ac:dyDescent="0.3">
      <c r="S3625" s="142"/>
      <c r="T3625" s="142"/>
    </row>
    <row r="3626" spans="19:20" x14ac:dyDescent="0.3">
      <c r="S3626" s="142"/>
      <c r="T3626" s="142"/>
    </row>
    <row r="3627" spans="19:20" x14ac:dyDescent="0.3">
      <c r="S3627" s="142"/>
      <c r="T3627" s="142"/>
    </row>
    <row r="3628" spans="19:20" x14ac:dyDescent="0.3">
      <c r="S3628" s="142"/>
      <c r="T3628" s="142"/>
    </row>
    <row r="3629" spans="19:20" x14ac:dyDescent="0.3">
      <c r="S3629" s="142"/>
      <c r="T3629" s="142"/>
    </row>
    <row r="3630" spans="19:20" x14ac:dyDescent="0.3">
      <c r="S3630" s="142"/>
      <c r="T3630" s="142"/>
    </row>
    <row r="3631" spans="19:20" x14ac:dyDescent="0.3">
      <c r="S3631" s="142"/>
      <c r="T3631" s="142"/>
    </row>
    <row r="3632" spans="19:20" x14ac:dyDescent="0.3">
      <c r="S3632" s="142"/>
      <c r="T3632" s="142"/>
    </row>
    <row r="3633" spans="19:20" x14ac:dyDescent="0.3">
      <c r="S3633" s="142"/>
      <c r="T3633" s="142"/>
    </row>
    <row r="3634" spans="19:20" x14ac:dyDescent="0.3">
      <c r="S3634" s="142"/>
      <c r="T3634" s="142"/>
    </row>
    <row r="3635" spans="19:20" x14ac:dyDescent="0.3">
      <c r="S3635" s="142"/>
      <c r="T3635" s="142"/>
    </row>
    <row r="3636" spans="19:20" x14ac:dyDescent="0.3">
      <c r="S3636" s="142"/>
      <c r="T3636" s="142"/>
    </row>
    <row r="3637" spans="19:20" x14ac:dyDescent="0.3">
      <c r="S3637" s="142"/>
      <c r="T3637" s="142"/>
    </row>
    <row r="3638" spans="19:20" x14ac:dyDescent="0.3">
      <c r="S3638" s="142"/>
      <c r="T3638" s="142"/>
    </row>
    <row r="3639" spans="19:20" x14ac:dyDescent="0.3">
      <c r="S3639" s="142"/>
      <c r="T3639" s="142"/>
    </row>
    <row r="3640" spans="19:20" x14ac:dyDescent="0.3">
      <c r="S3640" s="142"/>
      <c r="T3640" s="142"/>
    </row>
    <row r="3641" spans="19:20" x14ac:dyDescent="0.3">
      <c r="S3641" s="142"/>
      <c r="T3641" s="142"/>
    </row>
    <row r="3642" spans="19:20" x14ac:dyDescent="0.3">
      <c r="S3642" s="142"/>
      <c r="T3642" s="142"/>
    </row>
    <row r="3643" spans="19:20" x14ac:dyDescent="0.3">
      <c r="S3643" s="142"/>
      <c r="T3643" s="142"/>
    </row>
    <row r="3644" spans="19:20" x14ac:dyDescent="0.3">
      <c r="S3644" s="142"/>
      <c r="T3644" s="142"/>
    </row>
    <row r="3645" spans="19:20" x14ac:dyDescent="0.3">
      <c r="S3645" s="142"/>
      <c r="T3645" s="142"/>
    </row>
    <row r="3646" spans="19:20" x14ac:dyDescent="0.3">
      <c r="S3646" s="142"/>
      <c r="T3646" s="142"/>
    </row>
    <row r="3647" spans="19:20" x14ac:dyDescent="0.3">
      <c r="S3647" s="142"/>
      <c r="T3647" s="142"/>
    </row>
    <row r="3648" spans="19:20" x14ac:dyDescent="0.3">
      <c r="S3648" s="142"/>
      <c r="T3648" s="142"/>
    </row>
    <row r="3649" spans="19:20" x14ac:dyDescent="0.3">
      <c r="S3649" s="142"/>
      <c r="T3649" s="142"/>
    </row>
    <row r="3650" spans="19:20" x14ac:dyDescent="0.3">
      <c r="S3650" s="142"/>
      <c r="T3650" s="142"/>
    </row>
    <row r="3651" spans="19:20" x14ac:dyDescent="0.3">
      <c r="S3651" s="142"/>
      <c r="T3651" s="142"/>
    </row>
    <row r="3652" spans="19:20" x14ac:dyDescent="0.3">
      <c r="S3652" s="142"/>
      <c r="T3652" s="142"/>
    </row>
    <row r="3653" spans="19:20" x14ac:dyDescent="0.3">
      <c r="S3653" s="142"/>
      <c r="T3653" s="142"/>
    </row>
    <row r="3654" spans="19:20" x14ac:dyDescent="0.3">
      <c r="S3654" s="142"/>
      <c r="T3654" s="142"/>
    </row>
    <row r="3655" spans="19:20" x14ac:dyDescent="0.3">
      <c r="S3655" s="142"/>
      <c r="T3655" s="142"/>
    </row>
    <row r="3656" spans="19:20" x14ac:dyDescent="0.3">
      <c r="S3656" s="142"/>
      <c r="T3656" s="142"/>
    </row>
    <row r="3657" spans="19:20" x14ac:dyDescent="0.3">
      <c r="S3657" s="142"/>
      <c r="T3657" s="142"/>
    </row>
    <row r="3658" spans="19:20" x14ac:dyDescent="0.3">
      <c r="S3658" s="142"/>
      <c r="T3658" s="142"/>
    </row>
    <row r="3659" spans="19:20" x14ac:dyDescent="0.3">
      <c r="S3659" s="142"/>
      <c r="T3659" s="142"/>
    </row>
    <row r="3660" spans="19:20" x14ac:dyDescent="0.3">
      <c r="S3660" s="142"/>
      <c r="T3660" s="142"/>
    </row>
    <row r="3661" spans="19:20" x14ac:dyDescent="0.3">
      <c r="S3661" s="142"/>
      <c r="T3661" s="142"/>
    </row>
    <row r="3662" spans="19:20" x14ac:dyDescent="0.3">
      <c r="S3662" s="142"/>
      <c r="T3662" s="142"/>
    </row>
    <row r="3663" spans="19:20" x14ac:dyDescent="0.3">
      <c r="S3663" s="142"/>
      <c r="T3663" s="142"/>
    </row>
    <row r="3664" spans="19:20" x14ac:dyDescent="0.3">
      <c r="S3664" s="142"/>
      <c r="T3664" s="142"/>
    </row>
    <row r="3665" spans="19:20" x14ac:dyDescent="0.3">
      <c r="S3665" s="142"/>
      <c r="T3665" s="142"/>
    </row>
    <row r="3666" spans="19:20" x14ac:dyDescent="0.3">
      <c r="S3666" s="142"/>
      <c r="T3666" s="142"/>
    </row>
    <row r="3667" spans="19:20" x14ac:dyDescent="0.3">
      <c r="S3667" s="142"/>
      <c r="T3667" s="142"/>
    </row>
    <row r="3668" spans="19:20" x14ac:dyDescent="0.3">
      <c r="S3668" s="142"/>
      <c r="T3668" s="142"/>
    </row>
    <row r="3669" spans="19:20" x14ac:dyDescent="0.3">
      <c r="S3669" s="142"/>
      <c r="T3669" s="142"/>
    </row>
    <row r="3670" spans="19:20" x14ac:dyDescent="0.3">
      <c r="S3670" s="142"/>
      <c r="T3670" s="142"/>
    </row>
    <row r="3671" spans="19:20" x14ac:dyDescent="0.3">
      <c r="S3671" s="142"/>
      <c r="T3671" s="142"/>
    </row>
    <row r="3672" spans="19:20" x14ac:dyDescent="0.3">
      <c r="S3672" s="142"/>
      <c r="T3672" s="142"/>
    </row>
    <row r="3673" spans="19:20" x14ac:dyDescent="0.3">
      <c r="S3673" s="142"/>
      <c r="T3673" s="142"/>
    </row>
    <row r="3674" spans="19:20" x14ac:dyDescent="0.3">
      <c r="S3674" s="142"/>
      <c r="T3674" s="142"/>
    </row>
    <row r="3675" spans="19:20" x14ac:dyDescent="0.3">
      <c r="S3675" s="142"/>
      <c r="T3675" s="142"/>
    </row>
    <row r="3676" spans="19:20" x14ac:dyDescent="0.3">
      <c r="S3676" s="142"/>
      <c r="T3676" s="142"/>
    </row>
    <row r="3677" spans="19:20" x14ac:dyDescent="0.3">
      <c r="S3677" s="142"/>
      <c r="T3677" s="142"/>
    </row>
    <row r="3678" spans="19:20" x14ac:dyDescent="0.3">
      <c r="S3678" s="142"/>
      <c r="T3678" s="142"/>
    </row>
    <row r="3679" spans="19:20" x14ac:dyDescent="0.3">
      <c r="S3679" s="142"/>
      <c r="T3679" s="142"/>
    </row>
    <row r="3680" spans="19:20" x14ac:dyDescent="0.3">
      <c r="S3680" s="142"/>
      <c r="T3680" s="142"/>
    </row>
    <row r="3681" spans="19:20" x14ac:dyDescent="0.3">
      <c r="S3681" s="142"/>
      <c r="T3681" s="142"/>
    </row>
    <row r="3682" spans="19:20" x14ac:dyDescent="0.3">
      <c r="S3682" s="142"/>
      <c r="T3682" s="142"/>
    </row>
    <row r="3683" spans="19:20" x14ac:dyDescent="0.3">
      <c r="S3683" s="142"/>
      <c r="T3683" s="142"/>
    </row>
    <row r="3684" spans="19:20" x14ac:dyDescent="0.3">
      <c r="S3684" s="142"/>
      <c r="T3684" s="142"/>
    </row>
    <row r="3685" spans="19:20" x14ac:dyDescent="0.3">
      <c r="S3685" s="142"/>
      <c r="T3685" s="142"/>
    </row>
    <row r="3686" spans="19:20" x14ac:dyDescent="0.3">
      <c r="S3686" s="142"/>
      <c r="T3686" s="142"/>
    </row>
    <row r="3687" spans="19:20" x14ac:dyDescent="0.3">
      <c r="S3687" s="142"/>
      <c r="T3687" s="142"/>
    </row>
    <row r="3688" spans="19:20" x14ac:dyDescent="0.3">
      <c r="S3688" s="142"/>
      <c r="T3688" s="142"/>
    </row>
    <row r="3689" spans="19:20" x14ac:dyDescent="0.3">
      <c r="S3689" s="142"/>
      <c r="T3689" s="142"/>
    </row>
    <row r="3690" spans="19:20" x14ac:dyDescent="0.3">
      <c r="S3690" s="142"/>
      <c r="T3690" s="142"/>
    </row>
    <row r="3691" spans="19:20" x14ac:dyDescent="0.3">
      <c r="S3691" s="142"/>
      <c r="T3691" s="142"/>
    </row>
    <row r="3692" spans="19:20" x14ac:dyDescent="0.3">
      <c r="S3692" s="142"/>
      <c r="T3692" s="142"/>
    </row>
    <row r="3693" spans="19:20" x14ac:dyDescent="0.3">
      <c r="S3693" s="142"/>
      <c r="T3693" s="142"/>
    </row>
    <row r="3694" spans="19:20" x14ac:dyDescent="0.3">
      <c r="S3694" s="142"/>
      <c r="T3694" s="142"/>
    </row>
    <row r="3695" spans="19:20" x14ac:dyDescent="0.3">
      <c r="S3695" s="142"/>
      <c r="T3695" s="142"/>
    </row>
    <row r="3696" spans="19:20" x14ac:dyDescent="0.3">
      <c r="S3696" s="142"/>
      <c r="T3696" s="142"/>
    </row>
    <row r="3697" spans="19:20" x14ac:dyDescent="0.3">
      <c r="S3697" s="142"/>
      <c r="T3697" s="142"/>
    </row>
    <row r="3698" spans="19:20" x14ac:dyDescent="0.3">
      <c r="S3698" s="142"/>
      <c r="T3698" s="142"/>
    </row>
    <row r="3699" spans="19:20" x14ac:dyDescent="0.3">
      <c r="S3699" s="142"/>
      <c r="T3699" s="142"/>
    </row>
    <row r="3700" spans="19:20" x14ac:dyDescent="0.3">
      <c r="S3700" s="142"/>
      <c r="T3700" s="142"/>
    </row>
    <row r="3701" spans="19:20" x14ac:dyDescent="0.3">
      <c r="S3701" s="142"/>
      <c r="T3701" s="142"/>
    </row>
    <row r="3702" spans="19:20" x14ac:dyDescent="0.3">
      <c r="S3702" s="142"/>
      <c r="T3702" s="142"/>
    </row>
    <row r="3703" spans="19:20" x14ac:dyDescent="0.3">
      <c r="S3703" s="142"/>
      <c r="T3703" s="142"/>
    </row>
    <row r="3704" spans="19:20" x14ac:dyDescent="0.3">
      <c r="S3704" s="142"/>
      <c r="T3704" s="142"/>
    </row>
    <row r="3705" spans="19:20" x14ac:dyDescent="0.3">
      <c r="S3705" s="142"/>
      <c r="T3705" s="142"/>
    </row>
    <row r="3706" spans="19:20" x14ac:dyDescent="0.3">
      <c r="S3706" s="142"/>
      <c r="T3706" s="142"/>
    </row>
    <row r="3707" spans="19:20" x14ac:dyDescent="0.3">
      <c r="S3707" s="142"/>
      <c r="T3707" s="142"/>
    </row>
    <row r="3708" spans="19:20" x14ac:dyDescent="0.3">
      <c r="S3708" s="142"/>
      <c r="T3708" s="142"/>
    </row>
    <row r="3709" spans="19:20" x14ac:dyDescent="0.3">
      <c r="S3709" s="142"/>
      <c r="T3709" s="142"/>
    </row>
    <row r="3710" spans="19:20" x14ac:dyDescent="0.3">
      <c r="S3710" s="142"/>
      <c r="T3710" s="142"/>
    </row>
    <row r="3711" spans="19:20" x14ac:dyDescent="0.3">
      <c r="S3711" s="142"/>
      <c r="T3711" s="142"/>
    </row>
    <row r="3712" spans="19:20" x14ac:dyDescent="0.3">
      <c r="S3712" s="142"/>
      <c r="T3712" s="142"/>
    </row>
    <row r="3713" spans="19:20" x14ac:dyDescent="0.3">
      <c r="S3713" s="142"/>
      <c r="T3713" s="142"/>
    </row>
    <row r="3714" spans="19:20" x14ac:dyDescent="0.3">
      <c r="S3714" s="142"/>
      <c r="T3714" s="142"/>
    </row>
    <row r="3715" spans="19:20" x14ac:dyDescent="0.3">
      <c r="S3715" s="142"/>
      <c r="T3715" s="142"/>
    </row>
    <row r="3716" spans="19:20" x14ac:dyDescent="0.3">
      <c r="S3716" s="142"/>
      <c r="T3716" s="142"/>
    </row>
    <row r="3717" spans="19:20" x14ac:dyDescent="0.3">
      <c r="S3717" s="142"/>
      <c r="T3717" s="142"/>
    </row>
    <row r="3718" spans="19:20" x14ac:dyDescent="0.3">
      <c r="S3718" s="142"/>
      <c r="T3718" s="142"/>
    </row>
    <row r="3719" spans="19:20" x14ac:dyDescent="0.3">
      <c r="S3719" s="142"/>
      <c r="T3719" s="142"/>
    </row>
    <row r="3720" spans="19:20" x14ac:dyDescent="0.3">
      <c r="S3720" s="142"/>
      <c r="T3720" s="142"/>
    </row>
    <row r="3721" spans="19:20" x14ac:dyDescent="0.3">
      <c r="S3721" s="142"/>
      <c r="T3721" s="142"/>
    </row>
    <row r="3722" spans="19:20" x14ac:dyDescent="0.3">
      <c r="S3722" s="142"/>
      <c r="T3722" s="142"/>
    </row>
    <row r="3723" spans="19:20" x14ac:dyDescent="0.3">
      <c r="S3723" s="142"/>
      <c r="T3723" s="142"/>
    </row>
    <row r="3724" spans="19:20" x14ac:dyDescent="0.3">
      <c r="S3724" s="142"/>
      <c r="T3724" s="142"/>
    </row>
    <row r="3725" spans="19:20" x14ac:dyDescent="0.3">
      <c r="S3725" s="142"/>
      <c r="T3725" s="142"/>
    </row>
    <row r="3726" spans="19:20" x14ac:dyDescent="0.3">
      <c r="S3726" s="142"/>
      <c r="T3726" s="142"/>
    </row>
    <row r="3727" spans="19:20" x14ac:dyDescent="0.3">
      <c r="S3727" s="142"/>
      <c r="T3727" s="142"/>
    </row>
    <row r="3728" spans="19:20" x14ac:dyDescent="0.3">
      <c r="S3728" s="142"/>
      <c r="T3728" s="142"/>
    </row>
    <row r="3729" spans="19:20" x14ac:dyDescent="0.3">
      <c r="S3729" s="142"/>
      <c r="T3729" s="142"/>
    </row>
    <row r="3730" spans="19:20" x14ac:dyDescent="0.3">
      <c r="S3730" s="142"/>
      <c r="T3730" s="142"/>
    </row>
    <row r="3731" spans="19:20" x14ac:dyDescent="0.3">
      <c r="S3731" s="142"/>
      <c r="T3731" s="142"/>
    </row>
    <row r="3732" spans="19:20" x14ac:dyDescent="0.3">
      <c r="S3732" s="142"/>
      <c r="T3732" s="142"/>
    </row>
    <row r="3733" spans="19:20" x14ac:dyDescent="0.3">
      <c r="S3733" s="142"/>
      <c r="T3733" s="142"/>
    </row>
    <row r="3734" spans="19:20" x14ac:dyDescent="0.3">
      <c r="S3734" s="142"/>
      <c r="T3734" s="142"/>
    </row>
    <row r="3735" spans="19:20" x14ac:dyDescent="0.3">
      <c r="S3735" s="142"/>
      <c r="T3735" s="142"/>
    </row>
    <row r="3736" spans="19:20" x14ac:dyDescent="0.3">
      <c r="S3736" s="142"/>
      <c r="T3736" s="142"/>
    </row>
    <row r="3737" spans="19:20" x14ac:dyDescent="0.3">
      <c r="S3737" s="142"/>
      <c r="T3737" s="142"/>
    </row>
    <row r="3738" spans="19:20" x14ac:dyDescent="0.3">
      <c r="S3738" s="142"/>
      <c r="T3738" s="142"/>
    </row>
    <row r="3739" spans="19:20" x14ac:dyDescent="0.3">
      <c r="S3739" s="142"/>
      <c r="T3739" s="142"/>
    </row>
    <row r="3740" spans="19:20" x14ac:dyDescent="0.3">
      <c r="S3740" s="142"/>
      <c r="T3740" s="142"/>
    </row>
    <row r="3741" spans="19:20" x14ac:dyDescent="0.3">
      <c r="S3741" s="142"/>
      <c r="T3741" s="142"/>
    </row>
    <row r="3742" spans="19:20" x14ac:dyDescent="0.3">
      <c r="S3742" s="142"/>
      <c r="T3742" s="142"/>
    </row>
    <row r="3743" spans="19:20" x14ac:dyDescent="0.3">
      <c r="S3743" s="142"/>
      <c r="T3743" s="142"/>
    </row>
    <row r="3744" spans="19:20" x14ac:dyDescent="0.3">
      <c r="S3744" s="142"/>
      <c r="T3744" s="142"/>
    </row>
    <row r="3745" spans="19:20" x14ac:dyDescent="0.3">
      <c r="S3745" s="142"/>
      <c r="T3745" s="142"/>
    </row>
    <row r="3746" spans="19:20" x14ac:dyDescent="0.3">
      <c r="S3746" s="142"/>
      <c r="T3746" s="142"/>
    </row>
    <row r="3747" spans="19:20" x14ac:dyDescent="0.3">
      <c r="S3747" s="142"/>
      <c r="T3747" s="142"/>
    </row>
    <row r="3748" spans="19:20" x14ac:dyDescent="0.3">
      <c r="S3748" s="142"/>
      <c r="T3748" s="142"/>
    </row>
    <row r="3749" spans="19:20" x14ac:dyDescent="0.3">
      <c r="S3749" s="142"/>
      <c r="T3749" s="142"/>
    </row>
    <row r="3750" spans="19:20" x14ac:dyDescent="0.3">
      <c r="S3750" s="142"/>
      <c r="T3750" s="142"/>
    </row>
    <row r="3751" spans="19:20" x14ac:dyDescent="0.3">
      <c r="S3751" s="142"/>
      <c r="T3751" s="142"/>
    </row>
    <row r="3752" spans="19:20" x14ac:dyDescent="0.3">
      <c r="S3752" s="142"/>
      <c r="T3752" s="142"/>
    </row>
    <row r="3753" spans="19:20" x14ac:dyDescent="0.3">
      <c r="S3753" s="142"/>
      <c r="T3753" s="142"/>
    </row>
    <row r="3754" spans="19:20" x14ac:dyDescent="0.3">
      <c r="S3754" s="142"/>
      <c r="T3754" s="142"/>
    </row>
    <row r="3755" spans="19:20" x14ac:dyDescent="0.3">
      <c r="S3755" s="142"/>
      <c r="T3755" s="142"/>
    </row>
    <row r="3756" spans="19:20" x14ac:dyDescent="0.3">
      <c r="S3756" s="142"/>
      <c r="T3756" s="142"/>
    </row>
    <row r="3757" spans="19:20" x14ac:dyDescent="0.3">
      <c r="S3757" s="142"/>
      <c r="T3757" s="142"/>
    </row>
    <row r="3758" spans="19:20" x14ac:dyDescent="0.3">
      <c r="S3758" s="142"/>
      <c r="T3758" s="142"/>
    </row>
    <row r="3759" spans="19:20" x14ac:dyDescent="0.3">
      <c r="S3759" s="142"/>
      <c r="T3759" s="142"/>
    </row>
    <row r="3760" spans="19:20" x14ac:dyDescent="0.3">
      <c r="S3760" s="142"/>
      <c r="T3760" s="142"/>
    </row>
    <row r="3761" spans="19:20" x14ac:dyDescent="0.3">
      <c r="S3761" s="142"/>
      <c r="T3761" s="142"/>
    </row>
    <row r="3762" spans="19:20" x14ac:dyDescent="0.3">
      <c r="S3762" s="142"/>
      <c r="T3762" s="142"/>
    </row>
    <row r="3763" spans="19:20" x14ac:dyDescent="0.3">
      <c r="S3763" s="142"/>
      <c r="T3763" s="142"/>
    </row>
    <row r="3764" spans="19:20" x14ac:dyDescent="0.3">
      <c r="S3764" s="142"/>
      <c r="T3764" s="142"/>
    </row>
    <row r="3765" spans="19:20" x14ac:dyDescent="0.3">
      <c r="S3765" s="142"/>
      <c r="T3765" s="142"/>
    </row>
    <row r="3766" spans="19:20" x14ac:dyDescent="0.3">
      <c r="S3766" s="142"/>
      <c r="T3766" s="142"/>
    </row>
    <row r="3767" spans="19:20" x14ac:dyDescent="0.3">
      <c r="S3767" s="142"/>
      <c r="T3767" s="142"/>
    </row>
    <row r="3768" spans="19:20" x14ac:dyDescent="0.3">
      <c r="S3768" s="142"/>
      <c r="T3768" s="142"/>
    </row>
    <row r="3769" spans="19:20" x14ac:dyDescent="0.3">
      <c r="S3769" s="142"/>
      <c r="T3769" s="142"/>
    </row>
    <row r="3770" spans="19:20" x14ac:dyDescent="0.3">
      <c r="S3770" s="142"/>
      <c r="T3770" s="142"/>
    </row>
    <row r="3771" spans="19:20" x14ac:dyDescent="0.3">
      <c r="S3771" s="142"/>
      <c r="T3771" s="142"/>
    </row>
    <row r="3772" spans="19:20" x14ac:dyDescent="0.3">
      <c r="S3772" s="142"/>
      <c r="T3772" s="142"/>
    </row>
    <row r="3773" spans="19:20" x14ac:dyDescent="0.3">
      <c r="S3773" s="142"/>
      <c r="T3773" s="142"/>
    </row>
    <row r="3774" spans="19:20" x14ac:dyDescent="0.3">
      <c r="S3774" s="142"/>
      <c r="T3774" s="142"/>
    </row>
    <row r="3775" spans="19:20" x14ac:dyDescent="0.3">
      <c r="S3775" s="142"/>
      <c r="T3775" s="142"/>
    </row>
    <row r="3776" spans="19:20" x14ac:dyDescent="0.3">
      <c r="S3776" s="142"/>
      <c r="T3776" s="142"/>
    </row>
    <row r="3777" spans="19:20" x14ac:dyDescent="0.3">
      <c r="S3777" s="142"/>
      <c r="T3777" s="142"/>
    </row>
    <row r="3778" spans="19:20" x14ac:dyDescent="0.3">
      <c r="S3778" s="142"/>
      <c r="T3778" s="142"/>
    </row>
    <row r="3779" spans="19:20" x14ac:dyDescent="0.3">
      <c r="S3779" s="142"/>
      <c r="T3779" s="142"/>
    </row>
    <row r="3780" spans="19:20" x14ac:dyDescent="0.3">
      <c r="S3780" s="142"/>
      <c r="T3780" s="142"/>
    </row>
    <row r="3781" spans="19:20" x14ac:dyDescent="0.3">
      <c r="S3781" s="142"/>
      <c r="T3781" s="142"/>
    </row>
    <row r="3782" spans="19:20" x14ac:dyDescent="0.3">
      <c r="S3782" s="142"/>
      <c r="T3782" s="142"/>
    </row>
    <row r="3783" spans="19:20" x14ac:dyDescent="0.3">
      <c r="S3783" s="142"/>
      <c r="T3783" s="142"/>
    </row>
    <row r="3784" spans="19:20" x14ac:dyDescent="0.3">
      <c r="S3784" s="142"/>
      <c r="T3784" s="142"/>
    </row>
    <row r="3785" spans="19:20" x14ac:dyDescent="0.3">
      <c r="S3785" s="142"/>
      <c r="T3785" s="142"/>
    </row>
    <row r="3786" spans="19:20" x14ac:dyDescent="0.3">
      <c r="S3786" s="142"/>
      <c r="T3786" s="142"/>
    </row>
    <row r="3787" spans="19:20" x14ac:dyDescent="0.3">
      <c r="S3787" s="142"/>
      <c r="T3787" s="142"/>
    </row>
    <row r="3788" spans="19:20" x14ac:dyDescent="0.3">
      <c r="S3788" s="142"/>
      <c r="T3788" s="142"/>
    </row>
    <row r="3789" spans="19:20" x14ac:dyDescent="0.3">
      <c r="S3789" s="142"/>
      <c r="T3789" s="142"/>
    </row>
    <row r="3790" spans="19:20" x14ac:dyDescent="0.3">
      <c r="S3790" s="142"/>
      <c r="T3790" s="142"/>
    </row>
    <row r="3791" spans="19:20" x14ac:dyDescent="0.3">
      <c r="S3791" s="142"/>
      <c r="T3791" s="142"/>
    </row>
    <row r="3792" spans="19:20" x14ac:dyDescent="0.3">
      <c r="S3792" s="142"/>
      <c r="T3792" s="142"/>
    </row>
    <row r="3793" spans="19:20" x14ac:dyDescent="0.3">
      <c r="S3793" s="142"/>
      <c r="T3793" s="142"/>
    </row>
    <row r="3794" spans="19:20" x14ac:dyDescent="0.3">
      <c r="S3794" s="142"/>
      <c r="T3794" s="142"/>
    </row>
    <row r="3795" spans="19:20" x14ac:dyDescent="0.3">
      <c r="S3795" s="142"/>
      <c r="T3795" s="142"/>
    </row>
    <row r="3796" spans="19:20" x14ac:dyDescent="0.3">
      <c r="S3796" s="142"/>
      <c r="T3796" s="142"/>
    </row>
    <row r="3797" spans="19:20" x14ac:dyDescent="0.3">
      <c r="S3797" s="142"/>
      <c r="T3797" s="142"/>
    </row>
    <row r="3798" spans="19:20" x14ac:dyDescent="0.3">
      <c r="S3798" s="142"/>
      <c r="T3798" s="142"/>
    </row>
    <row r="3799" spans="19:20" x14ac:dyDescent="0.3">
      <c r="S3799" s="142"/>
      <c r="T3799" s="142"/>
    </row>
    <row r="3800" spans="19:20" x14ac:dyDescent="0.3">
      <c r="S3800" s="142"/>
      <c r="T3800" s="142"/>
    </row>
    <row r="3801" spans="19:20" x14ac:dyDescent="0.3">
      <c r="S3801" s="142"/>
      <c r="T3801" s="142"/>
    </row>
    <row r="3802" spans="19:20" x14ac:dyDescent="0.3">
      <c r="S3802" s="142"/>
      <c r="T3802" s="142"/>
    </row>
    <row r="3803" spans="19:20" x14ac:dyDescent="0.3">
      <c r="S3803" s="142"/>
      <c r="T3803" s="142"/>
    </row>
    <row r="3804" spans="19:20" x14ac:dyDescent="0.3">
      <c r="S3804" s="142"/>
      <c r="T3804" s="142"/>
    </row>
    <row r="3805" spans="19:20" x14ac:dyDescent="0.3">
      <c r="S3805" s="142"/>
      <c r="T3805" s="142"/>
    </row>
    <row r="3806" spans="19:20" x14ac:dyDescent="0.3">
      <c r="S3806" s="142"/>
      <c r="T3806" s="142"/>
    </row>
    <row r="3807" spans="19:20" x14ac:dyDescent="0.3">
      <c r="S3807" s="142"/>
      <c r="T3807" s="142"/>
    </row>
    <row r="3808" spans="19:20" x14ac:dyDescent="0.3">
      <c r="S3808" s="142"/>
      <c r="T3808" s="142"/>
    </row>
    <row r="3809" spans="19:20" x14ac:dyDescent="0.3">
      <c r="S3809" s="142"/>
      <c r="T3809" s="142"/>
    </row>
    <row r="3810" spans="19:20" x14ac:dyDescent="0.3">
      <c r="S3810" s="142"/>
      <c r="T3810" s="142"/>
    </row>
    <row r="3811" spans="19:20" x14ac:dyDescent="0.3">
      <c r="S3811" s="142"/>
      <c r="T3811" s="142"/>
    </row>
    <row r="3812" spans="19:20" x14ac:dyDescent="0.3">
      <c r="S3812" s="142"/>
      <c r="T3812" s="142"/>
    </row>
    <row r="3813" spans="19:20" x14ac:dyDescent="0.3">
      <c r="S3813" s="142"/>
      <c r="T3813" s="142"/>
    </row>
    <row r="3814" spans="19:20" x14ac:dyDescent="0.3">
      <c r="S3814" s="142"/>
      <c r="T3814" s="142"/>
    </row>
    <row r="3815" spans="19:20" x14ac:dyDescent="0.3">
      <c r="S3815" s="142"/>
      <c r="T3815" s="142"/>
    </row>
    <row r="3816" spans="19:20" x14ac:dyDescent="0.3">
      <c r="S3816" s="142"/>
      <c r="T3816" s="142"/>
    </row>
    <row r="3817" spans="19:20" x14ac:dyDescent="0.3">
      <c r="S3817" s="142"/>
      <c r="T3817" s="142"/>
    </row>
    <row r="3818" spans="19:20" x14ac:dyDescent="0.3">
      <c r="S3818" s="142"/>
      <c r="T3818" s="142"/>
    </row>
    <row r="3819" spans="19:20" x14ac:dyDescent="0.3">
      <c r="S3819" s="142"/>
      <c r="T3819" s="142"/>
    </row>
    <row r="3820" spans="19:20" x14ac:dyDescent="0.3">
      <c r="S3820" s="142"/>
      <c r="T3820" s="142"/>
    </row>
    <row r="3821" spans="19:20" x14ac:dyDescent="0.3">
      <c r="S3821" s="142"/>
      <c r="T3821" s="142"/>
    </row>
    <row r="3822" spans="19:20" x14ac:dyDescent="0.3">
      <c r="S3822" s="142"/>
      <c r="T3822" s="142"/>
    </row>
    <row r="3823" spans="19:20" x14ac:dyDescent="0.3">
      <c r="S3823" s="142"/>
      <c r="T3823" s="142"/>
    </row>
    <row r="3824" spans="19:20" x14ac:dyDescent="0.3">
      <c r="S3824" s="142"/>
      <c r="T3824" s="142"/>
    </row>
    <row r="3825" spans="19:20" x14ac:dyDescent="0.3">
      <c r="S3825" s="142"/>
      <c r="T3825" s="142"/>
    </row>
    <row r="3826" spans="19:20" x14ac:dyDescent="0.3">
      <c r="S3826" s="142"/>
      <c r="T3826" s="142"/>
    </row>
    <row r="3827" spans="19:20" x14ac:dyDescent="0.3">
      <c r="S3827" s="142"/>
      <c r="T3827" s="142"/>
    </row>
    <row r="3828" spans="19:20" x14ac:dyDescent="0.3">
      <c r="S3828" s="142"/>
      <c r="T3828" s="142"/>
    </row>
    <row r="3829" spans="19:20" x14ac:dyDescent="0.3">
      <c r="S3829" s="142"/>
      <c r="T3829" s="142"/>
    </row>
    <row r="3830" spans="19:20" x14ac:dyDescent="0.3">
      <c r="S3830" s="142"/>
      <c r="T3830" s="142"/>
    </row>
    <row r="3831" spans="19:20" x14ac:dyDescent="0.3">
      <c r="S3831" s="142"/>
      <c r="T3831" s="142"/>
    </row>
    <row r="3832" spans="19:20" x14ac:dyDescent="0.3">
      <c r="S3832" s="142"/>
      <c r="T3832" s="142"/>
    </row>
    <row r="3833" spans="19:20" x14ac:dyDescent="0.3">
      <c r="S3833" s="142"/>
      <c r="T3833" s="142"/>
    </row>
    <row r="3834" spans="19:20" x14ac:dyDescent="0.3">
      <c r="S3834" s="142"/>
      <c r="T3834" s="142"/>
    </row>
    <row r="3835" spans="19:20" x14ac:dyDescent="0.3">
      <c r="S3835" s="142"/>
      <c r="T3835" s="142"/>
    </row>
    <row r="3836" spans="19:20" x14ac:dyDescent="0.3">
      <c r="S3836" s="142"/>
      <c r="T3836" s="142"/>
    </row>
    <row r="3837" spans="19:20" x14ac:dyDescent="0.3">
      <c r="S3837" s="142"/>
      <c r="T3837" s="142"/>
    </row>
    <row r="3838" spans="19:20" x14ac:dyDescent="0.3">
      <c r="S3838" s="142"/>
      <c r="T3838" s="142"/>
    </row>
    <row r="3839" spans="19:20" x14ac:dyDescent="0.3">
      <c r="S3839" s="142"/>
      <c r="T3839" s="142"/>
    </row>
    <row r="3840" spans="19:20" x14ac:dyDescent="0.3">
      <c r="S3840" s="142"/>
      <c r="T3840" s="142"/>
    </row>
    <row r="3841" spans="19:20" x14ac:dyDescent="0.3">
      <c r="S3841" s="142"/>
      <c r="T3841" s="142"/>
    </row>
    <row r="3842" spans="19:20" x14ac:dyDescent="0.3">
      <c r="S3842" s="142"/>
      <c r="T3842" s="142"/>
    </row>
    <row r="3843" spans="19:20" x14ac:dyDescent="0.3">
      <c r="S3843" s="142"/>
      <c r="T3843" s="142"/>
    </row>
    <row r="3844" spans="19:20" x14ac:dyDescent="0.3">
      <c r="S3844" s="142"/>
      <c r="T3844" s="142"/>
    </row>
    <row r="3845" spans="19:20" x14ac:dyDescent="0.3">
      <c r="S3845" s="142"/>
      <c r="T3845" s="142"/>
    </row>
    <row r="3846" spans="19:20" x14ac:dyDescent="0.3">
      <c r="S3846" s="142"/>
      <c r="T3846" s="142"/>
    </row>
    <row r="3847" spans="19:20" x14ac:dyDescent="0.3">
      <c r="S3847" s="142"/>
      <c r="T3847" s="142"/>
    </row>
    <row r="3848" spans="19:20" x14ac:dyDescent="0.3">
      <c r="S3848" s="142"/>
      <c r="T3848" s="142"/>
    </row>
    <row r="3849" spans="19:20" x14ac:dyDescent="0.3">
      <c r="S3849" s="142"/>
      <c r="T3849" s="142"/>
    </row>
    <row r="3850" spans="19:20" x14ac:dyDescent="0.3">
      <c r="S3850" s="142"/>
      <c r="T3850" s="142"/>
    </row>
    <row r="3851" spans="19:20" x14ac:dyDescent="0.3">
      <c r="S3851" s="142"/>
      <c r="T3851" s="142"/>
    </row>
    <row r="3852" spans="19:20" x14ac:dyDescent="0.3">
      <c r="S3852" s="142"/>
      <c r="T3852" s="142"/>
    </row>
    <row r="3853" spans="19:20" x14ac:dyDescent="0.3">
      <c r="S3853" s="142"/>
      <c r="T3853" s="142"/>
    </row>
    <row r="3854" spans="19:20" x14ac:dyDescent="0.3">
      <c r="S3854" s="142"/>
      <c r="T3854" s="142"/>
    </row>
    <row r="3855" spans="19:20" x14ac:dyDescent="0.3">
      <c r="S3855" s="142"/>
      <c r="T3855" s="142"/>
    </row>
    <row r="3856" spans="19:20" x14ac:dyDescent="0.3">
      <c r="S3856" s="142"/>
      <c r="T3856" s="142"/>
    </row>
    <row r="3857" spans="19:20" x14ac:dyDescent="0.3">
      <c r="S3857" s="142"/>
      <c r="T3857" s="142"/>
    </row>
    <row r="3858" spans="19:20" x14ac:dyDescent="0.3">
      <c r="S3858" s="142"/>
      <c r="T3858" s="142"/>
    </row>
    <row r="3859" spans="19:20" x14ac:dyDescent="0.3">
      <c r="S3859" s="142"/>
      <c r="T3859" s="142"/>
    </row>
    <row r="3860" spans="19:20" x14ac:dyDescent="0.3">
      <c r="S3860" s="142"/>
      <c r="T3860" s="142"/>
    </row>
    <row r="3861" spans="19:20" x14ac:dyDescent="0.3">
      <c r="S3861" s="142"/>
      <c r="T3861" s="142"/>
    </row>
    <row r="3862" spans="19:20" x14ac:dyDescent="0.3">
      <c r="S3862" s="142"/>
      <c r="T3862" s="142"/>
    </row>
    <row r="3863" spans="19:20" x14ac:dyDescent="0.3">
      <c r="S3863" s="142"/>
      <c r="T3863" s="142"/>
    </row>
    <row r="3864" spans="19:20" x14ac:dyDescent="0.3">
      <c r="S3864" s="142"/>
      <c r="T3864" s="142"/>
    </row>
    <row r="3865" spans="19:20" x14ac:dyDescent="0.3">
      <c r="S3865" s="142"/>
      <c r="T3865" s="142"/>
    </row>
    <row r="3866" spans="19:20" x14ac:dyDescent="0.3">
      <c r="S3866" s="142"/>
      <c r="T3866" s="142"/>
    </row>
    <row r="3867" spans="19:20" x14ac:dyDescent="0.3">
      <c r="S3867" s="142"/>
      <c r="T3867" s="142"/>
    </row>
    <row r="3868" spans="19:20" x14ac:dyDescent="0.3">
      <c r="S3868" s="142"/>
      <c r="T3868" s="142"/>
    </row>
    <row r="3869" spans="19:20" x14ac:dyDescent="0.3">
      <c r="S3869" s="142"/>
      <c r="T3869" s="142"/>
    </row>
    <row r="3870" spans="19:20" x14ac:dyDescent="0.3">
      <c r="S3870" s="142"/>
      <c r="T3870" s="142"/>
    </row>
    <row r="3871" spans="19:20" x14ac:dyDescent="0.3">
      <c r="S3871" s="142"/>
      <c r="T3871" s="142"/>
    </row>
    <row r="3872" spans="19:20" x14ac:dyDescent="0.3">
      <c r="S3872" s="142"/>
      <c r="T3872" s="142"/>
    </row>
    <row r="3873" spans="19:20" x14ac:dyDescent="0.3">
      <c r="S3873" s="142"/>
      <c r="T3873" s="142"/>
    </row>
    <row r="3874" spans="19:20" x14ac:dyDescent="0.3">
      <c r="S3874" s="142"/>
      <c r="T3874" s="142"/>
    </row>
    <row r="3875" spans="19:20" x14ac:dyDescent="0.3">
      <c r="S3875" s="142"/>
      <c r="T3875" s="142"/>
    </row>
    <row r="3876" spans="19:20" x14ac:dyDescent="0.3">
      <c r="S3876" s="142"/>
      <c r="T3876" s="142"/>
    </row>
    <row r="3877" spans="19:20" x14ac:dyDescent="0.3">
      <c r="S3877" s="142"/>
      <c r="T3877" s="142"/>
    </row>
    <row r="3878" spans="19:20" x14ac:dyDescent="0.3">
      <c r="S3878" s="142"/>
      <c r="T3878" s="142"/>
    </row>
    <row r="3879" spans="19:20" x14ac:dyDescent="0.3">
      <c r="S3879" s="142"/>
      <c r="T3879" s="142"/>
    </row>
    <row r="3880" spans="19:20" x14ac:dyDescent="0.3">
      <c r="S3880" s="142"/>
      <c r="T3880" s="142"/>
    </row>
    <row r="3881" spans="19:20" x14ac:dyDescent="0.3">
      <c r="S3881" s="142"/>
      <c r="T3881" s="142"/>
    </row>
    <row r="3882" spans="19:20" x14ac:dyDescent="0.3">
      <c r="S3882" s="142"/>
      <c r="T3882" s="142"/>
    </row>
    <row r="3883" spans="19:20" x14ac:dyDescent="0.3">
      <c r="S3883" s="142"/>
      <c r="T3883" s="142"/>
    </row>
    <row r="3884" spans="19:20" x14ac:dyDescent="0.3">
      <c r="S3884" s="142"/>
      <c r="T3884" s="142"/>
    </row>
    <row r="3885" spans="19:20" x14ac:dyDescent="0.3">
      <c r="S3885" s="142"/>
      <c r="T3885" s="142"/>
    </row>
    <row r="3886" spans="19:20" x14ac:dyDescent="0.3">
      <c r="S3886" s="142"/>
      <c r="T3886" s="142"/>
    </row>
    <row r="3887" spans="19:20" x14ac:dyDescent="0.3">
      <c r="S3887" s="142"/>
      <c r="T3887" s="142"/>
    </row>
    <row r="3888" spans="19:20" x14ac:dyDescent="0.3">
      <c r="S3888" s="142"/>
      <c r="T3888" s="142"/>
    </row>
    <row r="3889" spans="19:20" x14ac:dyDescent="0.3">
      <c r="S3889" s="142"/>
      <c r="T3889" s="142"/>
    </row>
    <row r="3890" spans="19:20" x14ac:dyDescent="0.3">
      <c r="S3890" s="142"/>
      <c r="T3890" s="142"/>
    </row>
    <row r="3891" spans="19:20" x14ac:dyDescent="0.3">
      <c r="S3891" s="142"/>
      <c r="T3891" s="142"/>
    </row>
    <row r="3892" spans="19:20" x14ac:dyDescent="0.3">
      <c r="S3892" s="142"/>
      <c r="T3892" s="142"/>
    </row>
    <row r="3893" spans="19:20" x14ac:dyDescent="0.3">
      <c r="S3893" s="142"/>
      <c r="T3893" s="142"/>
    </row>
    <row r="3894" spans="19:20" x14ac:dyDescent="0.3">
      <c r="S3894" s="142"/>
      <c r="T3894" s="142"/>
    </row>
    <row r="3895" spans="19:20" x14ac:dyDescent="0.3">
      <c r="S3895" s="142"/>
      <c r="T3895" s="142"/>
    </row>
    <row r="3896" spans="19:20" x14ac:dyDescent="0.3">
      <c r="S3896" s="142"/>
      <c r="T3896" s="142"/>
    </row>
    <row r="3897" spans="19:20" x14ac:dyDescent="0.3">
      <c r="S3897" s="142"/>
      <c r="T3897" s="142"/>
    </row>
    <row r="3898" spans="19:20" x14ac:dyDescent="0.3">
      <c r="S3898" s="142"/>
      <c r="T3898" s="142"/>
    </row>
    <row r="3899" spans="19:20" x14ac:dyDescent="0.3">
      <c r="S3899" s="142"/>
      <c r="T3899" s="142"/>
    </row>
    <row r="3900" spans="19:20" x14ac:dyDescent="0.3">
      <c r="S3900" s="142"/>
      <c r="T3900" s="142"/>
    </row>
    <row r="3901" spans="19:20" x14ac:dyDescent="0.3">
      <c r="S3901" s="142"/>
      <c r="T3901" s="142"/>
    </row>
    <row r="3902" spans="19:20" x14ac:dyDescent="0.3">
      <c r="S3902" s="142"/>
      <c r="T3902" s="142"/>
    </row>
    <row r="3903" spans="19:20" x14ac:dyDescent="0.3">
      <c r="S3903" s="142"/>
      <c r="T3903" s="142"/>
    </row>
    <row r="3904" spans="19:20" x14ac:dyDescent="0.3">
      <c r="S3904" s="142"/>
      <c r="T3904" s="142"/>
    </row>
    <row r="3905" spans="19:20" x14ac:dyDescent="0.3">
      <c r="S3905" s="142"/>
      <c r="T3905" s="142"/>
    </row>
    <row r="3906" spans="19:20" x14ac:dyDescent="0.3">
      <c r="S3906" s="142"/>
      <c r="T3906" s="142"/>
    </row>
    <row r="3907" spans="19:20" x14ac:dyDescent="0.3">
      <c r="S3907" s="142"/>
      <c r="T3907" s="142"/>
    </row>
    <row r="3908" spans="19:20" x14ac:dyDescent="0.3">
      <c r="S3908" s="142"/>
      <c r="T3908" s="142"/>
    </row>
    <row r="3909" spans="19:20" x14ac:dyDescent="0.3">
      <c r="S3909" s="142"/>
      <c r="T3909" s="142"/>
    </row>
    <row r="3910" spans="19:20" x14ac:dyDescent="0.3">
      <c r="S3910" s="142"/>
      <c r="T3910" s="142"/>
    </row>
    <row r="3911" spans="19:20" x14ac:dyDescent="0.3">
      <c r="S3911" s="142"/>
      <c r="T3911" s="142"/>
    </row>
    <row r="3912" spans="19:20" x14ac:dyDescent="0.3">
      <c r="S3912" s="142"/>
      <c r="T3912" s="142"/>
    </row>
    <row r="3913" spans="19:20" x14ac:dyDescent="0.3">
      <c r="S3913" s="142"/>
      <c r="T3913" s="142"/>
    </row>
    <row r="3914" spans="19:20" x14ac:dyDescent="0.3">
      <c r="S3914" s="142"/>
      <c r="T3914" s="142"/>
    </row>
    <row r="3915" spans="19:20" x14ac:dyDescent="0.3">
      <c r="S3915" s="142"/>
      <c r="T3915" s="142"/>
    </row>
    <row r="3916" spans="19:20" x14ac:dyDescent="0.3">
      <c r="S3916" s="142"/>
      <c r="T3916" s="142"/>
    </row>
    <row r="3917" spans="19:20" x14ac:dyDescent="0.3">
      <c r="S3917" s="142"/>
      <c r="T3917" s="142"/>
    </row>
    <row r="3918" spans="19:20" x14ac:dyDescent="0.3">
      <c r="S3918" s="142"/>
      <c r="T3918" s="142"/>
    </row>
    <row r="3919" spans="19:20" x14ac:dyDescent="0.3">
      <c r="S3919" s="142"/>
      <c r="T3919" s="142"/>
    </row>
    <row r="3920" spans="19:20" x14ac:dyDescent="0.3">
      <c r="S3920" s="142"/>
      <c r="T3920" s="142"/>
    </row>
    <row r="3921" spans="19:20" x14ac:dyDescent="0.3">
      <c r="S3921" s="142"/>
      <c r="T3921" s="142"/>
    </row>
    <row r="3922" spans="19:20" x14ac:dyDescent="0.3">
      <c r="S3922" s="142"/>
      <c r="T3922" s="142"/>
    </row>
    <row r="3923" spans="19:20" x14ac:dyDescent="0.3">
      <c r="S3923" s="142"/>
      <c r="T3923" s="142"/>
    </row>
    <row r="3924" spans="19:20" x14ac:dyDescent="0.3">
      <c r="S3924" s="142"/>
      <c r="T3924" s="142"/>
    </row>
    <row r="3925" spans="19:20" x14ac:dyDescent="0.3">
      <c r="S3925" s="142"/>
      <c r="T3925" s="142"/>
    </row>
    <row r="3926" spans="19:20" x14ac:dyDescent="0.3">
      <c r="S3926" s="142"/>
      <c r="T3926" s="142"/>
    </row>
    <row r="3927" spans="19:20" x14ac:dyDescent="0.3">
      <c r="S3927" s="142"/>
      <c r="T3927" s="142"/>
    </row>
    <row r="3928" spans="19:20" x14ac:dyDescent="0.3">
      <c r="S3928" s="142"/>
      <c r="T3928" s="142"/>
    </row>
    <row r="3929" spans="19:20" x14ac:dyDescent="0.3">
      <c r="S3929" s="142"/>
      <c r="T3929" s="142"/>
    </row>
    <row r="3930" spans="19:20" x14ac:dyDescent="0.3">
      <c r="S3930" s="142"/>
      <c r="T3930" s="142"/>
    </row>
    <row r="3931" spans="19:20" x14ac:dyDescent="0.3">
      <c r="S3931" s="142"/>
      <c r="T3931" s="142"/>
    </row>
    <row r="3932" spans="19:20" x14ac:dyDescent="0.3">
      <c r="S3932" s="142"/>
      <c r="T3932" s="142"/>
    </row>
    <row r="3933" spans="19:20" x14ac:dyDescent="0.3">
      <c r="S3933" s="142"/>
      <c r="T3933" s="142"/>
    </row>
    <row r="3934" spans="19:20" x14ac:dyDescent="0.3">
      <c r="S3934" s="142"/>
      <c r="T3934" s="142"/>
    </row>
    <row r="3935" spans="19:20" x14ac:dyDescent="0.3">
      <c r="S3935" s="142"/>
      <c r="T3935" s="142"/>
    </row>
    <row r="3936" spans="19:20" x14ac:dyDescent="0.3">
      <c r="S3936" s="142"/>
      <c r="T3936" s="142"/>
    </row>
    <row r="3937" spans="19:20" x14ac:dyDescent="0.3">
      <c r="S3937" s="142"/>
      <c r="T3937" s="142"/>
    </row>
    <row r="3938" spans="19:20" x14ac:dyDescent="0.3">
      <c r="S3938" s="142"/>
      <c r="T3938" s="142"/>
    </row>
    <row r="3939" spans="19:20" x14ac:dyDescent="0.3">
      <c r="S3939" s="142"/>
      <c r="T3939" s="142"/>
    </row>
    <row r="3940" spans="19:20" x14ac:dyDescent="0.3">
      <c r="S3940" s="142"/>
      <c r="T3940" s="142"/>
    </row>
    <row r="3941" spans="19:20" x14ac:dyDescent="0.3">
      <c r="S3941" s="142"/>
      <c r="T3941" s="142"/>
    </row>
    <row r="3942" spans="19:20" x14ac:dyDescent="0.3">
      <c r="S3942" s="142"/>
      <c r="T3942" s="142"/>
    </row>
    <row r="3943" spans="19:20" x14ac:dyDescent="0.3">
      <c r="S3943" s="142"/>
      <c r="T3943" s="142"/>
    </row>
    <row r="3944" spans="19:20" x14ac:dyDescent="0.3">
      <c r="S3944" s="142"/>
      <c r="T3944" s="142"/>
    </row>
    <row r="3945" spans="19:20" x14ac:dyDescent="0.3">
      <c r="S3945" s="142"/>
      <c r="T3945" s="142"/>
    </row>
    <row r="3946" spans="19:20" x14ac:dyDescent="0.3">
      <c r="S3946" s="142"/>
      <c r="T3946" s="142"/>
    </row>
    <row r="3947" spans="19:20" x14ac:dyDescent="0.3">
      <c r="S3947" s="142"/>
      <c r="T3947" s="142"/>
    </row>
    <row r="3948" spans="19:20" x14ac:dyDescent="0.3">
      <c r="S3948" s="142"/>
      <c r="T3948" s="142"/>
    </row>
    <row r="3949" spans="19:20" x14ac:dyDescent="0.3">
      <c r="S3949" s="142"/>
      <c r="T3949" s="142"/>
    </row>
    <row r="3950" spans="19:20" x14ac:dyDescent="0.3">
      <c r="S3950" s="142"/>
      <c r="T3950" s="142"/>
    </row>
    <row r="3951" spans="19:20" x14ac:dyDescent="0.3">
      <c r="S3951" s="142"/>
      <c r="T3951" s="142"/>
    </row>
    <row r="3952" spans="19:20" x14ac:dyDescent="0.3">
      <c r="S3952" s="142"/>
      <c r="T3952" s="142"/>
    </row>
    <row r="3953" spans="19:20" x14ac:dyDescent="0.3">
      <c r="S3953" s="142"/>
      <c r="T3953" s="142"/>
    </row>
    <row r="3954" spans="19:20" x14ac:dyDescent="0.3">
      <c r="S3954" s="142"/>
      <c r="T3954" s="142"/>
    </row>
    <row r="3955" spans="19:20" x14ac:dyDescent="0.3">
      <c r="S3955" s="142"/>
      <c r="T3955" s="142"/>
    </row>
    <row r="3956" spans="19:20" x14ac:dyDescent="0.3">
      <c r="S3956" s="142"/>
      <c r="T3956" s="142"/>
    </row>
    <row r="3957" spans="19:20" x14ac:dyDescent="0.3">
      <c r="S3957" s="142"/>
      <c r="T3957" s="142"/>
    </row>
    <row r="3958" spans="19:20" x14ac:dyDescent="0.3">
      <c r="S3958" s="142"/>
      <c r="T3958" s="142"/>
    </row>
    <row r="3959" spans="19:20" x14ac:dyDescent="0.3">
      <c r="S3959" s="142"/>
      <c r="T3959" s="142"/>
    </row>
    <row r="3960" spans="19:20" x14ac:dyDescent="0.3">
      <c r="S3960" s="142"/>
      <c r="T3960" s="142"/>
    </row>
    <row r="3961" spans="19:20" x14ac:dyDescent="0.3">
      <c r="S3961" s="142"/>
      <c r="T3961" s="142"/>
    </row>
    <row r="3962" spans="19:20" x14ac:dyDescent="0.3">
      <c r="S3962" s="142"/>
      <c r="T3962" s="142"/>
    </row>
    <row r="3963" spans="19:20" x14ac:dyDescent="0.3">
      <c r="S3963" s="142"/>
      <c r="T3963" s="142"/>
    </row>
    <row r="3964" spans="19:20" x14ac:dyDescent="0.3">
      <c r="S3964" s="142"/>
      <c r="T3964" s="142"/>
    </row>
    <row r="3965" spans="19:20" x14ac:dyDescent="0.3">
      <c r="S3965" s="142"/>
      <c r="T3965" s="142"/>
    </row>
    <row r="3966" spans="19:20" x14ac:dyDescent="0.3">
      <c r="S3966" s="142"/>
      <c r="T3966" s="142"/>
    </row>
    <row r="3967" spans="19:20" x14ac:dyDescent="0.3">
      <c r="S3967" s="142"/>
      <c r="T3967" s="142"/>
    </row>
    <row r="3968" spans="19:20" x14ac:dyDescent="0.3">
      <c r="S3968" s="142"/>
      <c r="T3968" s="142"/>
    </row>
    <row r="3969" spans="19:20" x14ac:dyDescent="0.3">
      <c r="S3969" s="142"/>
      <c r="T3969" s="142"/>
    </row>
    <row r="3970" spans="19:20" x14ac:dyDescent="0.3">
      <c r="S3970" s="142"/>
      <c r="T3970" s="142"/>
    </row>
    <row r="3971" spans="19:20" x14ac:dyDescent="0.3">
      <c r="S3971" s="142"/>
      <c r="T3971" s="142"/>
    </row>
    <row r="3972" spans="19:20" x14ac:dyDescent="0.3">
      <c r="S3972" s="142"/>
      <c r="T3972" s="142"/>
    </row>
    <row r="3973" spans="19:20" x14ac:dyDescent="0.3">
      <c r="S3973" s="142"/>
      <c r="T3973" s="142"/>
    </row>
    <row r="3974" spans="19:20" x14ac:dyDescent="0.3">
      <c r="S3974" s="142"/>
      <c r="T3974" s="142"/>
    </row>
    <row r="3975" spans="19:20" x14ac:dyDescent="0.3">
      <c r="S3975" s="142"/>
      <c r="T3975" s="142"/>
    </row>
    <row r="3976" spans="19:20" x14ac:dyDescent="0.3">
      <c r="S3976" s="142"/>
      <c r="T3976" s="142"/>
    </row>
    <row r="3977" spans="19:20" x14ac:dyDescent="0.3">
      <c r="S3977" s="142"/>
      <c r="T3977" s="142"/>
    </row>
    <row r="3978" spans="19:20" x14ac:dyDescent="0.3">
      <c r="S3978" s="142"/>
      <c r="T3978" s="142"/>
    </row>
    <row r="3979" spans="19:20" x14ac:dyDescent="0.3">
      <c r="S3979" s="142"/>
      <c r="T3979" s="142"/>
    </row>
    <row r="3980" spans="19:20" x14ac:dyDescent="0.3">
      <c r="S3980" s="142"/>
      <c r="T3980" s="142"/>
    </row>
    <row r="3981" spans="19:20" x14ac:dyDescent="0.3">
      <c r="S3981" s="142"/>
      <c r="T3981" s="142"/>
    </row>
    <row r="3982" spans="19:20" x14ac:dyDescent="0.3">
      <c r="S3982" s="142"/>
      <c r="T3982" s="142"/>
    </row>
    <row r="3983" spans="19:20" x14ac:dyDescent="0.3">
      <c r="S3983" s="142"/>
      <c r="T3983" s="142"/>
    </row>
    <row r="3984" spans="19:20" x14ac:dyDescent="0.3">
      <c r="S3984" s="142"/>
      <c r="T3984" s="142"/>
    </row>
    <row r="3985" spans="19:20" x14ac:dyDescent="0.3">
      <c r="S3985" s="142"/>
      <c r="T3985" s="142"/>
    </row>
    <row r="3986" spans="19:20" x14ac:dyDescent="0.3">
      <c r="S3986" s="142"/>
      <c r="T3986" s="142"/>
    </row>
    <row r="3987" spans="19:20" x14ac:dyDescent="0.3">
      <c r="S3987" s="142"/>
      <c r="T3987" s="142"/>
    </row>
    <row r="3988" spans="19:20" x14ac:dyDescent="0.3">
      <c r="S3988" s="142"/>
      <c r="T3988" s="142"/>
    </row>
    <row r="3989" spans="19:20" x14ac:dyDescent="0.3">
      <c r="S3989" s="142"/>
      <c r="T3989" s="142"/>
    </row>
    <row r="3990" spans="19:20" x14ac:dyDescent="0.3">
      <c r="S3990" s="142"/>
      <c r="T3990" s="142"/>
    </row>
    <row r="3991" spans="19:20" x14ac:dyDescent="0.3">
      <c r="S3991" s="142"/>
      <c r="T3991" s="142"/>
    </row>
    <row r="3992" spans="19:20" x14ac:dyDescent="0.3">
      <c r="S3992" s="142"/>
      <c r="T3992" s="142"/>
    </row>
    <row r="3993" spans="19:20" x14ac:dyDescent="0.3">
      <c r="S3993" s="142"/>
      <c r="T3993" s="142"/>
    </row>
    <row r="3994" spans="19:20" x14ac:dyDescent="0.3">
      <c r="S3994" s="142"/>
      <c r="T3994" s="142"/>
    </row>
    <row r="3995" spans="19:20" x14ac:dyDescent="0.3">
      <c r="S3995" s="142"/>
      <c r="T3995" s="142"/>
    </row>
    <row r="3996" spans="19:20" x14ac:dyDescent="0.3">
      <c r="S3996" s="142"/>
      <c r="T3996" s="142"/>
    </row>
    <row r="3997" spans="19:20" x14ac:dyDescent="0.3">
      <c r="S3997" s="142"/>
      <c r="T3997" s="142"/>
    </row>
    <row r="3998" spans="19:20" x14ac:dyDescent="0.3">
      <c r="S3998" s="142"/>
      <c r="T3998" s="142"/>
    </row>
    <row r="3999" spans="19:20" x14ac:dyDescent="0.3">
      <c r="S3999" s="142"/>
      <c r="T3999" s="142"/>
    </row>
    <row r="4000" spans="19:20" x14ac:dyDescent="0.3">
      <c r="S4000" s="142"/>
      <c r="T4000" s="142"/>
    </row>
    <row r="4001" spans="19:20" x14ac:dyDescent="0.3">
      <c r="S4001" s="142"/>
      <c r="T4001" s="142"/>
    </row>
    <row r="4002" spans="19:20" x14ac:dyDescent="0.3">
      <c r="S4002" s="142"/>
      <c r="T4002" s="142"/>
    </row>
    <row r="4003" spans="19:20" x14ac:dyDescent="0.3">
      <c r="S4003" s="142"/>
      <c r="T4003" s="142"/>
    </row>
    <row r="4004" spans="19:20" x14ac:dyDescent="0.3">
      <c r="S4004" s="142"/>
      <c r="T4004" s="142"/>
    </row>
    <row r="4005" spans="19:20" x14ac:dyDescent="0.3">
      <c r="S4005" s="142"/>
      <c r="T4005" s="142"/>
    </row>
    <row r="4006" spans="19:20" x14ac:dyDescent="0.3">
      <c r="S4006" s="142"/>
      <c r="T4006" s="142"/>
    </row>
    <row r="4007" spans="19:20" x14ac:dyDescent="0.3">
      <c r="S4007" s="142"/>
      <c r="T4007" s="142"/>
    </row>
    <row r="4008" spans="19:20" x14ac:dyDescent="0.3">
      <c r="S4008" s="142"/>
      <c r="T4008" s="142"/>
    </row>
    <row r="4009" spans="19:20" x14ac:dyDescent="0.3">
      <c r="S4009" s="142"/>
      <c r="T4009" s="142"/>
    </row>
    <row r="4010" spans="19:20" x14ac:dyDescent="0.3">
      <c r="S4010" s="142"/>
      <c r="T4010" s="142"/>
    </row>
    <row r="4011" spans="19:20" x14ac:dyDescent="0.3">
      <c r="S4011" s="142"/>
      <c r="T4011" s="142"/>
    </row>
    <row r="4012" spans="19:20" x14ac:dyDescent="0.3">
      <c r="S4012" s="142"/>
      <c r="T4012" s="142"/>
    </row>
    <row r="4013" spans="19:20" x14ac:dyDescent="0.3">
      <c r="S4013" s="142"/>
      <c r="T4013" s="142"/>
    </row>
    <row r="4014" spans="19:20" x14ac:dyDescent="0.3">
      <c r="S4014" s="142"/>
      <c r="T4014" s="142"/>
    </row>
    <row r="4015" spans="19:20" x14ac:dyDescent="0.3">
      <c r="S4015" s="142"/>
      <c r="T4015" s="142"/>
    </row>
    <row r="4016" spans="19:20" x14ac:dyDescent="0.3">
      <c r="S4016" s="142"/>
      <c r="T4016" s="142"/>
    </row>
    <row r="4017" spans="19:20" x14ac:dyDescent="0.3">
      <c r="S4017" s="142"/>
      <c r="T4017" s="142"/>
    </row>
    <row r="4018" spans="19:20" x14ac:dyDescent="0.3">
      <c r="S4018" s="142"/>
      <c r="T4018" s="142"/>
    </row>
    <row r="4019" spans="19:20" x14ac:dyDescent="0.3">
      <c r="S4019" s="142"/>
      <c r="T4019" s="142"/>
    </row>
    <row r="4020" spans="19:20" x14ac:dyDescent="0.3">
      <c r="S4020" s="142"/>
      <c r="T4020" s="142"/>
    </row>
    <row r="4021" spans="19:20" x14ac:dyDescent="0.3">
      <c r="S4021" s="142"/>
      <c r="T4021" s="142"/>
    </row>
    <row r="4022" spans="19:20" x14ac:dyDescent="0.3">
      <c r="S4022" s="142"/>
      <c r="T4022" s="142"/>
    </row>
    <row r="4023" spans="19:20" x14ac:dyDescent="0.3">
      <c r="S4023" s="142"/>
      <c r="T4023" s="142"/>
    </row>
    <row r="4024" spans="19:20" x14ac:dyDescent="0.3">
      <c r="S4024" s="142"/>
      <c r="T4024" s="142"/>
    </row>
    <row r="4025" spans="19:20" x14ac:dyDescent="0.3">
      <c r="S4025" s="142"/>
      <c r="T4025" s="142"/>
    </row>
    <row r="4026" spans="19:20" x14ac:dyDescent="0.3">
      <c r="S4026" s="142"/>
      <c r="T4026" s="142"/>
    </row>
    <row r="4027" spans="19:20" x14ac:dyDescent="0.3">
      <c r="S4027" s="142"/>
      <c r="T4027" s="142"/>
    </row>
    <row r="4028" spans="19:20" x14ac:dyDescent="0.3">
      <c r="S4028" s="142"/>
      <c r="T4028" s="142"/>
    </row>
    <row r="4029" spans="19:20" x14ac:dyDescent="0.3">
      <c r="S4029" s="142"/>
      <c r="T4029" s="142"/>
    </row>
    <row r="4030" spans="19:20" x14ac:dyDescent="0.3">
      <c r="S4030" s="142"/>
      <c r="T4030" s="142"/>
    </row>
    <row r="4031" spans="19:20" x14ac:dyDescent="0.3">
      <c r="S4031" s="142"/>
      <c r="T4031" s="142"/>
    </row>
    <row r="4032" spans="19:20" x14ac:dyDescent="0.3">
      <c r="S4032" s="142"/>
      <c r="T4032" s="142"/>
    </row>
    <row r="4033" spans="19:20" x14ac:dyDescent="0.3">
      <c r="S4033" s="142"/>
      <c r="T4033" s="142"/>
    </row>
    <row r="4034" spans="19:20" x14ac:dyDescent="0.3">
      <c r="S4034" s="142"/>
      <c r="T4034" s="142"/>
    </row>
    <row r="4035" spans="19:20" x14ac:dyDescent="0.3">
      <c r="S4035" s="142"/>
      <c r="T4035" s="142"/>
    </row>
    <row r="4036" spans="19:20" x14ac:dyDescent="0.3">
      <c r="S4036" s="142"/>
      <c r="T4036" s="142"/>
    </row>
    <row r="4037" spans="19:20" x14ac:dyDescent="0.3">
      <c r="S4037" s="142"/>
      <c r="T4037" s="142"/>
    </row>
    <row r="4038" spans="19:20" x14ac:dyDescent="0.3">
      <c r="S4038" s="142"/>
      <c r="T4038" s="142"/>
    </row>
    <row r="4039" spans="19:20" x14ac:dyDescent="0.3">
      <c r="S4039" s="142"/>
      <c r="T4039" s="142"/>
    </row>
    <row r="4040" spans="19:20" x14ac:dyDescent="0.3">
      <c r="S4040" s="142"/>
      <c r="T4040" s="142"/>
    </row>
    <row r="4041" spans="19:20" x14ac:dyDescent="0.3">
      <c r="S4041" s="142"/>
      <c r="T4041" s="142"/>
    </row>
    <row r="4042" spans="19:20" x14ac:dyDescent="0.3">
      <c r="S4042" s="142"/>
      <c r="T4042" s="142"/>
    </row>
    <row r="4043" spans="19:20" x14ac:dyDescent="0.3">
      <c r="S4043" s="142"/>
      <c r="T4043" s="142"/>
    </row>
    <row r="4044" spans="19:20" x14ac:dyDescent="0.3">
      <c r="S4044" s="142"/>
      <c r="T4044" s="142"/>
    </row>
    <row r="4045" spans="19:20" x14ac:dyDescent="0.3">
      <c r="S4045" s="142"/>
      <c r="T4045" s="142"/>
    </row>
    <row r="4046" spans="19:20" x14ac:dyDescent="0.3">
      <c r="S4046" s="142"/>
      <c r="T4046" s="142"/>
    </row>
    <row r="4047" spans="19:20" x14ac:dyDescent="0.3">
      <c r="S4047" s="142"/>
      <c r="T4047" s="142"/>
    </row>
    <row r="4048" spans="19:20" x14ac:dyDescent="0.3">
      <c r="S4048" s="142"/>
      <c r="T4048" s="142"/>
    </row>
    <row r="4049" spans="19:20" x14ac:dyDescent="0.3">
      <c r="S4049" s="142"/>
      <c r="T4049" s="142"/>
    </row>
    <row r="4050" spans="19:20" x14ac:dyDescent="0.3">
      <c r="S4050" s="142"/>
      <c r="T4050" s="142"/>
    </row>
    <row r="4051" spans="19:20" x14ac:dyDescent="0.3">
      <c r="S4051" s="142"/>
      <c r="T4051" s="142"/>
    </row>
    <row r="4052" spans="19:20" x14ac:dyDescent="0.3">
      <c r="S4052" s="142"/>
      <c r="T4052" s="142"/>
    </row>
    <row r="4053" spans="19:20" x14ac:dyDescent="0.3">
      <c r="S4053" s="142"/>
      <c r="T4053" s="142"/>
    </row>
    <row r="4054" spans="19:20" x14ac:dyDescent="0.3">
      <c r="S4054" s="142"/>
      <c r="T4054" s="142"/>
    </row>
    <row r="4055" spans="19:20" x14ac:dyDescent="0.3">
      <c r="S4055" s="142"/>
      <c r="T4055" s="142"/>
    </row>
    <row r="4056" spans="19:20" x14ac:dyDescent="0.3">
      <c r="S4056" s="142"/>
      <c r="T4056" s="142"/>
    </row>
    <row r="4057" spans="19:20" x14ac:dyDescent="0.3">
      <c r="S4057" s="142"/>
      <c r="T4057" s="142"/>
    </row>
    <row r="4058" spans="19:20" x14ac:dyDescent="0.3">
      <c r="S4058" s="142"/>
      <c r="T4058" s="142"/>
    </row>
    <row r="4059" spans="19:20" x14ac:dyDescent="0.3">
      <c r="S4059" s="142"/>
      <c r="T4059" s="142"/>
    </row>
    <row r="4060" spans="19:20" x14ac:dyDescent="0.3">
      <c r="S4060" s="142"/>
      <c r="T4060" s="142"/>
    </row>
    <row r="4061" spans="19:20" x14ac:dyDescent="0.3">
      <c r="S4061" s="142"/>
      <c r="T4061" s="142"/>
    </row>
    <row r="4062" spans="19:20" x14ac:dyDescent="0.3">
      <c r="S4062" s="142"/>
      <c r="T4062" s="142"/>
    </row>
    <row r="4063" spans="19:20" x14ac:dyDescent="0.3">
      <c r="S4063" s="142"/>
      <c r="T4063" s="142"/>
    </row>
    <row r="4064" spans="19:20" x14ac:dyDescent="0.3">
      <c r="S4064" s="142"/>
      <c r="T4064" s="142"/>
    </row>
    <row r="4065" spans="19:20" x14ac:dyDescent="0.3">
      <c r="S4065" s="142"/>
      <c r="T4065" s="142"/>
    </row>
    <row r="4066" spans="19:20" x14ac:dyDescent="0.3">
      <c r="S4066" s="142"/>
      <c r="T4066" s="142"/>
    </row>
    <row r="4067" spans="19:20" x14ac:dyDescent="0.3">
      <c r="S4067" s="142"/>
      <c r="T4067" s="142"/>
    </row>
    <row r="4068" spans="19:20" x14ac:dyDescent="0.3">
      <c r="S4068" s="142"/>
      <c r="T4068" s="142"/>
    </row>
    <row r="4069" spans="19:20" x14ac:dyDescent="0.3">
      <c r="S4069" s="142"/>
      <c r="T4069" s="142"/>
    </row>
    <row r="4070" spans="19:20" x14ac:dyDescent="0.3">
      <c r="S4070" s="142"/>
      <c r="T4070" s="142"/>
    </row>
    <row r="4071" spans="19:20" x14ac:dyDescent="0.3">
      <c r="S4071" s="142"/>
      <c r="T4071" s="142"/>
    </row>
    <row r="4072" spans="19:20" x14ac:dyDescent="0.3">
      <c r="S4072" s="142"/>
      <c r="T4072" s="142"/>
    </row>
    <row r="4073" spans="19:20" x14ac:dyDescent="0.3">
      <c r="S4073" s="142"/>
      <c r="T4073" s="142"/>
    </row>
    <row r="4074" spans="19:20" x14ac:dyDescent="0.3">
      <c r="S4074" s="142"/>
      <c r="T4074" s="142"/>
    </row>
    <row r="4075" spans="19:20" x14ac:dyDescent="0.3">
      <c r="S4075" s="142"/>
      <c r="T4075" s="142"/>
    </row>
    <row r="4076" spans="19:20" x14ac:dyDescent="0.3">
      <c r="S4076" s="142"/>
      <c r="T4076" s="142"/>
    </row>
    <row r="4077" spans="19:20" x14ac:dyDescent="0.3">
      <c r="S4077" s="142"/>
      <c r="T4077" s="142"/>
    </row>
    <row r="4078" spans="19:20" x14ac:dyDescent="0.3">
      <c r="S4078" s="142"/>
      <c r="T4078" s="142"/>
    </row>
    <row r="4079" spans="19:20" x14ac:dyDescent="0.3">
      <c r="S4079" s="142"/>
      <c r="T4079" s="142"/>
    </row>
    <row r="4080" spans="19:20" x14ac:dyDescent="0.3">
      <c r="S4080" s="142"/>
      <c r="T4080" s="142"/>
    </row>
    <row r="4081" spans="19:20" x14ac:dyDescent="0.3">
      <c r="S4081" s="142"/>
      <c r="T4081" s="142"/>
    </row>
    <row r="4082" spans="19:20" x14ac:dyDescent="0.3">
      <c r="S4082" s="142"/>
      <c r="T4082" s="142"/>
    </row>
    <row r="4083" spans="19:20" x14ac:dyDescent="0.3">
      <c r="S4083" s="142"/>
      <c r="T4083" s="142"/>
    </row>
    <row r="4084" spans="19:20" x14ac:dyDescent="0.3">
      <c r="S4084" s="142"/>
      <c r="T4084" s="142"/>
    </row>
    <row r="4085" spans="19:20" x14ac:dyDescent="0.3">
      <c r="S4085" s="142"/>
      <c r="T4085" s="142"/>
    </row>
    <row r="4086" spans="19:20" x14ac:dyDescent="0.3">
      <c r="S4086" s="142"/>
      <c r="T4086" s="142"/>
    </row>
    <row r="4087" spans="19:20" x14ac:dyDescent="0.3">
      <c r="S4087" s="142"/>
      <c r="T4087" s="142"/>
    </row>
    <row r="4088" spans="19:20" x14ac:dyDescent="0.3">
      <c r="S4088" s="142"/>
      <c r="T4088" s="142"/>
    </row>
    <row r="4089" spans="19:20" x14ac:dyDescent="0.3">
      <c r="S4089" s="142"/>
      <c r="T4089" s="142"/>
    </row>
    <row r="4090" spans="19:20" x14ac:dyDescent="0.3">
      <c r="S4090" s="142"/>
      <c r="T4090" s="142"/>
    </row>
    <row r="4091" spans="19:20" x14ac:dyDescent="0.3">
      <c r="S4091" s="142"/>
      <c r="T4091" s="142"/>
    </row>
    <row r="4092" spans="19:20" x14ac:dyDescent="0.3">
      <c r="S4092" s="142"/>
      <c r="T4092" s="142"/>
    </row>
    <row r="4093" spans="19:20" x14ac:dyDescent="0.3">
      <c r="S4093" s="142"/>
      <c r="T4093" s="142"/>
    </row>
    <row r="4094" spans="19:20" x14ac:dyDescent="0.3">
      <c r="S4094" s="142"/>
      <c r="T4094" s="142"/>
    </row>
    <row r="4095" spans="19:20" x14ac:dyDescent="0.3">
      <c r="S4095" s="142"/>
      <c r="T4095" s="142"/>
    </row>
    <row r="4096" spans="19:20" x14ac:dyDescent="0.3">
      <c r="S4096" s="142"/>
      <c r="T4096" s="142"/>
    </row>
    <row r="4097" spans="19:20" x14ac:dyDescent="0.3">
      <c r="S4097" s="142"/>
      <c r="T4097" s="142"/>
    </row>
    <row r="4098" spans="19:20" x14ac:dyDescent="0.3">
      <c r="S4098" s="142"/>
      <c r="T4098" s="142"/>
    </row>
    <row r="4099" spans="19:20" x14ac:dyDescent="0.3">
      <c r="S4099" s="142"/>
      <c r="T4099" s="142"/>
    </row>
    <row r="4100" spans="19:20" x14ac:dyDescent="0.3">
      <c r="S4100" s="142"/>
      <c r="T4100" s="142"/>
    </row>
    <row r="4101" spans="19:20" x14ac:dyDescent="0.3">
      <c r="S4101" s="142"/>
      <c r="T4101" s="142"/>
    </row>
    <row r="4102" spans="19:20" x14ac:dyDescent="0.3">
      <c r="S4102" s="142"/>
      <c r="T4102" s="142"/>
    </row>
    <row r="4103" spans="19:20" x14ac:dyDescent="0.3">
      <c r="S4103" s="142"/>
      <c r="T4103" s="142"/>
    </row>
    <row r="4104" spans="19:20" x14ac:dyDescent="0.3">
      <c r="S4104" s="142"/>
      <c r="T4104" s="142"/>
    </row>
    <row r="4105" spans="19:20" x14ac:dyDescent="0.3">
      <c r="S4105" s="142"/>
      <c r="T4105" s="142"/>
    </row>
    <row r="4106" spans="19:20" x14ac:dyDescent="0.3">
      <c r="S4106" s="142"/>
      <c r="T4106" s="142"/>
    </row>
    <row r="4107" spans="19:20" x14ac:dyDescent="0.3">
      <c r="S4107" s="142"/>
      <c r="T4107" s="142"/>
    </row>
    <row r="4108" spans="19:20" x14ac:dyDescent="0.3">
      <c r="S4108" s="142"/>
      <c r="T4108" s="142"/>
    </row>
    <row r="4109" spans="19:20" x14ac:dyDescent="0.3">
      <c r="S4109" s="142"/>
      <c r="T4109" s="142"/>
    </row>
    <row r="4110" spans="19:20" x14ac:dyDescent="0.3">
      <c r="S4110" s="142"/>
      <c r="T4110" s="142"/>
    </row>
    <row r="4111" spans="19:20" x14ac:dyDescent="0.3">
      <c r="S4111" s="142"/>
      <c r="T4111" s="142"/>
    </row>
    <row r="4112" spans="19:20" x14ac:dyDescent="0.3">
      <c r="S4112" s="142"/>
      <c r="T4112" s="142"/>
    </row>
    <row r="4113" spans="19:20" x14ac:dyDescent="0.3">
      <c r="S4113" s="142"/>
      <c r="T4113" s="142"/>
    </row>
    <row r="4114" spans="19:20" x14ac:dyDescent="0.3">
      <c r="S4114" s="142"/>
      <c r="T4114" s="142"/>
    </row>
    <row r="4115" spans="19:20" x14ac:dyDescent="0.3">
      <c r="S4115" s="142"/>
      <c r="T4115" s="142"/>
    </row>
    <row r="4116" spans="19:20" x14ac:dyDescent="0.3">
      <c r="S4116" s="142"/>
      <c r="T4116" s="142"/>
    </row>
    <row r="4117" spans="19:20" x14ac:dyDescent="0.3">
      <c r="S4117" s="142"/>
      <c r="T4117" s="142"/>
    </row>
    <row r="4118" spans="19:20" x14ac:dyDescent="0.3">
      <c r="S4118" s="142"/>
      <c r="T4118" s="142"/>
    </row>
    <row r="4119" spans="19:20" x14ac:dyDescent="0.3">
      <c r="S4119" s="142"/>
      <c r="T4119" s="142"/>
    </row>
    <row r="4120" spans="19:20" x14ac:dyDescent="0.3">
      <c r="S4120" s="142"/>
      <c r="T4120" s="142"/>
    </row>
    <row r="4121" spans="19:20" x14ac:dyDescent="0.3">
      <c r="S4121" s="142"/>
      <c r="T4121" s="142"/>
    </row>
    <row r="4122" spans="19:20" x14ac:dyDescent="0.3">
      <c r="S4122" s="142"/>
      <c r="T4122" s="142"/>
    </row>
    <row r="4123" spans="19:20" x14ac:dyDescent="0.3">
      <c r="S4123" s="142"/>
      <c r="T4123" s="142"/>
    </row>
    <row r="4124" spans="19:20" x14ac:dyDescent="0.3">
      <c r="S4124" s="142"/>
      <c r="T4124" s="142"/>
    </row>
    <row r="4125" spans="19:20" x14ac:dyDescent="0.3">
      <c r="S4125" s="142"/>
      <c r="T4125" s="142"/>
    </row>
    <row r="4126" spans="19:20" x14ac:dyDescent="0.3">
      <c r="S4126" s="142"/>
      <c r="T4126" s="142"/>
    </row>
    <row r="4127" spans="19:20" x14ac:dyDescent="0.3">
      <c r="S4127" s="142"/>
      <c r="T4127" s="142"/>
    </row>
    <row r="4128" spans="19:20" x14ac:dyDescent="0.3">
      <c r="S4128" s="142"/>
      <c r="T4128" s="142"/>
    </row>
    <row r="4129" spans="19:20" x14ac:dyDescent="0.3">
      <c r="S4129" s="142"/>
      <c r="T4129" s="142"/>
    </row>
    <row r="4130" spans="19:20" x14ac:dyDescent="0.3">
      <c r="S4130" s="142"/>
      <c r="T4130" s="142"/>
    </row>
    <row r="4131" spans="19:20" x14ac:dyDescent="0.3">
      <c r="S4131" s="142"/>
      <c r="T4131" s="142"/>
    </row>
    <row r="4132" spans="19:20" x14ac:dyDescent="0.3">
      <c r="S4132" s="142"/>
      <c r="T4132" s="142"/>
    </row>
    <row r="4133" spans="19:20" x14ac:dyDescent="0.3">
      <c r="S4133" s="142"/>
      <c r="T4133" s="142"/>
    </row>
    <row r="4134" spans="19:20" x14ac:dyDescent="0.3">
      <c r="S4134" s="142"/>
      <c r="T4134" s="142"/>
    </row>
    <row r="4135" spans="19:20" x14ac:dyDescent="0.3">
      <c r="S4135" s="142"/>
      <c r="T4135" s="142"/>
    </row>
    <row r="4136" spans="19:20" x14ac:dyDescent="0.3">
      <c r="S4136" s="142"/>
      <c r="T4136" s="142"/>
    </row>
    <row r="4137" spans="19:20" x14ac:dyDescent="0.3">
      <c r="S4137" s="142"/>
      <c r="T4137" s="142"/>
    </row>
    <row r="4138" spans="19:20" x14ac:dyDescent="0.3">
      <c r="S4138" s="142"/>
      <c r="T4138" s="142"/>
    </row>
    <row r="4139" spans="19:20" x14ac:dyDescent="0.3">
      <c r="S4139" s="142"/>
      <c r="T4139" s="142"/>
    </row>
    <row r="4140" spans="19:20" x14ac:dyDescent="0.3">
      <c r="S4140" s="142"/>
      <c r="T4140" s="142"/>
    </row>
    <row r="4141" spans="19:20" x14ac:dyDescent="0.3">
      <c r="S4141" s="142"/>
      <c r="T4141" s="142"/>
    </row>
    <row r="4142" spans="19:20" x14ac:dyDescent="0.3">
      <c r="S4142" s="142"/>
      <c r="T4142" s="142"/>
    </row>
    <row r="4143" spans="19:20" x14ac:dyDescent="0.3">
      <c r="S4143" s="142"/>
      <c r="T4143" s="142"/>
    </row>
    <row r="4144" spans="19:20" x14ac:dyDescent="0.3">
      <c r="S4144" s="142"/>
      <c r="T4144" s="142"/>
    </row>
    <row r="4145" spans="19:20" x14ac:dyDescent="0.3">
      <c r="S4145" s="142"/>
      <c r="T4145" s="142"/>
    </row>
    <row r="4146" spans="19:20" x14ac:dyDescent="0.3">
      <c r="S4146" s="142"/>
      <c r="T4146" s="142"/>
    </row>
    <row r="4147" spans="19:20" x14ac:dyDescent="0.3">
      <c r="S4147" s="142"/>
      <c r="T4147" s="142"/>
    </row>
    <row r="4148" spans="19:20" x14ac:dyDescent="0.3">
      <c r="S4148" s="142"/>
      <c r="T4148" s="142"/>
    </row>
    <row r="4149" spans="19:20" x14ac:dyDescent="0.3">
      <c r="S4149" s="142"/>
      <c r="T4149" s="142"/>
    </row>
    <row r="4150" spans="19:20" x14ac:dyDescent="0.3">
      <c r="S4150" s="142"/>
      <c r="T4150" s="142"/>
    </row>
    <row r="4151" spans="19:20" x14ac:dyDescent="0.3">
      <c r="S4151" s="142"/>
      <c r="T4151" s="142"/>
    </row>
    <row r="4152" spans="19:20" x14ac:dyDescent="0.3">
      <c r="S4152" s="142"/>
      <c r="T4152" s="142"/>
    </row>
    <row r="4153" spans="19:20" x14ac:dyDescent="0.3">
      <c r="S4153" s="142"/>
      <c r="T4153" s="142"/>
    </row>
    <row r="4154" spans="19:20" x14ac:dyDescent="0.3">
      <c r="S4154" s="142"/>
      <c r="T4154" s="142"/>
    </row>
    <row r="4155" spans="19:20" x14ac:dyDescent="0.3">
      <c r="S4155" s="142"/>
      <c r="T4155" s="142"/>
    </row>
    <row r="4156" spans="19:20" x14ac:dyDescent="0.3">
      <c r="S4156" s="142"/>
      <c r="T4156" s="142"/>
    </row>
    <row r="4157" spans="19:20" x14ac:dyDescent="0.3">
      <c r="S4157" s="142"/>
      <c r="T4157" s="142"/>
    </row>
    <row r="4158" spans="19:20" x14ac:dyDescent="0.3">
      <c r="S4158" s="142"/>
      <c r="T4158" s="142"/>
    </row>
    <row r="4159" spans="19:20" x14ac:dyDescent="0.3">
      <c r="S4159" s="142"/>
      <c r="T4159" s="142"/>
    </row>
    <row r="4160" spans="19:20" x14ac:dyDescent="0.3">
      <c r="S4160" s="142"/>
      <c r="T4160" s="142"/>
    </row>
    <row r="4161" spans="19:20" x14ac:dyDescent="0.3">
      <c r="S4161" s="142"/>
      <c r="T4161" s="142"/>
    </row>
    <row r="4162" spans="19:20" x14ac:dyDescent="0.3">
      <c r="S4162" s="142"/>
      <c r="T4162" s="142"/>
    </row>
    <row r="4163" spans="19:20" x14ac:dyDescent="0.3">
      <c r="S4163" s="142"/>
      <c r="T4163" s="142"/>
    </row>
    <row r="4164" spans="19:20" x14ac:dyDescent="0.3">
      <c r="S4164" s="142"/>
      <c r="T4164" s="142"/>
    </row>
    <row r="4165" spans="19:20" x14ac:dyDescent="0.3">
      <c r="S4165" s="142"/>
      <c r="T4165" s="142"/>
    </row>
    <row r="4166" spans="19:20" x14ac:dyDescent="0.3">
      <c r="S4166" s="142"/>
      <c r="T4166" s="142"/>
    </row>
    <row r="4167" spans="19:20" x14ac:dyDescent="0.3">
      <c r="S4167" s="142"/>
      <c r="T4167" s="142"/>
    </row>
    <row r="4168" spans="19:20" x14ac:dyDescent="0.3">
      <c r="S4168" s="142"/>
      <c r="T4168" s="142"/>
    </row>
    <row r="4169" spans="19:20" x14ac:dyDescent="0.3">
      <c r="S4169" s="142"/>
      <c r="T4169" s="142"/>
    </row>
    <row r="4170" spans="19:20" x14ac:dyDescent="0.3">
      <c r="S4170" s="142"/>
      <c r="T4170" s="142"/>
    </row>
    <row r="4171" spans="19:20" x14ac:dyDescent="0.3">
      <c r="S4171" s="142"/>
      <c r="T4171" s="142"/>
    </row>
    <row r="4172" spans="19:20" x14ac:dyDescent="0.3">
      <c r="S4172" s="142"/>
      <c r="T4172" s="142"/>
    </row>
    <row r="4173" spans="19:20" x14ac:dyDescent="0.3">
      <c r="S4173" s="142"/>
      <c r="T4173" s="142"/>
    </row>
    <row r="4174" spans="19:20" x14ac:dyDescent="0.3">
      <c r="S4174" s="142"/>
      <c r="T4174" s="142"/>
    </row>
    <row r="4175" spans="19:20" x14ac:dyDescent="0.3">
      <c r="S4175" s="142"/>
      <c r="T4175" s="142"/>
    </row>
    <row r="4176" spans="19:20" x14ac:dyDescent="0.3">
      <c r="S4176" s="142"/>
      <c r="T4176" s="142"/>
    </row>
    <row r="4177" spans="19:20" x14ac:dyDescent="0.3">
      <c r="S4177" s="142"/>
      <c r="T4177" s="142"/>
    </row>
    <row r="4178" spans="19:20" x14ac:dyDescent="0.3">
      <c r="S4178" s="142"/>
      <c r="T4178" s="142"/>
    </row>
    <row r="4179" spans="19:20" x14ac:dyDescent="0.3">
      <c r="S4179" s="142"/>
      <c r="T4179" s="142"/>
    </row>
    <row r="4180" spans="19:20" x14ac:dyDescent="0.3">
      <c r="S4180" s="142"/>
      <c r="T4180" s="142"/>
    </row>
    <row r="4181" spans="19:20" x14ac:dyDescent="0.3">
      <c r="S4181" s="142"/>
      <c r="T4181" s="142"/>
    </row>
    <row r="4182" spans="19:20" x14ac:dyDescent="0.3">
      <c r="S4182" s="142"/>
      <c r="T4182" s="142"/>
    </row>
    <row r="4183" spans="19:20" x14ac:dyDescent="0.3">
      <c r="S4183" s="142"/>
      <c r="T4183" s="142"/>
    </row>
    <row r="4184" spans="19:20" x14ac:dyDescent="0.3">
      <c r="S4184" s="142"/>
      <c r="T4184" s="142"/>
    </row>
    <row r="4185" spans="19:20" x14ac:dyDescent="0.3">
      <c r="S4185" s="142"/>
      <c r="T4185" s="142"/>
    </row>
    <row r="4186" spans="19:20" x14ac:dyDescent="0.3">
      <c r="S4186" s="142"/>
      <c r="T4186" s="142"/>
    </row>
    <row r="4187" spans="19:20" x14ac:dyDescent="0.3">
      <c r="S4187" s="142"/>
      <c r="T4187" s="142"/>
    </row>
    <row r="4188" spans="19:20" x14ac:dyDescent="0.3">
      <c r="S4188" s="142"/>
      <c r="T4188" s="142"/>
    </row>
    <row r="4189" spans="19:20" x14ac:dyDescent="0.3">
      <c r="S4189" s="142"/>
      <c r="T4189" s="142"/>
    </row>
    <row r="4190" spans="19:20" x14ac:dyDescent="0.3">
      <c r="S4190" s="142"/>
      <c r="T4190" s="142"/>
    </row>
    <row r="4191" spans="19:20" x14ac:dyDescent="0.3">
      <c r="S4191" s="142"/>
      <c r="T4191" s="142"/>
    </row>
    <row r="4192" spans="19:20" x14ac:dyDescent="0.3">
      <c r="S4192" s="142"/>
      <c r="T4192" s="142"/>
    </row>
    <row r="4193" spans="19:20" x14ac:dyDescent="0.3">
      <c r="S4193" s="142"/>
      <c r="T4193" s="142"/>
    </row>
    <row r="4194" spans="19:20" x14ac:dyDescent="0.3">
      <c r="S4194" s="142"/>
      <c r="T4194" s="142"/>
    </row>
    <row r="4195" spans="19:20" x14ac:dyDescent="0.3">
      <c r="S4195" s="142"/>
      <c r="T4195" s="142"/>
    </row>
    <row r="4196" spans="19:20" x14ac:dyDescent="0.3">
      <c r="S4196" s="142"/>
      <c r="T4196" s="142"/>
    </row>
    <row r="4197" spans="19:20" x14ac:dyDescent="0.3">
      <c r="S4197" s="142"/>
      <c r="T4197" s="142"/>
    </row>
    <row r="4198" spans="19:20" x14ac:dyDescent="0.3">
      <c r="S4198" s="142"/>
      <c r="T4198" s="142"/>
    </row>
    <row r="4199" spans="19:20" x14ac:dyDescent="0.3">
      <c r="S4199" s="142"/>
      <c r="T4199" s="142"/>
    </row>
    <row r="4200" spans="19:20" x14ac:dyDescent="0.3">
      <c r="S4200" s="142"/>
      <c r="T4200" s="142"/>
    </row>
    <row r="4201" spans="19:20" x14ac:dyDescent="0.3">
      <c r="S4201" s="142"/>
      <c r="T4201" s="142"/>
    </row>
    <row r="4202" spans="19:20" x14ac:dyDescent="0.3">
      <c r="S4202" s="142"/>
      <c r="T4202" s="142"/>
    </row>
    <row r="4203" spans="19:20" x14ac:dyDescent="0.3">
      <c r="S4203" s="142"/>
      <c r="T4203" s="142"/>
    </row>
    <row r="4204" spans="19:20" x14ac:dyDescent="0.3">
      <c r="S4204" s="142"/>
      <c r="T4204" s="142"/>
    </row>
    <row r="4205" spans="19:20" x14ac:dyDescent="0.3">
      <c r="S4205" s="142"/>
      <c r="T4205" s="142"/>
    </row>
    <row r="4206" spans="19:20" x14ac:dyDescent="0.3">
      <c r="S4206" s="142"/>
      <c r="T4206" s="142"/>
    </row>
    <row r="4207" spans="19:20" x14ac:dyDescent="0.3">
      <c r="S4207" s="142"/>
      <c r="T4207" s="142"/>
    </row>
    <row r="4208" spans="19:20" x14ac:dyDescent="0.3">
      <c r="S4208" s="142"/>
      <c r="T4208" s="142"/>
    </row>
    <row r="4209" spans="19:20" x14ac:dyDescent="0.3">
      <c r="S4209" s="142"/>
      <c r="T4209" s="142"/>
    </row>
    <row r="4210" spans="19:20" x14ac:dyDescent="0.3">
      <c r="S4210" s="142"/>
      <c r="T4210" s="142"/>
    </row>
    <row r="4211" spans="19:20" x14ac:dyDescent="0.3">
      <c r="S4211" s="142"/>
      <c r="T4211" s="142"/>
    </row>
    <row r="4212" spans="19:20" x14ac:dyDescent="0.3">
      <c r="S4212" s="142"/>
      <c r="T4212" s="142"/>
    </row>
    <row r="4213" spans="19:20" x14ac:dyDescent="0.3">
      <c r="S4213" s="142"/>
      <c r="T4213" s="142"/>
    </row>
    <row r="4214" spans="19:20" x14ac:dyDescent="0.3">
      <c r="S4214" s="142"/>
      <c r="T4214" s="142"/>
    </row>
    <row r="4215" spans="19:20" x14ac:dyDescent="0.3">
      <c r="S4215" s="142"/>
      <c r="T4215" s="142"/>
    </row>
    <row r="4216" spans="19:20" x14ac:dyDescent="0.3">
      <c r="S4216" s="142"/>
      <c r="T4216" s="142"/>
    </row>
    <row r="4217" spans="19:20" x14ac:dyDescent="0.3">
      <c r="S4217" s="142"/>
      <c r="T4217" s="142"/>
    </row>
    <row r="4218" spans="19:20" x14ac:dyDescent="0.3">
      <c r="S4218" s="142"/>
      <c r="T4218" s="142"/>
    </row>
    <row r="4219" spans="19:20" x14ac:dyDescent="0.3">
      <c r="S4219" s="142"/>
      <c r="T4219" s="142"/>
    </row>
    <row r="4220" spans="19:20" x14ac:dyDescent="0.3">
      <c r="S4220" s="142"/>
      <c r="T4220" s="142"/>
    </row>
    <row r="4221" spans="19:20" x14ac:dyDescent="0.3">
      <c r="S4221" s="142"/>
      <c r="T4221" s="142"/>
    </row>
    <row r="4222" spans="19:20" x14ac:dyDescent="0.3">
      <c r="S4222" s="142"/>
      <c r="T4222" s="142"/>
    </row>
    <row r="4223" spans="19:20" x14ac:dyDescent="0.3">
      <c r="S4223" s="142"/>
      <c r="T4223" s="142"/>
    </row>
    <row r="4224" spans="19:20" x14ac:dyDescent="0.3">
      <c r="S4224" s="142"/>
      <c r="T4224" s="142"/>
    </row>
    <row r="4225" spans="19:20" x14ac:dyDescent="0.3">
      <c r="S4225" s="142"/>
      <c r="T4225" s="142"/>
    </row>
    <row r="4226" spans="19:20" x14ac:dyDescent="0.3">
      <c r="S4226" s="142"/>
      <c r="T4226" s="142"/>
    </row>
    <row r="4227" spans="19:20" x14ac:dyDescent="0.3">
      <c r="S4227" s="142"/>
      <c r="T4227" s="142"/>
    </row>
    <row r="4228" spans="19:20" x14ac:dyDescent="0.3">
      <c r="S4228" s="142"/>
      <c r="T4228" s="142"/>
    </row>
    <row r="4229" spans="19:20" x14ac:dyDescent="0.3">
      <c r="S4229" s="142"/>
      <c r="T4229" s="142"/>
    </row>
    <row r="4230" spans="19:20" x14ac:dyDescent="0.3">
      <c r="S4230" s="142"/>
      <c r="T4230" s="142"/>
    </row>
    <row r="4231" spans="19:20" x14ac:dyDescent="0.3">
      <c r="S4231" s="142"/>
      <c r="T4231" s="142"/>
    </row>
    <row r="4232" spans="19:20" x14ac:dyDescent="0.3">
      <c r="S4232" s="142"/>
      <c r="T4232" s="142"/>
    </row>
    <row r="4233" spans="19:20" x14ac:dyDescent="0.3">
      <c r="S4233" s="142"/>
      <c r="T4233" s="142"/>
    </row>
    <row r="4234" spans="19:20" x14ac:dyDescent="0.3">
      <c r="S4234" s="142"/>
      <c r="T4234" s="142"/>
    </row>
    <row r="4235" spans="19:20" x14ac:dyDescent="0.3">
      <c r="S4235" s="142"/>
      <c r="T4235" s="142"/>
    </row>
    <row r="4236" spans="19:20" x14ac:dyDescent="0.3">
      <c r="S4236" s="142"/>
      <c r="T4236" s="142"/>
    </row>
    <row r="4237" spans="19:20" x14ac:dyDescent="0.3">
      <c r="S4237" s="142"/>
      <c r="T4237" s="142"/>
    </row>
    <row r="4238" spans="19:20" x14ac:dyDescent="0.3">
      <c r="S4238" s="142"/>
      <c r="T4238" s="142"/>
    </row>
    <row r="4239" spans="19:20" x14ac:dyDescent="0.3">
      <c r="S4239" s="142"/>
      <c r="T4239" s="142"/>
    </row>
    <row r="4240" spans="19:20" x14ac:dyDescent="0.3">
      <c r="S4240" s="142"/>
      <c r="T4240" s="142"/>
    </row>
    <row r="4241" spans="19:20" x14ac:dyDescent="0.3">
      <c r="S4241" s="142"/>
      <c r="T4241" s="142"/>
    </row>
    <row r="4242" spans="19:20" x14ac:dyDescent="0.3">
      <c r="S4242" s="142"/>
      <c r="T4242" s="142"/>
    </row>
    <row r="4243" spans="19:20" x14ac:dyDescent="0.3">
      <c r="S4243" s="142"/>
      <c r="T4243" s="142"/>
    </row>
    <row r="4244" spans="19:20" x14ac:dyDescent="0.3">
      <c r="S4244" s="142"/>
      <c r="T4244" s="142"/>
    </row>
    <row r="4245" spans="19:20" x14ac:dyDescent="0.3">
      <c r="S4245" s="142"/>
      <c r="T4245" s="142"/>
    </row>
    <row r="4246" spans="19:20" x14ac:dyDescent="0.3">
      <c r="S4246" s="142"/>
      <c r="T4246" s="142"/>
    </row>
    <row r="4247" spans="19:20" x14ac:dyDescent="0.3">
      <c r="S4247" s="142"/>
      <c r="T4247" s="142"/>
    </row>
    <row r="4248" spans="19:20" x14ac:dyDescent="0.3">
      <c r="S4248" s="142"/>
      <c r="T4248" s="142"/>
    </row>
    <row r="4249" spans="19:20" x14ac:dyDescent="0.3">
      <c r="S4249" s="142"/>
      <c r="T4249" s="142"/>
    </row>
    <row r="4250" spans="19:20" x14ac:dyDescent="0.3">
      <c r="S4250" s="142"/>
      <c r="T4250" s="142"/>
    </row>
    <row r="4251" spans="19:20" x14ac:dyDescent="0.3">
      <c r="S4251" s="142"/>
      <c r="T4251" s="142"/>
    </row>
    <row r="4252" spans="19:20" x14ac:dyDescent="0.3">
      <c r="S4252" s="142"/>
      <c r="T4252" s="142"/>
    </row>
    <row r="4253" spans="19:20" x14ac:dyDescent="0.3">
      <c r="S4253" s="142"/>
      <c r="T4253" s="142"/>
    </row>
    <row r="4254" spans="19:20" x14ac:dyDescent="0.3">
      <c r="S4254" s="142"/>
      <c r="T4254" s="142"/>
    </row>
    <row r="4255" spans="19:20" x14ac:dyDescent="0.3">
      <c r="S4255" s="142"/>
      <c r="T4255" s="142"/>
    </row>
    <row r="4256" spans="19:20" x14ac:dyDescent="0.3">
      <c r="S4256" s="142"/>
      <c r="T4256" s="142"/>
    </row>
    <row r="4257" spans="19:20" x14ac:dyDescent="0.3">
      <c r="S4257" s="142"/>
      <c r="T4257" s="142"/>
    </row>
    <row r="4258" spans="19:20" x14ac:dyDescent="0.3">
      <c r="S4258" s="142"/>
      <c r="T4258" s="142"/>
    </row>
    <row r="4259" spans="19:20" x14ac:dyDescent="0.3">
      <c r="S4259" s="142"/>
      <c r="T4259" s="142"/>
    </row>
    <row r="4260" spans="19:20" x14ac:dyDescent="0.3">
      <c r="S4260" s="142"/>
      <c r="T4260" s="142"/>
    </row>
    <row r="4261" spans="19:20" x14ac:dyDescent="0.3">
      <c r="S4261" s="142"/>
      <c r="T4261" s="142"/>
    </row>
    <row r="4262" spans="19:20" x14ac:dyDescent="0.3">
      <c r="S4262" s="142"/>
      <c r="T4262" s="142"/>
    </row>
    <row r="4263" spans="19:20" x14ac:dyDescent="0.3">
      <c r="S4263" s="142"/>
      <c r="T4263" s="142"/>
    </row>
    <row r="4264" spans="19:20" x14ac:dyDescent="0.3">
      <c r="S4264" s="142"/>
      <c r="T4264" s="142"/>
    </row>
    <row r="4265" spans="19:20" x14ac:dyDescent="0.3">
      <c r="S4265" s="142"/>
      <c r="T4265" s="142"/>
    </row>
    <row r="4266" spans="19:20" x14ac:dyDescent="0.3">
      <c r="S4266" s="142"/>
      <c r="T4266" s="142"/>
    </row>
    <row r="4267" spans="19:20" x14ac:dyDescent="0.3">
      <c r="S4267" s="142"/>
      <c r="T4267" s="142"/>
    </row>
    <row r="4268" spans="19:20" x14ac:dyDescent="0.3">
      <c r="S4268" s="142"/>
      <c r="T4268" s="142"/>
    </row>
    <row r="4269" spans="19:20" x14ac:dyDescent="0.3">
      <c r="S4269" s="142"/>
      <c r="T4269" s="142"/>
    </row>
    <row r="4270" spans="19:20" x14ac:dyDescent="0.3">
      <c r="S4270" s="142"/>
      <c r="T4270" s="142"/>
    </row>
    <row r="4271" spans="19:20" x14ac:dyDescent="0.3">
      <c r="S4271" s="142"/>
      <c r="T4271" s="142"/>
    </row>
    <row r="4272" spans="19:20" x14ac:dyDescent="0.3">
      <c r="S4272" s="142"/>
      <c r="T4272" s="142"/>
    </row>
    <row r="4273" spans="19:20" x14ac:dyDescent="0.3">
      <c r="S4273" s="142"/>
      <c r="T4273" s="142"/>
    </row>
    <row r="4274" spans="19:20" x14ac:dyDescent="0.3">
      <c r="S4274" s="142"/>
      <c r="T4274" s="142"/>
    </row>
    <row r="4275" spans="19:20" x14ac:dyDescent="0.3">
      <c r="S4275" s="142"/>
      <c r="T4275" s="142"/>
    </row>
    <row r="4276" spans="19:20" x14ac:dyDescent="0.3">
      <c r="S4276" s="142"/>
      <c r="T4276" s="142"/>
    </row>
    <row r="4277" spans="19:20" x14ac:dyDescent="0.3">
      <c r="S4277" s="142"/>
      <c r="T4277" s="142"/>
    </row>
    <row r="4278" spans="19:20" x14ac:dyDescent="0.3">
      <c r="S4278" s="142"/>
      <c r="T4278" s="142"/>
    </row>
    <row r="4279" spans="19:20" x14ac:dyDescent="0.3">
      <c r="S4279" s="142"/>
      <c r="T4279" s="142"/>
    </row>
    <row r="4280" spans="19:20" x14ac:dyDescent="0.3">
      <c r="S4280" s="142"/>
      <c r="T4280" s="142"/>
    </row>
    <row r="4281" spans="19:20" x14ac:dyDescent="0.3">
      <c r="S4281" s="142"/>
      <c r="T4281" s="142"/>
    </row>
    <row r="4282" spans="19:20" x14ac:dyDescent="0.3">
      <c r="S4282" s="142"/>
      <c r="T4282" s="142"/>
    </row>
    <row r="4283" spans="19:20" x14ac:dyDescent="0.3">
      <c r="S4283" s="142"/>
      <c r="T4283" s="142"/>
    </row>
    <row r="4284" spans="19:20" x14ac:dyDescent="0.3">
      <c r="S4284" s="142"/>
      <c r="T4284" s="142"/>
    </row>
    <row r="4285" spans="19:20" x14ac:dyDescent="0.3">
      <c r="S4285" s="142"/>
      <c r="T4285" s="142"/>
    </row>
    <row r="4286" spans="19:20" x14ac:dyDescent="0.3">
      <c r="S4286" s="142"/>
      <c r="T4286" s="142"/>
    </row>
    <row r="4287" spans="19:20" x14ac:dyDescent="0.3">
      <c r="S4287" s="142"/>
      <c r="T4287" s="142"/>
    </row>
    <row r="4288" spans="19:20" x14ac:dyDescent="0.3">
      <c r="S4288" s="142"/>
      <c r="T4288" s="142"/>
    </row>
    <row r="4289" spans="19:20" x14ac:dyDescent="0.3">
      <c r="S4289" s="142"/>
      <c r="T4289" s="142"/>
    </row>
    <row r="4290" spans="19:20" x14ac:dyDescent="0.3">
      <c r="S4290" s="142"/>
      <c r="T4290" s="142"/>
    </row>
    <row r="4291" spans="19:20" x14ac:dyDescent="0.3">
      <c r="S4291" s="142"/>
      <c r="T4291" s="142"/>
    </row>
    <row r="4292" spans="19:20" x14ac:dyDescent="0.3">
      <c r="S4292" s="142"/>
      <c r="T4292" s="142"/>
    </row>
    <row r="4293" spans="19:20" x14ac:dyDescent="0.3">
      <c r="S4293" s="142"/>
      <c r="T4293" s="142"/>
    </row>
    <row r="4294" spans="19:20" x14ac:dyDescent="0.3">
      <c r="S4294" s="142"/>
      <c r="T4294" s="142"/>
    </row>
    <row r="4295" spans="19:20" x14ac:dyDescent="0.3">
      <c r="S4295" s="142"/>
      <c r="T4295" s="142"/>
    </row>
    <row r="4296" spans="19:20" x14ac:dyDescent="0.3">
      <c r="S4296" s="142"/>
      <c r="T4296" s="142"/>
    </row>
    <row r="4297" spans="19:20" x14ac:dyDescent="0.3">
      <c r="S4297" s="142"/>
      <c r="T4297" s="142"/>
    </row>
    <row r="4298" spans="19:20" x14ac:dyDescent="0.3">
      <c r="S4298" s="142"/>
      <c r="T4298" s="142"/>
    </row>
    <row r="4299" spans="19:20" x14ac:dyDescent="0.3">
      <c r="S4299" s="142"/>
      <c r="T4299" s="142"/>
    </row>
    <row r="4300" spans="19:20" x14ac:dyDescent="0.3">
      <c r="S4300" s="142"/>
      <c r="T4300" s="142"/>
    </row>
    <row r="4301" spans="19:20" x14ac:dyDescent="0.3">
      <c r="S4301" s="142"/>
      <c r="T4301" s="142"/>
    </row>
    <row r="4302" spans="19:20" x14ac:dyDescent="0.3">
      <c r="S4302" s="142"/>
      <c r="T4302" s="142"/>
    </row>
    <row r="4303" spans="19:20" x14ac:dyDescent="0.3">
      <c r="S4303" s="142"/>
      <c r="T4303" s="142"/>
    </row>
    <row r="4304" spans="19:20" x14ac:dyDescent="0.3">
      <c r="S4304" s="142"/>
      <c r="T4304" s="142"/>
    </row>
    <row r="4305" spans="19:20" x14ac:dyDescent="0.3">
      <c r="S4305" s="142"/>
      <c r="T4305" s="142"/>
    </row>
    <row r="4306" spans="19:20" x14ac:dyDescent="0.3">
      <c r="S4306" s="142"/>
      <c r="T4306" s="142"/>
    </row>
    <row r="4307" spans="19:20" x14ac:dyDescent="0.3">
      <c r="S4307" s="142"/>
      <c r="T4307" s="142"/>
    </row>
    <row r="4308" spans="19:20" x14ac:dyDescent="0.3">
      <c r="S4308" s="142"/>
      <c r="T4308" s="142"/>
    </row>
    <row r="4309" spans="19:20" x14ac:dyDescent="0.3">
      <c r="S4309" s="142"/>
      <c r="T4309" s="142"/>
    </row>
    <row r="4310" spans="19:20" x14ac:dyDescent="0.3">
      <c r="S4310" s="142"/>
      <c r="T4310" s="142"/>
    </row>
    <row r="4311" spans="19:20" x14ac:dyDescent="0.3">
      <c r="S4311" s="142"/>
      <c r="T4311" s="142"/>
    </row>
    <row r="4312" spans="19:20" x14ac:dyDescent="0.3">
      <c r="S4312" s="142"/>
      <c r="T4312" s="142"/>
    </row>
    <row r="4313" spans="19:20" x14ac:dyDescent="0.3">
      <c r="S4313" s="142"/>
      <c r="T4313" s="142"/>
    </row>
    <row r="4314" spans="19:20" x14ac:dyDescent="0.3">
      <c r="S4314" s="142"/>
      <c r="T4314" s="142"/>
    </row>
    <row r="4315" spans="19:20" x14ac:dyDescent="0.3">
      <c r="S4315" s="142"/>
      <c r="T4315" s="142"/>
    </row>
    <row r="4316" spans="19:20" x14ac:dyDescent="0.3">
      <c r="S4316" s="142"/>
      <c r="T4316" s="142"/>
    </row>
    <row r="4317" spans="19:20" x14ac:dyDescent="0.3">
      <c r="S4317" s="142"/>
      <c r="T4317" s="142"/>
    </row>
    <row r="4318" spans="19:20" x14ac:dyDescent="0.3">
      <c r="S4318" s="142"/>
      <c r="T4318" s="142"/>
    </row>
    <row r="4319" spans="19:20" x14ac:dyDescent="0.3">
      <c r="S4319" s="142"/>
      <c r="T4319" s="142"/>
    </row>
    <row r="4320" spans="19:20" x14ac:dyDescent="0.3">
      <c r="S4320" s="142"/>
      <c r="T4320" s="142"/>
    </row>
    <row r="4321" spans="19:20" x14ac:dyDescent="0.3">
      <c r="S4321" s="142"/>
      <c r="T4321" s="142"/>
    </row>
    <row r="4322" spans="19:20" x14ac:dyDescent="0.3">
      <c r="S4322" s="142"/>
      <c r="T4322" s="142"/>
    </row>
    <row r="4323" spans="19:20" x14ac:dyDescent="0.3">
      <c r="S4323" s="142"/>
      <c r="T4323" s="142"/>
    </row>
    <row r="4324" spans="19:20" x14ac:dyDescent="0.3">
      <c r="S4324" s="142"/>
      <c r="T4324" s="142"/>
    </row>
    <row r="4325" spans="19:20" x14ac:dyDescent="0.3">
      <c r="S4325" s="142"/>
      <c r="T4325" s="142"/>
    </row>
    <row r="4326" spans="19:20" x14ac:dyDescent="0.3">
      <c r="S4326" s="142"/>
      <c r="T4326" s="142"/>
    </row>
    <row r="4327" spans="19:20" x14ac:dyDescent="0.3">
      <c r="S4327" s="142"/>
      <c r="T4327" s="142"/>
    </row>
    <row r="4328" spans="19:20" x14ac:dyDescent="0.3">
      <c r="S4328" s="142"/>
      <c r="T4328" s="142"/>
    </row>
    <row r="4329" spans="19:20" x14ac:dyDescent="0.3">
      <c r="S4329" s="142"/>
      <c r="T4329" s="142"/>
    </row>
    <row r="4330" spans="19:20" x14ac:dyDescent="0.3">
      <c r="S4330" s="142"/>
      <c r="T4330" s="142"/>
    </row>
    <row r="4331" spans="19:20" x14ac:dyDescent="0.3">
      <c r="S4331" s="142"/>
      <c r="T4331" s="142"/>
    </row>
    <row r="4332" spans="19:20" x14ac:dyDescent="0.3">
      <c r="S4332" s="142"/>
      <c r="T4332" s="142"/>
    </row>
    <row r="4333" spans="19:20" x14ac:dyDescent="0.3">
      <c r="S4333" s="142"/>
      <c r="T4333" s="142"/>
    </row>
    <row r="4334" spans="19:20" x14ac:dyDescent="0.3">
      <c r="S4334" s="142"/>
      <c r="T4334" s="142"/>
    </row>
    <row r="4335" spans="19:20" x14ac:dyDescent="0.3">
      <c r="S4335" s="142"/>
      <c r="T4335" s="142"/>
    </row>
    <row r="4336" spans="19:20" x14ac:dyDescent="0.3">
      <c r="S4336" s="142"/>
      <c r="T4336" s="142"/>
    </row>
    <row r="4337" spans="19:20" x14ac:dyDescent="0.3">
      <c r="S4337" s="142"/>
      <c r="T4337" s="142"/>
    </row>
    <row r="4338" spans="19:20" x14ac:dyDescent="0.3">
      <c r="S4338" s="142"/>
      <c r="T4338" s="142"/>
    </row>
    <row r="4339" spans="19:20" x14ac:dyDescent="0.3">
      <c r="S4339" s="142"/>
      <c r="T4339" s="142"/>
    </row>
    <row r="4340" spans="19:20" x14ac:dyDescent="0.3">
      <c r="S4340" s="142"/>
      <c r="T4340" s="142"/>
    </row>
    <row r="4341" spans="19:20" x14ac:dyDescent="0.3">
      <c r="S4341" s="142"/>
      <c r="T4341" s="142"/>
    </row>
    <row r="4342" spans="19:20" x14ac:dyDescent="0.3">
      <c r="S4342" s="142"/>
      <c r="T4342" s="142"/>
    </row>
    <row r="4343" spans="19:20" x14ac:dyDescent="0.3">
      <c r="S4343" s="142"/>
      <c r="T4343" s="142"/>
    </row>
    <row r="4344" spans="19:20" x14ac:dyDescent="0.3">
      <c r="S4344" s="142"/>
      <c r="T4344" s="142"/>
    </row>
    <row r="4345" spans="19:20" x14ac:dyDescent="0.3">
      <c r="S4345" s="142"/>
      <c r="T4345" s="142"/>
    </row>
    <row r="4346" spans="19:20" x14ac:dyDescent="0.3">
      <c r="S4346" s="142"/>
      <c r="T4346" s="142"/>
    </row>
    <row r="4347" spans="19:20" x14ac:dyDescent="0.3">
      <c r="S4347" s="142"/>
      <c r="T4347" s="142"/>
    </row>
    <row r="4348" spans="19:20" x14ac:dyDescent="0.3">
      <c r="S4348" s="142"/>
      <c r="T4348" s="142"/>
    </row>
    <row r="4349" spans="19:20" x14ac:dyDescent="0.3">
      <c r="S4349" s="142"/>
      <c r="T4349" s="142"/>
    </row>
    <row r="4350" spans="19:20" x14ac:dyDescent="0.3">
      <c r="S4350" s="142"/>
      <c r="T4350" s="142"/>
    </row>
    <row r="4351" spans="19:20" x14ac:dyDescent="0.3">
      <c r="S4351" s="142"/>
      <c r="T4351" s="142"/>
    </row>
    <row r="4352" spans="19:20" x14ac:dyDescent="0.3">
      <c r="S4352" s="142"/>
      <c r="T4352" s="142"/>
    </row>
    <row r="4353" spans="19:20" x14ac:dyDescent="0.3">
      <c r="S4353" s="142"/>
      <c r="T4353" s="142"/>
    </row>
    <row r="4354" spans="19:20" x14ac:dyDescent="0.3">
      <c r="S4354" s="142"/>
      <c r="T4354" s="142"/>
    </row>
    <row r="4355" spans="19:20" x14ac:dyDescent="0.3">
      <c r="S4355" s="142"/>
      <c r="T4355" s="142"/>
    </row>
    <row r="4356" spans="19:20" x14ac:dyDescent="0.3">
      <c r="S4356" s="142"/>
      <c r="T4356" s="142"/>
    </row>
    <row r="4357" spans="19:20" x14ac:dyDescent="0.3">
      <c r="S4357" s="142"/>
      <c r="T4357" s="142"/>
    </row>
    <row r="4358" spans="19:20" x14ac:dyDescent="0.3">
      <c r="S4358" s="142"/>
      <c r="T4358" s="142"/>
    </row>
    <row r="4359" spans="19:20" x14ac:dyDescent="0.3">
      <c r="S4359" s="142"/>
      <c r="T4359" s="142"/>
    </row>
    <row r="4360" spans="19:20" x14ac:dyDescent="0.3">
      <c r="S4360" s="142"/>
      <c r="T4360" s="142"/>
    </row>
    <row r="4361" spans="19:20" x14ac:dyDescent="0.3">
      <c r="S4361" s="142"/>
      <c r="T4361" s="142"/>
    </row>
    <row r="4362" spans="19:20" x14ac:dyDescent="0.3">
      <c r="S4362" s="142"/>
      <c r="T4362" s="142"/>
    </row>
    <row r="4363" spans="19:20" x14ac:dyDescent="0.3">
      <c r="S4363" s="142"/>
      <c r="T4363" s="142"/>
    </row>
    <row r="4364" spans="19:20" x14ac:dyDescent="0.3">
      <c r="S4364" s="142"/>
      <c r="T4364" s="142"/>
    </row>
    <row r="4365" spans="19:20" x14ac:dyDescent="0.3">
      <c r="S4365" s="142"/>
      <c r="T4365" s="142"/>
    </row>
    <row r="4366" spans="19:20" x14ac:dyDescent="0.3">
      <c r="S4366" s="142"/>
      <c r="T4366" s="142"/>
    </row>
    <row r="4367" spans="19:20" x14ac:dyDescent="0.3">
      <c r="S4367" s="142"/>
      <c r="T4367" s="142"/>
    </row>
    <row r="4368" spans="19:20" x14ac:dyDescent="0.3">
      <c r="S4368" s="142"/>
      <c r="T4368" s="142"/>
    </row>
    <row r="4369" spans="19:20" x14ac:dyDescent="0.3">
      <c r="S4369" s="142"/>
      <c r="T4369" s="142"/>
    </row>
    <row r="4370" spans="19:20" x14ac:dyDescent="0.3">
      <c r="S4370" s="142"/>
      <c r="T4370" s="142"/>
    </row>
    <row r="4371" spans="19:20" x14ac:dyDescent="0.3">
      <c r="S4371" s="142"/>
      <c r="T4371" s="142"/>
    </row>
    <row r="4372" spans="19:20" x14ac:dyDescent="0.3">
      <c r="S4372" s="142"/>
      <c r="T4372" s="142"/>
    </row>
    <row r="4373" spans="19:20" x14ac:dyDescent="0.3">
      <c r="S4373" s="142"/>
      <c r="T4373" s="142"/>
    </row>
    <row r="4374" spans="19:20" x14ac:dyDescent="0.3">
      <c r="S4374" s="142"/>
      <c r="T4374" s="142"/>
    </row>
    <row r="4375" spans="19:20" x14ac:dyDescent="0.3">
      <c r="S4375" s="142"/>
      <c r="T4375" s="142"/>
    </row>
    <row r="4376" spans="19:20" x14ac:dyDescent="0.3">
      <c r="S4376" s="142"/>
      <c r="T4376" s="142"/>
    </row>
    <row r="4377" spans="19:20" x14ac:dyDescent="0.3">
      <c r="S4377" s="142"/>
      <c r="T4377" s="142"/>
    </row>
    <row r="4378" spans="19:20" x14ac:dyDescent="0.3">
      <c r="S4378" s="142"/>
      <c r="T4378" s="142"/>
    </row>
    <row r="4379" spans="19:20" x14ac:dyDescent="0.3">
      <c r="S4379" s="142"/>
      <c r="T4379" s="142"/>
    </row>
    <row r="4380" spans="19:20" x14ac:dyDescent="0.3">
      <c r="S4380" s="142"/>
      <c r="T4380" s="142"/>
    </row>
    <row r="4381" spans="19:20" x14ac:dyDescent="0.3">
      <c r="S4381" s="142"/>
      <c r="T4381" s="142"/>
    </row>
    <row r="4382" spans="19:20" x14ac:dyDescent="0.3">
      <c r="S4382" s="142"/>
      <c r="T4382" s="142"/>
    </row>
    <row r="4383" spans="19:20" x14ac:dyDescent="0.3">
      <c r="S4383" s="142"/>
      <c r="T4383" s="142"/>
    </row>
    <row r="4384" spans="19:20" x14ac:dyDescent="0.3">
      <c r="S4384" s="142"/>
      <c r="T4384" s="142"/>
    </row>
    <row r="4385" spans="19:20" x14ac:dyDescent="0.3">
      <c r="S4385" s="142"/>
      <c r="T4385" s="142"/>
    </row>
    <row r="4386" spans="19:20" x14ac:dyDescent="0.3">
      <c r="S4386" s="142"/>
      <c r="T4386" s="142"/>
    </row>
    <row r="4387" spans="19:20" x14ac:dyDescent="0.3">
      <c r="S4387" s="142"/>
      <c r="T4387" s="142"/>
    </row>
    <row r="4388" spans="19:20" x14ac:dyDescent="0.3">
      <c r="S4388" s="142"/>
      <c r="T4388" s="142"/>
    </row>
    <row r="4389" spans="19:20" x14ac:dyDescent="0.3">
      <c r="S4389" s="142"/>
      <c r="T4389" s="142"/>
    </row>
    <row r="4390" spans="19:20" x14ac:dyDescent="0.3">
      <c r="S4390" s="142"/>
      <c r="T4390" s="142"/>
    </row>
    <row r="4391" spans="19:20" x14ac:dyDescent="0.3">
      <c r="S4391" s="142"/>
      <c r="T4391" s="142"/>
    </row>
    <row r="4392" spans="19:20" x14ac:dyDescent="0.3">
      <c r="S4392" s="142"/>
      <c r="T4392" s="142"/>
    </row>
    <row r="4393" spans="19:20" x14ac:dyDescent="0.3">
      <c r="S4393" s="142"/>
      <c r="T4393" s="142"/>
    </row>
    <row r="4394" spans="19:20" x14ac:dyDescent="0.3">
      <c r="S4394" s="142"/>
      <c r="T4394" s="142"/>
    </row>
    <row r="4395" spans="19:20" x14ac:dyDescent="0.3">
      <c r="S4395" s="142"/>
      <c r="T4395" s="142"/>
    </row>
    <row r="4396" spans="19:20" x14ac:dyDescent="0.3">
      <c r="S4396" s="142"/>
      <c r="T4396" s="142"/>
    </row>
    <row r="4397" spans="19:20" x14ac:dyDescent="0.3">
      <c r="S4397" s="142"/>
      <c r="T4397" s="142"/>
    </row>
    <row r="4398" spans="19:20" x14ac:dyDescent="0.3">
      <c r="S4398" s="142"/>
      <c r="T4398" s="142"/>
    </row>
    <row r="4399" spans="19:20" x14ac:dyDescent="0.3">
      <c r="S4399" s="142"/>
      <c r="T4399" s="142"/>
    </row>
    <row r="4400" spans="19:20" x14ac:dyDescent="0.3">
      <c r="S4400" s="142"/>
      <c r="T4400" s="142"/>
    </row>
    <row r="4401" spans="19:20" x14ac:dyDescent="0.3">
      <c r="S4401" s="142"/>
      <c r="T4401" s="142"/>
    </row>
    <row r="4402" spans="19:20" x14ac:dyDescent="0.3">
      <c r="S4402" s="142"/>
      <c r="T4402" s="142"/>
    </row>
    <row r="4403" spans="19:20" x14ac:dyDescent="0.3">
      <c r="S4403" s="142"/>
      <c r="T4403" s="142"/>
    </row>
    <row r="4404" spans="19:20" x14ac:dyDescent="0.3">
      <c r="S4404" s="142"/>
      <c r="T4404" s="142"/>
    </row>
    <row r="4405" spans="19:20" x14ac:dyDescent="0.3">
      <c r="S4405" s="142"/>
      <c r="T4405" s="142"/>
    </row>
    <row r="4406" spans="19:20" x14ac:dyDescent="0.3">
      <c r="S4406" s="142"/>
      <c r="T4406" s="142"/>
    </row>
    <row r="4407" spans="19:20" x14ac:dyDescent="0.3">
      <c r="S4407" s="142"/>
      <c r="T4407" s="142"/>
    </row>
    <row r="4408" spans="19:20" x14ac:dyDescent="0.3">
      <c r="S4408" s="142"/>
      <c r="T4408" s="142"/>
    </row>
    <row r="4409" spans="19:20" x14ac:dyDescent="0.3">
      <c r="S4409" s="142"/>
      <c r="T4409" s="142"/>
    </row>
    <row r="4410" spans="19:20" x14ac:dyDescent="0.3">
      <c r="S4410" s="142"/>
      <c r="T4410" s="142"/>
    </row>
    <row r="4411" spans="19:20" x14ac:dyDescent="0.3">
      <c r="S4411" s="142"/>
      <c r="T4411" s="142"/>
    </row>
    <row r="4412" spans="19:20" x14ac:dyDescent="0.3">
      <c r="S4412" s="142"/>
      <c r="T4412" s="142"/>
    </row>
    <row r="4413" spans="19:20" x14ac:dyDescent="0.3">
      <c r="S4413" s="142"/>
      <c r="T4413" s="142"/>
    </row>
    <row r="4414" spans="19:20" x14ac:dyDescent="0.3">
      <c r="S4414" s="142"/>
      <c r="T4414" s="142"/>
    </row>
    <row r="4415" spans="19:20" x14ac:dyDescent="0.3">
      <c r="S4415" s="142"/>
      <c r="T4415" s="142"/>
    </row>
    <row r="4416" spans="19:20" x14ac:dyDescent="0.3">
      <c r="S4416" s="142"/>
      <c r="T4416" s="142"/>
    </row>
    <row r="4417" spans="19:20" x14ac:dyDescent="0.3">
      <c r="S4417" s="142"/>
      <c r="T4417" s="142"/>
    </row>
    <row r="4418" spans="19:20" x14ac:dyDescent="0.3">
      <c r="S4418" s="142"/>
      <c r="T4418" s="142"/>
    </row>
    <row r="4419" spans="19:20" x14ac:dyDescent="0.3">
      <c r="S4419" s="142"/>
      <c r="T4419" s="142"/>
    </row>
    <row r="4420" spans="19:20" x14ac:dyDescent="0.3">
      <c r="S4420" s="142"/>
      <c r="T4420" s="142"/>
    </row>
    <row r="4421" spans="19:20" x14ac:dyDescent="0.3">
      <c r="S4421" s="142"/>
      <c r="T4421" s="142"/>
    </row>
    <row r="4422" spans="19:20" x14ac:dyDescent="0.3">
      <c r="S4422" s="142"/>
      <c r="T4422" s="142"/>
    </row>
    <row r="4423" spans="19:20" x14ac:dyDescent="0.3">
      <c r="S4423" s="142"/>
      <c r="T4423" s="142"/>
    </row>
    <row r="4424" spans="19:20" x14ac:dyDescent="0.3">
      <c r="S4424" s="142"/>
      <c r="T4424" s="142"/>
    </row>
    <row r="4425" spans="19:20" x14ac:dyDescent="0.3">
      <c r="S4425" s="142"/>
      <c r="T4425" s="142"/>
    </row>
    <row r="4426" spans="19:20" x14ac:dyDescent="0.3">
      <c r="S4426" s="142"/>
      <c r="T4426" s="142"/>
    </row>
    <row r="4427" spans="19:20" x14ac:dyDescent="0.3">
      <c r="S4427" s="142"/>
      <c r="T4427" s="142"/>
    </row>
    <row r="4428" spans="19:20" x14ac:dyDescent="0.3">
      <c r="S4428" s="142"/>
      <c r="T4428" s="142"/>
    </row>
    <row r="4429" spans="19:20" x14ac:dyDescent="0.3">
      <c r="S4429" s="142"/>
      <c r="T4429" s="142"/>
    </row>
    <row r="4430" spans="19:20" x14ac:dyDescent="0.3">
      <c r="S4430" s="142"/>
      <c r="T4430" s="142"/>
    </row>
    <row r="4431" spans="19:20" x14ac:dyDescent="0.3">
      <c r="S4431" s="142"/>
      <c r="T4431" s="142"/>
    </row>
    <row r="4432" spans="19:20" x14ac:dyDescent="0.3">
      <c r="S4432" s="142"/>
      <c r="T4432" s="142"/>
    </row>
    <row r="4433" spans="19:20" x14ac:dyDescent="0.3">
      <c r="S4433" s="142"/>
      <c r="T4433" s="142"/>
    </row>
    <row r="4434" spans="19:20" x14ac:dyDescent="0.3">
      <c r="S4434" s="142"/>
      <c r="T4434" s="142"/>
    </row>
    <row r="4435" spans="19:20" x14ac:dyDescent="0.3">
      <c r="S4435" s="142"/>
      <c r="T4435" s="142"/>
    </row>
    <row r="4436" spans="19:20" x14ac:dyDescent="0.3">
      <c r="S4436" s="142"/>
      <c r="T4436" s="142"/>
    </row>
    <row r="4437" spans="19:20" x14ac:dyDescent="0.3">
      <c r="S4437" s="142"/>
      <c r="T4437" s="142"/>
    </row>
    <row r="4438" spans="19:20" x14ac:dyDescent="0.3">
      <c r="S4438" s="142"/>
      <c r="T4438" s="142"/>
    </row>
    <row r="4439" spans="19:20" x14ac:dyDescent="0.3">
      <c r="S4439" s="142"/>
      <c r="T4439" s="142"/>
    </row>
    <row r="4440" spans="19:20" x14ac:dyDescent="0.3">
      <c r="S4440" s="142"/>
      <c r="T4440" s="142"/>
    </row>
    <row r="4441" spans="19:20" x14ac:dyDescent="0.3">
      <c r="S4441" s="142"/>
      <c r="T4441" s="142"/>
    </row>
    <row r="4442" spans="19:20" x14ac:dyDescent="0.3">
      <c r="S4442" s="142"/>
      <c r="T4442" s="142"/>
    </row>
    <row r="4443" spans="19:20" x14ac:dyDescent="0.3">
      <c r="S4443" s="142"/>
      <c r="T4443" s="142"/>
    </row>
    <row r="4444" spans="19:20" x14ac:dyDescent="0.3">
      <c r="S4444" s="142"/>
      <c r="T4444" s="142"/>
    </row>
    <row r="4445" spans="19:20" x14ac:dyDescent="0.3">
      <c r="S4445" s="142"/>
      <c r="T4445" s="142"/>
    </row>
    <row r="4446" spans="19:20" x14ac:dyDescent="0.3">
      <c r="S4446" s="142"/>
      <c r="T4446" s="142"/>
    </row>
    <row r="4447" spans="19:20" x14ac:dyDescent="0.3">
      <c r="S4447" s="142"/>
      <c r="T4447" s="142"/>
    </row>
    <row r="4448" spans="19:20" x14ac:dyDescent="0.3">
      <c r="S4448" s="142"/>
      <c r="T4448" s="142"/>
    </row>
    <row r="4449" spans="19:20" x14ac:dyDescent="0.3">
      <c r="S4449" s="142"/>
      <c r="T4449" s="142"/>
    </row>
    <row r="4450" spans="19:20" x14ac:dyDescent="0.3">
      <c r="S4450" s="142"/>
      <c r="T4450" s="142"/>
    </row>
    <row r="4451" spans="19:20" x14ac:dyDescent="0.3">
      <c r="S4451" s="142"/>
      <c r="T4451" s="142"/>
    </row>
    <row r="4452" spans="19:20" x14ac:dyDescent="0.3">
      <c r="S4452" s="142"/>
      <c r="T4452" s="142"/>
    </row>
    <row r="4453" spans="19:20" x14ac:dyDescent="0.3">
      <c r="S4453" s="142"/>
      <c r="T4453" s="142"/>
    </row>
    <row r="4454" spans="19:20" x14ac:dyDescent="0.3">
      <c r="S4454" s="142"/>
      <c r="T4454" s="142"/>
    </row>
    <row r="4455" spans="19:20" x14ac:dyDescent="0.3">
      <c r="S4455" s="142"/>
      <c r="T4455" s="142"/>
    </row>
    <row r="4456" spans="19:20" x14ac:dyDescent="0.3">
      <c r="S4456" s="142"/>
      <c r="T4456" s="142"/>
    </row>
    <row r="4457" spans="19:20" x14ac:dyDescent="0.3">
      <c r="S4457" s="142"/>
      <c r="T4457" s="142"/>
    </row>
    <row r="4458" spans="19:20" x14ac:dyDescent="0.3">
      <c r="S4458" s="142"/>
      <c r="T4458" s="142"/>
    </row>
    <row r="4459" spans="19:20" x14ac:dyDescent="0.3">
      <c r="S4459" s="142"/>
      <c r="T4459" s="142"/>
    </row>
    <row r="4460" spans="19:20" x14ac:dyDescent="0.3">
      <c r="S4460" s="142"/>
      <c r="T4460" s="142"/>
    </row>
    <row r="4461" spans="19:20" x14ac:dyDescent="0.3">
      <c r="S4461" s="142"/>
      <c r="T4461" s="142"/>
    </row>
    <row r="4462" spans="19:20" x14ac:dyDescent="0.3">
      <c r="S4462" s="142"/>
      <c r="T4462" s="142"/>
    </row>
    <row r="4463" spans="19:20" x14ac:dyDescent="0.3">
      <c r="S4463" s="142"/>
      <c r="T4463" s="142"/>
    </row>
    <row r="4464" spans="19:20" x14ac:dyDescent="0.3">
      <c r="S4464" s="142"/>
      <c r="T4464" s="142"/>
    </row>
    <row r="4465" spans="19:20" x14ac:dyDescent="0.3">
      <c r="S4465" s="142"/>
      <c r="T4465" s="142"/>
    </row>
    <row r="4466" spans="19:20" x14ac:dyDescent="0.3">
      <c r="S4466" s="142"/>
      <c r="T4466" s="142"/>
    </row>
    <row r="4467" spans="19:20" x14ac:dyDescent="0.3">
      <c r="S4467" s="142"/>
      <c r="T4467" s="142"/>
    </row>
    <row r="4468" spans="19:20" x14ac:dyDescent="0.3">
      <c r="S4468" s="142"/>
      <c r="T4468" s="142"/>
    </row>
    <row r="4469" spans="19:20" x14ac:dyDescent="0.3">
      <c r="S4469" s="142"/>
      <c r="T4469" s="142"/>
    </row>
    <row r="4470" spans="19:20" x14ac:dyDescent="0.3">
      <c r="S4470" s="142"/>
      <c r="T4470" s="142"/>
    </row>
    <row r="4471" spans="19:20" x14ac:dyDescent="0.3">
      <c r="S4471" s="142"/>
      <c r="T4471" s="142"/>
    </row>
    <row r="4472" spans="19:20" x14ac:dyDescent="0.3">
      <c r="S4472" s="142"/>
      <c r="T4472" s="142"/>
    </row>
    <row r="4473" spans="19:20" x14ac:dyDescent="0.3">
      <c r="S4473" s="142"/>
      <c r="T4473" s="142"/>
    </row>
    <row r="4474" spans="19:20" x14ac:dyDescent="0.3">
      <c r="S4474" s="142"/>
      <c r="T4474" s="142"/>
    </row>
    <row r="4475" spans="19:20" x14ac:dyDescent="0.3">
      <c r="S4475" s="142"/>
      <c r="T4475" s="142"/>
    </row>
    <row r="4476" spans="19:20" x14ac:dyDescent="0.3">
      <c r="S4476" s="142"/>
      <c r="T4476" s="142"/>
    </row>
    <row r="4477" spans="19:20" x14ac:dyDescent="0.3">
      <c r="S4477" s="142"/>
      <c r="T4477" s="142"/>
    </row>
    <row r="4478" spans="19:20" x14ac:dyDescent="0.3">
      <c r="S4478" s="142"/>
      <c r="T4478" s="142"/>
    </row>
    <row r="4479" spans="19:20" x14ac:dyDescent="0.3">
      <c r="S4479" s="142"/>
      <c r="T4479" s="142"/>
    </row>
    <row r="4480" spans="19:20" x14ac:dyDescent="0.3">
      <c r="S4480" s="142"/>
      <c r="T4480" s="142"/>
    </row>
    <row r="4481" spans="19:20" x14ac:dyDescent="0.3">
      <c r="S4481" s="142"/>
      <c r="T4481" s="142"/>
    </row>
    <row r="4482" spans="19:20" x14ac:dyDescent="0.3">
      <c r="S4482" s="142"/>
      <c r="T4482" s="142"/>
    </row>
    <row r="4483" spans="19:20" x14ac:dyDescent="0.3">
      <c r="S4483" s="142"/>
      <c r="T4483" s="142"/>
    </row>
    <row r="4484" spans="19:20" x14ac:dyDescent="0.3">
      <c r="S4484" s="142"/>
      <c r="T4484" s="142"/>
    </row>
    <row r="4485" spans="19:20" x14ac:dyDescent="0.3">
      <c r="S4485" s="142"/>
      <c r="T4485" s="142"/>
    </row>
    <row r="4486" spans="19:20" x14ac:dyDescent="0.3">
      <c r="S4486" s="142"/>
      <c r="T4486" s="142"/>
    </row>
    <row r="4487" spans="19:20" x14ac:dyDescent="0.3">
      <c r="S4487" s="142"/>
      <c r="T4487" s="142"/>
    </row>
    <row r="4488" spans="19:20" x14ac:dyDescent="0.3">
      <c r="S4488" s="142"/>
      <c r="T4488" s="142"/>
    </row>
    <row r="4489" spans="19:20" x14ac:dyDescent="0.3">
      <c r="S4489" s="142"/>
      <c r="T4489" s="142"/>
    </row>
    <row r="4490" spans="19:20" x14ac:dyDescent="0.3">
      <c r="S4490" s="142"/>
      <c r="T4490" s="142"/>
    </row>
    <row r="4491" spans="19:20" x14ac:dyDescent="0.3">
      <c r="S4491" s="142"/>
      <c r="T4491" s="142"/>
    </row>
    <row r="4492" spans="19:20" x14ac:dyDescent="0.3">
      <c r="S4492" s="142"/>
      <c r="T4492" s="142"/>
    </row>
    <row r="4493" spans="19:20" x14ac:dyDescent="0.3">
      <c r="S4493" s="142"/>
      <c r="T4493" s="142"/>
    </row>
    <row r="4494" spans="19:20" x14ac:dyDescent="0.3">
      <c r="S4494" s="142"/>
      <c r="T4494" s="142"/>
    </row>
    <row r="4495" spans="19:20" x14ac:dyDescent="0.3">
      <c r="S4495" s="142"/>
      <c r="T4495" s="142"/>
    </row>
    <row r="4496" spans="19:20" x14ac:dyDescent="0.3">
      <c r="S4496" s="142"/>
      <c r="T4496" s="142"/>
    </row>
    <row r="4497" spans="19:20" x14ac:dyDescent="0.3">
      <c r="S4497" s="142"/>
      <c r="T4497" s="142"/>
    </row>
    <row r="4498" spans="19:20" x14ac:dyDescent="0.3">
      <c r="S4498" s="142"/>
      <c r="T4498" s="142"/>
    </row>
    <row r="4499" spans="19:20" x14ac:dyDescent="0.3">
      <c r="S4499" s="142"/>
      <c r="T4499" s="142"/>
    </row>
    <row r="4500" spans="19:20" x14ac:dyDescent="0.3">
      <c r="S4500" s="142"/>
      <c r="T4500" s="142"/>
    </row>
    <row r="4501" spans="19:20" x14ac:dyDescent="0.3">
      <c r="S4501" s="142"/>
      <c r="T4501" s="142"/>
    </row>
    <row r="4502" spans="19:20" x14ac:dyDescent="0.3">
      <c r="S4502" s="142"/>
      <c r="T4502" s="142"/>
    </row>
    <row r="4503" spans="19:20" x14ac:dyDescent="0.3">
      <c r="S4503" s="142"/>
      <c r="T4503" s="142"/>
    </row>
    <row r="4504" spans="19:20" x14ac:dyDescent="0.3">
      <c r="S4504" s="142"/>
      <c r="T4504" s="142"/>
    </row>
    <row r="4505" spans="19:20" x14ac:dyDescent="0.3">
      <c r="S4505" s="142"/>
      <c r="T4505" s="142"/>
    </row>
    <row r="4506" spans="19:20" x14ac:dyDescent="0.3">
      <c r="S4506" s="142"/>
      <c r="T4506" s="142"/>
    </row>
    <row r="4507" spans="19:20" x14ac:dyDescent="0.3">
      <c r="S4507" s="142"/>
      <c r="T4507" s="142"/>
    </row>
    <row r="4508" spans="19:20" x14ac:dyDescent="0.3">
      <c r="S4508" s="142"/>
      <c r="T4508" s="142"/>
    </row>
    <row r="4509" spans="19:20" x14ac:dyDescent="0.3">
      <c r="S4509" s="142"/>
      <c r="T4509" s="142"/>
    </row>
    <row r="4510" spans="19:20" x14ac:dyDescent="0.3">
      <c r="S4510" s="142"/>
      <c r="T4510" s="142"/>
    </row>
    <row r="4511" spans="19:20" x14ac:dyDescent="0.3">
      <c r="S4511" s="142"/>
      <c r="T4511" s="142"/>
    </row>
    <row r="4512" spans="19:20" x14ac:dyDescent="0.3">
      <c r="S4512" s="142"/>
      <c r="T4512" s="142"/>
    </row>
    <row r="4513" spans="19:20" x14ac:dyDescent="0.3">
      <c r="S4513" s="142"/>
      <c r="T4513" s="142"/>
    </row>
    <row r="4514" spans="19:20" x14ac:dyDescent="0.3">
      <c r="S4514" s="142"/>
      <c r="T4514" s="142"/>
    </row>
    <row r="4515" spans="19:20" x14ac:dyDescent="0.3">
      <c r="S4515" s="142"/>
      <c r="T4515" s="142"/>
    </row>
    <row r="4516" spans="19:20" x14ac:dyDescent="0.3">
      <c r="S4516" s="142"/>
      <c r="T4516" s="142"/>
    </row>
    <row r="4517" spans="19:20" x14ac:dyDescent="0.3">
      <c r="S4517" s="142"/>
      <c r="T4517" s="142"/>
    </row>
    <row r="4518" spans="19:20" x14ac:dyDescent="0.3">
      <c r="S4518" s="142"/>
      <c r="T4518" s="142"/>
    </row>
    <row r="4519" spans="19:20" x14ac:dyDescent="0.3">
      <c r="S4519" s="142"/>
      <c r="T4519" s="142"/>
    </row>
    <row r="4520" spans="19:20" x14ac:dyDescent="0.3">
      <c r="S4520" s="142"/>
      <c r="T4520" s="142"/>
    </row>
    <row r="4521" spans="19:20" x14ac:dyDescent="0.3">
      <c r="S4521" s="142"/>
      <c r="T4521" s="142"/>
    </row>
    <row r="4522" spans="19:20" x14ac:dyDescent="0.3">
      <c r="S4522" s="142"/>
      <c r="T4522" s="142"/>
    </row>
    <row r="4523" spans="19:20" x14ac:dyDescent="0.3">
      <c r="S4523" s="142"/>
      <c r="T4523" s="142"/>
    </row>
    <row r="4524" spans="19:20" x14ac:dyDescent="0.3">
      <c r="S4524" s="142"/>
      <c r="T4524" s="142"/>
    </row>
    <row r="4525" spans="19:20" x14ac:dyDescent="0.3">
      <c r="S4525" s="142"/>
      <c r="T4525" s="142"/>
    </row>
    <row r="4526" spans="19:20" x14ac:dyDescent="0.3">
      <c r="S4526" s="142"/>
      <c r="T4526" s="142"/>
    </row>
    <row r="4527" spans="19:20" x14ac:dyDescent="0.3">
      <c r="S4527" s="142"/>
      <c r="T4527" s="142"/>
    </row>
    <row r="4528" spans="19:20" x14ac:dyDescent="0.3">
      <c r="S4528" s="142"/>
      <c r="T4528" s="142"/>
    </row>
    <row r="4529" spans="19:20" x14ac:dyDescent="0.3">
      <c r="S4529" s="142"/>
      <c r="T4529" s="142"/>
    </row>
    <row r="4530" spans="19:20" x14ac:dyDescent="0.3">
      <c r="S4530" s="142"/>
      <c r="T4530" s="142"/>
    </row>
    <row r="4531" spans="19:20" x14ac:dyDescent="0.3">
      <c r="S4531" s="142"/>
      <c r="T4531" s="142"/>
    </row>
    <row r="4532" spans="19:20" x14ac:dyDescent="0.3">
      <c r="S4532" s="142"/>
      <c r="T4532" s="142"/>
    </row>
    <row r="4533" spans="19:20" x14ac:dyDescent="0.3">
      <c r="S4533" s="142"/>
      <c r="T4533" s="142"/>
    </row>
    <row r="4534" spans="19:20" x14ac:dyDescent="0.3">
      <c r="S4534" s="142"/>
      <c r="T4534" s="142"/>
    </row>
    <row r="4535" spans="19:20" x14ac:dyDescent="0.3">
      <c r="S4535" s="142"/>
      <c r="T4535" s="142"/>
    </row>
    <row r="4536" spans="19:20" x14ac:dyDescent="0.3">
      <c r="S4536" s="142"/>
      <c r="T4536" s="142"/>
    </row>
    <row r="4537" spans="19:20" x14ac:dyDescent="0.3">
      <c r="S4537" s="142"/>
      <c r="T4537" s="142"/>
    </row>
    <row r="4538" spans="19:20" x14ac:dyDescent="0.3">
      <c r="S4538" s="142"/>
      <c r="T4538" s="142"/>
    </row>
    <row r="4539" spans="19:20" x14ac:dyDescent="0.3">
      <c r="S4539" s="142"/>
      <c r="T4539" s="142"/>
    </row>
    <row r="4540" spans="19:20" x14ac:dyDescent="0.3">
      <c r="S4540" s="142"/>
      <c r="T4540" s="142"/>
    </row>
    <row r="4541" spans="19:20" x14ac:dyDescent="0.3">
      <c r="S4541" s="142"/>
      <c r="T4541" s="142"/>
    </row>
    <row r="4542" spans="19:20" x14ac:dyDescent="0.3">
      <c r="S4542" s="142"/>
      <c r="T4542" s="142"/>
    </row>
    <row r="4543" spans="19:20" x14ac:dyDescent="0.3">
      <c r="S4543" s="142"/>
      <c r="T4543" s="142"/>
    </row>
    <row r="4544" spans="19:20" x14ac:dyDescent="0.3">
      <c r="S4544" s="142"/>
      <c r="T4544" s="142"/>
    </row>
    <row r="4545" spans="19:20" x14ac:dyDescent="0.3">
      <c r="S4545" s="142"/>
      <c r="T4545" s="142"/>
    </row>
    <row r="4546" spans="19:20" x14ac:dyDescent="0.3">
      <c r="S4546" s="142"/>
      <c r="T4546" s="142"/>
    </row>
    <row r="4547" spans="19:20" x14ac:dyDescent="0.3">
      <c r="S4547" s="142"/>
      <c r="T4547" s="142"/>
    </row>
    <row r="4548" spans="19:20" x14ac:dyDescent="0.3">
      <c r="S4548" s="142"/>
      <c r="T4548" s="142"/>
    </row>
    <row r="4549" spans="19:20" x14ac:dyDescent="0.3">
      <c r="S4549" s="142"/>
      <c r="T4549" s="142"/>
    </row>
    <row r="4550" spans="19:20" x14ac:dyDescent="0.3">
      <c r="S4550" s="142"/>
      <c r="T4550" s="142"/>
    </row>
    <row r="4551" spans="19:20" x14ac:dyDescent="0.3">
      <c r="S4551" s="142"/>
      <c r="T4551" s="142"/>
    </row>
    <row r="4552" spans="19:20" x14ac:dyDescent="0.3">
      <c r="S4552" s="142"/>
      <c r="T4552" s="142"/>
    </row>
    <row r="4553" spans="19:20" x14ac:dyDescent="0.3">
      <c r="S4553" s="142"/>
      <c r="T4553" s="142"/>
    </row>
    <row r="4554" spans="19:20" x14ac:dyDescent="0.3">
      <c r="S4554" s="142"/>
      <c r="T4554" s="142"/>
    </row>
    <row r="4555" spans="19:20" x14ac:dyDescent="0.3">
      <c r="S4555" s="142"/>
      <c r="T4555" s="142"/>
    </row>
    <row r="4556" spans="19:20" x14ac:dyDescent="0.3">
      <c r="S4556" s="142"/>
      <c r="T4556" s="142"/>
    </row>
    <row r="4557" spans="19:20" x14ac:dyDescent="0.3">
      <c r="S4557" s="142"/>
      <c r="T4557" s="142"/>
    </row>
    <row r="4558" spans="19:20" x14ac:dyDescent="0.3">
      <c r="S4558" s="142"/>
      <c r="T4558" s="142"/>
    </row>
    <row r="4559" spans="19:20" x14ac:dyDescent="0.3">
      <c r="S4559" s="142"/>
      <c r="T4559" s="142"/>
    </row>
    <row r="4560" spans="19:20" x14ac:dyDescent="0.3">
      <c r="S4560" s="142"/>
      <c r="T4560" s="142"/>
    </row>
    <row r="4561" spans="19:20" x14ac:dyDescent="0.3">
      <c r="S4561" s="142"/>
      <c r="T4561" s="142"/>
    </row>
    <row r="4562" spans="19:20" x14ac:dyDescent="0.3">
      <c r="S4562" s="142"/>
      <c r="T4562" s="142"/>
    </row>
    <row r="4563" spans="19:20" x14ac:dyDescent="0.3">
      <c r="S4563" s="142"/>
      <c r="T4563" s="142"/>
    </row>
    <row r="4564" spans="19:20" x14ac:dyDescent="0.3">
      <c r="S4564" s="142"/>
      <c r="T4564" s="142"/>
    </row>
    <row r="4565" spans="19:20" x14ac:dyDescent="0.3">
      <c r="S4565" s="142"/>
      <c r="T4565" s="142"/>
    </row>
    <row r="4566" spans="19:20" x14ac:dyDescent="0.3">
      <c r="S4566" s="142"/>
      <c r="T4566" s="142"/>
    </row>
    <row r="4567" spans="19:20" x14ac:dyDescent="0.3">
      <c r="S4567" s="142"/>
      <c r="T4567" s="142"/>
    </row>
    <row r="4568" spans="19:20" x14ac:dyDescent="0.3">
      <c r="S4568" s="142"/>
      <c r="T4568" s="142"/>
    </row>
    <row r="4569" spans="19:20" x14ac:dyDescent="0.3">
      <c r="S4569" s="142"/>
      <c r="T4569" s="142"/>
    </row>
    <row r="4570" spans="19:20" x14ac:dyDescent="0.3">
      <c r="S4570" s="142"/>
      <c r="T4570" s="142"/>
    </row>
    <row r="4571" spans="19:20" x14ac:dyDescent="0.3">
      <c r="S4571" s="142"/>
      <c r="T4571" s="142"/>
    </row>
    <row r="4572" spans="19:20" x14ac:dyDescent="0.3">
      <c r="S4572" s="142"/>
      <c r="T4572" s="142"/>
    </row>
    <row r="4573" spans="19:20" x14ac:dyDescent="0.3">
      <c r="S4573" s="142"/>
      <c r="T4573" s="142"/>
    </row>
    <row r="4574" spans="19:20" x14ac:dyDescent="0.3">
      <c r="S4574" s="142"/>
      <c r="T4574" s="142"/>
    </row>
    <row r="4575" spans="19:20" x14ac:dyDescent="0.3">
      <c r="S4575" s="142"/>
      <c r="T4575" s="142"/>
    </row>
    <row r="4576" spans="19:20" x14ac:dyDescent="0.3">
      <c r="S4576" s="142"/>
      <c r="T4576" s="142"/>
    </row>
    <row r="4577" spans="19:20" x14ac:dyDescent="0.3">
      <c r="S4577" s="142"/>
      <c r="T4577" s="142"/>
    </row>
    <row r="4578" spans="19:20" x14ac:dyDescent="0.3">
      <c r="S4578" s="142"/>
      <c r="T4578" s="142"/>
    </row>
    <row r="4579" spans="19:20" x14ac:dyDescent="0.3">
      <c r="S4579" s="142"/>
      <c r="T4579" s="142"/>
    </row>
    <row r="4580" spans="19:20" x14ac:dyDescent="0.3">
      <c r="S4580" s="142"/>
      <c r="T4580" s="142"/>
    </row>
    <row r="4581" spans="19:20" x14ac:dyDescent="0.3">
      <c r="S4581" s="142"/>
      <c r="T4581" s="142"/>
    </row>
    <row r="4582" spans="19:20" x14ac:dyDescent="0.3">
      <c r="S4582" s="142"/>
      <c r="T4582" s="142"/>
    </row>
    <row r="4583" spans="19:20" x14ac:dyDescent="0.3">
      <c r="S4583" s="142"/>
      <c r="T4583" s="142"/>
    </row>
    <row r="4584" spans="19:20" x14ac:dyDescent="0.3">
      <c r="S4584" s="142"/>
      <c r="T4584" s="142"/>
    </row>
    <row r="4585" spans="19:20" x14ac:dyDescent="0.3">
      <c r="S4585" s="142"/>
      <c r="T4585" s="142"/>
    </row>
    <row r="4586" spans="19:20" x14ac:dyDescent="0.3">
      <c r="S4586" s="142"/>
      <c r="T4586" s="142"/>
    </row>
    <row r="4587" spans="19:20" x14ac:dyDescent="0.3">
      <c r="S4587" s="142"/>
      <c r="T4587" s="142"/>
    </row>
    <row r="4588" spans="19:20" x14ac:dyDescent="0.3">
      <c r="S4588" s="142"/>
      <c r="T4588" s="142"/>
    </row>
    <row r="4589" spans="19:20" x14ac:dyDescent="0.3">
      <c r="S4589" s="142"/>
      <c r="T4589" s="142"/>
    </row>
    <row r="4590" spans="19:20" x14ac:dyDescent="0.3">
      <c r="S4590" s="142"/>
      <c r="T4590" s="142"/>
    </row>
    <row r="4591" spans="19:20" x14ac:dyDescent="0.3">
      <c r="S4591" s="142"/>
      <c r="T4591" s="142"/>
    </row>
    <row r="4592" spans="19:20" x14ac:dyDescent="0.3">
      <c r="S4592" s="142"/>
      <c r="T4592" s="142"/>
    </row>
    <row r="4593" spans="19:20" x14ac:dyDescent="0.3">
      <c r="S4593" s="142"/>
      <c r="T4593" s="142"/>
    </row>
    <row r="4594" spans="19:20" x14ac:dyDescent="0.3">
      <c r="S4594" s="142"/>
      <c r="T4594" s="142"/>
    </row>
    <row r="4595" spans="19:20" x14ac:dyDescent="0.3">
      <c r="S4595" s="142"/>
      <c r="T4595" s="142"/>
    </row>
    <row r="4596" spans="19:20" x14ac:dyDescent="0.3">
      <c r="S4596" s="142"/>
      <c r="T4596" s="142"/>
    </row>
    <row r="4597" spans="19:20" x14ac:dyDescent="0.3">
      <c r="S4597" s="142"/>
      <c r="T4597" s="142"/>
    </row>
    <row r="4598" spans="19:20" x14ac:dyDescent="0.3">
      <c r="S4598" s="142"/>
      <c r="T4598" s="142"/>
    </row>
    <row r="4599" spans="19:20" x14ac:dyDescent="0.3">
      <c r="S4599" s="142"/>
      <c r="T4599" s="142"/>
    </row>
    <row r="4600" spans="19:20" x14ac:dyDescent="0.3">
      <c r="S4600" s="142"/>
      <c r="T4600" s="142"/>
    </row>
    <row r="4601" spans="19:20" x14ac:dyDescent="0.3">
      <c r="S4601" s="142"/>
      <c r="T4601" s="142"/>
    </row>
    <row r="4602" spans="19:20" x14ac:dyDescent="0.3">
      <c r="S4602" s="142"/>
      <c r="T4602" s="142"/>
    </row>
    <row r="4603" spans="19:20" x14ac:dyDescent="0.3">
      <c r="S4603" s="142"/>
      <c r="T4603" s="142"/>
    </row>
    <row r="4604" spans="19:20" x14ac:dyDescent="0.3">
      <c r="S4604" s="142"/>
      <c r="T4604" s="142"/>
    </row>
    <row r="4605" spans="19:20" x14ac:dyDescent="0.3">
      <c r="S4605" s="142"/>
      <c r="T4605" s="142"/>
    </row>
    <row r="4606" spans="19:20" x14ac:dyDescent="0.3">
      <c r="S4606" s="142"/>
      <c r="T4606" s="142"/>
    </row>
    <row r="4607" spans="19:20" x14ac:dyDescent="0.3">
      <c r="S4607" s="142"/>
      <c r="T4607" s="142"/>
    </row>
    <row r="4608" spans="19:20" x14ac:dyDescent="0.3">
      <c r="S4608" s="142"/>
      <c r="T4608" s="142"/>
    </row>
    <row r="4609" spans="19:20" x14ac:dyDescent="0.3">
      <c r="S4609" s="142"/>
      <c r="T4609" s="142"/>
    </row>
    <row r="4610" spans="19:20" x14ac:dyDescent="0.3">
      <c r="S4610" s="142"/>
      <c r="T4610" s="142"/>
    </row>
    <row r="4611" spans="19:20" x14ac:dyDescent="0.3">
      <c r="S4611" s="142"/>
      <c r="T4611" s="142"/>
    </row>
    <row r="4612" spans="19:20" x14ac:dyDescent="0.3">
      <c r="S4612" s="142"/>
      <c r="T4612" s="142"/>
    </row>
    <row r="4613" spans="19:20" x14ac:dyDescent="0.3">
      <c r="S4613" s="142"/>
      <c r="T4613" s="142"/>
    </row>
    <row r="4614" spans="19:20" x14ac:dyDescent="0.3">
      <c r="S4614" s="142"/>
      <c r="T4614" s="142"/>
    </row>
    <row r="4615" spans="19:20" x14ac:dyDescent="0.3">
      <c r="S4615" s="142"/>
      <c r="T4615" s="142"/>
    </row>
    <row r="4616" spans="19:20" x14ac:dyDescent="0.3">
      <c r="S4616" s="142"/>
      <c r="T4616" s="142"/>
    </row>
    <row r="4617" spans="19:20" x14ac:dyDescent="0.3">
      <c r="S4617" s="142"/>
      <c r="T4617" s="142"/>
    </row>
    <row r="4618" spans="19:20" x14ac:dyDescent="0.3">
      <c r="S4618" s="142"/>
      <c r="T4618" s="142"/>
    </row>
    <row r="4619" spans="19:20" x14ac:dyDescent="0.3">
      <c r="S4619" s="142"/>
      <c r="T4619" s="142"/>
    </row>
    <row r="4620" spans="19:20" x14ac:dyDescent="0.3">
      <c r="S4620" s="142"/>
      <c r="T4620" s="142"/>
    </row>
    <row r="4621" spans="19:20" x14ac:dyDescent="0.3">
      <c r="S4621" s="142"/>
      <c r="T4621" s="142"/>
    </row>
    <row r="4622" spans="19:20" x14ac:dyDescent="0.3">
      <c r="S4622" s="142"/>
      <c r="T4622" s="142"/>
    </row>
    <row r="4623" spans="19:20" x14ac:dyDescent="0.3">
      <c r="S4623" s="142"/>
      <c r="T4623" s="142"/>
    </row>
    <row r="4624" spans="19:20" x14ac:dyDescent="0.3">
      <c r="S4624" s="142"/>
      <c r="T4624" s="142"/>
    </row>
    <row r="4625" spans="19:20" x14ac:dyDescent="0.3">
      <c r="S4625" s="142"/>
      <c r="T4625" s="142"/>
    </row>
    <row r="4626" spans="19:20" x14ac:dyDescent="0.3">
      <c r="S4626" s="142"/>
      <c r="T4626" s="142"/>
    </row>
    <row r="4627" spans="19:20" x14ac:dyDescent="0.3">
      <c r="S4627" s="142"/>
      <c r="T4627" s="142"/>
    </row>
    <row r="4628" spans="19:20" x14ac:dyDescent="0.3">
      <c r="S4628" s="142"/>
      <c r="T4628" s="142"/>
    </row>
    <row r="4629" spans="19:20" x14ac:dyDescent="0.3">
      <c r="S4629" s="142"/>
      <c r="T4629" s="142"/>
    </row>
    <row r="4630" spans="19:20" x14ac:dyDescent="0.3">
      <c r="S4630" s="142"/>
      <c r="T4630" s="142"/>
    </row>
    <row r="4631" spans="19:20" x14ac:dyDescent="0.3">
      <c r="S4631" s="142"/>
      <c r="T4631" s="142"/>
    </row>
    <row r="4632" spans="19:20" x14ac:dyDescent="0.3">
      <c r="S4632" s="142"/>
      <c r="T4632" s="142"/>
    </row>
    <row r="4633" spans="19:20" x14ac:dyDescent="0.3">
      <c r="S4633" s="142"/>
      <c r="T4633" s="142"/>
    </row>
    <row r="4634" spans="19:20" x14ac:dyDescent="0.3">
      <c r="S4634" s="142"/>
      <c r="T4634" s="142"/>
    </row>
    <row r="4635" spans="19:20" x14ac:dyDescent="0.3">
      <c r="S4635" s="142"/>
      <c r="T4635" s="142"/>
    </row>
    <row r="4636" spans="19:20" x14ac:dyDescent="0.3">
      <c r="S4636" s="142"/>
      <c r="T4636" s="142"/>
    </row>
    <row r="4637" spans="19:20" x14ac:dyDescent="0.3">
      <c r="S4637" s="142"/>
      <c r="T4637" s="142"/>
    </row>
    <row r="4638" spans="19:20" x14ac:dyDescent="0.3">
      <c r="S4638" s="142"/>
      <c r="T4638" s="142"/>
    </row>
    <row r="4639" spans="19:20" x14ac:dyDescent="0.3">
      <c r="S4639" s="142"/>
      <c r="T4639" s="142"/>
    </row>
    <row r="4640" spans="19:20" x14ac:dyDescent="0.3">
      <c r="S4640" s="142"/>
      <c r="T4640" s="142"/>
    </row>
    <row r="4641" spans="19:20" x14ac:dyDescent="0.3">
      <c r="S4641" s="142"/>
      <c r="T4641" s="142"/>
    </row>
    <row r="4642" spans="19:20" x14ac:dyDescent="0.3">
      <c r="S4642" s="142"/>
      <c r="T4642" s="142"/>
    </row>
    <row r="4643" spans="19:20" x14ac:dyDescent="0.3">
      <c r="S4643" s="142"/>
      <c r="T4643" s="142"/>
    </row>
    <row r="4644" spans="19:20" x14ac:dyDescent="0.3">
      <c r="S4644" s="142"/>
      <c r="T4644" s="142"/>
    </row>
    <row r="4645" spans="19:20" x14ac:dyDescent="0.3">
      <c r="S4645" s="142"/>
      <c r="T4645" s="142"/>
    </row>
    <row r="4646" spans="19:20" x14ac:dyDescent="0.3">
      <c r="S4646" s="142"/>
      <c r="T4646" s="142"/>
    </row>
    <row r="4647" spans="19:20" x14ac:dyDescent="0.3">
      <c r="S4647" s="142"/>
      <c r="T4647" s="142"/>
    </row>
    <row r="4648" spans="19:20" x14ac:dyDescent="0.3">
      <c r="S4648" s="142"/>
      <c r="T4648" s="142"/>
    </row>
    <row r="4649" spans="19:20" x14ac:dyDescent="0.3">
      <c r="S4649" s="142"/>
      <c r="T4649" s="142"/>
    </row>
    <row r="4650" spans="19:20" x14ac:dyDescent="0.3">
      <c r="S4650" s="142"/>
      <c r="T4650" s="142"/>
    </row>
    <row r="4651" spans="19:20" x14ac:dyDescent="0.3">
      <c r="S4651" s="142"/>
      <c r="T4651" s="142"/>
    </row>
    <row r="4652" spans="19:20" x14ac:dyDescent="0.3">
      <c r="S4652" s="142"/>
      <c r="T4652" s="142"/>
    </row>
    <row r="4653" spans="19:20" x14ac:dyDescent="0.3">
      <c r="S4653" s="142"/>
      <c r="T4653" s="142"/>
    </row>
    <row r="4654" spans="19:20" x14ac:dyDescent="0.3">
      <c r="S4654" s="142"/>
      <c r="T4654" s="142"/>
    </row>
    <row r="4655" spans="19:20" x14ac:dyDescent="0.3">
      <c r="S4655" s="142"/>
      <c r="T4655" s="142"/>
    </row>
    <row r="4656" spans="19:20" x14ac:dyDescent="0.3">
      <c r="S4656" s="142"/>
      <c r="T4656" s="142"/>
    </row>
    <row r="4657" spans="19:20" x14ac:dyDescent="0.3">
      <c r="S4657" s="142"/>
      <c r="T4657" s="142"/>
    </row>
    <row r="4658" spans="19:20" x14ac:dyDescent="0.3">
      <c r="S4658" s="142"/>
      <c r="T4658" s="142"/>
    </row>
    <row r="4659" spans="19:20" x14ac:dyDescent="0.3">
      <c r="S4659" s="142"/>
      <c r="T4659" s="142"/>
    </row>
    <row r="4660" spans="19:20" x14ac:dyDescent="0.3">
      <c r="S4660" s="142"/>
      <c r="T4660" s="142"/>
    </row>
    <row r="4661" spans="19:20" x14ac:dyDescent="0.3">
      <c r="S4661" s="142"/>
      <c r="T4661" s="142"/>
    </row>
    <row r="4662" spans="19:20" x14ac:dyDescent="0.3">
      <c r="S4662" s="142"/>
      <c r="T4662" s="142"/>
    </row>
    <row r="4663" spans="19:20" x14ac:dyDescent="0.3">
      <c r="S4663" s="142"/>
      <c r="T4663" s="142"/>
    </row>
    <row r="4664" spans="19:20" x14ac:dyDescent="0.3">
      <c r="S4664" s="142"/>
      <c r="T4664" s="142"/>
    </row>
    <row r="4665" spans="19:20" x14ac:dyDescent="0.3">
      <c r="S4665" s="142"/>
      <c r="T4665" s="142"/>
    </row>
    <row r="4666" spans="19:20" x14ac:dyDescent="0.3">
      <c r="S4666" s="142"/>
      <c r="T4666" s="142"/>
    </row>
    <row r="4667" spans="19:20" x14ac:dyDescent="0.3">
      <c r="S4667" s="142"/>
      <c r="T4667" s="142"/>
    </row>
    <row r="4668" spans="19:20" x14ac:dyDescent="0.3">
      <c r="S4668" s="142"/>
      <c r="T4668" s="142"/>
    </row>
    <row r="4669" spans="19:20" x14ac:dyDescent="0.3">
      <c r="S4669" s="142"/>
      <c r="T4669" s="142"/>
    </row>
    <row r="4670" spans="19:20" x14ac:dyDescent="0.3">
      <c r="S4670" s="142"/>
      <c r="T4670" s="142"/>
    </row>
    <row r="4671" spans="19:20" x14ac:dyDescent="0.3">
      <c r="S4671" s="142"/>
      <c r="T4671" s="142"/>
    </row>
    <row r="4672" spans="19:20" x14ac:dyDescent="0.3">
      <c r="S4672" s="142"/>
      <c r="T4672" s="142"/>
    </row>
    <row r="4673" spans="19:20" x14ac:dyDescent="0.3">
      <c r="S4673" s="142"/>
      <c r="T4673" s="142"/>
    </row>
    <row r="4674" spans="19:20" x14ac:dyDescent="0.3">
      <c r="S4674" s="142"/>
      <c r="T4674" s="142"/>
    </row>
    <row r="4675" spans="19:20" x14ac:dyDescent="0.3">
      <c r="S4675" s="142"/>
      <c r="T4675" s="142"/>
    </row>
    <row r="4676" spans="19:20" x14ac:dyDescent="0.3">
      <c r="S4676" s="142"/>
      <c r="T4676" s="142"/>
    </row>
    <row r="4677" spans="19:20" x14ac:dyDescent="0.3">
      <c r="S4677" s="142"/>
      <c r="T4677" s="142"/>
    </row>
    <row r="4678" spans="19:20" x14ac:dyDescent="0.3">
      <c r="S4678" s="142"/>
      <c r="T4678" s="142"/>
    </row>
    <row r="4679" spans="19:20" x14ac:dyDescent="0.3">
      <c r="S4679" s="142"/>
      <c r="T4679" s="142"/>
    </row>
    <row r="4680" spans="19:20" x14ac:dyDescent="0.3">
      <c r="S4680" s="142"/>
      <c r="T4680" s="142"/>
    </row>
    <row r="4681" spans="19:20" x14ac:dyDescent="0.3">
      <c r="S4681" s="142"/>
      <c r="T4681" s="142"/>
    </row>
    <row r="4682" spans="19:20" x14ac:dyDescent="0.3">
      <c r="S4682" s="142"/>
      <c r="T4682" s="142"/>
    </row>
    <row r="4683" spans="19:20" x14ac:dyDescent="0.3">
      <c r="S4683" s="142"/>
      <c r="T4683" s="142"/>
    </row>
    <row r="4684" spans="19:20" x14ac:dyDescent="0.3">
      <c r="S4684" s="142"/>
      <c r="T4684" s="142"/>
    </row>
    <row r="4685" spans="19:20" x14ac:dyDescent="0.3">
      <c r="S4685" s="142"/>
      <c r="T4685" s="142"/>
    </row>
    <row r="4686" spans="19:20" x14ac:dyDescent="0.3">
      <c r="S4686" s="142"/>
      <c r="T4686" s="142"/>
    </row>
    <row r="4687" spans="19:20" x14ac:dyDescent="0.3">
      <c r="S4687" s="142"/>
      <c r="T4687" s="142"/>
    </row>
    <row r="4688" spans="19:20" x14ac:dyDescent="0.3">
      <c r="S4688" s="142"/>
      <c r="T4688" s="142"/>
    </row>
    <row r="4689" spans="19:20" x14ac:dyDescent="0.3">
      <c r="S4689" s="142"/>
      <c r="T4689" s="142"/>
    </row>
    <row r="4690" spans="19:20" x14ac:dyDescent="0.3">
      <c r="S4690" s="142"/>
      <c r="T4690" s="142"/>
    </row>
    <row r="4691" spans="19:20" x14ac:dyDescent="0.3">
      <c r="S4691" s="142"/>
      <c r="T4691" s="142"/>
    </row>
    <row r="4692" spans="19:20" x14ac:dyDescent="0.3">
      <c r="S4692" s="142"/>
      <c r="T4692" s="142"/>
    </row>
    <row r="4693" spans="19:20" x14ac:dyDescent="0.3">
      <c r="S4693" s="142"/>
      <c r="T4693" s="142"/>
    </row>
    <row r="4694" spans="19:20" x14ac:dyDescent="0.3">
      <c r="S4694" s="142"/>
      <c r="T4694" s="142"/>
    </row>
    <row r="4695" spans="19:20" x14ac:dyDescent="0.3">
      <c r="S4695" s="142"/>
      <c r="T4695" s="142"/>
    </row>
    <row r="4696" spans="19:20" x14ac:dyDescent="0.3">
      <c r="S4696" s="142"/>
      <c r="T4696" s="142"/>
    </row>
    <row r="4697" spans="19:20" x14ac:dyDescent="0.3">
      <c r="S4697" s="142"/>
      <c r="T4697" s="142"/>
    </row>
    <row r="4698" spans="19:20" x14ac:dyDescent="0.3">
      <c r="S4698" s="142"/>
      <c r="T4698" s="142"/>
    </row>
    <row r="4699" spans="19:20" x14ac:dyDescent="0.3">
      <c r="S4699" s="142"/>
      <c r="T4699" s="142"/>
    </row>
    <row r="4700" spans="19:20" x14ac:dyDescent="0.3">
      <c r="S4700" s="142"/>
      <c r="T4700" s="142"/>
    </row>
    <row r="4701" spans="19:20" x14ac:dyDescent="0.3">
      <c r="S4701" s="142"/>
      <c r="T4701" s="142"/>
    </row>
    <row r="4702" spans="19:20" x14ac:dyDescent="0.3">
      <c r="S4702" s="142"/>
      <c r="T4702" s="142"/>
    </row>
    <row r="4703" spans="19:20" x14ac:dyDescent="0.3">
      <c r="S4703" s="142"/>
      <c r="T4703" s="142"/>
    </row>
    <row r="4704" spans="19:20" x14ac:dyDescent="0.3">
      <c r="S4704" s="142"/>
      <c r="T4704" s="142"/>
    </row>
    <row r="4705" spans="19:20" x14ac:dyDescent="0.3">
      <c r="S4705" s="142"/>
      <c r="T4705" s="142"/>
    </row>
    <row r="4706" spans="19:20" x14ac:dyDescent="0.3">
      <c r="S4706" s="142"/>
      <c r="T4706" s="142"/>
    </row>
    <row r="4707" spans="19:20" x14ac:dyDescent="0.3">
      <c r="S4707" s="142"/>
      <c r="T4707" s="142"/>
    </row>
    <row r="4708" spans="19:20" x14ac:dyDescent="0.3">
      <c r="S4708" s="142"/>
      <c r="T4708" s="142"/>
    </row>
    <row r="4709" spans="19:20" x14ac:dyDescent="0.3">
      <c r="S4709" s="142"/>
      <c r="T4709" s="142"/>
    </row>
    <row r="4710" spans="19:20" x14ac:dyDescent="0.3">
      <c r="S4710" s="142"/>
      <c r="T4710" s="142"/>
    </row>
    <row r="4711" spans="19:20" x14ac:dyDescent="0.3">
      <c r="S4711" s="142"/>
      <c r="T4711" s="142"/>
    </row>
    <row r="4712" spans="19:20" x14ac:dyDescent="0.3">
      <c r="S4712" s="142"/>
      <c r="T4712" s="142"/>
    </row>
    <row r="4713" spans="19:20" x14ac:dyDescent="0.3">
      <c r="S4713" s="142"/>
      <c r="T4713" s="142"/>
    </row>
    <row r="4714" spans="19:20" x14ac:dyDescent="0.3">
      <c r="S4714" s="142"/>
      <c r="T4714" s="142"/>
    </row>
    <row r="4715" spans="19:20" x14ac:dyDescent="0.3">
      <c r="S4715" s="142"/>
      <c r="T4715" s="142"/>
    </row>
    <row r="4716" spans="19:20" x14ac:dyDescent="0.3">
      <c r="S4716" s="142"/>
      <c r="T4716" s="142"/>
    </row>
    <row r="4717" spans="19:20" x14ac:dyDescent="0.3">
      <c r="S4717" s="142"/>
      <c r="T4717" s="142"/>
    </row>
    <row r="4718" spans="19:20" x14ac:dyDescent="0.3">
      <c r="S4718" s="142"/>
      <c r="T4718" s="142"/>
    </row>
    <row r="4719" spans="19:20" x14ac:dyDescent="0.3">
      <c r="S4719" s="142"/>
      <c r="T4719" s="142"/>
    </row>
    <row r="4720" spans="19:20" x14ac:dyDescent="0.3">
      <c r="S4720" s="142"/>
      <c r="T4720" s="142"/>
    </row>
    <row r="4721" spans="19:20" x14ac:dyDescent="0.3">
      <c r="S4721" s="142"/>
      <c r="T4721" s="142"/>
    </row>
    <row r="4722" spans="19:20" x14ac:dyDescent="0.3">
      <c r="S4722" s="142"/>
      <c r="T4722" s="142"/>
    </row>
    <row r="4723" spans="19:20" x14ac:dyDescent="0.3">
      <c r="S4723" s="142"/>
      <c r="T4723" s="142"/>
    </row>
    <row r="4724" spans="19:20" x14ac:dyDescent="0.3">
      <c r="S4724" s="142"/>
      <c r="T4724" s="142"/>
    </row>
    <row r="4725" spans="19:20" x14ac:dyDescent="0.3">
      <c r="S4725" s="142"/>
      <c r="T4725" s="142"/>
    </row>
    <row r="4726" spans="19:20" x14ac:dyDescent="0.3">
      <c r="S4726" s="142"/>
      <c r="T4726" s="142"/>
    </row>
    <row r="4727" spans="19:20" x14ac:dyDescent="0.3">
      <c r="S4727" s="142"/>
      <c r="T4727" s="142"/>
    </row>
    <row r="4728" spans="19:20" x14ac:dyDescent="0.3">
      <c r="S4728" s="142"/>
      <c r="T4728" s="142"/>
    </row>
    <row r="4729" spans="19:20" x14ac:dyDescent="0.3">
      <c r="S4729" s="142"/>
      <c r="T4729" s="142"/>
    </row>
    <row r="4730" spans="19:20" x14ac:dyDescent="0.3">
      <c r="S4730" s="142"/>
      <c r="T4730" s="142"/>
    </row>
    <row r="4731" spans="19:20" x14ac:dyDescent="0.3">
      <c r="S4731" s="142"/>
      <c r="T4731" s="142"/>
    </row>
    <row r="4732" spans="19:20" x14ac:dyDescent="0.3">
      <c r="S4732" s="142"/>
      <c r="T4732" s="142"/>
    </row>
    <row r="4733" spans="19:20" x14ac:dyDescent="0.3">
      <c r="S4733" s="142"/>
      <c r="T4733" s="142"/>
    </row>
    <row r="4734" spans="19:20" x14ac:dyDescent="0.3">
      <c r="S4734" s="142"/>
      <c r="T4734" s="142"/>
    </row>
    <row r="4735" spans="19:20" x14ac:dyDescent="0.3">
      <c r="S4735" s="142"/>
      <c r="T4735" s="142"/>
    </row>
    <row r="4736" spans="19:20" x14ac:dyDescent="0.3">
      <c r="S4736" s="142"/>
      <c r="T4736" s="142"/>
    </row>
    <row r="4737" spans="19:20" x14ac:dyDescent="0.3">
      <c r="S4737" s="142"/>
      <c r="T4737" s="142"/>
    </row>
    <row r="4738" spans="19:20" x14ac:dyDescent="0.3">
      <c r="S4738" s="142"/>
      <c r="T4738" s="142"/>
    </row>
    <row r="4739" spans="19:20" x14ac:dyDescent="0.3">
      <c r="S4739" s="142"/>
      <c r="T4739" s="142"/>
    </row>
    <row r="4740" spans="19:20" x14ac:dyDescent="0.3">
      <c r="S4740" s="142"/>
      <c r="T4740" s="142"/>
    </row>
    <row r="4741" spans="19:20" x14ac:dyDescent="0.3">
      <c r="S4741" s="142"/>
      <c r="T4741" s="142"/>
    </row>
    <row r="4742" spans="19:20" x14ac:dyDescent="0.3">
      <c r="S4742" s="142"/>
      <c r="T4742" s="142"/>
    </row>
    <row r="4743" spans="19:20" x14ac:dyDescent="0.3">
      <c r="S4743" s="142"/>
      <c r="T4743" s="142"/>
    </row>
    <row r="4744" spans="19:20" x14ac:dyDescent="0.3">
      <c r="S4744" s="142"/>
      <c r="T4744" s="142"/>
    </row>
    <row r="4745" spans="19:20" x14ac:dyDescent="0.3">
      <c r="S4745" s="142"/>
      <c r="T4745" s="142"/>
    </row>
    <row r="4746" spans="19:20" x14ac:dyDescent="0.3">
      <c r="S4746" s="142"/>
      <c r="T4746" s="142"/>
    </row>
    <row r="4747" spans="19:20" x14ac:dyDescent="0.3">
      <c r="S4747" s="142"/>
      <c r="T4747" s="142"/>
    </row>
    <row r="4748" spans="19:20" x14ac:dyDescent="0.3">
      <c r="S4748" s="142"/>
      <c r="T4748" s="142"/>
    </row>
    <row r="4749" spans="19:20" x14ac:dyDescent="0.3">
      <c r="S4749" s="142"/>
      <c r="T4749" s="142"/>
    </row>
    <row r="4750" spans="19:20" x14ac:dyDescent="0.3">
      <c r="S4750" s="142"/>
      <c r="T4750" s="142"/>
    </row>
    <row r="4751" spans="19:20" x14ac:dyDescent="0.3">
      <c r="S4751" s="142"/>
      <c r="T4751" s="142"/>
    </row>
    <row r="4752" spans="19:20" x14ac:dyDescent="0.3">
      <c r="S4752" s="142"/>
      <c r="T4752" s="142"/>
    </row>
    <row r="4753" spans="19:20" x14ac:dyDescent="0.3">
      <c r="S4753" s="142"/>
      <c r="T4753" s="142"/>
    </row>
    <row r="4754" spans="19:20" x14ac:dyDescent="0.3">
      <c r="S4754" s="142"/>
      <c r="T4754" s="142"/>
    </row>
    <row r="4755" spans="19:20" x14ac:dyDescent="0.3">
      <c r="S4755" s="142"/>
      <c r="T4755" s="142"/>
    </row>
    <row r="4756" spans="19:20" x14ac:dyDescent="0.3">
      <c r="S4756" s="142"/>
      <c r="T4756" s="142"/>
    </row>
    <row r="4757" spans="19:20" x14ac:dyDescent="0.3">
      <c r="S4757" s="142"/>
      <c r="T4757" s="142"/>
    </row>
    <row r="4758" spans="19:20" x14ac:dyDescent="0.3">
      <c r="S4758" s="142"/>
      <c r="T4758" s="142"/>
    </row>
    <row r="4759" spans="19:20" x14ac:dyDescent="0.3">
      <c r="S4759" s="142"/>
      <c r="T4759" s="142"/>
    </row>
    <row r="4760" spans="19:20" x14ac:dyDescent="0.3">
      <c r="S4760" s="142"/>
      <c r="T4760" s="142"/>
    </row>
    <row r="4761" spans="19:20" x14ac:dyDescent="0.3">
      <c r="S4761" s="142"/>
      <c r="T4761" s="142"/>
    </row>
    <row r="4762" spans="19:20" x14ac:dyDescent="0.3">
      <c r="S4762" s="142"/>
      <c r="T4762" s="142"/>
    </row>
    <row r="4763" spans="19:20" x14ac:dyDescent="0.3">
      <c r="S4763" s="142"/>
      <c r="T4763" s="142"/>
    </row>
    <row r="4764" spans="19:20" x14ac:dyDescent="0.3">
      <c r="S4764" s="142"/>
      <c r="T4764" s="142"/>
    </row>
    <row r="4765" spans="19:20" x14ac:dyDescent="0.3">
      <c r="S4765" s="142"/>
      <c r="T4765" s="142"/>
    </row>
    <row r="4766" spans="19:20" x14ac:dyDescent="0.3">
      <c r="S4766" s="142"/>
      <c r="T4766" s="142"/>
    </row>
    <row r="4767" spans="19:20" x14ac:dyDescent="0.3">
      <c r="S4767" s="142"/>
      <c r="T4767" s="142"/>
    </row>
    <row r="4768" spans="19:20" x14ac:dyDescent="0.3">
      <c r="S4768" s="142"/>
      <c r="T4768" s="142"/>
    </row>
    <row r="4769" spans="19:20" x14ac:dyDescent="0.3">
      <c r="S4769" s="142"/>
      <c r="T4769" s="142"/>
    </row>
    <row r="4770" spans="19:20" x14ac:dyDescent="0.3">
      <c r="S4770" s="142"/>
      <c r="T4770" s="142"/>
    </row>
    <row r="4771" spans="19:20" x14ac:dyDescent="0.3">
      <c r="S4771" s="142"/>
      <c r="T4771" s="142"/>
    </row>
    <row r="4772" spans="19:20" x14ac:dyDescent="0.3">
      <c r="S4772" s="142"/>
      <c r="T4772" s="142"/>
    </row>
    <row r="4773" spans="19:20" x14ac:dyDescent="0.3">
      <c r="S4773" s="142"/>
      <c r="T4773" s="142"/>
    </row>
    <row r="4774" spans="19:20" x14ac:dyDescent="0.3">
      <c r="S4774" s="142"/>
      <c r="T4774" s="142"/>
    </row>
    <row r="4775" spans="19:20" x14ac:dyDescent="0.3">
      <c r="S4775" s="142"/>
      <c r="T4775" s="142"/>
    </row>
    <row r="4776" spans="19:20" x14ac:dyDescent="0.3">
      <c r="S4776" s="142"/>
      <c r="T4776" s="142"/>
    </row>
    <row r="4777" spans="19:20" x14ac:dyDescent="0.3">
      <c r="S4777" s="142"/>
      <c r="T4777" s="142"/>
    </row>
    <row r="4778" spans="19:20" x14ac:dyDescent="0.3">
      <c r="S4778" s="142"/>
      <c r="T4778" s="142"/>
    </row>
    <row r="4779" spans="19:20" x14ac:dyDescent="0.3">
      <c r="S4779" s="142"/>
      <c r="T4779" s="142"/>
    </row>
    <row r="4780" spans="19:20" x14ac:dyDescent="0.3">
      <c r="S4780" s="142"/>
      <c r="T4780" s="142"/>
    </row>
    <row r="4781" spans="19:20" x14ac:dyDescent="0.3">
      <c r="S4781" s="142"/>
      <c r="T4781" s="142"/>
    </row>
    <row r="4782" spans="19:20" x14ac:dyDescent="0.3">
      <c r="S4782" s="142"/>
      <c r="T4782" s="142"/>
    </row>
    <row r="4783" spans="19:20" x14ac:dyDescent="0.3">
      <c r="S4783" s="142"/>
      <c r="T4783" s="142"/>
    </row>
    <row r="4784" spans="19:20" x14ac:dyDescent="0.3">
      <c r="S4784" s="142"/>
      <c r="T4784" s="142"/>
    </row>
    <row r="4785" spans="19:20" x14ac:dyDescent="0.3">
      <c r="S4785" s="142"/>
      <c r="T4785" s="142"/>
    </row>
    <row r="4786" spans="19:20" x14ac:dyDescent="0.3">
      <c r="S4786" s="142"/>
      <c r="T4786" s="142"/>
    </row>
    <row r="4787" spans="19:20" x14ac:dyDescent="0.3">
      <c r="S4787" s="142"/>
      <c r="T4787" s="142"/>
    </row>
    <row r="4788" spans="19:20" x14ac:dyDescent="0.3">
      <c r="S4788" s="142"/>
      <c r="T4788" s="142"/>
    </row>
    <row r="4789" spans="19:20" x14ac:dyDescent="0.3">
      <c r="S4789" s="142"/>
      <c r="T4789" s="142"/>
    </row>
    <row r="4790" spans="19:20" x14ac:dyDescent="0.3">
      <c r="S4790" s="142"/>
      <c r="T4790" s="142"/>
    </row>
    <row r="4791" spans="19:20" x14ac:dyDescent="0.3">
      <c r="S4791" s="142"/>
      <c r="T4791" s="142"/>
    </row>
    <row r="4792" spans="19:20" x14ac:dyDescent="0.3">
      <c r="S4792" s="142"/>
      <c r="T4792" s="142"/>
    </row>
    <row r="4793" spans="19:20" x14ac:dyDescent="0.3">
      <c r="S4793" s="142"/>
      <c r="T4793" s="142"/>
    </row>
    <row r="4794" spans="19:20" x14ac:dyDescent="0.3">
      <c r="S4794" s="142"/>
      <c r="T4794" s="142"/>
    </row>
    <row r="4795" spans="19:20" x14ac:dyDescent="0.3">
      <c r="S4795" s="142"/>
      <c r="T4795" s="142"/>
    </row>
    <row r="4796" spans="19:20" x14ac:dyDescent="0.3">
      <c r="S4796" s="142"/>
      <c r="T4796" s="142"/>
    </row>
    <row r="4797" spans="19:20" x14ac:dyDescent="0.3">
      <c r="S4797" s="142"/>
      <c r="T4797" s="142"/>
    </row>
    <row r="4798" spans="19:20" x14ac:dyDescent="0.3">
      <c r="S4798" s="142"/>
      <c r="T4798" s="142"/>
    </row>
    <row r="4799" spans="19:20" x14ac:dyDescent="0.3">
      <c r="S4799" s="142"/>
      <c r="T4799" s="142"/>
    </row>
    <row r="4800" spans="19:20" x14ac:dyDescent="0.3">
      <c r="S4800" s="142"/>
      <c r="T4800" s="142"/>
    </row>
    <row r="4801" spans="19:20" x14ac:dyDescent="0.3">
      <c r="S4801" s="142"/>
      <c r="T4801" s="142"/>
    </row>
    <row r="4802" spans="19:20" x14ac:dyDescent="0.3">
      <c r="S4802" s="142"/>
      <c r="T4802" s="142"/>
    </row>
    <row r="4803" spans="19:20" x14ac:dyDescent="0.3">
      <c r="S4803" s="142"/>
      <c r="T4803" s="142"/>
    </row>
    <row r="4804" spans="19:20" x14ac:dyDescent="0.3">
      <c r="S4804" s="142"/>
      <c r="T4804" s="142"/>
    </row>
    <row r="4805" spans="19:20" x14ac:dyDescent="0.3">
      <c r="S4805" s="142"/>
      <c r="T4805" s="142"/>
    </row>
    <row r="4806" spans="19:20" x14ac:dyDescent="0.3">
      <c r="S4806" s="142"/>
      <c r="T4806" s="142"/>
    </row>
    <row r="4807" spans="19:20" x14ac:dyDescent="0.3">
      <c r="S4807" s="142"/>
      <c r="T4807" s="142"/>
    </row>
    <row r="4808" spans="19:20" x14ac:dyDescent="0.3">
      <c r="S4808" s="142"/>
      <c r="T4808" s="142"/>
    </row>
    <row r="4809" spans="19:20" x14ac:dyDescent="0.3">
      <c r="S4809" s="142"/>
      <c r="T4809" s="142"/>
    </row>
    <row r="4810" spans="19:20" x14ac:dyDescent="0.3">
      <c r="S4810" s="142"/>
      <c r="T4810" s="142"/>
    </row>
    <row r="4811" spans="19:20" x14ac:dyDescent="0.3">
      <c r="S4811" s="142"/>
      <c r="T4811" s="142"/>
    </row>
    <row r="4812" spans="19:20" x14ac:dyDescent="0.3">
      <c r="S4812" s="142"/>
      <c r="T4812" s="142"/>
    </row>
    <row r="4813" spans="19:20" x14ac:dyDescent="0.3">
      <c r="S4813" s="142"/>
      <c r="T4813" s="142"/>
    </row>
    <row r="4814" spans="19:20" x14ac:dyDescent="0.3">
      <c r="S4814" s="142"/>
      <c r="T4814" s="142"/>
    </row>
    <row r="4815" spans="19:20" x14ac:dyDescent="0.3">
      <c r="S4815" s="142"/>
      <c r="T4815" s="142"/>
    </row>
    <row r="4816" spans="19:20" x14ac:dyDescent="0.3">
      <c r="S4816" s="142"/>
      <c r="T4816" s="142"/>
    </row>
    <row r="4817" spans="19:20" x14ac:dyDescent="0.3">
      <c r="S4817" s="142"/>
      <c r="T4817" s="142"/>
    </row>
    <row r="4818" spans="19:20" x14ac:dyDescent="0.3">
      <c r="S4818" s="142"/>
      <c r="T4818" s="142"/>
    </row>
    <row r="4819" spans="19:20" x14ac:dyDescent="0.3">
      <c r="S4819" s="142"/>
      <c r="T4819" s="142"/>
    </row>
    <row r="4820" spans="19:20" x14ac:dyDescent="0.3">
      <c r="S4820" s="142"/>
      <c r="T4820" s="142"/>
    </row>
    <row r="4821" spans="19:20" x14ac:dyDescent="0.3">
      <c r="S4821" s="142"/>
      <c r="T4821" s="142"/>
    </row>
    <row r="4822" spans="19:20" x14ac:dyDescent="0.3">
      <c r="S4822" s="142"/>
      <c r="T4822" s="142"/>
    </row>
    <row r="4823" spans="19:20" x14ac:dyDescent="0.3">
      <c r="S4823" s="142"/>
      <c r="T4823" s="142"/>
    </row>
    <row r="4824" spans="19:20" x14ac:dyDescent="0.3">
      <c r="S4824" s="142"/>
      <c r="T4824" s="142"/>
    </row>
    <row r="4825" spans="19:20" x14ac:dyDescent="0.3">
      <c r="S4825" s="142"/>
      <c r="T4825" s="142"/>
    </row>
    <row r="4826" spans="19:20" x14ac:dyDescent="0.3">
      <c r="S4826" s="142"/>
      <c r="T4826" s="142"/>
    </row>
    <row r="4827" spans="19:20" x14ac:dyDescent="0.3">
      <c r="S4827" s="142"/>
      <c r="T4827" s="142"/>
    </row>
    <row r="4828" spans="19:20" x14ac:dyDescent="0.3">
      <c r="S4828" s="142"/>
      <c r="T4828" s="142"/>
    </row>
    <row r="4829" spans="19:20" x14ac:dyDescent="0.3">
      <c r="S4829" s="142"/>
      <c r="T4829" s="142"/>
    </row>
    <row r="4830" spans="19:20" x14ac:dyDescent="0.3">
      <c r="S4830" s="142"/>
      <c r="T4830" s="142"/>
    </row>
    <row r="4831" spans="19:20" x14ac:dyDescent="0.3">
      <c r="S4831" s="142"/>
      <c r="T4831" s="142"/>
    </row>
    <row r="4832" spans="19:20" x14ac:dyDescent="0.3">
      <c r="S4832" s="142"/>
      <c r="T4832" s="142"/>
    </row>
    <row r="4833" spans="19:20" x14ac:dyDescent="0.3">
      <c r="S4833" s="142"/>
      <c r="T4833" s="142"/>
    </row>
    <row r="4834" spans="19:20" x14ac:dyDescent="0.3">
      <c r="S4834" s="142"/>
      <c r="T4834" s="142"/>
    </row>
    <row r="4835" spans="19:20" x14ac:dyDescent="0.3">
      <c r="S4835" s="142"/>
      <c r="T4835" s="142"/>
    </row>
    <row r="4836" spans="19:20" x14ac:dyDescent="0.3">
      <c r="S4836" s="142"/>
      <c r="T4836" s="142"/>
    </row>
    <row r="4837" spans="19:20" x14ac:dyDescent="0.3">
      <c r="S4837" s="142"/>
      <c r="T4837" s="142"/>
    </row>
    <row r="4838" spans="19:20" x14ac:dyDescent="0.3">
      <c r="S4838" s="142"/>
      <c r="T4838" s="142"/>
    </row>
    <row r="4839" spans="19:20" x14ac:dyDescent="0.3">
      <c r="S4839" s="142"/>
      <c r="T4839" s="142"/>
    </row>
    <row r="4840" spans="19:20" x14ac:dyDescent="0.3">
      <c r="S4840" s="142"/>
      <c r="T4840" s="142"/>
    </row>
    <row r="4841" spans="19:20" x14ac:dyDescent="0.3">
      <c r="S4841" s="142"/>
      <c r="T4841" s="142"/>
    </row>
    <row r="4842" spans="19:20" x14ac:dyDescent="0.3">
      <c r="S4842" s="142"/>
      <c r="T4842" s="142"/>
    </row>
    <row r="4843" spans="19:20" x14ac:dyDescent="0.3">
      <c r="S4843" s="142"/>
      <c r="T4843" s="142"/>
    </row>
    <row r="4844" spans="19:20" x14ac:dyDescent="0.3">
      <c r="S4844" s="142"/>
      <c r="T4844" s="142"/>
    </row>
    <row r="4845" spans="19:20" x14ac:dyDescent="0.3">
      <c r="S4845" s="142"/>
      <c r="T4845" s="142"/>
    </row>
    <row r="4846" spans="19:20" x14ac:dyDescent="0.3">
      <c r="S4846" s="142"/>
      <c r="T4846" s="142"/>
    </row>
    <row r="4847" spans="19:20" x14ac:dyDescent="0.3">
      <c r="S4847" s="142"/>
      <c r="T4847" s="142"/>
    </row>
    <row r="4848" spans="19:20" x14ac:dyDescent="0.3">
      <c r="S4848" s="142"/>
      <c r="T4848" s="142"/>
    </row>
    <row r="4849" spans="19:20" x14ac:dyDescent="0.3">
      <c r="S4849" s="142"/>
      <c r="T4849" s="142"/>
    </row>
    <row r="4850" spans="19:20" x14ac:dyDescent="0.3">
      <c r="S4850" s="142"/>
      <c r="T4850" s="142"/>
    </row>
    <row r="4851" spans="19:20" x14ac:dyDescent="0.3">
      <c r="S4851" s="142"/>
      <c r="T4851" s="142"/>
    </row>
    <row r="4852" spans="19:20" x14ac:dyDescent="0.3">
      <c r="S4852" s="142"/>
      <c r="T4852" s="142"/>
    </row>
    <row r="4853" spans="19:20" x14ac:dyDescent="0.3">
      <c r="S4853" s="142"/>
      <c r="T4853" s="142"/>
    </row>
    <row r="4854" spans="19:20" x14ac:dyDescent="0.3">
      <c r="S4854" s="142"/>
      <c r="T4854" s="142"/>
    </row>
    <row r="4855" spans="19:20" x14ac:dyDescent="0.3">
      <c r="S4855" s="142"/>
      <c r="T4855" s="142"/>
    </row>
    <row r="4856" spans="19:20" x14ac:dyDescent="0.3">
      <c r="S4856" s="142"/>
      <c r="T4856" s="142"/>
    </row>
    <row r="4857" spans="19:20" x14ac:dyDescent="0.3">
      <c r="S4857" s="142"/>
      <c r="T4857" s="142"/>
    </row>
    <row r="4858" spans="19:20" x14ac:dyDescent="0.3">
      <c r="S4858" s="142"/>
      <c r="T4858" s="142"/>
    </row>
    <row r="4859" spans="19:20" x14ac:dyDescent="0.3">
      <c r="S4859" s="142"/>
      <c r="T4859" s="142"/>
    </row>
    <row r="4860" spans="19:20" x14ac:dyDescent="0.3">
      <c r="S4860" s="142"/>
      <c r="T4860" s="142"/>
    </row>
    <row r="4861" spans="19:20" x14ac:dyDescent="0.3">
      <c r="S4861" s="142"/>
      <c r="T4861" s="142"/>
    </row>
    <row r="4862" spans="19:20" x14ac:dyDescent="0.3">
      <c r="S4862" s="142"/>
      <c r="T4862" s="142"/>
    </row>
    <row r="4863" spans="19:20" x14ac:dyDescent="0.3">
      <c r="S4863" s="142"/>
      <c r="T4863" s="142"/>
    </row>
    <row r="4864" spans="19:20" x14ac:dyDescent="0.3">
      <c r="S4864" s="142"/>
      <c r="T4864" s="142"/>
    </row>
    <row r="4865" spans="19:20" x14ac:dyDescent="0.3">
      <c r="S4865" s="142"/>
      <c r="T4865" s="142"/>
    </row>
    <row r="4866" spans="19:20" x14ac:dyDescent="0.3">
      <c r="S4866" s="142"/>
      <c r="T4866" s="142"/>
    </row>
    <row r="4867" spans="19:20" x14ac:dyDescent="0.3">
      <c r="S4867" s="142"/>
      <c r="T4867" s="142"/>
    </row>
    <row r="4868" spans="19:20" x14ac:dyDescent="0.3">
      <c r="S4868" s="142"/>
      <c r="T4868" s="142"/>
    </row>
    <row r="4869" spans="19:20" x14ac:dyDescent="0.3">
      <c r="S4869" s="142"/>
      <c r="T4869" s="142"/>
    </row>
    <row r="4870" spans="19:20" x14ac:dyDescent="0.3">
      <c r="S4870" s="142"/>
      <c r="T4870" s="142"/>
    </row>
    <row r="4871" spans="19:20" x14ac:dyDescent="0.3">
      <c r="S4871" s="142"/>
      <c r="T4871" s="142"/>
    </row>
    <row r="4872" spans="19:20" x14ac:dyDescent="0.3">
      <c r="S4872" s="142"/>
      <c r="T4872" s="142"/>
    </row>
    <row r="4873" spans="19:20" x14ac:dyDescent="0.3">
      <c r="S4873" s="142"/>
      <c r="T4873" s="142"/>
    </row>
    <row r="4874" spans="19:20" x14ac:dyDescent="0.3">
      <c r="S4874" s="142"/>
      <c r="T4874" s="142"/>
    </row>
    <row r="4875" spans="19:20" x14ac:dyDescent="0.3">
      <c r="S4875" s="142"/>
      <c r="T4875" s="142"/>
    </row>
    <row r="4876" spans="19:20" x14ac:dyDescent="0.3">
      <c r="S4876" s="142"/>
      <c r="T4876" s="142"/>
    </row>
    <row r="4877" spans="19:20" x14ac:dyDescent="0.3">
      <c r="S4877" s="142"/>
      <c r="T4877" s="142"/>
    </row>
    <row r="4878" spans="19:20" x14ac:dyDescent="0.3">
      <c r="S4878" s="142"/>
      <c r="T4878" s="142"/>
    </row>
    <row r="4879" spans="19:20" x14ac:dyDescent="0.3">
      <c r="S4879" s="142"/>
      <c r="T4879" s="142"/>
    </row>
    <row r="4880" spans="19:20" x14ac:dyDescent="0.3">
      <c r="S4880" s="142"/>
      <c r="T4880" s="142"/>
    </row>
    <row r="4881" spans="19:20" x14ac:dyDescent="0.3">
      <c r="S4881" s="142"/>
      <c r="T4881" s="142"/>
    </row>
    <row r="4882" spans="19:20" x14ac:dyDescent="0.3">
      <c r="S4882" s="142"/>
      <c r="T4882" s="142"/>
    </row>
    <row r="4883" spans="19:20" x14ac:dyDescent="0.3">
      <c r="S4883" s="142"/>
      <c r="T4883" s="142"/>
    </row>
    <row r="4884" spans="19:20" x14ac:dyDescent="0.3">
      <c r="S4884" s="142"/>
      <c r="T4884" s="142"/>
    </row>
    <row r="4885" spans="19:20" x14ac:dyDescent="0.3">
      <c r="S4885" s="142"/>
      <c r="T4885" s="142"/>
    </row>
    <row r="4886" spans="19:20" x14ac:dyDescent="0.3">
      <c r="S4886" s="142"/>
      <c r="T4886" s="142"/>
    </row>
    <row r="4887" spans="19:20" x14ac:dyDescent="0.3">
      <c r="S4887" s="142"/>
      <c r="T4887" s="142"/>
    </row>
    <row r="4888" spans="19:20" x14ac:dyDescent="0.3">
      <c r="S4888" s="142"/>
      <c r="T4888" s="142"/>
    </row>
    <row r="4889" spans="19:20" x14ac:dyDescent="0.3">
      <c r="S4889" s="142"/>
      <c r="T4889" s="142"/>
    </row>
    <row r="4890" spans="19:20" x14ac:dyDescent="0.3">
      <c r="S4890" s="142"/>
      <c r="T4890" s="142"/>
    </row>
    <row r="4891" spans="19:20" x14ac:dyDescent="0.3">
      <c r="S4891" s="142"/>
      <c r="T4891" s="142"/>
    </row>
    <row r="4892" spans="19:20" x14ac:dyDescent="0.3">
      <c r="S4892" s="142"/>
      <c r="T4892" s="142"/>
    </row>
    <row r="4893" spans="19:20" x14ac:dyDescent="0.3">
      <c r="S4893" s="142"/>
      <c r="T4893" s="142"/>
    </row>
    <row r="4894" spans="19:20" x14ac:dyDescent="0.3">
      <c r="S4894" s="142"/>
      <c r="T4894" s="142"/>
    </row>
    <row r="4895" spans="19:20" x14ac:dyDescent="0.3">
      <c r="S4895" s="142"/>
      <c r="T4895" s="142"/>
    </row>
    <row r="4896" spans="19:20" x14ac:dyDescent="0.3">
      <c r="S4896" s="142"/>
      <c r="T4896" s="142"/>
    </row>
    <row r="4897" spans="19:20" x14ac:dyDescent="0.3">
      <c r="S4897" s="142"/>
      <c r="T4897" s="142"/>
    </row>
    <row r="4898" spans="19:20" x14ac:dyDescent="0.3">
      <c r="S4898" s="142"/>
      <c r="T4898" s="142"/>
    </row>
    <row r="4899" spans="19:20" x14ac:dyDescent="0.3">
      <c r="S4899" s="142"/>
      <c r="T4899" s="142"/>
    </row>
    <row r="4900" spans="19:20" x14ac:dyDescent="0.3">
      <c r="S4900" s="142"/>
      <c r="T4900" s="142"/>
    </row>
    <row r="4901" spans="19:20" x14ac:dyDescent="0.3">
      <c r="S4901" s="142"/>
      <c r="T4901" s="142"/>
    </row>
    <row r="4902" spans="19:20" x14ac:dyDescent="0.3">
      <c r="S4902" s="142"/>
      <c r="T4902" s="142"/>
    </row>
    <row r="4903" spans="19:20" x14ac:dyDescent="0.3">
      <c r="S4903" s="142"/>
      <c r="T4903" s="142"/>
    </row>
    <row r="4904" spans="19:20" x14ac:dyDescent="0.3">
      <c r="S4904" s="142"/>
      <c r="T4904" s="142"/>
    </row>
    <row r="4905" spans="19:20" x14ac:dyDescent="0.3">
      <c r="S4905" s="142"/>
      <c r="T4905" s="142"/>
    </row>
    <row r="4906" spans="19:20" x14ac:dyDescent="0.3">
      <c r="S4906" s="142"/>
      <c r="T4906" s="142"/>
    </row>
    <row r="4907" spans="19:20" x14ac:dyDescent="0.3">
      <c r="S4907" s="142"/>
      <c r="T4907" s="142"/>
    </row>
    <row r="4908" spans="19:20" x14ac:dyDescent="0.3">
      <c r="S4908" s="142"/>
      <c r="T4908" s="142"/>
    </row>
    <row r="4909" spans="19:20" x14ac:dyDescent="0.3">
      <c r="S4909" s="142"/>
      <c r="T4909" s="142"/>
    </row>
    <row r="4910" spans="19:20" x14ac:dyDescent="0.3">
      <c r="S4910" s="142"/>
      <c r="T4910" s="142"/>
    </row>
    <row r="4911" spans="19:20" x14ac:dyDescent="0.3">
      <c r="S4911" s="142"/>
      <c r="T4911" s="142"/>
    </row>
    <row r="4912" spans="19:20" x14ac:dyDescent="0.3">
      <c r="S4912" s="142"/>
      <c r="T4912" s="142"/>
    </row>
    <row r="4913" spans="19:20" x14ac:dyDescent="0.3">
      <c r="S4913" s="142"/>
      <c r="T4913" s="142"/>
    </row>
    <row r="4914" spans="19:20" x14ac:dyDescent="0.3">
      <c r="S4914" s="142"/>
      <c r="T4914" s="142"/>
    </row>
    <row r="4915" spans="19:20" x14ac:dyDescent="0.3">
      <c r="S4915" s="142"/>
      <c r="T4915" s="142"/>
    </row>
    <row r="4916" spans="19:20" x14ac:dyDescent="0.3">
      <c r="S4916" s="142"/>
      <c r="T4916" s="142"/>
    </row>
    <row r="4917" spans="19:20" x14ac:dyDescent="0.3">
      <c r="S4917" s="142"/>
      <c r="T4917" s="142"/>
    </row>
    <row r="4918" spans="19:20" x14ac:dyDescent="0.3">
      <c r="S4918" s="142"/>
      <c r="T4918" s="142"/>
    </row>
    <row r="4919" spans="19:20" x14ac:dyDescent="0.3">
      <c r="S4919" s="142"/>
      <c r="T4919" s="142"/>
    </row>
    <row r="4920" spans="19:20" x14ac:dyDescent="0.3">
      <c r="S4920" s="142"/>
      <c r="T4920" s="142"/>
    </row>
    <row r="4921" spans="19:20" x14ac:dyDescent="0.3">
      <c r="S4921" s="142"/>
      <c r="T4921" s="142"/>
    </row>
    <row r="4922" spans="19:20" x14ac:dyDescent="0.3">
      <c r="S4922" s="142"/>
      <c r="T4922" s="142"/>
    </row>
    <row r="4923" spans="19:20" x14ac:dyDescent="0.3">
      <c r="S4923" s="142"/>
      <c r="T4923" s="142"/>
    </row>
    <row r="4924" spans="19:20" x14ac:dyDescent="0.3">
      <c r="S4924" s="142"/>
      <c r="T4924" s="142"/>
    </row>
    <row r="4925" spans="19:20" x14ac:dyDescent="0.3">
      <c r="S4925" s="142"/>
      <c r="T4925" s="142"/>
    </row>
    <row r="4926" spans="19:20" x14ac:dyDescent="0.3">
      <c r="S4926" s="142"/>
      <c r="T4926" s="142"/>
    </row>
    <row r="4927" spans="19:20" x14ac:dyDescent="0.3">
      <c r="S4927" s="142"/>
      <c r="T4927" s="142"/>
    </row>
    <row r="4928" spans="19:20" x14ac:dyDescent="0.3">
      <c r="S4928" s="142"/>
      <c r="T4928" s="142"/>
    </row>
    <row r="4929" spans="19:20" x14ac:dyDescent="0.3">
      <c r="S4929" s="142"/>
      <c r="T4929" s="142"/>
    </row>
    <row r="4930" spans="19:20" x14ac:dyDescent="0.3">
      <c r="S4930" s="142"/>
      <c r="T4930" s="142"/>
    </row>
    <row r="4931" spans="19:20" x14ac:dyDescent="0.3">
      <c r="S4931" s="142"/>
      <c r="T4931" s="142"/>
    </row>
    <row r="4932" spans="19:20" x14ac:dyDescent="0.3">
      <c r="S4932" s="142"/>
      <c r="T4932" s="142"/>
    </row>
    <row r="4933" spans="19:20" x14ac:dyDescent="0.3">
      <c r="S4933" s="142"/>
      <c r="T4933" s="142"/>
    </row>
    <row r="4934" spans="19:20" x14ac:dyDescent="0.3">
      <c r="S4934" s="142"/>
      <c r="T4934" s="142"/>
    </row>
    <row r="4935" spans="19:20" x14ac:dyDescent="0.3">
      <c r="S4935" s="142"/>
      <c r="T4935" s="142"/>
    </row>
    <row r="4936" spans="19:20" x14ac:dyDescent="0.3">
      <c r="S4936" s="142"/>
      <c r="T4936" s="142"/>
    </row>
    <row r="4937" spans="19:20" x14ac:dyDescent="0.3">
      <c r="S4937" s="142"/>
      <c r="T4937" s="142"/>
    </row>
    <row r="4938" spans="19:20" x14ac:dyDescent="0.3">
      <c r="S4938" s="142"/>
      <c r="T4938" s="142"/>
    </row>
    <row r="4939" spans="19:20" x14ac:dyDescent="0.3">
      <c r="S4939" s="142"/>
      <c r="T4939" s="142"/>
    </row>
    <row r="4940" spans="19:20" x14ac:dyDescent="0.3">
      <c r="S4940" s="142"/>
      <c r="T4940" s="142"/>
    </row>
    <row r="4941" spans="19:20" x14ac:dyDescent="0.3">
      <c r="S4941" s="142"/>
      <c r="T4941" s="142"/>
    </row>
    <row r="4942" spans="19:20" x14ac:dyDescent="0.3">
      <c r="S4942" s="142"/>
      <c r="T4942" s="142"/>
    </row>
    <row r="4943" spans="19:20" x14ac:dyDescent="0.3">
      <c r="S4943" s="142"/>
      <c r="T4943" s="142"/>
    </row>
    <row r="4944" spans="19:20" x14ac:dyDescent="0.3">
      <c r="S4944" s="142"/>
      <c r="T4944" s="142"/>
    </row>
    <row r="4945" spans="19:20" x14ac:dyDescent="0.3">
      <c r="S4945" s="142"/>
      <c r="T4945" s="142"/>
    </row>
    <row r="4946" spans="19:20" x14ac:dyDescent="0.3">
      <c r="S4946" s="142"/>
      <c r="T4946" s="142"/>
    </row>
    <row r="4947" spans="19:20" x14ac:dyDescent="0.3">
      <c r="S4947" s="142"/>
      <c r="T4947" s="142"/>
    </row>
    <row r="4948" spans="19:20" x14ac:dyDescent="0.3">
      <c r="S4948" s="142"/>
      <c r="T4948" s="142"/>
    </row>
    <row r="4949" spans="19:20" x14ac:dyDescent="0.3">
      <c r="S4949" s="142"/>
      <c r="T4949" s="142"/>
    </row>
    <row r="4950" spans="19:20" x14ac:dyDescent="0.3">
      <c r="S4950" s="142"/>
      <c r="T4950" s="142"/>
    </row>
    <row r="4951" spans="19:20" x14ac:dyDescent="0.3">
      <c r="S4951" s="142"/>
      <c r="T4951" s="142"/>
    </row>
    <row r="4952" spans="19:20" x14ac:dyDescent="0.3">
      <c r="S4952" s="142"/>
      <c r="T4952" s="142"/>
    </row>
    <row r="4953" spans="19:20" x14ac:dyDescent="0.3">
      <c r="S4953" s="142"/>
      <c r="T4953" s="142"/>
    </row>
    <row r="4954" spans="19:20" x14ac:dyDescent="0.3">
      <c r="S4954" s="142"/>
      <c r="T4954" s="142"/>
    </row>
    <row r="4955" spans="19:20" x14ac:dyDescent="0.3">
      <c r="S4955" s="142"/>
      <c r="T4955" s="142"/>
    </row>
    <row r="4956" spans="19:20" x14ac:dyDescent="0.3">
      <c r="S4956" s="142"/>
      <c r="T4956" s="142"/>
    </row>
    <row r="4957" spans="19:20" x14ac:dyDescent="0.3">
      <c r="S4957" s="142"/>
      <c r="T4957" s="142"/>
    </row>
    <row r="4958" spans="19:20" x14ac:dyDescent="0.3">
      <c r="S4958" s="142"/>
      <c r="T4958" s="142"/>
    </row>
    <row r="4959" spans="19:20" x14ac:dyDescent="0.3">
      <c r="S4959" s="142"/>
      <c r="T4959" s="142"/>
    </row>
    <row r="4960" spans="19:20" x14ac:dyDescent="0.3">
      <c r="S4960" s="142"/>
      <c r="T4960" s="142"/>
    </row>
    <row r="4961" spans="19:20" x14ac:dyDescent="0.3">
      <c r="S4961" s="142"/>
      <c r="T4961" s="142"/>
    </row>
    <row r="4962" spans="19:20" x14ac:dyDescent="0.3">
      <c r="S4962" s="142"/>
      <c r="T4962" s="142"/>
    </row>
    <row r="4963" spans="19:20" x14ac:dyDescent="0.3">
      <c r="S4963" s="142"/>
      <c r="T4963" s="142"/>
    </row>
    <row r="4964" spans="19:20" x14ac:dyDescent="0.3">
      <c r="S4964" s="142"/>
      <c r="T4964" s="142"/>
    </row>
    <row r="4965" spans="19:20" x14ac:dyDescent="0.3">
      <c r="S4965" s="142"/>
      <c r="T4965" s="142"/>
    </row>
    <row r="4966" spans="19:20" x14ac:dyDescent="0.3">
      <c r="S4966" s="142"/>
      <c r="T4966" s="142"/>
    </row>
    <row r="4967" spans="19:20" x14ac:dyDescent="0.3">
      <c r="S4967" s="142"/>
      <c r="T4967" s="142"/>
    </row>
    <row r="4968" spans="19:20" x14ac:dyDescent="0.3">
      <c r="S4968" s="142"/>
      <c r="T4968" s="142"/>
    </row>
    <row r="4969" spans="19:20" x14ac:dyDescent="0.3">
      <c r="S4969" s="142"/>
      <c r="T4969" s="142"/>
    </row>
    <row r="4970" spans="19:20" x14ac:dyDescent="0.3">
      <c r="S4970" s="142"/>
      <c r="T4970" s="142"/>
    </row>
    <row r="4971" spans="19:20" x14ac:dyDescent="0.3">
      <c r="S4971" s="142"/>
      <c r="T4971" s="142"/>
    </row>
    <row r="4972" spans="19:20" x14ac:dyDescent="0.3">
      <c r="S4972" s="142"/>
      <c r="T4972" s="142"/>
    </row>
    <row r="4973" spans="19:20" x14ac:dyDescent="0.3">
      <c r="S4973" s="142"/>
      <c r="T4973" s="142"/>
    </row>
    <row r="4974" spans="19:20" x14ac:dyDescent="0.3">
      <c r="S4974" s="142"/>
      <c r="T4974" s="142"/>
    </row>
    <row r="4975" spans="19:20" x14ac:dyDescent="0.3">
      <c r="S4975" s="142"/>
      <c r="T4975" s="142"/>
    </row>
    <row r="4976" spans="19:20" x14ac:dyDescent="0.3">
      <c r="S4976" s="142"/>
      <c r="T4976" s="142"/>
    </row>
    <row r="4977" spans="19:20" x14ac:dyDescent="0.3">
      <c r="S4977" s="142"/>
      <c r="T4977" s="142"/>
    </row>
    <row r="4978" spans="19:20" x14ac:dyDescent="0.3">
      <c r="S4978" s="142"/>
      <c r="T4978" s="142"/>
    </row>
    <row r="4979" spans="19:20" x14ac:dyDescent="0.3">
      <c r="S4979" s="142"/>
      <c r="T4979" s="142"/>
    </row>
    <row r="4980" spans="19:20" x14ac:dyDescent="0.3">
      <c r="S4980" s="142"/>
      <c r="T4980" s="142"/>
    </row>
    <row r="4981" spans="19:20" x14ac:dyDescent="0.3">
      <c r="S4981" s="142"/>
      <c r="T4981" s="142"/>
    </row>
    <row r="4982" spans="19:20" x14ac:dyDescent="0.3">
      <c r="S4982" s="142"/>
      <c r="T4982" s="142"/>
    </row>
    <row r="4983" spans="19:20" x14ac:dyDescent="0.3">
      <c r="S4983" s="142"/>
      <c r="T4983" s="142"/>
    </row>
    <row r="4984" spans="19:20" x14ac:dyDescent="0.3">
      <c r="S4984" s="142"/>
      <c r="T4984" s="142"/>
    </row>
    <row r="4985" spans="19:20" x14ac:dyDescent="0.3">
      <c r="S4985" s="142"/>
      <c r="T4985" s="142"/>
    </row>
    <row r="4986" spans="19:20" x14ac:dyDescent="0.3">
      <c r="S4986" s="142"/>
      <c r="T4986" s="142"/>
    </row>
    <row r="4987" spans="19:20" x14ac:dyDescent="0.3">
      <c r="S4987" s="142"/>
      <c r="T4987" s="142"/>
    </row>
    <row r="4988" spans="19:20" x14ac:dyDescent="0.3">
      <c r="S4988" s="142"/>
      <c r="T4988" s="142"/>
    </row>
    <row r="4989" spans="19:20" x14ac:dyDescent="0.3">
      <c r="S4989" s="142"/>
      <c r="T4989" s="142"/>
    </row>
    <row r="4990" spans="19:20" x14ac:dyDescent="0.3">
      <c r="S4990" s="142"/>
      <c r="T4990" s="142"/>
    </row>
    <row r="4991" spans="19:20" x14ac:dyDescent="0.3">
      <c r="S4991" s="142"/>
      <c r="T4991" s="142"/>
    </row>
    <row r="4992" spans="19:20" x14ac:dyDescent="0.3">
      <c r="S4992" s="142"/>
      <c r="T4992" s="142"/>
    </row>
    <row r="4993" spans="19:20" x14ac:dyDescent="0.3">
      <c r="S4993" s="142"/>
      <c r="T4993" s="142"/>
    </row>
    <row r="4994" spans="19:20" x14ac:dyDescent="0.3">
      <c r="S4994" s="142"/>
      <c r="T4994" s="142"/>
    </row>
    <row r="4995" spans="19:20" x14ac:dyDescent="0.3">
      <c r="S4995" s="142"/>
      <c r="T4995" s="142"/>
    </row>
    <row r="4996" spans="19:20" x14ac:dyDescent="0.3">
      <c r="S4996" s="142"/>
      <c r="T4996" s="142"/>
    </row>
    <row r="4997" spans="19:20" x14ac:dyDescent="0.3">
      <c r="S4997" s="142"/>
      <c r="T4997" s="142"/>
    </row>
    <row r="4998" spans="19:20" x14ac:dyDescent="0.3">
      <c r="S4998" s="142"/>
      <c r="T4998" s="142"/>
    </row>
    <row r="4999" spans="19:20" x14ac:dyDescent="0.3">
      <c r="S4999" s="142"/>
      <c r="T4999" s="142"/>
    </row>
    <row r="5000" spans="19:20" x14ac:dyDescent="0.3">
      <c r="S5000" s="142"/>
      <c r="T5000" s="142"/>
    </row>
    <row r="5001" spans="19:20" x14ac:dyDescent="0.3">
      <c r="S5001" s="142"/>
      <c r="T5001" s="142"/>
    </row>
    <row r="5002" spans="19:20" x14ac:dyDescent="0.3">
      <c r="S5002" s="142"/>
      <c r="T5002" s="142"/>
    </row>
    <row r="5003" spans="19:20" x14ac:dyDescent="0.3">
      <c r="S5003" s="142"/>
      <c r="T5003" s="142"/>
    </row>
    <row r="5004" spans="19:20" x14ac:dyDescent="0.3">
      <c r="S5004" s="142"/>
      <c r="T5004" s="142"/>
    </row>
    <row r="5005" spans="19:20" x14ac:dyDescent="0.3">
      <c r="S5005" s="142"/>
      <c r="T5005" s="142"/>
    </row>
    <row r="5006" spans="19:20" x14ac:dyDescent="0.3">
      <c r="S5006" s="142"/>
      <c r="T5006" s="142"/>
    </row>
    <row r="5007" spans="19:20" x14ac:dyDescent="0.3">
      <c r="S5007" s="142"/>
      <c r="T5007" s="142"/>
    </row>
    <row r="5008" spans="19:20" x14ac:dyDescent="0.3">
      <c r="S5008" s="142"/>
      <c r="T5008" s="142"/>
    </row>
    <row r="5009" spans="19:20" x14ac:dyDescent="0.3">
      <c r="S5009" s="142"/>
      <c r="T5009" s="142"/>
    </row>
    <row r="5010" spans="19:20" x14ac:dyDescent="0.3">
      <c r="S5010" s="142"/>
      <c r="T5010" s="142"/>
    </row>
    <row r="5011" spans="19:20" x14ac:dyDescent="0.3">
      <c r="S5011" s="142"/>
      <c r="T5011" s="142"/>
    </row>
    <row r="5012" spans="19:20" x14ac:dyDescent="0.3">
      <c r="S5012" s="142"/>
      <c r="T5012" s="142"/>
    </row>
    <row r="5013" spans="19:20" x14ac:dyDescent="0.3">
      <c r="S5013" s="142"/>
      <c r="T5013" s="142"/>
    </row>
    <row r="5014" spans="19:20" x14ac:dyDescent="0.3">
      <c r="S5014" s="142"/>
      <c r="T5014" s="142"/>
    </row>
    <row r="5015" spans="19:20" x14ac:dyDescent="0.3">
      <c r="S5015" s="142"/>
      <c r="T5015" s="142"/>
    </row>
    <row r="5016" spans="19:20" x14ac:dyDescent="0.3">
      <c r="S5016" s="142"/>
      <c r="T5016" s="142"/>
    </row>
    <row r="5017" spans="19:20" x14ac:dyDescent="0.3">
      <c r="S5017" s="142"/>
      <c r="T5017" s="142"/>
    </row>
    <row r="5018" spans="19:20" x14ac:dyDescent="0.3">
      <c r="S5018" s="142"/>
      <c r="T5018" s="142"/>
    </row>
    <row r="5019" spans="19:20" x14ac:dyDescent="0.3">
      <c r="S5019" s="142"/>
      <c r="T5019" s="142"/>
    </row>
    <row r="5020" spans="19:20" x14ac:dyDescent="0.3">
      <c r="S5020" s="142"/>
      <c r="T5020" s="142"/>
    </row>
    <row r="5021" spans="19:20" x14ac:dyDescent="0.3">
      <c r="S5021" s="142"/>
      <c r="T5021" s="142"/>
    </row>
    <row r="5022" spans="19:20" x14ac:dyDescent="0.3">
      <c r="S5022" s="142"/>
      <c r="T5022" s="142"/>
    </row>
    <row r="5023" spans="19:20" x14ac:dyDescent="0.3">
      <c r="S5023" s="142"/>
      <c r="T5023" s="142"/>
    </row>
    <row r="5024" spans="19:20" x14ac:dyDescent="0.3">
      <c r="S5024" s="142"/>
      <c r="T5024" s="142"/>
    </row>
    <row r="5025" spans="19:20" x14ac:dyDescent="0.3">
      <c r="S5025" s="142"/>
      <c r="T5025" s="142"/>
    </row>
    <row r="5026" spans="19:20" x14ac:dyDescent="0.3">
      <c r="S5026" s="142"/>
      <c r="T5026" s="142"/>
    </row>
    <row r="5027" spans="19:20" x14ac:dyDescent="0.3">
      <c r="S5027" s="142"/>
      <c r="T5027" s="142"/>
    </row>
    <row r="5028" spans="19:20" x14ac:dyDescent="0.3">
      <c r="S5028" s="142"/>
      <c r="T5028" s="142"/>
    </row>
    <row r="5029" spans="19:20" x14ac:dyDescent="0.3">
      <c r="S5029" s="142"/>
      <c r="T5029" s="142"/>
    </row>
    <row r="5030" spans="19:20" x14ac:dyDescent="0.3">
      <c r="S5030" s="142"/>
      <c r="T5030" s="142"/>
    </row>
    <row r="5031" spans="19:20" x14ac:dyDescent="0.3">
      <c r="S5031" s="142"/>
      <c r="T5031" s="142"/>
    </row>
    <row r="5032" spans="19:20" x14ac:dyDescent="0.3">
      <c r="S5032" s="142"/>
      <c r="T5032" s="142"/>
    </row>
    <row r="5033" spans="19:20" x14ac:dyDescent="0.3">
      <c r="S5033" s="142"/>
      <c r="T5033" s="142"/>
    </row>
    <row r="5034" spans="19:20" x14ac:dyDescent="0.3">
      <c r="S5034" s="142"/>
      <c r="T5034" s="142"/>
    </row>
    <row r="5035" spans="19:20" x14ac:dyDescent="0.3">
      <c r="S5035" s="142"/>
      <c r="T5035" s="142"/>
    </row>
    <row r="5036" spans="19:20" x14ac:dyDescent="0.3">
      <c r="S5036" s="142"/>
      <c r="T5036" s="142"/>
    </row>
    <row r="5037" spans="19:20" x14ac:dyDescent="0.3">
      <c r="S5037" s="142"/>
      <c r="T5037" s="142"/>
    </row>
    <row r="5038" spans="19:20" x14ac:dyDescent="0.3">
      <c r="S5038" s="142"/>
      <c r="T5038" s="142"/>
    </row>
    <row r="5039" spans="19:20" x14ac:dyDescent="0.3">
      <c r="S5039" s="142"/>
      <c r="T5039" s="142"/>
    </row>
    <row r="5040" spans="19:20" x14ac:dyDescent="0.3">
      <c r="S5040" s="142"/>
      <c r="T5040" s="142"/>
    </row>
    <row r="5041" spans="19:20" x14ac:dyDescent="0.3">
      <c r="S5041" s="142"/>
      <c r="T5041" s="142"/>
    </row>
    <row r="5042" spans="19:20" x14ac:dyDescent="0.3">
      <c r="S5042" s="142"/>
      <c r="T5042" s="142"/>
    </row>
    <row r="5043" spans="19:20" x14ac:dyDescent="0.3">
      <c r="S5043" s="142"/>
      <c r="T5043" s="142"/>
    </row>
    <row r="5044" spans="19:20" x14ac:dyDescent="0.3">
      <c r="S5044" s="142"/>
      <c r="T5044" s="142"/>
    </row>
    <row r="5045" spans="19:20" x14ac:dyDescent="0.3">
      <c r="S5045" s="142"/>
      <c r="T5045" s="142"/>
    </row>
    <row r="5046" spans="19:20" x14ac:dyDescent="0.3">
      <c r="S5046" s="142"/>
      <c r="T5046" s="142"/>
    </row>
    <row r="5047" spans="19:20" x14ac:dyDescent="0.3">
      <c r="S5047" s="142"/>
      <c r="T5047" s="142"/>
    </row>
    <row r="5048" spans="19:20" x14ac:dyDescent="0.3">
      <c r="S5048" s="142"/>
      <c r="T5048" s="142"/>
    </row>
    <row r="5049" spans="19:20" x14ac:dyDescent="0.3">
      <c r="S5049" s="142"/>
      <c r="T5049" s="142"/>
    </row>
    <row r="5050" spans="19:20" x14ac:dyDescent="0.3">
      <c r="S5050" s="142"/>
      <c r="T5050" s="142"/>
    </row>
    <row r="5051" spans="19:20" x14ac:dyDescent="0.3">
      <c r="S5051" s="142"/>
      <c r="T5051" s="142"/>
    </row>
    <row r="5052" spans="19:20" x14ac:dyDescent="0.3">
      <c r="S5052" s="142"/>
      <c r="T5052" s="142"/>
    </row>
    <row r="5053" spans="19:20" x14ac:dyDescent="0.3">
      <c r="S5053" s="142"/>
      <c r="T5053" s="142"/>
    </row>
    <row r="5054" spans="19:20" x14ac:dyDescent="0.3">
      <c r="S5054" s="142"/>
      <c r="T5054" s="142"/>
    </row>
    <row r="5055" spans="19:20" x14ac:dyDescent="0.3">
      <c r="S5055" s="142"/>
      <c r="T5055" s="142"/>
    </row>
    <row r="5056" spans="19:20" x14ac:dyDescent="0.3">
      <c r="S5056" s="142"/>
      <c r="T5056" s="142"/>
    </row>
    <row r="5057" spans="19:20" x14ac:dyDescent="0.3">
      <c r="S5057" s="142"/>
      <c r="T5057" s="142"/>
    </row>
    <row r="5058" spans="19:20" x14ac:dyDescent="0.3">
      <c r="S5058" s="142"/>
      <c r="T5058" s="142"/>
    </row>
    <row r="5059" spans="19:20" x14ac:dyDescent="0.3">
      <c r="S5059" s="142"/>
      <c r="T5059" s="142"/>
    </row>
    <row r="5060" spans="19:20" x14ac:dyDescent="0.3">
      <c r="S5060" s="142"/>
      <c r="T5060" s="142"/>
    </row>
    <row r="5061" spans="19:20" x14ac:dyDescent="0.3">
      <c r="S5061" s="142"/>
      <c r="T5061" s="142"/>
    </row>
    <row r="5062" spans="19:20" x14ac:dyDescent="0.3">
      <c r="S5062" s="142"/>
      <c r="T5062" s="142"/>
    </row>
    <row r="5063" spans="19:20" x14ac:dyDescent="0.3">
      <c r="S5063" s="142"/>
      <c r="T5063" s="142"/>
    </row>
    <row r="5064" spans="19:20" x14ac:dyDescent="0.3">
      <c r="S5064" s="142"/>
      <c r="T5064" s="142"/>
    </row>
    <row r="5065" spans="19:20" x14ac:dyDescent="0.3">
      <c r="S5065" s="142"/>
      <c r="T5065" s="142"/>
    </row>
    <row r="5066" spans="19:20" x14ac:dyDescent="0.3">
      <c r="S5066" s="142"/>
      <c r="T5066" s="142"/>
    </row>
    <row r="5067" spans="19:20" x14ac:dyDescent="0.3">
      <c r="S5067" s="142"/>
      <c r="T5067" s="142"/>
    </row>
    <row r="5068" spans="19:20" x14ac:dyDescent="0.3">
      <c r="S5068" s="142"/>
      <c r="T5068" s="142"/>
    </row>
    <row r="5069" spans="19:20" x14ac:dyDescent="0.3">
      <c r="S5069" s="142"/>
      <c r="T5069" s="142"/>
    </row>
    <row r="5070" spans="19:20" x14ac:dyDescent="0.3">
      <c r="S5070" s="142"/>
      <c r="T5070" s="142"/>
    </row>
    <row r="5071" spans="19:20" x14ac:dyDescent="0.3">
      <c r="S5071" s="142"/>
      <c r="T5071" s="142"/>
    </row>
    <row r="5072" spans="19:20" x14ac:dyDescent="0.3">
      <c r="S5072" s="142"/>
      <c r="T5072" s="142"/>
    </row>
    <row r="5073" spans="19:20" x14ac:dyDescent="0.3">
      <c r="S5073" s="142"/>
      <c r="T5073" s="142"/>
    </row>
    <row r="5074" spans="19:20" x14ac:dyDescent="0.3">
      <c r="S5074" s="142"/>
      <c r="T5074" s="142"/>
    </row>
    <row r="5075" spans="19:20" x14ac:dyDescent="0.3">
      <c r="S5075" s="142"/>
      <c r="T5075" s="142"/>
    </row>
    <row r="5076" spans="19:20" x14ac:dyDescent="0.3">
      <c r="S5076" s="142"/>
      <c r="T5076" s="142"/>
    </row>
    <row r="5077" spans="19:20" x14ac:dyDescent="0.3">
      <c r="S5077" s="142"/>
      <c r="T5077" s="142"/>
    </row>
    <row r="5078" spans="19:20" x14ac:dyDescent="0.3">
      <c r="S5078" s="142"/>
      <c r="T5078" s="142"/>
    </row>
    <row r="5079" spans="19:20" x14ac:dyDescent="0.3">
      <c r="S5079" s="142"/>
      <c r="T5079" s="142"/>
    </row>
    <row r="5080" spans="19:20" x14ac:dyDescent="0.3">
      <c r="S5080" s="142"/>
      <c r="T5080" s="142"/>
    </row>
    <row r="5081" spans="19:20" x14ac:dyDescent="0.3">
      <c r="S5081" s="142"/>
      <c r="T5081" s="142"/>
    </row>
    <row r="5082" spans="19:20" x14ac:dyDescent="0.3">
      <c r="S5082" s="142"/>
      <c r="T5082" s="142"/>
    </row>
    <row r="5083" spans="19:20" x14ac:dyDescent="0.3">
      <c r="S5083" s="142"/>
      <c r="T5083" s="142"/>
    </row>
    <row r="5084" spans="19:20" x14ac:dyDescent="0.3">
      <c r="S5084" s="142"/>
      <c r="T5084" s="142"/>
    </row>
    <row r="5085" spans="19:20" x14ac:dyDescent="0.3">
      <c r="S5085" s="142"/>
      <c r="T5085" s="142"/>
    </row>
    <row r="5086" spans="19:20" x14ac:dyDescent="0.3">
      <c r="S5086" s="142"/>
      <c r="T5086" s="142"/>
    </row>
    <row r="5087" spans="19:20" x14ac:dyDescent="0.3">
      <c r="S5087" s="142"/>
      <c r="T5087" s="142"/>
    </row>
    <row r="5088" spans="19:20" x14ac:dyDescent="0.3">
      <c r="S5088" s="142"/>
      <c r="T5088" s="142"/>
    </row>
    <row r="5089" spans="19:20" x14ac:dyDescent="0.3">
      <c r="S5089" s="142"/>
      <c r="T5089" s="142"/>
    </row>
    <row r="5090" spans="19:20" x14ac:dyDescent="0.3">
      <c r="S5090" s="142"/>
      <c r="T5090" s="142"/>
    </row>
    <row r="5091" spans="19:20" x14ac:dyDescent="0.3">
      <c r="S5091" s="142"/>
      <c r="T5091" s="142"/>
    </row>
    <row r="5092" spans="19:20" x14ac:dyDescent="0.3">
      <c r="S5092" s="142"/>
      <c r="T5092" s="142"/>
    </row>
    <row r="5093" spans="19:20" x14ac:dyDescent="0.3">
      <c r="S5093" s="142"/>
      <c r="T5093" s="142"/>
    </row>
    <row r="5094" spans="19:20" x14ac:dyDescent="0.3">
      <c r="S5094" s="142"/>
      <c r="T5094" s="142"/>
    </row>
    <row r="5095" spans="19:20" x14ac:dyDescent="0.3">
      <c r="S5095" s="142"/>
      <c r="T5095" s="142"/>
    </row>
    <row r="5096" spans="19:20" x14ac:dyDescent="0.3">
      <c r="S5096" s="142"/>
      <c r="T5096" s="142"/>
    </row>
    <row r="5097" spans="19:20" x14ac:dyDescent="0.3">
      <c r="S5097" s="142"/>
      <c r="T5097" s="142"/>
    </row>
    <row r="5098" spans="19:20" x14ac:dyDescent="0.3">
      <c r="S5098" s="142"/>
      <c r="T5098" s="142"/>
    </row>
    <row r="5099" spans="19:20" x14ac:dyDescent="0.3">
      <c r="S5099" s="142"/>
      <c r="T5099" s="142"/>
    </row>
    <row r="5100" spans="19:20" x14ac:dyDescent="0.3">
      <c r="S5100" s="142"/>
      <c r="T5100" s="142"/>
    </row>
    <row r="5101" spans="19:20" x14ac:dyDescent="0.3">
      <c r="S5101" s="142"/>
      <c r="T5101" s="142"/>
    </row>
    <row r="5102" spans="19:20" x14ac:dyDescent="0.3">
      <c r="S5102" s="142"/>
      <c r="T5102" s="142"/>
    </row>
    <row r="5103" spans="19:20" x14ac:dyDescent="0.3">
      <c r="S5103" s="142"/>
      <c r="T5103" s="142"/>
    </row>
    <row r="5104" spans="19:20" x14ac:dyDescent="0.3">
      <c r="S5104" s="142"/>
      <c r="T5104" s="142"/>
    </row>
    <row r="5105" spans="19:20" x14ac:dyDescent="0.3">
      <c r="S5105" s="142"/>
      <c r="T5105" s="142"/>
    </row>
    <row r="5106" spans="19:20" x14ac:dyDescent="0.3">
      <c r="S5106" s="142"/>
      <c r="T5106" s="142"/>
    </row>
    <row r="5107" spans="19:20" x14ac:dyDescent="0.3">
      <c r="S5107" s="142"/>
      <c r="T5107" s="142"/>
    </row>
    <row r="5108" spans="19:20" x14ac:dyDescent="0.3">
      <c r="S5108" s="142"/>
      <c r="T5108" s="142"/>
    </row>
    <row r="5109" spans="19:20" x14ac:dyDescent="0.3">
      <c r="S5109" s="142"/>
      <c r="T5109" s="142"/>
    </row>
    <row r="5110" spans="19:20" x14ac:dyDescent="0.3">
      <c r="S5110" s="142"/>
      <c r="T5110" s="142"/>
    </row>
    <row r="5111" spans="19:20" x14ac:dyDescent="0.3">
      <c r="S5111" s="142"/>
      <c r="T5111" s="142"/>
    </row>
    <row r="5112" spans="19:20" x14ac:dyDescent="0.3">
      <c r="S5112" s="142"/>
      <c r="T5112" s="142"/>
    </row>
    <row r="5113" spans="19:20" x14ac:dyDescent="0.3">
      <c r="S5113" s="142"/>
      <c r="T5113" s="142"/>
    </row>
    <row r="5114" spans="19:20" x14ac:dyDescent="0.3">
      <c r="S5114" s="142"/>
      <c r="T5114" s="142"/>
    </row>
    <row r="5115" spans="19:20" x14ac:dyDescent="0.3">
      <c r="S5115" s="142"/>
      <c r="T5115" s="142"/>
    </row>
    <row r="5116" spans="19:20" x14ac:dyDescent="0.3">
      <c r="S5116" s="142"/>
      <c r="T5116" s="142"/>
    </row>
    <row r="5117" spans="19:20" x14ac:dyDescent="0.3">
      <c r="S5117" s="142"/>
      <c r="T5117" s="142"/>
    </row>
    <row r="5118" spans="19:20" x14ac:dyDescent="0.3">
      <c r="S5118" s="142"/>
      <c r="T5118" s="142"/>
    </row>
    <row r="5119" spans="19:20" x14ac:dyDescent="0.3">
      <c r="S5119" s="142"/>
      <c r="T5119" s="142"/>
    </row>
    <row r="5120" spans="19:20" x14ac:dyDescent="0.3">
      <c r="S5120" s="142"/>
      <c r="T5120" s="142"/>
    </row>
    <row r="5121" spans="19:20" x14ac:dyDescent="0.3">
      <c r="S5121" s="142"/>
      <c r="T5121" s="142"/>
    </row>
    <row r="5122" spans="19:20" x14ac:dyDescent="0.3">
      <c r="S5122" s="142"/>
      <c r="T5122" s="142"/>
    </row>
    <row r="5123" spans="19:20" x14ac:dyDescent="0.3">
      <c r="S5123" s="142"/>
      <c r="T5123" s="142"/>
    </row>
    <row r="5124" spans="19:20" x14ac:dyDescent="0.3">
      <c r="S5124" s="142"/>
      <c r="T5124" s="142"/>
    </row>
    <row r="5125" spans="19:20" x14ac:dyDescent="0.3">
      <c r="S5125" s="142"/>
      <c r="T5125" s="142"/>
    </row>
    <row r="5126" spans="19:20" x14ac:dyDescent="0.3">
      <c r="S5126" s="142"/>
      <c r="T5126" s="142"/>
    </row>
    <row r="5127" spans="19:20" x14ac:dyDescent="0.3">
      <c r="S5127" s="142"/>
      <c r="T5127" s="142"/>
    </row>
    <row r="5128" spans="19:20" x14ac:dyDescent="0.3">
      <c r="S5128" s="142"/>
      <c r="T5128" s="142"/>
    </row>
    <row r="5129" spans="19:20" x14ac:dyDescent="0.3">
      <c r="S5129" s="142"/>
      <c r="T5129" s="142"/>
    </row>
    <row r="5130" spans="19:20" x14ac:dyDescent="0.3">
      <c r="S5130" s="142"/>
      <c r="T5130" s="142"/>
    </row>
    <row r="5131" spans="19:20" x14ac:dyDescent="0.3">
      <c r="S5131" s="142"/>
      <c r="T5131" s="142"/>
    </row>
    <row r="5132" spans="19:20" x14ac:dyDescent="0.3">
      <c r="S5132" s="142"/>
      <c r="T5132" s="142"/>
    </row>
    <row r="5133" spans="19:20" x14ac:dyDescent="0.3">
      <c r="S5133" s="142"/>
      <c r="T5133" s="142"/>
    </row>
    <row r="5134" spans="19:20" x14ac:dyDescent="0.3">
      <c r="S5134" s="142"/>
      <c r="T5134" s="142"/>
    </row>
    <row r="5135" spans="19:20" x14ac:dyDescent="0.3">
      <c r="S5135" s="142"/>
      <c r="T5135" s="142"/>
    </row>
    <row r="5136" spans="19:20" x14ac:dyDescent="0.3">
      <c r="S5136" s="142"/>
      <c r="T5136" s="142"/>
    </row>
    <row r="5137" spans="19:20" x14ac:dyDescent="0.3">
      <c r="S5137" s="142"/>
      <c r="T5137" s="142"/>
    </row>
    <row r="5138" spans="19:20" x14ac:dyDescent="0.3">
      <c r="S5138" s="142"/>
      <c r="T5138" s="142"/>
    </row>
    <row r="5139" spans="19:20" x14ac:dyDescent="0.3">
      <c r="S5139" s="142"/>
      <c r="T5139" s="142"/>
    </row>
    <row r="5140" spans="19:20" x14ac:dyDescent="0.3">
      <c r="S5140" s="142"/>
      <c r="T5140" s="142"/>
    </row>
    <row r="5141" spans="19:20" x14ac:dyDescent="0.3">
      <c r="S5141" s="142"/>
      <c r="T5141" s="142"/>
    </row>
    <row r="5142" spans="19:20" x14ac:dyDescent="0.3">
      <c r="S5142" s="142"/>
      <c r="T5142" s="142"/>
    </row>
    <row r="5143" spans="19:20" x14ac:dyDescent="0.3">
      <c r="S5143" s="142"/>
      <c r="T5143" s="142"/>
    </row>
    <row r="5144" spans="19:20" x14ac:dyDescent="0.3">
      <c r="S5144" s="142"/>
      <c r="T5144" s="142"/>
    </row>
    <row r="5145" spans="19:20" x14ac:dyDescent="0.3">
      <c r="S5145" s="142"/>
      <c r="T5145" s="142"/>
    </row>
    <row r="5146" spans="19:20" x14ac:dyDescent="0.3">
      <c r="S5146" s="142"/>
      <c r="T5146" s="142"/>
    </row>
    <row r="5147" spans="19:20" x14ac:dyDescent="0.3">
      <c r="S5147" s="142"/>
      <c r="T5147" s="142"/>
    </row>
    <row r="5148" spans="19:20" x14ac:dyDescent="0.3">
      <c r="S5148" s="142"/>
      <c r="T5148" s="142"/>
    </row>
    <row r="5149" spans="19:20" x14ac:dyDescent="0.3">
      <c r="S5149" s="142"/>
      <c r="T5149" s="142"/>
    </row>
    <row r="5150" spans="19:20" x14ac:dyDescent="0.3">
      <c r="S5150" s="142"/>
      <c r="T5150" s="142"/>
    </row>
    <row r="5151" spans="19:20" x14ac:dyDescent="0.3">
      <c r="S5151" s="142"/>
      <c r="T5151" s="142"/>
    </row>
    <row r="5152" spans="19:20" x14ac:dyDescent="0.3">
      <c r="S5152" s="142"/>
      <c r="T5152" s="142"/>
    </row>
    <row r="5153" spans="19:20" x14ac:dyDescent="0.3">
      <c r="S5153" s="142"/>
      <c r="T5153" s="142"/>
    </row>
    <row r="5154" spans="19:20" x14ac:dyDescent="0.3">
      <c r="S5154" s="142"/>
      <c r="T5154" s="142"/>
    </row>
    <row r="5155" spans="19:20" x14ac:dyDescent="0.3">
      <c r="S5155" s="142"/>
      <c r="T5155" s="142"/>
    </row>
    <row r="5156" spans="19:20" x14ac:dyDescent="0.3">
      <c r="S5156" s="142"/>
      <c r="T5156" s="142"/>
    </row>
    <row r="5157" spans="19:20" x14ac:dyDescent="0.3">
      <c r="S5157" s="142"/>
      <c r="T5157" s="142"/>
    </row>
    <row r="5158" spans="19:20" x14ac:dyDescent="0.3">
      <c r="S5158" s="142"/>
      <c r="T5158" s="142"/>
    </row>
    <row r="5159" spans="19:20" x14ac:dyDescent="0.3">
      <c r="S5159" s="142"/>
      <c r="T5159" s="142"/>
    </row>
    <row r="5160" spans="19:20" x14ac:dyDescent="0.3">
      <c r="S5160" s="142"/>
      <c r="T5160" s="142"/>
    </row>
    <row r="5161" spans="19:20" x14ac:dyDescent="0.3">
      <c r="S5161" s="142"/>
      <c r="T5161" s="142"/>
    </row>
    <row r="5162" spans="19:20" x14ac:dyDescent="0.3">
      <c r="S5162" s="142"/>
      <c r="T5162" s="142"/>
    </row>
    <row r="5163" spans="19:20" x14ac:dyDescent="0.3">
      <c r="S5163" s="142"/>
      <c r="T5163" s="142"/>
    </row>
    <row r="5164" spans="19:20" x14ac:dyDescent="0.3">
      <c r="S5164" s="142"/>
      <c r="T5164" s="142"/>
    </row>
    <row r="5165" spans="19:20" x14ac:dyDescent="0.3">
      <c r="S5165" s="142"/>
      <c r="T5165" s="142"/>
    </row>
    <row r="5166" spans="19:20" x14ac:dyDescent="0.3">
      <c r="S5166" s="142"/>
      <c r="T5166" s="142"/>
    </row>
    <row r="5167" spans="19:20" x14ac:dyDescent="0.3">
      <c r="S5167" s="142"/>
      <c r="T5167" s="142"/>
    </row>
    <row r="5168" spans="19:20" x14ac:dyDescent="0.3">
      <c r="S5168" s="142"/>
      <c r="T5168" s="142"/>
    </row>
    <row r="5169" spans="19:20" x14ac:dyDescent="0.3">
      <c r="S5169" s="142"/>
      <c r="T5169" s="142"/>
    </row>
    <row r="5170" spans="19:20" x14ac:dyDescent="0.3">
      <c r="S5170" s="142"/>
      <c r="T5170" s="142"/>
    </row>
    <row r="5171" spans="19:20" x14ac:dyDescent="0.3">
      <c r="S5171" s="142"/>
      <c r="T5171" s="142"/>
    </row>
    <row r="5172" spans="19:20" x14ac:dyDescent="0.3">
      <c r="S5172" s="142"/>
      <c r="T5172" s="142"/>
    </row>
    <row r="5173" spans="19:20" x14ac:dyDescent="0.3">
      <c r="S5173" s="142"/>
      <c r="T5173" s="142"/>
    </row>
    <row r="5174" spans="19:20" x14ac:dyDescent="0.3">
      <c r="S5174" s="142"/>
      <c r="T5174" s="142"/>
    </row>
    <row r="5175" spans="19:20" x14ac:dyDescent="0.3">
      <c r="S5175" s="142"/>
      <c r="T5175" s="142"/>
    </row>
    <row r="5176" spans="19:20" x14ac:dyDescent="0.3">
      <c r="S5176" s="142"/>
      <c r="T5176" s="142"/>
    </row>
    <row r="5177" spans="19:20" x14ac:dyDescent="0.3">
      <c r="S5177" s="142"/>
      <c r="T5177" s="142"/>
    </row>
    <row r="5178" spans="19:20" x14ac:dyDescent="0.3">
      <c r="S5178" s="142"/>
      <c r="T5178" s="142"/>
    </row>
    <row r="5179" spans="19:20" x14ac:dyDescent="0.3">
      <c r="S5179" s="142"/>
      <c r="T5179" s="142"/>
    </row>
    <row r="5180" spans="19:20" x14ac:dyDescent="0.3">
      <c r="S5180" s="142"/>
      <c r="T5180" s="142"/>
    </row>
    <row r="5181" spans="19:20" x14ac:dyDescent="0.3">
      <c r="S5181" s="142"/>
      <c r="T5181" s="142"/>
    </row>
    <row r="5182" spans="19:20" x14ac:dyDescent="0.3">
      <c r="S5182" s="142"/>
      <c r="T5182" s="142"/>
    </row>
    <row r="5183" spans="19:20" x14ac:dyDescent="0.3">
      <c r="S5183" s="142"/>
      <c r="T5183" s="142"/>
    </row>
    <row r="5184" spans="19:20" x14ac:dyDescent="0.3">
      <c r="S5184" s="142"/>
      <c r="T5184" s="142"/>
    </row>
    <row r="5185" spans="19:20" x14ac:dyDescent="0.3">
      <c r="S5185" s="142"/>
      <c r="T5185" s="142"/>
    </row>
    <row r="5186" spans="19:20" x14ac:dyDescent="0.3">
      <c r="S5186" s="142"/>
      <c r="T5186" s="142"/>
    </row>
    <row r="5187" spans="19:20" x14ac:dyDescent="0.3">
      <c r="S5187" s="142"/>
      <c r="T5187" s="142"/>
    </row>
    <row r="5188" spans="19:20" x14ac:dyDescent="0.3">
      <c r="S5188" s="142"/>
      <c r="T5188" s="142"/>
    </row>
    <row r="5189" spans="19:20" x14ac:dyDescent="0.3">
      <c r="S5189" s="142"/>
      <c r="T5189" s="142"/>
    </row>
    <row r="5190" spans="19:20" x14ac:dyDescent="0.3">
      <c r="S5190" s="142"/>
      <c r="T5190" s="142"/>
    </row>
    <row r="5191" spans="19:20" x14ac:dyDescent="0.3">
      <c r="S5191" s="142"/>
      <c r="T5191" s="142"/>
    </row>
    <row r="5192" spans="19:20" x14ac:dyDescent="0.3">
      <c r="S5192" s="142"/>
      <c r="T5192" s="142"/>
    </row>
    <row r="5193" spans="19:20" x14ac:dyDescent="0.3">
      <c r="S5193" s="142"/>
      <c r="T5193" s="142"/>
    </row>
    <row r="5194" spans="19:20" x14ac:dyDescent="0.3">
      <c r="S5194" s="142"/>
      <c r="T5194" s="142"/>
    </row>
    <row r="5195" spans="19:20" x14ac:dyDescent="0.3">
      <c r="S5195" s="142"/>
      <c r="T5195" s="142"/>
    </row>
    <row r="5196" spans="19:20" x14ac:dyDescent="0.3">
      <c r="S5196" s="142"/>
      <c r="T5196" s="142"/>
    </row>
    <row r="5197" spans="19:20" x14ac:dyDescent="0.3">
      <c r="S5197" s="142"/>
      <c r="T5197" s="142"/>
    </row>
    <row r="5198" spans="19:20" x14ac:dyDescent="0.3">
      <c r="S5198" s="142"/>
      <c r="T5198" s="142"/>
    </row>
    <row r="5199" spans="19:20" x14ac:dyDescent="0.3">
      <c r="S5199" s="142"/>
      <c r="T5199" s="142"/>
    </row>
    <row r="5200" spans="19:20" x14ac:dyDescent="0.3">
      <c r="S5200" s="142"/>
      <c r="T5200" s="142"/>
    </row>
    <row r="5201" spans="19:20" x14ac:dyDescent="0.3">
      <c r="S5201" s="142"/>
      <c r="T5201" s="142"/>
    </row>
    <row r="5202" spans="19:20" x14ac:dyDescent="0.3">
      <c r="S5202" s="142"/>
      <c r="T5202" s="142"/>
    </row>
    <row r="5203" spans="19:20" x14ac:dyDescent="0.3">
      <c r="S5203" s="142"/>
      <c r="T5203" s="142"/>
    </row>
    <row r="5204" spans="19:20" x14ac:dyDescent="0.3">
      <c r="S5204" s="142"/>
      <c r="T5204" s="142"/>
    </row>
    <row r="5205" spans="19:20" x14ac:dyDescent="0.3">
      <c r="S5205" s="142"/>
      <c r="T5205" s="142"/>
    </row>
    <row r="5206" spans="19:20" x14ac:dyDescent="0.3">
      <c r="S5206" s="142"/>
      <c r="T5206" s="142"/>
    </row>
    <row r="5207" spans="19:20" x14ac:dyDescent="0.3">
      <c r="S5207" s="142"/>
      <c r="T5207" s="142"/>
    </row>
    <row r="5208" spans="19:20" x14ac:dyDescent="0.3">
      <c r="S5208" s="142"/>
      <c r="T5208" s="142"/>
    </row>
    <row r="5209" spans="19:20" x14ac:dyDescent="0.3">
      <c r="S5209" s="142"/>
      <c r="T5209" s="142"/>
    </row>
    <row r="5210" spans="19:20" x14ac:dyDescent="0.3">
      <c r="S5210" s="142"/>
      <c r="T5210" s="142"/>
    </row>
    <row r="5211" spans="19:20" x14ac:dyDescent="0.3">
      <c r="S5211" s="142"/>
      <c r="T5211" s="142"/>
    </row>
    <row r="5212" spans="19:20" x14ac:dyDescent="0.3">
      <c r="S5212" s="142"/>
      <c r="T5212" s="142"/>
    </row>
    <row r="5213" spans="19:20" x14ac:dyDescent="0.3">
      <c r="S5213" s="142"/>
      <c r="T5213" s="142"/>
    </row>
    <row r="5214" spans="19:20" x14ac:dyDescent="0.3">
      <c r="S5214" s="142"/>
      <c r="T5214" s="142"/>
    </row>
    <row r="5215" spans="19:20" x14ac:dyDescent="0.3">
      <c r="S5215" s="142"/>
      <c r="T5215" s="142"/>
    </row>
    <row r="5216" spans="19:20" x14ac:dyDescent="0.3">
      <c r="S5216" s="142"/>
      <c r="T5216" s="142"/>
    </row>
    <row r="5217" spans="19:20" x14ac:dyDescent="0.3">
      <c r="S5217" s="142"/>
      <c r="T5217" s="142"/>
    </row>
    <row r="5218" spans="19:20" x14ac:dyDescent="0.3">
      <c r="S5218" s="142"/>
      <c r="T5218" s="142"/>
    </row>
    <row r="5219" spans="19:20" x14ac:dyDescent="0.3">
      <c r="S5219" s="142"/>
      <c r="T5219" s="142"/>
    </row>
    <row r="5220" spans="19:20" x14ac:dyDescent="0.3">
      <c r="S5220" s="142"/>
      <c r="T5220" s="142"/>
    </row>
    <row r="5221" spans="19:20" x14ac:dyDescent="0.3">
      <c r="S5221" s="142"/>
      <c r="T5221" s="142"/>
    </row>
    <row r="5222" spans="19:20" x14ac:dyDescent="0.3">
      <c r="S5222" s="142"/>
      <c r="T5222" s="142"/>
    </row>
    <row r="5223" spans="19:20" x14ac:dyDescent="0.3">
      <c r="S5223" s="142"/>
      <c r="T5223" s="142"/>
    </row>
    <row r="5224" spans="19:20" x14ac:dyDescent="0.3">
      <c r="S5224" s="142"/>
      <c r="T5224" s="142"/>
    </row>
    <row r="5225" spans="19:20" x14ac:dyDescent="0.3">
      <c r="S5225" s="142"/>
      <c r="T5225" s="142"/>
    </row>
    <row r="5226" spans="19:20" x14ac:dyDescent="0.3">
      <c r="S5226" s="142"/>
      <c r="T5226" s="142"/>
    </row>
    <row r="5227" spans="19:20" x14ac:dyDescent="0.3">
      <c r="S5227" s="142"/>
      <c r="T5227" s="142"/>
    </row>
    <row r="5228" spans="19:20" x14ac:dyDescent="0.3">
      <c r="S5228" s="142"/>
      <c r="T5228" s="142"/>
    </row>
    <row r="5229" spans="19:20" x14ac:dyDescent="0.3">
      <c r="S5229" s="142"/>
      <c r="T5229" s="142"/>
    </row>
    <row r="5230" spans="19:20" x14ac:dyDescent="0.3">
      <c r="S5230" s="142"/>
      <c r="T5230" s="142"/>
    </row>
    <row r="5231" spans="19:20" x14ac:dyDescent="0.3">
      <c r="S5231" s="142"/>
      <c r="T5231" s="142"/>
    </row>
    <row r="5232" spans="19:20" x14ac:dyDescent="0.3">
      <c r="S5232" s="142"/>
      <c r="T5232" s="142"/>
    </row>
    <row r="5233" spans="19:20" x14ac:dyDescent="0.3">
      <c r="S5233" s="142"/>
      <c r="T5233" s="142"/>
    </row>
    <row r="5234" spans="19:20" x14ac:dyDescent="0.3">
      <c r="S5234" s="142"/>
      <c r="T5234" s="142"/>
    </row>
    <row r="5235" spans="19:20" x14ac:dyDescent="0.3">
      <c r="S5235" s="142"/>
      <c r="T5235" s="142"/>
    </row>
    <row r="5236" spans="19:20" x14ac:dyDescent="0.3">
      <c r="S5236" s="142"/>
      <c r="T5236" s="142"/>
    </row>
    <row r="5237" spans="19:20" x14ac:dyDescent="0.3">
      <c r="S5237" s="142"/>
      <c r="T5237" s="142"/>
    </row>
    <row r="5238" spans="19:20" x14ac:dyDescent="0.3">
      <c r="S5238" s="142"/>
      <c r="T5238" s="142"/>
    </row>
    <row r="5239" spans="19:20" x14ac:dyDescent="0.3">
      <c r="S5239" s="142"/>
      <c r="T5239" s="142"/>
    </row>
    <row r="5240" spans="19:20" x14ac:dyDescent="0.3">
      <c r="S5240" s="142"/>
      <c r="T5240" s="142"/>
    </row>
    <row r="5241" spans="19:20" x14ac:dyDescent="0.3">
      <c r="S5241" s="142"/>
      <c r="T5241" s="142"/>
    </row>
    <row r="5242" spans="19:20" x14ac:dyDescent="0.3">
      <c r="S5242" s="142"/>
      <c r="T5242" s="142"/>
    </row>
    <row r="5243" spans="19:20" x14ac:dyDescent="0.3">
      <c r="S5243" s="142"/>
      <c r="T5243" s="142"/>
    </row>
    <row r="5244" spans="19:20" x14ac:dyDescent="0.3">
      <c r="S5244" s="142"/>
      <c r="T5244" s="142"/>
    </row>
    <row r="5245" spans="19:20" x14ac:dyDescent="0.3">
      <c r="S5245" s="142"/>
      <c r="T5245" s="142"/>
    </row>
    <row r="5246" spans="19:20" x14ac:dyDescent="0.3">
      <c r="S5246" s="142"/>
      <c r="T5246" s="142"/>
    </row>
    <row r="5247" spans="19:20" x14ac:dyDescent="0.3">
      <c r="S5247" s="142"/>
      <c r="T5247" s="142"/>
    </row>
    <row r="5248" spans="19:20" x14ac:dyDescent="0.3">
      <c r="S5248" s="142"/>
      <c r="T5248" s="142"/>
    </row>
    <row r="5249" spans="19:20" x14ac:dyDescent="0.3">
      <c r="S5249" s="142"/>
      <c r="T5249" s="142"/>
    </row>
    <row r="5250" spans="19:20" x14ac:dyDescent="0.3">
      <c r="S5250" s="142"/>
      <c r="T5250" s="142"/>
    </row>
    <row r="5251" spans="19:20" x14ac:dyDescent="0.3">
      <c r="S5251" s="142"/>
      <c r="T5251" s="142"/>
    </row>
    <row r="5252" spans="19:20" x14ac:dyDescent="0.3">
      <c r="S5252" s="142"/>
      <c r="T5252" s="142"/>
    </row>
    <row r="5253" spans="19:20" x14ac:dyDescent="0.3">
      <c r="S5253" s="142"/>
      <c r="T5253" s="142"/>
    </row>
    <row r="5254" spans="19:20" x14ac:dyDescent="0.3">
      <c r="S5254" s="142"/>
      <c r="T5254" s="142"/>
    </row>
    <row r="5255" spans="19:20" x14ac:dyDescent="0.3">
      <c r="S5255" s="142"/>
      <c r="T5255" s="142"/>
    </row>
    <row r="5256" spans="19:20" x14ac:dyDescent="0.3">
      <c r="S5256" s="142"/>
      <c r="T5256" s="142"/>
    </row>
    <row r="5257" spans="19:20" x14ac:dyDescent="0.3">
      <c r="S5257" s="142"/>
      <c r="T5257" s="142"/>
    </row>
    <row r="5258" spans="19:20" x14ac:dyDescent="0.3">
      <c r="S5258" s="142"/>
      <c r="T5258" s="142"/>
    </row>
    <row r="5259" spans="19:20" x14ac:dyDescent="0.3">
      <c r="S5259" s="142"/>
      <c r="T5259" s="142"/>
    </row>
    <row r="5260" spans="19:20" x14ac:dyDescent="0.3">
      <c r="S5260" s="142"/>
      <c r="T5260" s="142"/>
    </row>
    <row r="5261" spans="19:20" x14ac:dyDescent="0.3">
      <c r="S5261" s="142"/>
      <c r="T5261" s="142"/>
    </row>
    <row r="5262" spans="19:20" x14ac:dyDescent="0.3">
      <c r="S5262" s="142"/>
      <c r="T5262" s="142"/>
    </row>
    <row r="5263" spans="19:20" x14ac:dyDescent="0.3">
      <c r="S5263" s="142"/>
      <c r="T5263" s="142"/>
    </row>
    <row r="5264" spans="19:20" x14ac:dyDescent="0.3">
      <c r="S5264" s="142"/>
      <c r="T5264" s="142"/>
    </row>
    <row r="5265" spans="19:20" x14ac:dyDescent="0.3">
      <c r="S5265" s="142"/>
      <c r="T5265" s="142"/>
    </row>
    <row r="5266" spans="19:20" x14ac:dyDescent="0.3">
      <c r="S5266" s="142"/>
      <c r="T5266" s="142"/>
    </row>
    <row r="5267" spans="19:20" x14ac:dyDescent="0.3">
      <c r="S5267" s="142"/>
      <c r="T5267" s="142"/>
    </row>
    <row r="5268" spans="19:20" x14ac:dyDescent="0.3">
      <c r="S5268" s="142"/>
      <c r="T5268" s="142"/>
    </row>
    <row r="5269" spans="19:20" x14ac:dyDescent="0.3">
      <c r="S5269" s="142"/>
      <c r="T5269" s="142"/>
    </row>
    <row r="5270" spans="19:20" x14ac:dyDescent="0.3">
      <c r="S5270" s="142"/>
      <c r="T5270" s="142"/>
    </row>
    <row r="5271" spans="19:20" x14ac:dyDescent="0.3">
      <c r="S5271" s="142"/>
      <c r="T5271" s="142"/>
    </row>
    <row r="5272" spans="19:20" x14ac:dyDescent="0.3">
      <c r="S5272" s="142"/>
      <c r="T5272" s="142"/>
    </row>
    <row r="5273" spans="19:20" x14ac:dyDescent="0.3">
      <c r="S5273" s="142"/>
      <c r="T5273" s="142"/>
    </row>
    <row r="5274" spans="19:20" x14ac:dyDescent="0.3">
      <c r="S5274" s="142"/>
      <c r="T5274" s="142"/>
    </row>
    <row r="5275" spans="19:20" x14ac:dyDescent="0.3">
      <c r="S5275" s="142"/>
      <c r="T5275" s="142"/>
    </row>
    <row r="5276" spans="19:20" x14ac:dyDescent="0.3">
      <c r="S5276" s="142"/>
      <c r="T5276" s="142"/>
    </row>
    <row r="5277" spans="19:20" x14ac:dyDescent="0.3">
      <c r="S5277" s="142"/>
      <c r="T5277" s="142"/>
    </row>
    <row r="5278" spans="19:20" x14ac:dyDescent="0.3">
      <c r="S5278" s="142"/>
      <c r="T5278" s="142"/>
    </row>
    <row r="5279" spans="19:20" x14ac:dyDescent="0.3">
      <c r="S5279" s="142"/>
      <c r="T5279" s="142"/>
    </row>
    <row r="5280" spans="19:20" x14ac:dyDescent="0.3">
      <c r="S5280" s="142"/>
      <c r="T5280" s="142"/>
    </row>
    <row r="5281" spans="19:20" x14ac:dyDescent="0.3">
      <c r="S5281" s="142"/>
      <c r="T5281" s="142"/>
    </row>
    <row r="5282" spans="19:20" x14ac:dyDescent="0.3">
      <c r="S5282" s="142"/>
      <c r="T5282" s="142"/>
    </row>
    <row r="5283" spans="19:20" x14ac:dyDescent="0.3">
      <c r="S5283" s="142"/>
      <c r="T5283" s="142"/>
    </row>
    <row r="5284" spans="19:20" x14ac:dyDescent="0.3">
      <c r="S5284" s="142"/>
      <c r="T5284" s="142"/>
    </row>
    <row r="5285" spans="19:20" x14ac:dyDescent="0.3">
      <c r="S5285" s="142"/>
      <c r="T5285" s="142"/>
    </row>
    <row r="5286" spans="19:20" x14ac:dyDescent="0.3">
      <c r="S5286" s="142"/>
      <c r="T5286" s="142"/>
    </row>
    <row r="5287" spans="19:20" x14ac:dyDescent="0.3">
      <c r="S5287" s="142"/>
      <c r="T5287" s="142"/>
    </row>
    <row r="5288" spans="19:20" x14ac:dyDescent="0.3">
      <c r="S5288" s="142"/>
      <c r="T5288" s="142"/>
    </row>
    <row r="5289" spans="19:20" x14ac:dyDescent="0.3">
      <c r="S5289" s="142"/>
      <c r="T5289" s="142"/>
    </row>
    <row r="5290" spans="19:20" x14ac:dyDescent="0.3">
      <c r="S5290" s="142"/>
      <c r="T5290" s="142"/>
    </row>
    <row r="5291" spans="19:20" x14ac:dyDescent="0.3">
      <c r="S5291" s="142"/>
      <c r="T5291" s="142"/>
    </row>
    <row r="5292" spans="19:20" x14ac:dyDescent="0.3">
      <c r="S5292" s="142"/>
      <c r="T5292" s="142"/>
    </row>
    <row r="5293" spans="19:20" x14ac:dyDescent="0.3">
      <c r="S5293" s="142"/>
      <c r="T5293" s="142"/>
    </row>
    <row r="5294" spans="19:20" x14ac:dyDescent="0.3">
      <c r="S5294" s="142"/>
      <c r="T5294" s="142"/>
    </row>
    <row r="5295" spans="19:20" x14ac:dyDescent="0.3">
      <c r="S5295" s="142"/>
      <c r="T5295" s="142"/>
    </row>
    <row r="5296" spans="19:20" x14ac:dyDescent="0.3">
      <c r="S5296" s="142"/>
      <c r="T5296" s="142"/>
    </row>
    <row r="5297" spans="19:20" x14ac:dyDescent="0.3">
      <c r="S5297" s="142"/>
      <c r="T5297" s="142"/>
    </row>
    <row r="5298" spans="19:20" x14ac:dyDescent="0.3">
      <c r="S5298" s="142"/>
      <c r="T5298" s="142"/>
    </row>
    <row r="5299" spans="19:20" x14ac:dyDescent="0.3">
      <c r="S5299" s="142"/>
      <c r="T5299" s="142"/>
    </row>
    <row r="5300" spans="19:20" x14ac:dyDescent="0.3">
      <c r="S5300" s="142"/>
      <c r="T5300" s="142"/>
    </row>
    <row r="5301" spans="19:20" x14ac:dyDescent="0.3">
      <c r="S5301" s="142"/>
      <c r="T5301" s="142"/>
    </row>
    <row r="5302" spans="19:20" x14ac:dyDescent="0.3">
      <c r="S5302" s="142"/>
      <c r="T5302" s="142"/>
    </row>
    <row r="5303" spans="19:20" x14ac:dyDescent="0.3">
      <c r="S5303" s="142"/>
      <c r="T5303" s="142"/>
    </row>
    <row r="5304" spans="19:20" x14ac:dyDescent="0.3">
      <c r="S5304" s="142"/>
      <c r="T5304" s="142"/>
    </row>
    <row r="5305" spans="19:20" x14ac:dyDescent="0.3">
      <c r="S5305" s="142"/>
      <c r="T5305" s="142"/>
    </row>
    <row r="5306" spans="19:20" x14ac:dyDescent="0.3">
      <c r="S5306" s="142"/>
      <c r="T5306" s="142"/>
    </row>
    <row r="5307" spans="19:20" x14ac:dyDescent="0.3">
      <c r="S5307" s="142"/>
      <c r="T5307" s="142"/>
    </row>
    <row r="5308" spans="19:20" x14ac:dyDescent="0.3">
      <c r="S5308" s="142"/>
      <c r="T5308" s="142"/>
    </row>
    <row r="5309" spans="19:20" x14ac:dyDescent="0.3">
      <c r="S5309" s="142"/>
      <c r="T5309" s="142"/>
    </row>
    <row r="5310" spans="19:20" x14ac:dyDescent="0.3">
      <c r="S5310" s="142"/>
      <c r="T5310" s="142"/>
    </row>
    <row r="5311" spans="19:20" x14ac:dyDescent="0.3">
      <c r="S5311" s="142"/>
      <c r="T5311" s="142"/>
    </row>
    <row r="5312" spans="19:20" x14ac:dyDescent="0.3">
      <c r="S5312" s="142"/>
      <c r="T5312" s="142"/>
    </row>
    <row r="5313" spans="19:20" x14ac:dyDescent="0.3">
      <c r="S5313" s="142"/>
      <c r="T5313" s="142"/>
    </row>
    <row r="5314" spans="19:20" x14ac:dyDescent="0.3">
      <c r="S5314" s="142"/>
      <c r="T5314" s="142"/>
    </row>
    <row r="5315" spans="19:20" x14ac:dyDescent="0.3">
      <c r="S5315" s="142"/>
      <c r="T5315" s="142"/>
    </row>
    <row r="5316" spans="19:20" x14ac:dyDescent="0.3">
      <c r="S5316" s="142"/>
      <c r="T5316" s="142"/>
    </row>
    <row r="5317" spans="19:20" x14ac:dyDescent="0.3">
      <c r="S5317" s="142"/>
      <c r="T5317" s="142"/>
    </row>
    <row r="5318" spans="19:20" x14ac:dyDescent="0.3">
      <c r="S5318" s="142"/>
      <c r="T5318" s="142"/>
    </row>
    <row r="5319" spans="19:20" x14ac:dyDescent="0.3">
      <c r="S5319" s="142"/>
      <c r="T5319" s="142"/>
    </row>
    <row r="5320" spans="19:20" x14ac:dyDescent="0.3">
      <c r="S5320" s="142"/>
      <c r="T5320" s="142"/>
    </row>
    <row r="5321" spans="19:20" x14ac:dyDescent="0.3">
      <c r="S5321" s="142"/>
      <c r="T5321" s="142"/>
    </row>
    <row r="5322" spans="19:20" x14ac:dyDescent="0.3">
      <c r="S5322" s="142"/>
      <c r="T5322" s="142"/>
    </row>
    <row r="5323" spans="19:20" x14ac:dyDescent="0.3">
      <c r="S5323" s="142"/>
      <c r="T5323" s="142"/>
    </row>
    <row r="5324" spans="19:20" x14ac:dyDescent="0.3">
      <c r="S5324" s="142"/>
      <c r="T5324" s="142"/>
    </row>
    <row r="5325" spans="19:20" x14ac:dyDescent="0.3">
      <c r="S5325" s="142"/>
      <c r="T5325" s="142"/>
    </row>
    <row r="5326" spans="19:20" x14ac:dyDescent="0.3">
      <c r="S5326" s="142"/>
      <c r="T5326" s="142"/>
    </row>
    <row r="5327" spans="19:20" x14ac:dyDescent="0.3">
      <c r="S5327" s="142"/>
      <c r="T5327" s="142"/>
    </row>
    <row r="5328" spans="19:20" x14ac:dyDescent="0.3">
      <c r="S5328" s="142"/>
      <c r="T5328" s="142"/>
    </row>
    <row r="5329" spans="19:20" x14ac:dyDescent="0.3">
      <c r="S5329" s="142"/>
      <c r="T5329" s="142"/>
    </row>
    <row r="5330" spans="19:20" x14ac:dyDescent="0.3">
      <c r="S5330" s="142"/>
      <c r="T5330" s="142"/>
    </row>
    <row r="5331" spans="19:20" x14ac:dyDescent="0.3">
      <c r="S5331" s="142"/>
      <c r="T5331" s="142"/>
    </row>
    <row r="5332" spans="19:20" x14ac:dyDescent="0.3">
      <c r="S5332" s="142"/>
      <c r="T5332" s="142"/>
    </row>
    <row r="5333" spans="19:20" x14ac:dyDescent="0.3">
      <c r="S5333" s="142"/>
      <c r="T5333" s="142"/>
    </row>
    <row r="5334" spans="19:20" x14ac:dyDescent="0.3">
      <c r="S5334" s="142"/>
      <c r="T5334" s="142"/>
    </row>
    <row r="5335" spans="19:20" x14ac:dyDescent="0.3">
      <c r="S5335" s="142"/>
      <c r="T5335" s="142"/>
    </row>
    <row r="5336" spans="19:20" x14ac:dyDescent="0.3">
      <c r="S5336" s="142"/>
      <c r="T5336" s="142"/>
    </row>
    <row r="5337" spans="19:20" x14ac:dyDescent="0.3">
      <c r="S5337" s="142"/>
      <c r="T5337" s="142"/>
    </row>
    <row r="5338" spans="19:20" x14ac:dyDescent="0.3">
      <c r="S5338" s="142"/>
      <c r="T5338" s="142"/>
    </row>
    <row r="5339" spans="19:20" x14ac:dyDescent="0.3">
      <c r="S5339" s="142"/>
      <c r="T5339" s="142"/>
    </row>
    <row r="5340" spans="19:20" x14ac:dyDescent="0.3">
      <c r="S5340" s="142"/>
      <c r="T5340" s="142"/>
    </row>
    <row r="5341" spans="19:20" x14ac:dyDescent="0.3">
      <c r="S5341" s="142"/>
      <c r="T5341" s="142"/>
    </row>
    <row r="5342" spans="19:20" x14ac:dyDescent="0.3">
      <c r="S5342" s="142"/>
      <c r="T5342" s="142"/>
    </row>
    <row r="5343" spans="19:20" x14ac:dyDescent="0.3">
      <c r="S5343" s="142"/>
      <c r="T5343" s="142"/>
    </row>
    <row r="5344" spans="19:20" x14ac:dyDescent="0.3">
      <c r="S5344" s="142"/>
      <c r="T5344" s="142"/>
    </row>
    <row r="5345" spans="19:20" x14ac:dyDescent="0.3">
      <c r="S5345" s="142"/>
      <c r="T5345" s="142"/>
    </row>
    <row r="5346" spans="19:20" x14ac:dyDescent="0.3">
      <c r="S5346" s="142"/>
      <c r="T5346" s="142"/>
    </row>
    <row r="5347" spans="19:20" x14ac:dyDescent="0.3">
      <c r="S5347" s="142"/>
      <c r="T5347" s="142"/>
    </row>
    <row r="5348" spans="19:20" x14ac:dyDescent="0.3">
      <c r="S5348" s="142"/>
      <c r="T5348" s="142"/>
    </row>
    <row r="5349" spans="19:20" x14ac:dyDescent="0.3">
      <c r="S5349" s="142"/>
      <c r="T5349" s="142"/>
    </row>
    <row r="5350" spans="19:20" x14ac:dyDescent="0.3">
      <c r="S5350" s="142"/>
      <c r="T5350" s="142"/>
    </row>
    <row r="5351" spans="19:20" x14ac:dyDescent="0.3">
      <c r="S5351" s="142"/>
      <c r="T5351" s="142"/>
    </row>
    <row r="5352" spans="19:20" x14ac:dyDescent="0.3">
      <c r="S5352" s="142"/>
      <c r="T5352" s="142"/>
    </row>
    <row r="5353" spans="19:20" x14ac:dyDescent="0.3">
      <c r="S5353" s="142"/>
      <c r="T5353" s="142"/>
    </row>
    <row r="5354" spans="19:20" x14ac:dyDescent="0.3">
      <c r="S5354" s="142"/>
      <c r="T5354" s="142"/>
    </row>
    <row r="5355" spans="19:20" x14ac:dyDescent="0.3">
      <c r="S5355" s="142"/>
      <c r="T5355" s="142"/>
    </row>
    <row r="5356" spans="19:20" x14ac:dyDescent="0.3">
      <c r="S5356" s="142"/>
      <c r="T5356" s="142"/>
    </row>
    <row r="5357" spans="19:20" x14ac:dyDescent="0.3">
      <c r="S5357" s="142"/>
      <c r="T5357" s="142"/>
    </row>
    <row r="5358" spans="19:20" x14ac:dyDescent="0.3">
      <c r="S5358" s="142"/>
      <c r="T5358" s="142"/>
    </row>
    <row r="5359" spans="19:20" x14ac:dyDescent="0.3">
      <c r="S5359" s="142"/>
      <c r="T5359" s="142"/>
    </row>
    <row r="5360" spans="19:20" x14ac:dyDescent="0.3">
      <c r="S5360" s="142"/>
      <c r="T5360" s="142"/>
    </row>
    <row r="5361" spans="19:20" x14ac:dyDescent="0.3">
      <c r="S5361" s="142"/>
      <c r="T5361" s="142"/>
    </row>
    <row r="5362" spans="19:20" x14ac:dyDescent="0.3">
      <c r="S5362" s="142"/>
      <c r="T5362" s="142"/>
    </row>
    <row r="5363" spans="19:20" x14ac:dyDescent="0.3">
      <c r="S5363" s="142"/>
      <c r="T5363" s="142"/>
    </row>
    <row r="5364" spans="19:20" x14ac:dyDescent="0.3">
      <c r="S5364" s="142"/>
      <c r="T5364" s="142"/>
    </row>
    <row r="5365" spans="19:20" x14ac:dyDescent="0.3">
      <c r="S5365" s="142"/>
      <c r="T5365" s="142"/>
    </row>
    <row r="5366" spans="19:20" x14ac:dyDescent="0.3">
      <c r="S5366" s="142"/>
      <c r="T5366" s="142"/>
    </row>
    <row r="5367" spans="19:20" x14ac:dyDescent="0.3">
      <c r="S5367" s="142"/>
      <c r="T5367" s="142"/>
    </row>
    <row r="5368" spans="19:20" x14ac:dyDescent="0.3">
      <c r="S5368" s="142"/>
      <c r="T5368" s="142"/>
    </row>
    <row r="5369" spans="19:20" x14ac:dyDescent="0.3">
      <c r="S5369" s="142"/>
      <c r="T5369" s="142"/>
    </row>
    <row r="5370" spans="19:20" x14ac:dyDescent="0.3">
      <c r="S5370" s="142"/>
      <c r="T5370" s="142"/>
    </row>
    <row r="5371" spans="19:20" x14ac:dyDescent="0.3">
      <c r="S5371" s="142"/>
      <c r="T5371" s="142"/>
    </row>
    <row r="5372" spans="19:20" x14ac:dyDescent="0.3">
      <c r="S5372" s="142"/>
      <c r="T5372" s="142"/>
    </row>
    <row r="5373" spans="19:20" x14ac:dyDescent="0.3">
      <c r="S5373" s="142"/>
      <c r="T5373" s="142"/>
    </row>
    <row r="5374" spans="19:20" x14ac:dyDescent="0.3">
      <c r="S5374" s="142"/>
      <c r="T5374" s="142"/>
    </row>
    <row r="5375" spans="19:20" x14ac:dyDescent="0.3">
      <c r="S5375" s="142"/>
      <c r="T5375" s="142"/>
    </row>
    <row r="5376" spans="19:20" x14ac:dyDescent="0.3">
      <c r="S5376" s="142"/>
      <c r="T5376" s="142"/>
    </row>
    <row r="5377" spans="19:20" x14ac:dyDescent="0.3">
      <c r="S5377" s="142"/>
      <c r="T5377" s="142"/>
    </row>
    <row r="5378" spans="19:20" x14ac:dyDescent="0.3">
      <c r="S5378" s="142"/>
      <c r="T5378" s="142"/>
    </row>
    <row r="5379" spans="19:20" x14ac:dyDescent="0.3">
      <c r="S5379" s="142"/>
      <c r="T5379" s="142"/>
    </row>
    <row r="5380" spans="19:20" x14ac:dyDescent="0.3">
      <c r="S5380" s="142"/>
      <c r="T5380" s="142"/>
    </row>
    <row r="5381" spans="19:20" x14ac:dyDescent="0.3">
      <c r="S5381" s="142"/>
      <c r="T5381" s="142"/>
    </row>
    <row r="5382" spans="19:20" x14ac:dyDescent="0.3">
      <c r="S5382" s="142"/>
      <c r="T5382" s="142"/>
    </row>
    <row r="5383" spans="19:20" x14ac:dyDescent="0.3">
      <c r="S5383" s="142"/>
      <c r="T5383" s="142"/>
    </row>
    <row r="5384" spans="19:20" x14ac:dyDescent="0.3">
      <c r="S5384" s="142"/>
      <c r="T5384" s="142"/>
    </row>
    <row r="5385" spans="19:20" x14ac:dyDescent="0.3">
      <c r="S5385" s="142"/>
      <c r="T5385" s="142"/>
    </row>
    <row r="5386" spans="19:20" x14ac:dyDescent="0.3">
      <c r="S5386" s="142"/>
      <c r="T5386" s="142"/>
    </row>
    <row r="5387" spans="19:20" x14ac:dyDescent="0.3">
      <c r="S5387" s="142"/>
      <c r="T5387" s="142"/>
    </row>
    <row r="5388" spans="19:20" x14ac:dyDescent="0.3">
      <c r="S5388" s="142"/>
      <c r="T5388" s="142"/>
    </row>
    <row r="5389" spans="19:20" x14ac:dyDescent="0.3">
      <c r="S5389" s="142"/>
      <c r="T5389" s="142"/>
    </row>
    <row r="5390" spans="19:20" x14ac:dyDescent="0.3">
      <c r="S5390" s="142"/>
      <c r="T5390" s="142"/>
    </row>
    <row r="5391" spans="19:20" x14ac:dyDescent="0.3">
      <c r="S5391" s="142"/>
      <c r="T5391" s="142"/>
    </row>
    <row r="5392" spans="19:20" x14ac:dyDescent="0.3">
      <c r="S5392" s="142"/>
      <c r="T5392" s="142"/>
    </row>
    <row r="5393" spans="19:20" x14ac:dyDescent="0.3">
      <c r="S5393" s="142"/>
      <c r="T5393" s="142"/>
    </row>
    <row r="5394" spans="19:20" x14ac:dyDescent="0.3">
      <c r="S5394" s="142"/>
      <c r="T5394" s="142"/>
    </row>
    <row r="5395" spans="19:20" x14ac:dyDescent="0.3">
      <c r="S5395" s="142"/>
      <c r="T5395" s="142"/>
    </row>
    <row r="5396" spans="19:20" x14ac:dyDescent="0.3">
      <c r="S5396" s="142"/>
      <c r="T5396" s="142"/>
    </row>
    <row r="5397" spans="19:20" x14ac:dyDescent="0.3">
      <c r="S5397" s="142"/>
      <c r="T5397" s="142"/>
    </row>
    <row r="5398" spans="19:20" x14ac:dyDescent="0.3">
      <c r="S5398" s="142"/>
      <c r="T5398" s="142"/>
    </row>
    <row r="5399" spans="19:20" x14ac:dyDescent="0.3">
      <c r="S5399" s="142"/>
      <c r="T5399" s="142"/>
    </row>
    <row r="5400" spans="19:20" x14ac:dyDescent="0.3">
      <c r="S5400" s="142"/>
      <c r="T5400" s="142"/>
    </row>
    <row r="5401" spans="19:20" x14ac:dyDescent="0.3">
      <c r="S5401" s="142"/>
      <c r="T5401" s="142"/>
    </row>
    <row r="5402" spans="19:20" x14ac:dyDescent="0.3">
      <c r="S5402" s="142"/>
      <c r="T5402" s="142"/>
    </row>
    <row r="5403" spans="19:20" x14ac:dyDescent="0.3">
      <c r="S5403" s="142"/>
      <c r="T5403" s="142"/>
    </row>
    <row r="5404" spans="19:20" x14ac:dyDescent="0.3">
      <c r="S5404" s="142"/>
      <c r="T5404" s="142"/>
    </row>
    <row r="5405" spans="19:20" x14ac:dyDescent="0.3">
      <c r="S5405" s="142"/>
      <c r="T5405" s="142"/>
    </row>
    <row r="5406" spans="19:20" x14ac:dyDescent="0.3">
      <c r="S5406" s="142"/>
      <c r="T5406" s="142"/>
    </row>
    <row r="5407" spans="19:20" x14ac:dyDescent="0.3">
      <c r="S5407" s="142"/>
      <c r="T5407" s="142"/>
    </row>
    <row r="5408" spans="19:20" x14ac:dyDescent="0.3">
      <c r="S5408" s="142"/>
      <c r="T5408" s="142"/>
    </row>
    <row r="5409" spans="19:20" x14ac:dyDescent="0.3">
      <c r="S5409" s="142"/>
      <c r="T5409" s="142"/>
    </row>
    <row r="5410" spans="19:20" x14ac:dyDescent="0.3">
      <c r="S5410" s="142"/>
      <c r="T5410" s="142"/>
    </row>
    <row r="5411" spans="19:20" x14ac:dyDescent="0.3">
      <c r="S5411" s="142"/>
      <c r="T5411" s="142"/>
    </row>
    <row r="5412" spans="19:20" x14ac:dyDescent="0.3">
      <c r="S5412" s="142"/>
      <c r="T5412" s="142"/>
    </row>
    <row r="5413" spans="19:20" x14ac:dyDescent="0.3">
      <c r="S5413" s="142"/>
      <c r="T5413" s="142"/>
    </row>
    <row r="5414" spans="19:20" x14ac:dyDescent="0.3">
      <c r="S5414" s="142"/>
      <c r="T5414" s="142"/>
    </row>
    <row r="5415" spans="19:20" x14ac:dyDescent="0.3">
      <c r="S5415" s="142"/>
      <c r="T5415" s="142"/>
    </row>
    <row r="5416" spans="19:20" x14ac:dyDescent="0.3">
      <c r="S5416" s="142"/>
      <c r="T5416" s="142"/>
    </row>
    <row r="5417" spans="19:20" x14ac:dyDescent="0.3">
      <c r="S5417" s="142"/>
      <c r="T5417" s="142"/>
    </row>
    <row r="5418" spans="19:20" x14ac:dyDescent="0.3">
      <c r="S5418" s="142"/>
      <c r="T5418" s="142"/>
    </row>
    <row r="5419" spans="19:20" x14ac:dyDescent="0.3">
      <c r="S5419" s="142"/>
      <c r="T5419" s="142"/>
    </row>
    <row r="5420" spans="19:20" x14ac:dyDescent="0.3">
      <c r="S5420" s="142"/>
      <c r="T5420" s="142"/>
    </row>
    <row r="5421" spans="19:20" x14ac:dyDescent="0.3">
      <c r="S5421" s="142"/>
      <c r="T5421" s="142"/>
    </row>
    <row r="5422" spans="19:20" x14ac:dyDescent="0.3">
      <c r="S5422" s="142"/>
      <c r="T5422" s="142"/>
    </row>
    <row r="5423" spans="19:20" x14ac:dyDescent="0.3">
      <c r="S5423" s="142"/>
      <c r="T5423" s="142"/>
    </row>
    <row r="5424" spans="19:20" x14ac:dyDescent="0.3">
      <c r="S5424" s="142"/>
      <c r="T5424" s="142"/>
    </row>
    <row r="5425" spans="19:20" x14ac:dyDescent="0.3">
      <c r="S5425" s="142"/>
      <c r="T5425" s="142"/>
    </row>
    <row r="5426" spans="19:20" x14ac:dyDescent="0.3">
      <c r="S5426" s="142"/>
      <c r="T5426" s="142"/>
    </row>
    <row r="5427" spans="19:20" x14ac:dyDescent="0.3">
      <c r="S5427" s="142"/>
      <c r="T5427" s="142"/>
    </row>
    <row r="5428" spans="19:20" x14ac:dyDescent="0.3">
      <c r="S5428" s="142"/>
      <c r="T5428" s="142"/>
    </row>
    <row r="5429" spans="19:20" x14ac:dyDescent="0.3">
      <c r="S5429" s="142"/>
      <c r="T5429" s="142"/>
    </row>
    <row r="5430" spans="19:20" x14ac:dyDescent="0.3">
      <c r="S5430" s="142"/>
      <c r="T5430" s="142"/>
    </row>
    <row r="5431" spans="19:20" x14ac:dyDescent="0.3">
      <c r="S5431" s="142"/>
      <c r="T5431" s="142"/>
    </row>
    <row r="5432" spans="19:20" x14ac:dyDescent="0.3">
      <c r="S5432" s="142"/>
      <c r="T5432" s="142"/>
    </row>
    <row r="5433" spans="19:20" x14ac:dyDescent="0.3">
      <c r="S5433" s="142"/>
      <c r="T5433" s="142"/>
    </row>
    <row r="5434" spans="19:20" x14ac:dyDescent="0.3">
      <c r="S5434" s="142"/>
      <c r="T5434" s="142"/>
    </row>
    <row r="5435" spans="19:20" x14ac:dyDescent="0.3">
      <c r="S5435" s="142"/>
      <c r="T5435" s="142"/>
    </row>
    <row r="5436" spans="19:20" x14ac:dyDescent="0.3">
      <c r="S5436" s="142"/>
      <c r="T5436" s="142"/>
    </row>
    <row r="5437" spans="19:20" x14ac:dyDescent="0.3">
      <c r="S5437" s="142"/>
      <c r="T5437" s="142"/>
    </row>
    <row r="5438" spans="19:20" x14ac:dyDescent="0.3">
      <c r="S5438" s="142"/>
      <c r="T5438" s="142"/>
    </row>
    <row r="5439" spans="19:20" x14ac:dyDescent="0.3">
      <c r="S5439" s="142"/>
      <c r="T5439" s="142"/>
    </row>
    <row r="5440" spans="19:20" x14ac:dyDescent="0.3">
      <c r="S5440" s="142"/>
      <c r="T5440" s="142"/>
    </row>
    <row r="5441" spans="19:20" x14ac:dyDescent="0.3">
      <c r="S5441" s="142"/>
      <c r="T5441" s="142"/>
    </row>
    <row r="5442" spans="19:20" x14ac:dyDescent="0.3">
      <c r="S5442" s="142"/>
      <c r="T5442" s="142"/>
    </row>
    <row r="5443" spans="19:20" x14ac:dyDescent="0.3">
      <c r="S5443" s="142"/>
      <c r="T5443" s="142"/>
    </row>
    <row r="5444" spans="19:20" x14ac:dyDescent="0.3">
      <c r="S5444" s="142"/>
      <c r="T5444" s="142"/>
    </row>
    <row r="5445" spans="19:20" x14ac:dyDescent="0.3">
      <c r="S5445" s="142"/>
      <c r="T5445" s="142"/>
    </row>
    <row r="5446" spans="19:20" x14ac:dyDescent="0.3">
      <c r="S5446" s="142"/>
      <c r="T5446" s="142"/>
    </row>
    <row r="5447" spans="19:20" x14ac:dyDescent="0.3">
      <c r="S5447" s="142"/>
      <c r="T5447" s="142"/>
    </row>
    <row r="5448" spans="19:20" x14ac:dyDescent="0.3">
      <c r="S5448" s="142"/>
      <c r="T5448" s="142"/>
    </row>
    <row r="5449" spans="19:20" x14ac:dyDescent="0.3">
      <c r="S5449" s="142"/>
      <c r="T5449" s="142"/>
    </row>
    <row r="5450" spans="19:20" x14ac:dyDescent="0.3">
      <c r="S5450" s="142"/>
      <c r="T5450" s="142"/>
    </row>
    <row r="5451" spans="19:20" x14ac:dyDescent="0.3">
      <c r="S5451" s="142"/>
      <c r="T5451" s="142"/>
    </row>
    <row r="5452" spans="19:20" x14ac:dyDescent="0.3">
      <c r="S5452" s="142"/>
      <c r="T5452" s="142"/>
    </row>
    <row r="5453" spans="19:20" x14ac:dyDescent="0.3">
      <c r="S5453" s="142"/>
      <c r="T5453" s="142"/>
    </row>
    <row r="5454" spans="19:20" x14ac:dyDescent="0.3">
      <c r="S5454" s="142"/>
      <c r="T5454" s="142"/>
    </row>
    <row r="5455" spans="19:20" x14ac:dyDescent="0.3">
      <c r="S5455" s="142"/>
      <c r="T5455" s="142"/>
    </row>
    <row r="5456" spans="19:20" x14ac:dyDescent="0.3">
      <c r="S5456" s="142"/>
      <c r="T5456" s="142"/>
    </row>
    <row r="5457" spans="19:20" x14ac:dyDescent="0.3">
      <c r="S5457" s="142"/>
      <c r="T5457" s="142"/>
    </row>
    <row r="5458" spans="19:20" x14ac:dyDescent="0.3">
      <c r="S5458" s="142"/>
      <c r="T5458" s="142"/>
    </row>
    <row r="5459" spans="19:20" x14ac:dyDescent="0.3">
      <c r="S5459" s="142"/>
      <c r="T5459" s="142"/>
    </row>
    <row r="5460" spans="19:20" x14ac:dyDescent="0.3">
      <c r="S5460" s="142"/>
      <c r="T5460" s="142"/>
    </row>
    <row r="5461" spans="19:20" x14ac:dyDescent="0.3">
      <c r="S5461" s="142"/>
      <c r="T5461" s="142"/>
    </row>
    <row r="5462" spans="19:20" x14ac:dyDescent="0.3">
      <c r="S5462" s="142"/>
      <c r="T5462" s="142"/>
    </row>
    <row r="5463" spans="19:20" x14ac:dyDescent="0.3">
      <c r="S5463" s="142"/>
      <c r="T5463" s="142"/>
    </row>
    <row r="5464" spans="19:20" x14ac:dyDescent="0.3">
      <c r="S5464" s="142"/>
      <c r="T5464" s="142"/>
    </row>
    <row r="5465" spans="19:20" x14ac:dyDescent="0.3">
      <c r="S5465" s="142"/>
      <c r="T5465" s="142"/>
    </row>
    <row r="5466" spans="19:20" x14ac:dyDescent="0.3">
      <c r="S5466" s="142"/>
      <c r="T5466" s="142"/>
    </row>
    <row r="5467" spans="19:20" x14ac:dyDescent="0.3">
      <c r="S5467" s="142"/>
      <c r="T5467" s="142"/>
    </row>
    <row r="5468" spans="19:20" x14ac:dyDescent="0.3">
      <c r="S5468" s="142"/>
      <c r="T5468" s="142"/>
    </row>
    <row r="5469" spans="19:20" x14ac:dyDescent="0.3">
      <c r="S5469" s="142"/>
      <c r="T5469" s="142"/>
    </row>
    <row r="5470" spans="19:20" x14ac:dyDescent="0.3">
      <c r="S5470" s="142"/>
      <c r="T5470" s="142"/>
    </row>
    <row r="5471" spans="19:20" x14ac:dyDescent="0.3">
      <c r="S5471" s="142"/>
      <c r="T5471" s="142"/>
    </row>
    <row r="5472" spans="19:20" x14ac:dyDescent="0.3">
      <c r="S5472" s="142"/>
      <c r="T5472" s="142"/>
    </row>
    <row r="5473" spans="19:20" x14ac:dyDescent="0.3">
      <c r="S5473" s="142"/>
      <c r="T5473" s="142"/>
    </row>
    <row r="5474" spans="19:20" x14ac:dyDescent="0.3">
      <c r="S5474" s="142"/>
      <c r="T5474" s="142"/>
    </row>
    <row r="5475" spans="19:20" x14ac:dyDescent="0.3">
      <c r="S5475" s="142"/>
      <c r="T5475" s="142"/>
    </row>
    <row r="5476" spans="19:20" x14ac:dyDescent="0.3">
      <c r="S5476" s="142"/>
      <c r="T5476" s="142"/>
    </row>
    <row r="5477" spans="19:20" x14ac:dyDescent="0.3">
      <c r="S5477" s="142"/>
      <c r="T5477" s="142"/>
    </row>
    <row r="5478" spans="19:20" x14ac:dyDescent="0.3">
      <c r="S5478" s="142"/>
      <c r="T5478" s="142"/>
    </row>
    <row r="5479" spans="19:20" x14ac:dyDescent="0.3">
      <c r="S5479" s="142"/>
      <c r="T5479" s="142"/>
    </row>
    <row r="5480" spans="19:20" x14ac:dyDescent="0.3">
      <c r="S5480" s="142"/>
      <c r="T5480" s="142"/>
    </row>
    <row r="5481" spans="19:20" x14ac:dyDescent="0.3">
      <c r="S5481" s="142"/>
      <c r="T5481" s="142"/>
    </row>
    <row r="5482" spans="19:20" x14ac:dyDescent="0.3">
      <c r="S5482" s="142"/>
      <c r="T5482" s="142"/>
    </row>
    <row r="5483" spans="19:20" x14ac:dyDescent="0.3">
      <c r="S5483" s="142"/>
      <c r="T5483" s="142"/>
    </row>
    <row r="5484" spans="19:20" x14ac:dyDescent="0.3">
      <c r="S5484" s="142"/>
      <c r="T5484" s="142"/>
    </row>
    <row r="5485" spans="19:20" x14ac:dyDescent="0.3">
      <c r="S5485" s="142"/>
      <c r="T5485" s="142"/>
    </row>
    <row r="5486" spans="19:20" x14ac:dyDescent="0.3">
      <c r="S5486" s="142"/>
      <c r="T5486" s="142"/>
    </row>
    <row r="5487" spans="19:20" x14ac:dyDescent="0.3">
      <c r="S5487" s="142"/>
      <c r="T5487" s="142"/>
    </row>
    <row r="5488" spans="19:20" x14ac:dyDescent="0.3">
      <c r="S5488" s="142"/>
      <c r="T5488" s="142"/>
    </row>
    <row r="5489" spans="19:20" x14ac:dyDescent="0.3">
      <c r="S5489" s="142"/>
      <c r="T5489" s="142"/>
    </row>
    <row r="5490" spans="19:20" x14ac:dyDescent="0.3">
      <c r="S5490" s="142"/>
      <c r="T5490" s="142"/>
    </row>
    <row r="5491" spans="19:20" x14ac:dyDescent="0.3">
      <c r="S5491" s="142"/>
      <c r="T5491" s="142"/>
    </row>
    <row r="5492" spans="19:20" x14ac:dyDescent="0.3">
      <c r="S5492" s="142"/>
      <c r="T5492" s="142"/>
    </row>
    <row r="5493" spans="19:20" x14ac:dyDescent="0.3">
      <c r="S5493" s="142"/>
      <c r="T5493" s="142"/>
    </row>
    <row r="5494" spans="19:20" x14ac:dyDescent="0.3">
      <c r="S5494" s="142"/>
      <c r="T5494" s="142"/>
    </row>
    <row r="5495" spans="19:20" x14ac:dyDescent="0.3">
      <c r="S5495" s="142"/>
      <c r="T5495" s="142"/>
    </row>
    <row r="5496" spans="19:20" x14ac:dyDescent="0.3">
      <c r="S5496" s="142"/>
      <c r="T5496" s="142"/>
    </row>
    <row r="5497" spans="19:20" x14ac:dyDescent="0.3">
      <c r="S5497" s="142"/>
      <c r="T5497" s="142"/>
    </row>
    <row r="5498" spans="19:20" x14ac:dyDescent="0.3">
      <c r="S5498" s="142"/>
      <c r="T5498" s="142"/>
    </row>
    <row r="5499" spans="19:20" x14ac:dyDescent="0.3">
      <c r="S5499" s="142"/>
      <c r="T5499" s="142"/>
    </row>
    <row r="5500" spans="19:20" x14ac:dyDescent="0.3">
      <c r="S5500" s="142"/>
      <c r="T5500" s="142"/>
    </row>
    <row r="5501" spans="19:20" x14ac:dyDescent="0.3">
      <c r="S5501" s="142"/>
      <c r="T5501" s="142"/>
    </row>
    <row r="5502" spans="19:20" x14ac:dyDescent="0.3">
      <c r="S5502" s="142"/>
      <c r="T5502" s="142"/>
    </row>
    <row r="5503" spans="19:20" x14ac:dyDescent="0.3">
      <c r="S5503" s="142"/>
      <c r="T5503" s="142"/>
    </row>
    <row r="5504" spans="19:20" x14ac:dyDescent="0.3">
      <c r="S5504" s="142"/>
      <c r="T5504" s="142"/>
    </row>
    <row r="5505" spans="19:20" x14ac:dyDescent="0.3">
      <c r="S5505" s="142"/>
      <c r="T5505" s="142"/>
    </row>
    <row r="5506" spans="19:20" x14ac:dyDescent="0.3">
      <c r="S5506" s="142"/>
      <c r="T5506" s="142"/>
    </row>
    <row r="5507" spans="19:20" x14ac:dyDescent="0.3">
      <c r="S5507" s="142"/>
      <c r="T5507" s="142"/>
    </row>
    <row r="5508" spans="19:20" x14ac:dyDescent="0.3">
      <c r="S5508" s="142"/>
      <c r="T5508" s="142"/>
    </row>
    <row r="5509" spans="19:20" x14ac:dyDescent="0.3">
      <c r="S5509" s="142"/>
      <c r="T5509" s="142"/>
    </row>
    <row r="5510" spans="19:20" x14ac:dyDescent="0.3">
      <c r="S5510" s="142"/>
      <c r="T5510" s="142"/>
    </row>
    <row r="5511" spans="19:20" x14ac:dyDescent="0.3">
      <c r="S5511" s="142"/>
      <c r="T5511" s="142"/>
    </row>
    <row r="5512" spans="19:20" x14ac:dyDescent="0.3">
      <c r="S5512" s="142"/>
      <c r="T5512" s="142"/>
    </row>
    <row r="5513" spans="19:20" x14ac:dyDescent="0.3">
      <c r="S5513" s="142"/>
      <c r="T5513" s="142"/>
    </row>
    <row r="5514" spans="19:20" x14ac:dyDescent="0.3">
      <c r="S5514" s="142"/>
      <c r="T5514" s="142"/>
    </row>
    <row r="5515" spans="19:20" x14ac:dyDescent="0.3">
      <c r="S5515" s="142"/>
      <c r="T5515" s="142"/>
    </row>
    <row r="5516" spans="19:20" x14ac:dyDescent="0.3">
      <c r="S5516" s="142"/>
      <c r="T5516" s="142"/>
    </row>
    <row r="5517" spans="19:20" x14ac:dyDescent="0.3">
      <c r="S5517" s="142"/>
      <c r="T5517" s="142"/>
    </row>
    <row r="5518" spans="19:20" x14ac:dyDescent="0.3">
      <c r="S5518" s="142"/>
      <c r="T5518" s="142"/>
    </row>
    <row r="5519" spans="19:20" x14ac:dyDescent="0.3">
      <c r="S5519" s="142"/>
      <c r="T5519" s="142"/>
    </row>
    <row r="5520" spans="19:20" x14ac:dyDescent="0.3">
      <c r="S5520" s="142"/>
      <c r="T5520" s="142"/>
    </row>
    <row r="5521" spans="19:20" x14ac:dyDescent="0.3">
      <c r="S5521" s="142"/>
      <c r="T5521" s="142"/>
    </row>
    <row r="5522" spans="19:20" x14ac:dyDescent="0.3">
      <c r="S5522" s="142"/>
      <c r="T5522" s="142"/>
    </row>
    <row r="5523" spans="19:20" x14ac:dyDescent="0.3">
      <c r="S5523" s="142"/>
      <c r="T5523" s="142"/>
    </row>
    <row r="5524" spans="19:20" x14ac:dyDescent="0.3">
      <c r="S5524" s="142"/>
      <c r="T5524" s="142"/>
    </row>
    <row r="5525" spans="19:20" x14ac:dyDescent="0.3">
      <c r="S5525" s="142"/>
      <c r="T5525" s="142"/>
    </row>
    <row r="5526" spans="19:20" x14ac:dyDescent="0.3">
      <c r="S5526" s="142"/>
      <c r="T5526" s="142"/>
    </row>
    <row r="5527" spans="19:20" x14ac:dyDescent="0.3">
      <c r="S5527" s="142"/>
      <c r="T5527" s="142"/>
    </row>
    <row r="5528" spans="19:20" x14ac:dyDescent="0.3">
      <c r="S5528" s="142"/>
      <c r="T5528" s="142"/>
    </row>
    <row r="5529" spans="19:20" x14ac:dyDescent="0.3">
      <c r="S5529" s="142"/>
      <c r="T5529" s="142"/>
    </row>
    <row r="5530" spans="19:20" x14ac:dyDescent="0.3">
      <c r="S5530" s="142"/>
      <c r="T5530" s="142"/>
    </row>
    <row r="5531" spans="19:20" x14ac:dyDescent="0.3">
      <c r="S5531" s="142"/>
      <c r="T5531" s="142"/>
    </row>
    <row r="5532" spans="19:20" x14ac:dyDescent="0.3">
      <c r="S5532" s="142"/>
      <c r="T5532" s="142"/>
    </row>
    <row r="5533" spans="19:20" x14ac:dyDescent="0.3">
      <c r="S5533" s="142"/>
      <c r="T5533" s="142"/>
    </row>
    <row r="5534" spans="19:20" x14ac:dyDescent="0.3">
      <c r="S5534" s="142"/>
      <c r="T5534" s="142"/>
    </row>
    <row r="5535" spans="19:20" x14ac:dyDescent="0.3">
      <c r="S5535" s="142"/>
      <c r="T5535" s="142"/>
    </row>
    <row r="5536" spans="19:20" x14ac:dyDescent="0.3">
      <c r="S5536" s="142"/>
      <c r="T5536" s="142"/>
    </row>
    <row r="5537" spans="19:20" x14ac:dyDescent="0.3">
      <c r="S5537" s="142"/>
      <c r="T5537" s="142"/>
    </row>
    <row r="5538" spans="19:20" x14ac:dyDescent="0.3">
      <c r="S5538" s="142"/>
      <c r="T5538" s="142"/>
    </row>
    <row r="5539" spans="19:20" x14ac:dyDescent="0.3">
      <c r="S5539" s="142"/>
      <c r="T5539" s="142"/>
    </row>
    <row r="5540" spans="19:20" x14ac:dyDescent="0.3">
      <c r="S5540" s="142"/>
      <c r="T5540" s="142"/>
    </row>
    <row r="5541" spans="19:20" x14ac:dyDescent="0.3">
      <c r="S5541" s="142"/>
      <c r="T5541" s="142"/>
    </row>
    <row r="5542" spans="19:20" x14ac:dyDescent="0.3">
      <c r="S5542" s="142"/>
      <c r="T5542" s="142"/>
    </row>
    <row r="5543" spans="19:20" x14ac:dyDescent="0.3">
      <c r="S5543" s="142"/>
      <c r="T5543" s="142"/>
    </row>
    <row r="5544" spans="19:20" x14ac:dyDescent="0.3">
      <c r="S5544" s="142"/>
      <c r="T5544" s="142"/>
    </row>
    <row r="5545" spans="19:20" x14ac:dyDescent="0.3">
      <c r="S5545" s="142"/>
      <c r="T5545" s="142"/>
    </row>
    <row r="5546" spans="19:20" x14ac:dyDescent="0.3">
      <c r="S5546" s="142"/>
      <c r="T5546" s="142"/>
    </row>
    <row r="5547" spans="19:20" x14ac:dyDescent="0.3">
      <c r="S5547" s="142"/>
      <c r="T5547" s="142"/>
    </row>
    <row r="5548" spans="19:20" x14ac:dyDescent="0.3">
      <c r="S5548" s="142"/>
      <c r="T5548" s="142"/>
    </row>
    <row r="5549" spans="19:20" x14ac:dyDescent="0.3">
      <c r="S5549" s="142"/>
      <c r="T5549" s="142"/>
    </row>
    <row r="5550" spans="19:20" x14ac:dyDescent="0.3">
      <c r="S5550" s="142"/>
      <c r="T5550" s="142"/>
    </row>
    <row r="5551" spans="19:20" x14ac:dyDescent="0.3">
      <c r="S5551" s="142"/>
      <c r="T5551" s="142"/>
    </row>
    <row r="5552" spans="19:20" x14ac:dyDescent="0.3">
      <c r="S5552" s="142"/>
      <c r="T5552" s="142"/>
    </row>
    <row r="5553" spans="19:20" x14ac:dyDescent="0.3">
      <c r="S5553" s="142"/>
      <c r="T5553" s="142"/>
    </row>
    <row r="5554" spans="19:20" x14ac:dyDescent="0.3">
      <c r="S5554" s="142"/>
      <c r="T5554" s="142"/>
    </row>
    <row r="5555" spans="19:20" x14ac:dyDescent="0.3">
      <c r="S5555" s="142"/>
      <c r="T5555" s="142"/>
    </row>
    <row r="5556" spans="19:20" x14ac:dyDescent="0.3">
      <c r="S5556" s="142"/>
      <c r="T5556" s="142"/>
    </row>
    <row r="5557" spans="19:20" x14ac:dyDescent="0.3">
      <c r="S5557" s="142"/>
      <c r="T5557" s="142"/>
    </row>
    <row r="5558" spans="19:20" x14ac:dyDescent="0.3">
      <c r="S5558" s="142"/>
      <c r="T5558" s="142"/>
    </row>
    <row r="5559" spans="19:20" x14ac:dyDescent="0.3">
      <c r="S5559" s="142"/>
      <c r="T5559" s="142"/>
    </row>
    <row r="5560" spans="19:20" x14ac:dyDescent="0.3">
      <c r="S5560" s="142"/>
      <c r="T5560" s="142"/>
    </row>
    <row r="5561" spans="19:20" x14ac:dyDescent="0.3">
      <c r="S5561" s="142"/>
      <c r="T5561" s="142"/>
    </row>
    <row r="5562" spans="19:20" x14ac:dyDescent="0.3">
      <c r="S5562" s="142"/>
      <c r="T5562" s="142"/>
    </row>
    <row r="5563" spans="19:20" x14ac:dyDescent="0.3">
      <c r="S5563" s="142"/>
      <c r="T5563" s="142"/>
    </row>
    <row r="5564" spans="19:20" x14ac:dyDescent="0.3">
      <c r="S5564" s="142"/>
      <c r="T5564" s="142"/>
    </row>
    <row r="5565" spans="19:20" x14ac:dyDescent="0.3">
      <c r="S5565" s="142"/>
      <c r="T5565" s="142"/>
    </row>
    <row r="5566" spans="19:20" x14ac:dyDescent="0.3">
      <c r="S5566" s="142"/>
      <c r="T5566" s="142"/>
    </row>
    <row r="5567" spans="19:20" x14ac:dyDescent="0.3">
      <c r="S5567" s="142"/>
      <c r="T5567" s="142"/>
    </row>
    <row r="5568" spans="19:20" x14ac:dyDescent="0.3">
      <c r="S5568" s="142"/>
      <c r="T5568" s="142"/>
    </row>
    <row r="5569" spans="19:20" x14ac:dyDescent="0.3">
      <c r="S5569" s="142"/>
      <c r="T5569" s="142"/>
    </row>
    <row r="5570" spans="19:20" x14ac:dyDescent="0.3">
      <c r="S5570" s="142"/>
      <c r="T5570" s="142"/>
    </row>
    <row r="5571" spans="19:20" x14ac:dyDescent="0.3">
      <c r="S5571" s="142"/>
      <c r="T5571" s="142"/>
    </row>
    <row r="5572" spans="19:20" x14ac:dyDescent="0.3">
      <c r="S5572" s="142"/>
      <c r="T5572" s="142"/>
    </row>
    <row r="5573" spans="19:20" x14ac:dyDescent="0.3">
      <c r="S5573" s="142"/>
      <c r="T5573" s="142"/>
    </row>
    <row r="5574" spans="19:20" x14ac:dyDescent="0.3">
      <c r="S5574" s="142"/>
      <c r="T5574" s="142"/>
    </row>
    <row r="5575" spans="19:20" x14ac:dyDescent="0.3">
      <c r="S5575" s="142"/>
      <c r="T5575" s="142"/>
    </row>
    <row r="5576" spans="19:20" x14ac:dyDescent="0.3">
      <c r="S5576" s="142"/>
      <c r="T5576" s="142"/>
    </row>
    <row r="5577" spans="19:20" x14ac:dyDescent="0.3">
      <c r="S5577" s="142"/>
      <c r="T5577" s="142"/>
    </row>
    <row r="5578" spans="19:20" x14ac:dyDescent="0.3">
      <c r="S5578" s="142"/>
      <c r="T5578" s="142"/>
    </row>
    <row r="5579" spans="19:20" x14ac:dyDescent="0.3">
      <c r="S5579" s="142"/>
      <c r="T5579" s="142"/>
    </row>
    <row r="5580" spans="19:20" x14ac:dyDescent="0.3">
      <c r="S5580" s="142"/>
      <c r="T5580" s="142"/>
    </row>
    <row r="5581" spans="19:20" x14ac:dyDescent="0.3">
      <c r="S5581" s="142"/>
      <c r="T5581" s="142"/>
    </row>
    <row r="5582" spans="19:20" x14ac:dyDescent="0.3">
      <c r="S5582" s="142"/>
      <c r="T5582" s="142"/>
    </row>
    <row r="5583" spans="19:20" x14ac:dyDescent="0.3">
      <c r="S5583" s="142"/>
      <c r="T5583" s="142"/>
    </row>
    <row r="5584" spans="19:20" x14ac:dyDescent="0.3">
      <c r="S5584" s="142"/>
      <c r="T5584" s="142"/>
    </row>
    <row r="5585" spans="19:20" x14ac:dyDescent="0.3">
      <c r="S5585" s="142"/>
      <c r="T5585" s="142"/>
    </row>
    <row r="5586" spans="19:20" x14ac:dyDescent="0.3">
      <c r="S5586" s="142"/>
      <c r="T5586" s="142"/>
    </row>
    <row r="5587" spans="19:20" x14ac:dyDescent="0.3">
      <c r="S5587" s="142"/>
      <c r="T5587" s="142"/>
    </row>
    <row r="5588" spans="19:20" x14ac:dyDescent="0.3">
      <c r="S5588" s="142"/>
      <c r="T5588" s="142"/>
    </row>
    <row r="5589" spans="19:20" x14ac:dyDescent="0.3">
      <c r="S5589" s="142"/>
      <c r="T5589" s="142"/>
    </row>
    <row r="5590" spans="19:20" x14ac:dyDescent="0.3">
      <c r="S5590" s="142"/>
      <c r="T5590" s="142"/>
    </row>
    <row r="5591" spans="19:20" x14ac:dyDescent="0.3">
      <c r="S5591" s="142"/>
      <c r="T5591" s="142"/>
    </row>
    <row r="5592" spans="19:20" x14ac:dyDescent="0.3">
      <c r="S5592" s="142"/>
      <c r="T5592" s="142"/>
    </row>
    <row r="5593" spans="19:20" x14ac:dyDescent="0.3">
      <c r="S5593" s="142"/>
      <c r="T5593" s="142"/>
    </row>
    <row r="5594" spans="19:20" x14ac:dyDescent="0.3">
      <c r="S5594" s="142"/>
      <c r="T5594" s="142"/>
    </row>
    <row r="5595" spans="19:20" x14ac:dyDescent="0.3">
      <c r="S5595" s="142"/>
      <c r="T5595" s="142"/>
    </row>
    <row r="5596" spans="19:20" x14ac:dyDescent="0.3">
      <c r="S5596" s="142"/>
      <c r="T5596" s="142"/>
    </row>
    <row r="5597" spans="19:20" x14ac:dyDescent="0.3">
      <c r="S5597" s="142"/>
      <c r="T5597" s="142"/>
    </row>
    <row r="5598" spans="19:20" x14ac:dyDescent="0.3">
      <c r="S5598" s="142"/>
      <c r="T5598" s="142"/>
    </row>
    <row r="5599" spans="19:20" x14ac:dyDescent="0.3">
      <c r="S5599" s="142"/>
      <c r="T5599" s="142"/>
    </row>
    <row r="5600" spans="19:20" x14ac:dyDescent="0.3">
      <c r="S5600" s="142"/>
      <c r="T5600" s="142"/>
    </row>
    <row r="5601" spans="19:20" x14ac:dyDescent="0.3">
      <c r="S5601" s="142"/>
      <c r="T5601" s="142"/>
    </row>
    <row r="5602" spans="19:20" x14ac:dyDescent="0.3">
      <c r="S5602" s="142"/>
      <c r="T5602" s="142"/>
    </row>
    <row r="5603" spans="19:20" x14ac:dyDescent="0.3">
      <c r="S5603" s="142"/>
      <c r="T5603" s="142"/>
    </row>
    <row r="5604" spans="19:20" x14ac:dyDescent="0.3">
      <c r="S5604" s="142"/>
      <c r="T5604" s="142"/>
    </row>
    <row r="5605" spans="19:20" x14ac:dyDescent="0.3">
      <c r="S5605" s="142"/>
      <c r="T5605" s="142"/>
    </row>
    <row r="5606" spans="19:20" x14ac:dyDescent="0.3">
      <c r="S5606" s="142"/>
      <c r="T5606" s="142"/>
    </row>
    <row r="5607" spans="19:20" x14ac:dyDescent="0.3">
      <c r="S5607" s="142"/>
      <c r="T5607" s="142"/>
    </row>
    <row r="5608" spans="19:20" x14ac:dyDescent="0.3">
      <c r="S5608" s="142"/>
      <c r="T5608" s="142"/>
    </row>
    <row r="5609" spans="19:20" x14ac:dyDescent="0.3">
      <c r="S5609" s="142"/>
      <c r="T5609" s="142"/>
    </row>
    <row r="5610" spans="19:20" x14ac:dyDescent="0.3">
      <c r="S5610" s="142"/>
      <c r="T5610" s="142"/>
    </row>
    <row r="5611" spans="19:20" x14ac:dyDescent="0.3">
      <c r="S5611" s="142"/>
      <c r="T5611" s="142"/>
    </row>
    <row r="5612" spans="19:20" x14ac:dyDescent="0.3">
      <c r="S5612" s="142"/>
      <c r="T5612" s="142"/>
    </row>
    <row r="5613" spans="19:20" x14ac:dyDescent="0.3">
      <c r="S5613" s="142"/>
      <c r="T5613" s="142"/>
    </row>
    <row r="5614" spans="19:20" x14ac:dyDescent="0.3">
      <c r="S5614" s="142"/>
      <c r="T5614" s="142"/>
    </row>
    <row r="5615" spans="19:20" x14ac:dyDescent="0.3">
      <c r="S5615" s="142"/>
      <c r="T5615" s="142"/>
    </row>
    <row r="5616" spans="19:20" x14ac:dyDescent="0.3">
      <c r="S5616" s="142"/>
      <c r="T5616" s="142"/>
    </row>
    <row r="5617" spans="19:20" x14ac:dyDescent="0.3">
      <c r="S5617" s="142"/>
      <c r="T5617" s="142"/>
    </row>
    <row r="5618" spans="19:20" x14ac:dyDescent="0.3">
      <c r="S5618" s="142"/>
      <c r="T5618" s="142"/>
    </row>
    <row r="5619" spans="19:20" x14ac:dyDescent="0.3">
      <c r="S5619" s="142"/>
      <c r="T5619" s="142"/>
    </row>
    <row r="5620" spans="19:20" x14ac:dyDescent="0.3">
      <c r="S5620" s="142"/>
      <c r="T5620" s="142"/>
    </row>
    <row r="5621" spans="19:20" x14ac:dyDescent="0.3">
      <c r="S5621" s="142"/>
      <c r="T5621" s="142"/>
    </row>
    <row r="5622" spans="19:20" x14ac:dyDescent="0.3">
      <c r="S5622" s="142"/>
      <c r="T5622" s="142"/>
    </row>
    <row r="5623" spans="19:20" x14ac:dyDescent="0.3">
      <c r="S5623" s="142"/>
      <c r="T5623" s="142"/>
    </row>
    <row r="5624" spans="19:20" x14ac:dyDescent="0.3">
      <c r="S5624" s="142"/>
      <c r="T5624" s="142"/>
    </row>
    <row r="5625" spans="19:20" x14ac:dyDescent="0.3">
      <c r="S5625" s="142"/>
      <c r="T5625" s="142"/>
    </row>
    <row r="5626" spans="19:20" x14ac:dyDescent="0.3">
      <c r="S5626" s="142"/>
      <c r="T5626" s="142"/>
    </row>
    <row r="5627" spans="19:20" x14ac:dyDescent="0.3">
      <c r="S5627" s="142"/>
      <c r="T5627" s="142"/>
    </row>
    <row r="5628" spans="19:20" x14ac:dyDescent="0.3">
      <c r="S5628" s="142"/>
      <c r="T5628" s="142"/>
    </row>
    <row r="5629" spans="19:20" x14ac:dyDescent="0.3">
      <c r="S5629" s="142"/>
      <c r="T5629" s="142"/>
    </row>
    <row r="5630" spans="19:20" x14ac:dyDescent="0.3">
      <c r="S5630" s="142"/>
      <c r="T5630" s="142"/>
    </row>
    <row r="5631" spans="19:20" x14ac:dyDescent="0.3">
      <c r="S5631" s="142"/>
      <c r="T5631" s="142"/>
    </row>
    <row r="5632" spans="19:20" x14ac:dyDescent="0.3">
      <c r="S5632" s="142"/>
      <c r="T5632" s="142"/>
    </row>
    <row r="5633" spans="19:20" x14ac:dyDescent="0.3">
      <c r="S5633" s="142"/>
      <c r="T5633" s="142"/>
    </row>
    <row r="5634" spans="19:20" x14ac:dyDescent="0.3">
      <c r="S5634" s="142"/>
      <c r="T5634" s="142"/>
    </row>
    <row r="5635" spans="19:20" x14ac:dyDescent="0.3">
      <c r="S5635" s="142"/>
      <c r="T5635" s="142"/>
    </row>
    <row r="5636" spans="19:20" x14ac:dyDescent="0.3">
      <c r="S5636" s="142"/>
      <c r="T5636" s="142"/>
    </row>
    <row r="5637" spans="19:20" x14ac:dyDescent="0.3">
      <c r="S5637" s="142"/>
      <c r="T5637" s="142"/>
    </row>
    <row r="5638" spans="19:20" x14ac:dyDescent="0.3">
      <c r="S5638" s="142"/>
      <c r="T5638" s="142"/>
    </row>
    <row r="5639" spans="19:20" x14ac:dyDescent="0.3">
      <c r="S5639" s="142"/>
      <c r="T5639" s="142"/>
    </row>
    <row r="5640" spans="19:20" x14ac:dyDescent="0.3">
      <c r="S5640" s="142"/>
      <c r="T5640" s="142"/>
    </row>
    <row r="5641" spans="19:20" x14ac:dyDescent="0.3">
      <c r="S5641" s="142"/>
      <c r="T5641" s="142"/>
    </row>
    <row r="5642" spans="19:20" x14ac:dyDescent="0.3">
      <c r="S5642" s="142"/>
      <c r="T5642" s="142"/>
    </row>
    <row r="5643" spans="19:20" x14ac:dyDescent="0.3">
      <c r="S5643" s="142"/>
      <c r="T5643" s="142"/>
    </row>
    <row r="5644" spans="19:20" x14ac:dyDescent="0.3">
      <c r="S5644" s="142"/>
      <c r="T5644" s="142"/>
    </row>
    <row r="5645" spans="19:20" x14ac:dyDescent="0.3">
      <c r="S5645" s="142"/>
      <c r="T5645" s="142"/>
    </row>
    <row r="5646" spans="19:20" x14ac:dyDescent="0.3">
      <c r="S5646" s="142"/>
      <c r="T5646" s="142"/>
    </row>
    <row r="5647" spans="19:20" x14ac:dyDescent="0.3">
      <c r="S5647" s="142"/>
      <c r="T5647" s="142"/>
    </row>
    <row r="5648" spans="19:20" x14ac:dyDescent="0.3">
      <c r="S5648" s="142"/>
      <c r="T5648" s="142"/>
    </row>
    <row r="5649" spans="19:20" x14ac:dyDescent="0.3">
      <c r="S5649" s="142"/>
      <c r="T5649" s="142"/>
    </row>
    <row r="5650" spans="19:20" x14ac:dyDescent="0.3">
      <c r="S5650" s="142"/>
      <c r="T5650" s="142"/>
    </row>
    <row r="5651" spans="19:20" x14ac:dyDescent="0.3">
      <c r="S5651" s="142"/>
      <c r="T5651" s="142"/>
    </row>
    <row r="5652" spans="19:20" x14ac:dyDescent="0.3">
      <c r="S5652" s="142"/>
      <c r="T5652" s="142"/>
    </row>
    <row r="5653" spans="19:20" x14ac:dyDescent="0.3">
      <c r="S5653" s="142"/>
      <c r="T5653" s="142"/>
    </row>
    <row r="5654" spans="19:20" x14ac:dyDescent="0.3">
      <c r="S5654" s="142"/>
      <c r="T5654" s="142"/>
    </row>
    <row r="5655" spans="19:20" x14ac:dyDescent="0.3">
      <c r="S5655" s="142"/>
      <c r="T5655" s="142"/>
    </row>
    <row r="5656" spans="19:20" x14ac:dyDescent="0.3">
      <c r="S5656" s="142"/>
      <c r="T5656" s="142"/>
    </row>
    <row r="5657" spans="19:20" x14ac:dyDescent="0.3">
      <c r="S5657" s="142"/>
      <c r="T5657" s="142"/>
    </row>
    <row r="5658" spans="19:20" x14ac:dyDescent="0.3">
      <c r="S5658" s="142"/>
      <c r="T5658" s="142"/>
    </row>
    <row r="5659" spans="19:20" x14ac:dyDescent="0.3">
      <c r="S5659" s="142"/>
      <c r="T5659" s="142"/>
    </row>
    <row r="5660" spans="19:20" x14ac:dyDescent="0.3">
      <c r="S5660" s="142"/>
      <c r="T5660" s="142"/>
    </row>
    <row r="5661" spans="19:20" x14ac:dyDescent="0.3">
      <c r="S5661" s="142"/>
      <c r="T5661" s="142"/>
    </row>
    <row r="5662" spans="19:20" x14ac:dyDescent="0.3">
      <c r="S5662" s="142"/>
      <c r="T5662" s="142"/>
    </row>
    <row r="5663" spans="19:20" x14ac:dyDescent="0.3">
      <c r="S5663" s="142"/>
      <c r="T5663" s="142"/>
    </row>
    <row r="5664" spans="19:20" x14ac:dyDescent="0.3">
      <c r="S5664" s="142"/>
      <c r="T5664" s="142"/>
    </row>
    <row r="5665" spans="19:20" x14ac:dyDescent="0.3">
      <c r="S5665" s="142"/>
      <c r="T5665" s="142"/>
    </row>
    <row r="5666" spans="19:20" x14ac:dyDescent="0.3">
      <c r="S5666" s="142"/>
      <c r="T5666" s="142"/>
    </row>
    <row r="5667" spans="19:20" x14ac:dyDescent="0.3">
      <c r="S5667" s="142"/>
      <c r="T5667" s="142"/>
    </row>
    <row r="5668" spans="19:20" x14ac:dyDescent="0.3">
      <c r="S5668" s="142"/>
      <c r="T5668" s="142"/>
    </row>
    <row r="5669" spans="19:20" x14ac:dyDescent="0.3">
      <c r="S5669" s="142"/>
      <c r="T5669" s="142"/>
    </row>
    <row r="5670" spans="19:20" x14ac:dyDescent="0.3">
      <c r="S5670" s="142"/>
      <c r="T5670" s="142"/>
    </row>
    <row r="5671" spans="19:20" x14ac:dyDescent="0.3">
      <c r="S5671" s="142"/>
      <c r="T5671" s="142"/>
    </row>
    <row r="5672" spans="19:20" x14ac:dyDescent="0.3">
      <c r="S5672" s="142"/>
      <c r="T5672" s="142"/>
    </row>
    <row r="5673" spans="19:20" x14ac:dyDescent="0.3">
      <c r="S5673" s="142"/>
      <c r="T5673" s="142"/>
    </row>
    <row r="5674" spans="19:20" x14ac:dyDescent="0.3">
      <c r="S5674" s="142"/>
      <c r="T5674" s="142"/>
    </row>
    <row r="5675" spans="19:20" x14ac:dyDescent="0.3">
      <c r="S5675" s="142"/>
      <c r="T5675" s="142"/>
    </row>
    <row r="5676" spans="19:20" x14ac:dyDescent="0.3">
      <c r="S5676" s="142"/>
      <c r="T5676" s="142"/>
    </row>
    <row r="5677" spans="19:20" x14ac:dyDescent="0.3">
      <c r="S5677" s="142"/>
      <c r="T5677" s="142"/>
    </row>
    <row r="5678" spans="19:20" x14ac:dyDescent="0.3">
      <c r="S5678" s="142"/>
      <c r="T5678" s="142"/>
    </row>
    <row r="5679" spans="19:20" x14ac:dyDescent="0.3">
      <c r="S5679" s="142"/>
      <c r="T5679" s="142"/>
    </row>
    <row r="5680" spans="19:20" x14ac:dyDescent="0.3">
      <c r="S5680" s="142"/>
      <c r="T5680" s="142"/>
    </row>
    <row r="5681" spans="19:20" x14ac:dyDescent="0.3">
      <c r="S5681" s="142"/>
      <c r="T5681" s="142"/>
    </row>
    <row r="5682" spans="19:20" x14ac:dyDescent="0.3">
      <c r="S5682" s="142"/>
      <c r="T5682" s="142"/>
    </row>
    <row r="5683" spans="19:20" x14ac:dyDescent="0.3">
      <c r="S5683" s="142"/>
      <c r="T5683" s="142"/>
    </row>
    <row r="5684" spans="19:20" x14ac:dyDescent="0.3">
      <c r="S5684" s="142"/>
      <c r="T5684" s="142"/>
    </row>
    <row r="5685" spans="19:20" x14ac:dyDescent="0.3">
      <c r="S5685" s="142"/>
      <c r="T5685" s="142"/>
    </row>
    <row r="5686" spans="19:20" x14ac:dyDescent="0.3">
      <c r="S5686" s="142"/>
      <c r="T5686" s="142"/>
    </row>
    <row r="5687" spans="19:20" x14ac:dyDescent="0.3">
      <c r="S5687" s="142"/>
      <c r="T5687" s="142"/>
    </row>
    <row r="5688" spans="19:20" x14ac:dyDescent="0.3">
      <c r="S5688" s="142"/>
      <c r="T5688" s="142"/>
    </row>
    <row r="5689" spans="19:20" x14ac:dyDescent="0.3">
      <c r="S5689" s="142"/>
      <c r="T5689" s="142"/>
    </row>
    <row r="5690" spans="19:20" x14ac:dyDescent="0.3">
      <c r="S5690" s="142"/>
      <c r="T5690" s="142"/>
    </row>
    <row r="5691" spans="19:20" x14ac:dyDescent="0.3">
      <c r="S5691" s="142"/>
      <c r="T5691" s="142"/>
    </row>
    <row r="5692" spans="19:20" x14ac:dyDescent="0.3">
      <c r="S5692" s="142"/>
      <c r="T5692" s="142"/>
    </row>
    <row r="5693" spans="19:20" x14ac:dyDescent="0.3">
      <c r="S5693" s="142"/>
      <c r="T5693" s="142"/>
    </row>
    <row r="5694" spans="19:20" x14ac:dyDescent="0.3">
      <c r="S5694" s="142"/>
      <c r="T5694" s="142"/>
    </row>
    <row r="5695" spans="19:20" x14ac:dyDescent="0.3">
      <c r="S5695" s="142"/>
      <c r="T5695" s="142"/>
    </row>
    <row r="5696" spans="19:20" x14ac:dyDescent="0.3">
      <c r="S5696" s="142"/>
      <c r="T5696" s="142"/>
    </row>
    <row r="5697" spans="19:20" x14ac:dyDescent="0.3">
      <c r="S5697" s="142"/>
      <c r="T5697" s="142"/>
    </row>
    <row r="5698" spans="19:20" x14ac:dyDescent="0.3">
      <c r="S5698" s="142"/>
      <c r="T5698" s="142"/>
    </row>
    <row r="5699" spans="19:20" x14ac:dyDescent="0.3">
      <c r="S5699" s="142"/>
      <c r="T5699" s="142"/>
    </row>
    <row r="5700" spans="19:20" x14ac:dyDescent="0.3">
      <c r="S5700" s="142"/>
      <c r="T5700" s="142"/>
    </row>
    <row r="5701" spans="19:20" x14ac:dyDescent="0.3">
      <c r="S5701" s="142"/>
      <c r="T5701" s="142"/>
    </row>
    <row r="5702" spans="19:20" x14ac:dyDescent="0.3">
      <c r="S5702" s="142"/>
      <c r="T5702" s="142"/>
    </row>
    <row r="5703" spans="19:20" x14ac:dyDescent="0.3">
      <c r="S5703" s="142"/>
      <c r="T5703" s="142"/>
    </row>
    <row r="5704" spans="19:20" x14ac:dyDescent="0.3">
      <c r="S5704" s="142"/>
      <c r="T5704" s="142"/>
    </row>
    <row r="5705" spans="19:20" x14ac:dyDescent="0.3">
      <c r="S5705" s="142"/>
      <c r="T5705" s="142"/>
    </row>
    <row r="5706" spans="19:20" x14ac:dyDescent="0.3">
      <c r="S5706" s="142"/>
      <c r="T5706" s="142"/>
    </row>
    <row r="5707" spans="19:20" x14ac:dyDescent="0.3">
      <c r="S5707" s="142"/>
      <c r="T5707" s="142"/>
    </row>
    <row r="5708" spans="19:20" x14ac:dyDescent="0.3">
      <c r="S5708" s="142"/>
      <c r="T5708" s="142"/>
    </row>
    <row r="5709" spans="19:20" x14ac:dyDescent="0.3">
      <c r="S5709" s="142"/>
      <c r="T5709" s="142"/>
    </row>
    <row r="5710" spans="19:20" x14ac:dyDescent="0.3">
      <c r="S5710" s="142"/>
      <c r="T5710" s="142"/>
    </row>
    <row r="5711" spans="19:20" x14ac:dyDescent="0.3">
      <c r="S5711" s="142"/>
      <c r="T5711" s="142"/>
    </row>
    <row r="5712" spans="19:20" x14ac:dyDescent="0.3">
      <c r="S5712" s="142"/>
      <c r="T5712" s="142"/>
    </row>
    <row r="5713" spans="19:20" x14ac:dyDescent="0.3">
      <c r="S5713" s="142"/>
      <c r="T5713" s="142"/>
    </row>
    <row r="5714" spans="19:20" x14ac:dyDescent="0.3">
      <c r="S5714" s="142"/>
      <c r="T5714" s="142"/>
    </row>
    <row r="5715" spans="19:20" x14ac:dyDescent="0.3">
      <c r="S5715" s="142"/>
      <c r="T5715" s="142"/>
    </row>
    <row r="5716" spans="19:20" x14ac:dyDescent="0.3">
      <c r="S5716" s="142"/>
      <c r="T5716" s="142"/>
    </row>
    <row r="5717" spans="19:20" x14ac:dyDescent="0.3">
      <c r="S5717" s="142"/>
      <c r="T5717" s="142"/>
    </row>
    <row r="5718" spans="19:20" x14ac:dyDescent="0.3">
      <c r="S5718" s="142"/>
      <c r="T5718" s="142"/>
    </row>
    <row r="5719" spans="19:20" x14ac:dyDescent="0.3">
      <c r="S5719" s="142"/>
      <c r="T5719" s="142"/>
    </row>
    <row r="5720" spans="19:20" x14ac:dyDescent="0.3">
      <c r="S5720" s="142"/>
      <c r="T5720" s="142"/>
    </row>
    <row r="5721" spans="19:20" x14ac:dyDescent="0.3">
      <c r="S5721" s="142"/>
      <c r="T5721" s="142"/>
    </row>
    <row r="5722" spans="19:20" x14ac:dyDescent="0.3">
      <c r="S5722" s="142"/>
      <c r="T5722" s="142"/>
    </row>
    <row r="5723" spans="19:20" x14ac:dyDescent="0.3">
      <c r="S5723" s="142"/>
      <c r="T5723" s="142"/>
    </row>
    <row r="5724" spans="19:20" x14ac:dyDescent="0.3">
      <c r="S5724" s="142"/>
      <c r="T5724" s="142"/>
    </row>
    <row r="5725" spans="19:20" x14ac:dyDescent="0.3">
      <c r="S5725" s="142"/>
      <c r="T5725" s="142"/>
    </row>
    <row r="5726" spans="19:20" x14ac:dyDescent="0.3">
      <c r="S5726" s="142"/>
      <c r="T5726" s="142"/>
    </row>
    <row r="5727" spans="19:20" x14ac:dyDescent="0.3">
      <c r="S5727" s="142"/>
      <c r="T5727" s="142"/>
    </row>
    <row r="5728" spans="19:20" x14ac:dyDescent="0.3">
      <c r="S5728" s="142"/>
      <c r="T5728" s="142"/>
    </row>
    <row r="5729" spans="19:20" x14ac:dyDescent="0.3">
      <c r="S5729" s="142"/>
      <c r="T5729" s="142"/>
    </row>
    <row r="5730" spans="19:20" x14ac:dyDescent="0.3">
      <c r="S5730" s="142"/>
      <c r="T5730" s="142"/>
    </row>
    <row r="5731" spans="19:20" x14ac:dyDescent="0.3">
      <c r="S5731" s="142"/>
      <c r="T5731" s="142"/>
    </row>
    <row r="5732" spans="19:20" x14ac:dyDescent="0.3">
      <c r="S5732" s="142"/>
      <c r="T5732" s="142"/>
    </row>
    <row r="5733" spans="19:20" x14ac:dyDescent="0.3">
      <c r="S5733" s="142"/>
      <c r="T5733" s="142"/>
    </row>
    <row r="5734" spans="19:20" x14ac:dyDescent="0.3">
      <c r="S5734" s="142"/>
      <c r="T5734" s="142"/>
    </row>
    <row r="5735" spans="19:20" x14ac:dyDescent="0.3">
      <c r="S5735" s="142"/>
      <c r="T5735" s="142"/>
    </row>
    <row r="5736" spans="19:20" x14ac:dyDescent="0.3">
      <c r="S5736" s="142"/>
      <c r="T5736" s="142"/>
    </row>
    <row r="5737" spans="19:20" x14ac:dyDescent="0.3">
      <c r="S5737" s="142"/>
      <c r="T5737" s="142"/>
    </row>
    <row r="5738" spans="19:20" x14ac:dyDescent="0.3">
      <c r="S5738" s="142"/>
      <c r="T5738" s="142"/>
    </row>
    <row r="5739" spans="19:20" x14ac:dyDescent="0.3">
      <c r="S5739" s="142"/>
      <c r="T5739" s="142"/>
    </row>
    <row r="5740" spans="19:20" x14ac:dyDescent="0.3">
      <c r="S5740" s="142"/>
      <c r="T5740" s="142"/>
    </row>
    <row r="5741" spans="19:20" x14ac:dyDescent="0.3">
      <c r="S5741" s="142"/>
      <c r="T5741" s="142"/>
    </row>
    <row r="5742" spans="19:20" x14ac:dyDescent="0.3">
      <c r="S5742" s="142"/>
      <c r="T5742" s="142"/>
    </row>
    <row r="5743" spans="19:20" x14ac:dyDescent="0.3">
      <c r="S5743" s="142"/>
      <c r="T5743" s="142"/>
    </row>
    <row r="5744" spans="19:20" x14ac:dyDescent="0.3">
      <c r="S5744" s="142"/>
      <c r="T5744" s="142"/>
    </row>
    <row r="5745" spans="19:20" x14ac:dyDescent="0.3">
      <c r="S5745" s="142"/>
      <c r="T5745" s="142"/>
    </row>
    <row r="5746" spans="19:20" x14ac:dyDescent="0.3">
      <c r="S5746" s="142"/>
      <c r="T5746" s="142"/>
    </row>
    <row r="5747" spans="19:20" x14ac:dyDescent="0.3">
      <c r="S5747" s="142"/>
      <c r="T5747" s="142"/>
    </row>
    <row r="5748" spans="19:20" x14ac:dyDescent="0.3">
      <c r="S5748" s="142"/>
      <c r="T5748" s="142"/>
    </row>
    <row r="5749" spans="19:20" x14ac:dyDescent="0.3">
      <c r="S5749" s="142"/>
      <c r="T5749" s="142"/>
    </row>
    <row r="5750" spans="19:20" x14ac:dyDescent="0.3">
      <c r="S5750" s="142"/>
      <c r="T5750" s="142"/>
    </row>
    <row r="5751" spans="19:20" x14ac:dyDescent="0.3">
      <c r="S5751" s="142"/>
      <c r="T5751" s="142"/>
    </row>
    <row r="5752" spans="19:20" x14ac:dyDescent="0.3">
      <c r="S5752" s="142"/>
      <c r="T5752" s="142"/>
    </row>
    <row r="5753" spans="19:20" x14ac:dyDescent="0.3">
      <c r="S5753" s="142"/>
      <c r="T5753" s="142"/>
    </row>
    <row r="5754" spans="19:20" x14ac:dyDescent="0.3">
      <c r="S5754" s="142"/>
      <c r="T5754" s="142"/>
    </row>
    <row r="5755" spans="19:20" x14ac:dyDescent="0.3">
      <c r="S5755" s="142"/>
      <c r="T5755" s="142"/>
    </row>
    <row r="5756" spans="19:20" x14ac:dyDescent="0.3">
      <c r="S5756" s="142"/>
      <c r="T5756" s="142"/>
    </row>
    <row r="5757" spans="19:20" x14ac:dyDescent="0.3">
      <c r="S5757" s="142"/>
      <c r="T5757" s="142"/>
    </row>
    <row r="5758" spans="19:20" x14ac:dyDescent="0.3">
      <c r="S5758" s="142"/>
      <c r="T5758" s="142"/>
    </row>
    <row r="5759" spans="19:20" x14ac:dyDescent="0.3">
      <c r="S5759" s="142"/>
      <c r="T5759" s="142"/>
    </row>
    <row r="5760" spans="19:20" x14ac:dyDescent="0.3">
      <c r="S5760" s="142"/>
      <c r="T5760" s="142"/>
    </row>
    <row r="5761" spans="19:20" x14ac:dyDescent="0.3">
      <c r="S5761" s="142"/>
      <c r="T5761" s="142"/>
    </row>
    <row r="5762" spans="19:20" x14ac:dyDescent="0.3">
      <c r="S5762" s="142"/>
      <c r="T5762" s="142"/>
    </row>
    <row r="5763" spans="19:20" x14ac:dyDescent="0.3">
      <c r="S5763" s="142"/>
      <c r="T5763" s="142"/>
    </row>
    <row r="5764" spans="19:20" x14ac:dyDescent="0.3">
      <c r="S5764" s="142"/>
      <c r="T5764" s="142"/>
    </row>
    <row r="5765" spans="19:20" x14ac:dyDescent="0.3">
      <c r="S5765" s="142"/>
      <c r="T5765" s="142"/>
    </row>
    <row r="5766" spans="19:20" x14ac:dyDescent="0.3">
      <c r="S5766" s="142"/>
      <c r="T5766" s="142"/>
    </row>
    <row r="5767" spans="19:20" x14ac:dyDescent="0.3">
      <c r="S5767" s="142"/>
      <c r="T5767" s="142"/>
    </row>
    <row r="5768" spans="19:20" x14ac:dyDescent="0.3">
      <c r="S5768" s="142"/>
      <c r="T5768" s="142"/>
    </row>
    <row r="5769" spans="19:20" x14ac:dyDescent="0.3">
      <c r="S5769" s="142"/>
      <c r="T5769" s="142"/>
    </row>
    <row r="5770" spans="19:20" x14ac:dyDescent="0.3">
      <c r="S5770" s="142"/>
      <c r="T5770" s="142"/>
    </row>
    <row r="5771" spans="19:20" x14ac:dyDescent="0.3">
      <c r="S5771" s="142"/>
      <c r="T5771" s="142"/>
    </row>
    <row r="5772" spans="19:20" x14ac:dyDescent="0.3">
      <c r="S5772" s="142"/>
      <c r="T5772" s="142"/>
    </row>
    <row r="5773" spans="19:20" x14ac:dyDescent="0.3">
      <c r="S5773" s="142"/>
      <c r="T5773" s="142"/>
    </row>
    <row r="5774" spans="19:20" x14ac:dyDescent="0.3">
      <c r="S5774" s="142"/>
      <c r="T5774" s="142"/>
    </row>
    <row r="5775" spans="19:20" x14ac:dyDescent="0.3">
      <c r="S5775" s="142"/>
      <c r="T5775" s="142"/>
    </row>
    <row r="5776" spans="19:20" x14ac:dyDescent="0.3">
      <c r="S5776" s="142"/>
      <c r="T5776" s="142"/>
    </row>
    <row r="5777" spans="19:20" x14ac:dyDescent="0.3">
      <c r="S5777" s="142"/>
      <c r="T5777" s="142"/>
    </row>
    <row r="5778" spans="19:20" x14ac:dyDescent="0.3">
      <c r="S5778" s="142"/>
      <c r="T5778" s="142"/>
    </row>
    <row r="5779" spans="19:20" x14ac:dyDescent="0.3">
      <c r="S5779" s="142"/>
      <c r="T5779" s="142"/>
    </row>
    <row r="5780" spans="19:20" x14ac:dyDescent="0.3">
      <c r="S5780" s="142"/>
      <c r="T5780" s="142"/>
    </row>
    <row r="5781" spans="19:20" x14ac:dyDescent="0.3">
      <c r="S5781" s="142"/>
      <c r="T5781" s="142"/>
    </row>
    <row r="5782" spans="19:20" x14ac:dyDescent="0.3">
      <c r="S5782" s="142"/>
      <c r="T5782" s="142"/>
    </row>
    <row r="5783" spans="19:20" x14ac:dyDescent="0.3">
      <c r="S5783" s="142"/>
      <c r="T5783" s="142"/>
    </row>
    <row r="5784" spans="19:20" x14ac:dyDescent="0.3">
      <c r="S5784" s="142"/>
      <c r="T5784" s="142"/>
    </row>
    <row r="5785" spans="19:20" x14ac:dyDescent="0.3">
      <c r="S5785" s="142"/>
      <c r="T5785" s="142"/>
    </row>
    <row r="5786" spans="19:20" x14ac:dyDescent="0.3">
      <c r="S5786" s="142"/>
      <c r="T5786" s="142"/>
    </row>
    <row r="5787" spans="19:20" x14ac:dyDescent="0.3">
      <c r="S5787" s="142"/>
      <c r="T5787" s="142"/>
    </row>
    <row r="5788" spans="19:20" x14ac:dyDescent="0.3">
      <c r="S5788" s="142"/>
      <c r="T5788" s="142"/>
    </row>
    <row r="5789" spans="19:20" x14ac:dyDescent="0.3">
      <c r="S5789" s="142"/>
      <c r="T5789" s="142"/>
    </row>
    <row r="5790" spans="19:20" x14ac:dyDescent="0.3">
      <c r="S5790" s="142"/>
      <c r="T5790" s="142"/>
    </row>
    <row r="5791" spans="19:20" x14ac:dyDescent="0.3">
      <c r="S5791" s="142"/>
      <c r="T5791" s="142"/>
    </row>
    <row r="5792" spans="19:20" x14ac:dyDescent="0.3">
      <c r="S5792" s="142"/>
      <c r="T5792" s="142"/>
    </row>
    <row r="5793" spans="19:20" x14ac:dyDescent="0.3">
      <c r="S5793" s="142"/>
      <c r="T5793" s="142"/>
    </row>
    <row r="5794" spans="19:20" x14ac:dyDescent="0.3">
      <c r="S5794" s="142"/>
      <c r="T5794" s="142"/>
    </row>
    <row r="5795" spans="19:20" x14ac:dyDescent="0.3">
      <c r="S5795" s="142"/>
      <c r="T5795" s="142"/>
    </row>
    <row r="5796" spans="19:20" x14ac:dyDescent="0.3">
      <c r="S5796" s="142"/>
      <c r="T5796" s="142"/>
    </row>
    <row r="5797" spans="19:20" x14ac:dyDescent="0.3">
      <c r="S5797" s="142"/>
      <c r="T5797" s="142"/>
    </row>
    <row r="5798" spans="19:20" x14ac:dyDescent="0.3">
      <c r="S5798" s="142"/>
      <c r="T5798" s="142"/>
    </row>
    <row r="5799" spans="19:20" x14ac:dyDescent="0.3">
      <c r="S5799" s="142"/>
      <c r="T5799" s="142"/>
    </row>
    <row r="5800" spans="19:20" x14ac:dyDescent="0.3">
      <c r="S5800" s="142"/>
      <c r="T5800" s="142"/>
    </row>
    <row r="5801" spans="19:20" x14ac:dyDescent="0.3">
      <c r="S5801" s="142"/>
      <c r="T5801" s="142"/>
    </row>
    <row r="5802" spans="19:20" x14ac:dyDescent="0.3">
      <c r="S5802" s="142"/>
      <c r="T5802" s="142"/>
    </row>
    <row r="5803" spans="19:20" x14ac:dyDescent="0.3">
      <c r="S5803" s="142"/>
      <c r="T5803" s="142"/>
    </row>
    <row r="5804" spans="19:20" x14ac:dyDescent="0.3">
      <c r="S5804" s="142"/>
      <c r="T5804" s="142"/>
    </row>
    <row r="5805" spans="19:20" x14ac:dyDescent="0.3">
      <c r="S5805" s="142"/>
      <c r="T5805" s="142"/>
    </row>
    <row r="5806" spans="19:20" x14ac:dyDescent="0.3">
      <c r="S5806" s="142"/>
      <c r="T5806" s="142"/>
    </row>
    <row r="5807" spans="19:20" x14ac:dyDescent="0.3">
      <c r="S5807" s="142"/>
      <c r="T5807" s="142"/>
    </row>
    <row r="5808" spans="19:20" x14ac:dyDescent="0.3">
      <c r="S5808" s="142"/>
      <c r="T5808" s="142"/>
    </row>
    <row r="5809" spans="19:20" x14ac:dyDescent="0.3">
      <c r="S5809" s="142"/>
      <c r="T5809" s="142"/>
    </row>
    <row r="5810" spans="19:20" x14ac:dyDescent="0.3">
      <c r="S5810" s="142"/>
      <c r="T5810" s="142"/>
    </row>
    <row r="5811" spans="19:20" x14ac:dyDescent="0.3">
      <c r="S5811" s="142"/>
      <c r="T5811" s="142"/>
    </row>
    <row r="5812" spans="19:20" x14ac:dyDescent="0.3">
      <c r="S5812" s="142"/>
      <c r="T5812" s="142"/>
    </row>
    <row r="5813" spans="19:20" x14ac:dyDescent="0.3">
      <c r="S5813" s="142"/>
      <c r="T5813" s="142"/>
    </row>
    <row r="5814" spans="19:20" x14ac:dyDescent="0.3">
      <c r="S5814" s="142"/>
      <c r="T5814" s="142"/>
    </row>
    <row r="5815" spans="19:20" x14ac:dyDescent="0.3">
      <c r="S5815" s="142"/>
      <c r="T5815" s="142"/>
    </row>
    <row r="5816" spans="19:20" x14ac:dyDescent="0.3">
      <c r="S5816" s="142"/>
      <c r="T5816" s="142"/>
    </row>
    <row r="5817" spans="19:20" x14ac:dyDescent="0.3">
      <c r="S5817" s="142"/>
      <c r="T5817" s="142"/>
    </row>
    <row r="5818" spans="19:20" x14ac:dyDescent="0.3">
      <c r="S5818" s="142"/>
      <c r="T5818" s="142"/>
    </row>
    <row r="5819" spans="19:20" x14ac:dyDescent="0.3">
      <c r="S5819" s="142"/>
      <c r="T5819" s="142"/>
    </row>
    <row r="5820" spans="19:20" x14ac:dyDescent="0.3">
      <c r="S5820" s="142"/>
      <c r="T5820" s="142"/>
    </row>
    <row r="5821" spans="19:20" x14ac:dyDescent="0.3">
      <c r="S5821" s="142"/>
      <c r="T5821" s="142"/>
    </row>
    <row r="5822" spans="19:20" x14ac:dyDescent="0.3">
      <c r="S5822" s="142"/>
      <c r="T5822" s="142"/>
    </row>
    <row r="5823" spans="19:20" x14ac:dyDescent="0.3">
      <c r="S5823" s="142"/>
      <c r="T5823" s="142"/>
    </row>
    <row r="5824" spans="19:20" x14ac:dyDescent="0.3">
      <c r="S5824" s="142"/>
      <c r="T5824" s="142"/>
    </row>
    <row r="5825" spans="19:20" x14ac:dyDescent="0.3">
      <c r="S5825" s="142"/>
      <c r="T5825" s="142"/>
    </row>
    <row r="5826" spans="19:20" x14ac:dyDescent="0.3">
      <c r="S5826" s="142"/>
      <c r="T5826" s="142"/>
    </row>
    <row r="5827" spans="19:20" x14ac:dyDescent="0.3">
      <c r="S5827" s="142"/>
      <c r="T5827" s="142"/>
    </row>
    <row r="5828" spans="19:20" x14ac:dyDescent="0.3">
      <c r="S5828" s="142"/>
      <c r="T5828" s="142"/>
    </row>
    <row r="5829" spans="19:20" x14ac:dyDescent="0.3">
      <c r="S5829" s="142"/>
      <c r="T5829" s="142"/>
    </row>
    <row r="5830" spans="19:20" x14ac:dyDescent="0.3">
      <c r="S5830" s="142"/>
      <c r="T5830" s="142"/>
    </row>
    <row r="5831" spans="19:20" x14ac:dyDescent="0.3">
      <c r="S5831" s="142"/>
      <c r="T5831" s="142"/>
    </row>
    <row r="5832" spans="19:20" x14ac:dyDescent="0.3">
      <c r="S5832" s="142"/>
      <c r="T5832" s="142"/>
    </row>
    <row r="5833" spans="19:20" x14ac:dyDescent="0.3">
      <c r="S5833" s="142"/>
      <c r="T5833" s="142"/>
    </row>
    <row r="5834" spans="19:20" x14ac:dyDescent="0.3">
      <c r="S5834" s="142"/>
      <c r="T5834" s="142"/>
    </row>
    <row r="5835" spans="19:20" x14ac:dyDescent="0.3">
      <c r="S5835" s="142"/>
      <c r="T5835" s="142"/>
    </row>
    <row r="5836" spans="19:20" x14ac:dyDescent="0.3">
      <c r="S5836" s="142"/>
      <c r="T5836" s="142"/>
    </row>
    <row r="5837" spans="19:20" x14ac:dyDescent="0.3">
      <c r="S5837" s="142"/>
      <c r="T5837" s="142"/>
    </row>
    <row r="5838" spans="19:20" x14ac:dyDescent="0.3">
      <c r="S5838" s="142"/>
      <c r="T5838" s="142"/>
    </row>
    <row r="5839" spans="19:20" x14ac:dyDescent="0.3">
      <c r="S5839" s="142"/>
      <c r="T5839" s="142"/>
    </row>
    <row r="5840" spans="19:20" x14ac:dyDescent="0.3">
      <c r="S5840" s="142"/>
      <c r="T5840" s="142"/>
    </row>
    <row r="5841" spans="19:20" x14ac:dyDescent="0.3">
      <c r="S5841" s="142"/>
      <c r="T5841" s="142"/>
    </row>
    <row r="5842" spans="19:20" x14ac:dyDescent="0.3">
      <c r="S5842" s="142"/>
      <c r="T5842" s="142"/>
    </row>
    <row r="5843" spans="19:20" x14ac:dyDescent="0.3">
      <c r="S5843" s="142"/>
      <c r="T5843" s="142"/>
    </row>
    <row r="5844" spans="19:20" x14ac:dyDescent="0.3">
      <c r="S5844" s="142"/>
      <c r="T5844" s="142"/>
    </row>
    <row r="5845" spans="19:20" x14ac:dyDescent="0.3">
      <c r="S5845" s="142"/>
      <c r="T5845" s="142"/>
    </row>
    <row r="5846" spans="19:20" x14ac:dyDescent="0.3">
      <c r="S5846" s="142"/>
      <c r="T5846" s="142"/>
    </row>
    <row r="5847" spans="19:20" x14ac:dyDescent="0.3">
      <c r="S5847" s="142"/>
      <c r="T5847" s="142"/>
    </row>
    <row r="5848" spans="19:20" x14ac:dyDescent="0.3">
      <c r="S5848" s="142"/>
      <c r="T5848" s="142"/>
    </row>
    <row r="5849" spans="19:20" x14ac:dyDescent="0.3">
      <c r="S5849" s="142"/>
      <c r="T5849" s="142"/>
    </row>
    <row r="5850" spans="19:20" x14ac:dyDescent="0.3">
      <c r="S5850" s="142"/>
      <c r="T5850" s="142"/>
    </row>
    <row r="5851" spans="19:20" x14ac:dyDescent="0.3">
      <c r="S5851" s="142"/>
      <c r="T5851" s="142"/>
    </row>
    <row r="5852" spans="19:20" x14ac:dyDescent="0.3">
      <c r="S5852" s="142"/>
      <c r="T5852" s="142"/>
    </row>
    <row r="5853" spans="19:20" x14ac:dyDescent="0.3">
      <c r="S5853" s="142"/>
      <c r="T5853" s="142"/>
    </row>
    <row r="5854" spans="19:20" x14ac:dyDescent="0.3">
      <c r="S5854" s="142"/>
      <c r="T5854" s="142"/>
    </row>
    <row r="5855" spans="19:20" x14ac:dyDescent="0.3">
      <c r="S5855" s="142"/>
      <c r="T5855" s="142"/>
    </row>
    <row r="5856" spans="19:20" x14ac:dyDescent="0.3">
      <c r="S5856" s="142"/>
      <c r="T5856" s="142"/>
    </row>
    <row r="5857" spans="19:20" x14ac:dyDescent="0.3">
      <c r="S5857" s="142"/>
      <c r="T5857" s="142"/>
    </row>
    <row r="5858" spans="19:20" x14ac:dyDescent="0.3">
      <c r="S5858" s="142"/>
      <c r="T5858" s="142"/>
    </row>
    <row r="5859" spans="19:20" x14ac:dyDescent="0.3">
      <c r="S5859" s="142"/>
      <c r="T5859" s="142"/>
    </row>
    <row r="5860" spans="19:20" x14ac:dyDescent="0.3">
      <c r="S5860" s="142"/>
      <c r="T5860" s="142"/>
    </row>
    <row r="5861" spans="19:20" x14ac:dyDescent="0.3">
      <c r="S5861" s="142"/>
      <c r="T5861" s="142"/>
    </row>
    <row r="5862" spans="19:20" x14ac:dyDescent="0.3">
      <c r="S5862" s="142"/>
      <c r="T5862" s="142"/>
    </row>
    <row r="5863" spans="19:20" x14ac:dyDescent="0.3">
      <c r="S5863" s="142"/>
      <c r="T5863" s="142"/>
    </row>
    <row r="5864" spans="19:20" x14ac:dyDescent="0.3">
      <c r="S5864" s="142"/>
      <c r="T5864" s="142"/>
    </row>
    <row r="5865" spans="19:20" x14ac:dyDescent="0.3">
      <c r="S5865" s="142"/>
      <c r="T5865" s="142"/>
    </row>
    <row r="5866" spans="19:20" x14ac:dyDescent="0.3">
      <c r="S5866" s="142"/>
      <c r="T5866" s="142"/>
    </row>
    <row r="5867" spans="19:20" x14ac:dyDescent="0.3">
      <c r="S5867" s="142"/>
      <c r="T5867" s="142"/>
    </row>
    <row r="5868" spans="19:20" x14ac:dyDescent="0.3">
      <c r="S5868" s="142"/>
      <c r="T5868" s="142"/>
    </row>
    <row r="5869" spans="19:20" x14ac:dyDescent="0.3">
      <c r="S5869" s="142"/>
      <c r="T5869" s="142"/>
    </row>
    <row r="5870" spans="19:20" x14ac:dyDescent="0.3">
      <c r="S5870" s="142"/>
      <c r="T5870" s="142"/>
    </row>
    <row r="5871" spans="19:20" x14ac:dyDescent="0.3">
      <c r="S5871" s="142"/>
      <c r="T5871" s="142"/>
    </row>
    <row r="5872" spans="19:20" x14ac:dyDescent="0.3">
      <c r="S5872" s="142"/>
      <c r="T5872" s="142"/>
    </row>
    <row r="5873" spans="19:20" x14ac:dyDescent="0.3">
      <c r="S5873" s="142"/>
      <c r="T5873" s="142"/>
    </row>
    <row r="5874" spans="19:20" x14ac:dyDescent="0.3">
      <c r="S5874" s="142"/>
      <c r="T5874" s="142"/>
    </row>
    <row r="5875" spans="19:20" x14ac:dyDescent="0.3">
      <c r="S5875" s="142"/>
      <c r="T5875" s="142"/>
    </row>
    <row r="5876" spans="19:20" x14ac:dyDescent="0.3">
      <c r="S5876" s="142"/>
      <c r="T5876" s="142"/>
    </row>
    <row r="5877" spans="19:20" x14ac:dyDescent="0.3">
      <c r="S5877" s="142"/>
      <c r="T5877" s="142"/>
    </row>
    <row r="5878" spans="19:20" x14ac:dyDescent="0.3">
      <c r="S5878" s="142"/>
      <c r="T5878" s="142"/>
    </row>
    <row r="5879" spans="19:20" x14ac:dyDescent="0.3">
      <c r="S5879" s="142"/>
      <c r="T5879" s="142"/>
    </row>
    <row r="5880" spans="19:20" x14ac:dyDescent="0.3">
      <c r="S5880" s="142"/>
      <c r="T5880" s="142"/>
    </row>
    <row r="5881" spans="19:20" x14ac:dyDescent="0.3">
      <c r="S5881" s="142"/>
      <c r="T5881" s="142"/>
    </row>
    <row r="5882" spans="19:20" x14ac:dyDescent="0.3">
      <c r="S5882" s="142"/>
      <c r="T5882" s="142"/>
    </row>
    <row r="5883" spans="19:20" x14ac:dyDescent="0.3">
      <c r="S5883" s="142"/>
      <c r="T5883" s="142"/>
    </row>
    <row r="5884" spans="19:20" x14ac:dyDescent="0.3">
      <c r="S5884" s="142"/>
      <c r="T5884" s="142"/>
    </row>
    <row r="5885" spans="19:20" x14ac:dyDescent="0.3">
      <c r="S5885" s="142"/>
      <c r="T5885" s="142"/>
    </row>
    <row r="5886" spans="19:20" x14ac:dyDescent="0.3">
      <c r="S5886" s="142"/>
      <c r="T5886" s="142"/>
    </row>
    <row r="5887" spans="19:20" x14ac:dyDescent="0.3">
      <c r="S5887" s="142"/>
      <c r="T5887" s="142"/>
    </row>
    <row r="5888" spans="19:20" x14ac:dyDescent="0.3">
      <c r="S5888" s="142"/>
      <c r="T5888" s="142"/>
    </row>
    <row r="5889" spans="19:20" x14ac:dyDescent="0.3">
      <c r="S5889" s="142"/>
      <c r="T5889" s="142"/>
    </row>
    <row r="5890" spans="19:20" x14ac:dyDescent="0.3">
      <c r="S5890" s="142"/>
      <c r="T5890" s="142"/>
    </row>
    <row r="5891" spans="19:20" x14ac:dyDescent="0.3">
      <c r="S5891" s="142"/>
      <c r="T5891" s="142"/>
    </row>
    <row r="5892" spans="19:20" x14ac:dyDescent="0.3">
      <c r="S5892" s="142"/>
      <c r="T5892" s="142"/>
    </row>
    <row r="5893" spans="19:20" x14ac:dyDescent="0.3">
      <c r="S5893" s="142"/>
      <c r="T5893" s="142"/>
    </row>
    <row r="5894" spans="19:20" x14ac:dyDescent="0.3">
      <c r="S5894" s="142"/>
      <c r="T5894" s="142"/>
    </row>
    <row r="5895" spans="19:20" x14ac:dyDescent="0.3">
      <c r="S5895" s="142"/>
      <c r="T5895" s="142"/>
    </row>
    <row r="5896" spans="19:20" x14ac:dyDescent="0.3">
      <c r="S5896" s="142"/>
      <c r="T5896" s="142"/>
    </row>
    <row r="5897" spans="19:20" x14ac:dyDescent="0.3">
      <c r="S5897" s="142"/>
      <c r="T5897" s="142"/>
    </row>
    <row r="5898" spans="19:20" x14ac:dyDescent="0.3">
      <c r="S5898" s="142"/>
      <c r="T5898" s="142"/>
    </row>
    <row r="5899" spans="19:20" x14ac:dyDescent="0.3">
      <c r="S5899" s="142"/>
      <c r="T5899" s="142"/>
    </row>
    <row r="5900" spans="19:20" x14ac:dyDescent="0.3">
      <c r="S5900" s="142"/>
      <c r="T5900" s="142"/>
    </row>
    <row r="5901" spans="19:20" x14ac:dyDescent="0.3">
      <c r="S5901" s="142"/>
      <c r="T5901" s="142"/>
    </row>
    <row r="5902" spans="19:20" x14ac:dyDescent="0.3">
      <c r="S5902" s="142"/>
      <c r="T5902" s="142"/>
    </row>
    <row r="5903" spans="19:20" x14ac:dyDescent="0.3">
      <c r="S5903" s="142"/>
      <c r="T5903" s="142"/>
    </row>
    <row r="5904" spans="19:20" x14ac:dyDescent="0.3">
      <c r="S5904" s="142"/>
      <c r="T5904" s="142"/>
    </row>
    <row r="5905" spans="19:20" x14ac:dyDescent="0.3">
      <c r="S5905" s="142"/>
      <c r="T5905" s="142"/>
    </row>
    <row r="5906" spans="19:20" x14ac:dyDescent="0.3">
      <c r="S5906" s="142"/>
      <c r="T5906" s="142"/>
    </row>
    <row r="5907" spans="19:20" x14ac:dyDescent="0.3">
      <c r="S5907" s="142"/>
      <c r="T5907" s="142"/>
    </row>
    <row r="5908" spans="19:20" x14ac:dyDescent="0.3">
      <c r="S5908" s="142"/>
      <c r="T5908" s="142"/>
    </row>
    <row r="5909" spans="19:20" x14ac:dyDescent="0.3">
      <c r="S5909" s="142"/>
      <c r="T5909" s="142"/>
    </row>
    <row r="5910" spans="19:20" x14ac:dyDescent="0.3">
      <c r="S5910" s="142"/>
      <c r="T5910" s="142"/>
    </row>
    <row r="5911" spans="19:20" x14ac:dyDescent="0.3">
      <c r="S5911" s="142"/>
      <c r="T5911" s="142"/>
    </row>
    <row r="5912" spans="19:20" x14ac:dyDescent="0.3">
      <c r="S5912" s="142"/>
      <c r="T5912" s="142"/>
    </row>
    <row r="5913" spans="19:20" x14ac:dyDescent="0.3">
      <c r="S5913" s="142"/>
      <c r="T5913" s="142"/>
    </row>
    <row r="5914" spans="19:20" x14ac:dyDescent="0.3">
      <c r="S5914" s="142"/>
      <c r="T5914" s="142"/>
    </row>
    <row r="5915" spans="19:20" x14ac:dyDescent="0.3">
      <c r="S5915" s="142"/>
      <c r="T5915" s="142"/>
    </row>
    <row r="5916" spans="19:20" x14ac:dyDescent="0.3">
      <c r="S5916" s="142"/>
      <c r="T5916" s="142"/>
    </row>
    <row r="5917" spans="19:20" x14ac:dyDescent="0.3">
      <c r="S5917" s="142"/>
      <c r="T5917" s="142"/>
    </row>
    <row r="5918" spans="19:20" x14ac:dyDescent="0.3">
      <c r="S5918" s="142"/>
      <c r="T5918" s="142"/>
    </row>
    <row r="5919" spans="19:20" x14ac:dyDescent="0.3">
      <c r="S5919" s="142"/>
      <c r="T5919" s="142"/>
    </row>
    <row r="5920" spans="19:20" x14ac:dyDescent="0.3">
      <c r="S5920" s="142"/>
      <c r="T5920" s="142"/>
    </row>
    <row r="5921" spans="19:20" x14ac:dyDescent="0.3">
      <c r="S5921" s="142"/>
      <c r="T5921" s="142"/>
    </row>
    <row r="5922" spans="19:20" x14ac:dyDescent="0.3">
      <c r="S5922" s="142"/>
      <c r="T5922" s="142"/>
    </row>
    <row r="5923" spans="19:20" x14ac:dyDescent="0.3">
      <c r="S5923" s="142"/>
      <c r="T5923" s="142"/>
    </row>
    <row r="5924" spans="19:20" x14ac:dyDescent="0.3">
      <c r="S5924" s="142"/>
      <c r="T5924" s="142"/>
    </row>
    <row r="5925" spans="19:20" x14ac:dyDescent="0.3">
      <c r="S5925" s="142"/>
      <c r="T5925" s="142"/>
    </row>
    <row r="5926" spans="19:20" x14ac:dyDescent="0.3">
      <c r="S5926" s="142"/>
      <c r="T5926" s="142"/>
    </row>
    <row r="5927" spans="19:20" x14ac:dyDescent="0.3">
      <c r="S5927" s="142"/>
      <c r="T5927" s="142"/>
    </row>
    <row r="5928" spans="19:20" x14ac:dyDescent="0.3">
      <c r="S5928" s="142"/>
      <c r="T5928" s="142"/>
    </row>
    <row r="5929" spans="19:20" x14ac:dyDescent="0.3">
      <c r="S5929" s="142"/>
      <c r="T5929" s="142"/>
    </row>
    <row r="5930" spans="19:20" x14ac:dyDescent="0.3">
      <c r="S5930" s="142"/>
      <c r="T5930" s="142"/>
    </row>
    <row r="5931" spans="19:20" x14ac:dyDescent="0.3">
      <c r="S5931" s="142"/>
      <c r="T5931" s="142"/>
    </row>
    <row r="5932" spans="19:20" x14ac:dyDescent="0.3">
      <c r="S5932" s="142"/>
      <c r="T5932" s="142"/>
    </row>
    <row r="5933" spans="19:20" x14ac:dyDescent="0.3">
      <c r="S5933" s="142"/>
      <c r="T5933" s="142"/>
    </row>
    <row r="5934" spans="19:20" x14ac:dyDescent="0.3">
      <c r="S5934" s="142"/>
      <c r="T5934" s="142"/>
    </row>
    <row r="5935" spans="19:20" x14ac:dyDescent="0.3">
      <c r="S5935" s="142"/>
      <c r="T5935" s="142"/>
    </row>
    <row r="5936" spans="19:20" x14ac:dyDescent="0.3">
      <c r="S5936" s="142"/>
      <c r="T5936" s="142"/>
    </row>
    <row r="5937" spans="19:20" x14ac:dyDescent="0.3">
      <c r="S5937" s="142"/>
      <c r="T5937" s="142"/>
    </row>
    <row r="5938" spans="19:20" x14ac:dyDescent="0.3">
      <c r="S5938" s="142"/>
      <c r="T5938" s="142"/>
    </row>
    <row r="5939" spans="19:20" x14ac:dyDescent="0.3">
      <c r="S5939" s="142"/>
      <c r="T5939" s="142"/>
    </row>
    <row r="5940" spans="19:20" x14ac:dyDescent="0.3">
      <c r="S5940" s="142"/>
      <c r="T5940" s="142"/>
    </row>
    <row r="5941" spans="19:20" x14ac:dyDescent="0.3">
      <c r="S5941" s="142"/>
      <c r="T5941" s="142"/>
    </row>
    <row r="5942" spans="19:20" x14ac:dyDescent="0.3">
      <c r="S5942" s="142"/>
      <c r="T5942" s="142"/>
    </row>
    <row r="5943" spans="19:20" x14ac:dyDescent="0.3">
      <c r="S5943" s="142"/>
      <c r="T5943" s="142"/>
    </row>
    <row r="5944" spans="19:20" x14ac:dyDescent="0.3">
      <c r="S5944" s="142"/>
      <c r="T5944" s="142"/>
    </row>
    <row r="5945" spans="19:20" x14ac:dyDescent="0.3">
      <c r="S5945" s="142"/>
      <c r="T5945" s="142"/>
    </row>
    <row r="5946" spans="19:20" x14ac:dyDescent="0.3">
      <c r="S5946" s="142"/>
      <c r="T5946" s="142"/>
    </row>
    <row r="5947" spans="19:20" x14ac:dyDescent="0.3">
      <c r="S5947" s="142"/>
      <c r="T5947" s="142"/>
    </row>
    <row r="5948" spans="19:20" x14ac:dyDescent="0.3">
      <c r="S5948" s="142"/>
      <c r="T5948" s="142"/>
    </row>
    <row r="5949" spans="19:20" x14ac:dyDescent="0.3">
      <c r="S5949" s="142"/>
      <c r="T5949" s="142"/>
    </row>
    <row r="5950" spans="19:20" x14ac:dyDescent="0.3">
      <c r="S5950" s="142"/>
      <c r="T5950" s="142"/>
    </row>
    <row r="5951" spans="19:20" x14ac:dyDescent="0.3">
      <c r="S5951" s="142"/>
      <c r="T5951" s="142"/>
    </row>
    <row r="5952" spans="19:20" x14ac:dyDescent="0.3">
      <c r="S5952" s="142"/>
      <c r="T5952" s="142"/>
    </row>
    <row r="5953" spans="19:20" x14ac:dyDescent="0.3">
      <c r="S5953" s="142"/>
      <c r="T5953" s="142"/>
    </row>
    <row r="5954" spans="19:20" x14ac:dyDescent="0.3">
      <c r="S5954" s="142"/>
      <c r="T5954" s="142"/>
    </row>
    <row r="5955" spans="19:20" x14ac:dyDescent="0.3">
      <c r="S5955" s="142"/>
      <c r="T5955" s="142"/>
    </row>
    <row r="5956" spans="19:20" x14ac:dyDescent="0.3">
      <c r="S5956" s="142"/>
      <c r="T5956" s="142"/>
    </row>
    <row r="5957" spans="19:20" x14ac:dyDescent="0.3">
      <c r="S5957" s="142"/>
      <c r="T5957" s="142"/>
    </row>
    <row r="5958" spans="19:20" x14ac:dyDescent="0.3">
      <c r="S5958" s="142"/>
      <c r="T5958" s="142"/>
    </row>
    <row r="5959" spans="19:20" x14ac:dyDescent="0.3">
      <c r="S5959" s="142"/>
      <c r="T5959" s="142"/>
    </row>
    <row r="5960" spans="19:20" x14ac:dyDescent="0.3">
      <c r="S5960" s="142"/>
      <c r="T5960" s="142"/>
    </row>
    <row r="5961" spans="19:20" x14ac:dyDescent="0.3">
      <c r="S5961" s="142"/>
      <c r="T5961" s="142"/>
    </row>
    <row r="5962" spans="19:20" x14ac:dyDescent="0.3">
      <c r="S5962" s="142"/>
      <c r="T5962" s="142"/>
    </row>
    <row r="5963" spans="19:20" x14ac:dyDescent="0.3">
      <c r="S5963" s="142"/>
      <c r="T5963" s="142"/>
    </row>
    <row r="5964" spans="19:20" x14ac:dyDescent="0.3">
      <c r="S5964" s="142"/>
      <c r="T5964" s="142"/>
    </row>
    <row r="5965" spans="19:20" x14ac:dyDescent="0.3">
      <c r="S5965" s="142"/>
      <c r="T5965" s="142"/>
    </row>
    <row r="5966" spans="19:20" x14ac:dyDescent="0.3">
      <c r="S5966" s="142"/>
      <c r="T5966" s="142"/>
    </row>
    <row r="5967" spans="19:20" x14ac:dyDescent="0.3">
      <c r="S5967" s="142"/>
      <c r="T5967" s="142"/>
    </row>
    <row r="5968" spans="19:20" x14ac:dyDescent="0.3">
      <c r="S5968" s="142"/>
      <c r="T5968" s="142"/>
    </row>
    <row r="5969" spans="19:20" x14ac:dyDescent="0.3">
      <c r="S5969" s="142"/>
      <c r="T5969" s="142"/>
    </row>
    <row r="5970" spans="19:20" x14ac:dyDescent="0.3">
      <c r="S5970" s="142"/>
      <c r="T5970" s="142"/>
    </row>
    <row r="5971" spans="19:20" x14ac:dyDescent="0.3">
      <c r="S5971" s="142"/>
      <c r="T5971" s="142"/>
    </row>
    <row r="5972" spans="19:20" x14ac:dyDescent="0.3">
      <c r="S5972" s="142"/>
      <c r="T5972" s="142"/>
    </row>
    <row r="5973" spans="19:20" x14ac:dyDescent="0.3">
      <c r="S5973" s="142"/>
      <c r="T5973" s="142"/>
    </row>
    <row r="5974" spans="19:20" x14ac:dyDescent="0.3">
      <c r="S5974" s="142"/>
      <c r="T5974" s="142"/>
    </row>
    <row r="5975" spans="19:20" x14ac:dyDescent="0.3">
      <c r="S5975" s="142"/>
      <c r="T5975" s="142"/>
    </row>
    <row r="5976" spans="19:20" x14ac:dyDescent="0.3">
      <c r="S5976" s="142"/>
      <c r="T5976" s="142"/>
    </row>
    <row r="5977" spans="19:20" x14ac:dyDescent="0.3">
      <c r="S5977" s="142"/>
      <c r="T5977" s="142"/>
    </row>
    <row r="5978" spans="19:20" x14ac:dyDescent="0.3">
      <c r="S5978" s="142"/>
      <c r="T5978" s="142"/>
    </row>
    <row r="5979" spans="19:20" x14ac:dyDescent="0.3">
      <c r="S5979" s="142"/>
      <c r="T5979" s="142"/>
    </row>
    <row r="5980" spans="19:20" x14ac:dyDescent="0.3">
      <c r="S5980" s="142"/>
      <c r="T5980" s="142"/>
    </row>
    <row r="5981" spans="19:20" x14ac:dyDescent="0.3">
      <c r="S5981" s="142"/>
      <c r="T5981" s="142"/>
    </row>
    <row r="5982" spans="19:20" x14ac:dyDescent="0.3">
      <c r="S5982" s="142"/>
      <c r="T5982" s="142"/>
    </row>
    <row r="5983" spans="19:20" x14ac:dyDescent="0.3">
      <c r="S5983" s="142"/>
      <c r="T5983" s="142"/>
    </row>
    <row r="5984" spans="19:20" x14ac:dyDescent="0.3">
      <c r="S5984" s="142"/>
      <c r="T5984" s="142"/>
    </row>
    <row r="5985" spans="19:20" x14ac:dyDescent="0.3">
      <c r="S5985" s="142"/>
      <c r="T5985" s="142"/>
    </row>
    <row r="5986" spans="19:20" x14ac:dyDescent="0.3">
      <c r="S5986" s="142"/>
      <c r="T5986" s="142"/>
    </row>
    <row r="5987" spans="19:20" x14ac:dyDescent="0.3">
      <c r="S5987" s="142"/>
      <c r="T5987" s="142"/>
    </row>
    <row r="5988" spans="19:20" x14ac:dyDescent="0.3">
      <c r="S5988" s="142"/>
      <c r="T5988" s="142"/>
    </row>
    <row r="5989" spans="19:20" x14ac:dyDescent="0.3">
      <c r="S5989" s="142"/>
      <c r="T5989" s="142"/>
    </row>
    <row r="5990" spans="19:20" x14ac:dyDescent="0.3">
      <c r="S5990" s="142"/>
      <c r="T5990" s="142"/>
    </row>
    <row r="5991" spans="19:20" x14ac:dyDescent="0.3">
      <c r="S5991" s="142"/>
      <c r="T5991" s="142"/>
    </row>
    <row r="5992" spans="19:20" x14ac:dyDescent="0.3">
      <c r="S5992" s="142"/>
      <c r="T5992" s="142"/>
    </row>
    <row r="5993" spans="19:20" x14ac:dyDescent="0.3">
      <c r="S5993" s="142"/>
      <c r="T5993" s="142"/>
    </row>
    <row r="5994" spans="19:20" x14ac:dyDescent="0.3">
      <c r="S5994" s="142"/>
      <c r="T5994" s="142"/>
    </row>
    <row r="5995" spans="19:20" x14ac:dyDescent="0.3">
      <c r="S5995" s="142"/>
      <c r="T5995" s="142"/>
    </row>
    <row r="5996" spans="19:20" x14ac:dyDescent="0.3">
      <c r="S5996" s="142"/>
      <c r="T5996" s="142"/>
    </row>
    <row r="5997" spans="19:20" x14ac:dyDescent="0.3">
      <c r="S5997" s="142"/>
      <c r="T5997" s="142"/>
    </row>
    <row r="5998" spans="19:20" x14ac:dyDescent="0.3">
      <c r="S5998" s="142"/>
      <c r="T5998" s="142"/>
    </row>
    <row r="5999" spans="19:20" x14ac:dyDescent="0.3">
      <c r="S5999" s="142"/>
      <c r="T5999" s="142"/>
    </row>
    <row r="6000" spans="19:20" x14ac:dyDescent="0.3">
      <c r="S6000" s="142"/>
      <c r="T6000" s="142"/>
    </row>
    <row r="6001" spans="19:20" x14ac:dyDescent="0.3">
      <c r="S6001" s="142"/>
      <c r="T6001" s="142"/>
    </row>
    <row r="6002" spans="19:20" x14ac:dyDescent="0.3">
      <c r="S6002" s="142"/>
      <c r="T6002" s="142"/>
    </row>
    <row r="6003" spans="19:20" x14ac:dyDescent="0.3">
      <c r="S6003" s="142"/>
      <c r="T6003" s="142"/>
    </row>
    <row r="6004" spans="19:20" x14ac:dyDescent="0.3">
      <c r="S6004" s="142"/>
      <c r="T6004" s="142"/>
    </row>
    <row r="6005" spans="19:20" x14ac:dyDescent="0.3">
      <c r="S6005" s="142"/>
      <c r="T6005" s="142"/>
    </row>
    <row r="6006" spans="19:20" x14ac:dyDescent="0.3">
      <c r="S6006" s="142"/>
      <c r="T6006" s="142"/>
    </row>
    <row r="6007" spans="19:20" x14ac:dyDescent="0.3">
      <c r="S6007" s="142"/>
      <c r="T6007" s="142"/>
    </row>
    <row r="6008" spans="19:20" x14ac:dyDescent="0.3">
      <c r="S6008" s="142"/>
      <c r="T6008" s="142"/>
    </row>
    <row r="6009" spans="19:20" x14ac:dyDescent="0.3">
      <c r="S6009" s="142"/>
      <c r="T6009" s="142"/>
    </row>
    <row r="6010" spans="19:20" x14ac:dyDescent="0.3">
      <c r="S6010" s="142"/>
      <c r="T6010" s="142"/>
    </row>
    <row r="6011" spans="19:20" x14ac:dyDescent="0.3">
      <c r="S6011" s="142"/>
      <c r="T6011" s="142"/>
    </row>
    <row r="6012" spans="19:20" x14ac:dyDescent="0.3">
      <c r="S6012" s="142"/>
      <c r="T6012" s="142"/>
    </row>
    <row r="6013" spans="19:20" x14ac:dyDescent="0.3">
      <c r="S6013" s="142"/>
      <c r="T6013" s="142"/>
    </row>
    <row r="6014" spans="19:20" x14ac:dyDescent="0.3">
      <c r="S6014" s="142"/>
      <c r="T6014" s="142"/>
    </row>
    <row r="6015" spans="19:20" x14ac:dyDescent="0.3">
      <c r="S6015" s="142"/>
      <c r="T6015" s="142"/>
    </row>
    <row r="6016" spans="19:20" x14ac:dyDescent="0.3">
      <c r="S6016" s="142"/>
      <c r="T6016" s="142"/>
    </row>
    <row r="6017" spans="19:20" x14ac:dyDescent="0.3">
      <c r="S6017" s="142"/>
      <c r="T6017" s="142"/>
    </row>
    <row r="6018" spans="19:20" x14ac:dyDescent="0.3">
      <c r="S6018" s="142"/>
      <c r="T6018" s="142"/>
    </row>
    <row r="6019" spans="19:20" x14ac:dyDescent="0.3">
      <c r="S6019" s="142"/>
      <c r="T6019" s="142"/>
    </row>
    <row r="6020" spans="19:20" x14ac:dyDescent="0.3">
      <c r="S6020" s="142"/>
      <c r="T6020" s="142"/>
    </row>
    <row r="6021" spans="19:20" x14ac:dyDescent="0.3">
      <c r="S6021" s="142"/>
      <c r="T6021" s="142"/>
    </row>
    <row r="6022" spans="19:20" x14ac:dyDescent="0.3">
      <c r="S6022" s="142"/>
      <c r="T6022" s="142"/>
    </row>
    <row r="6023" spans="19:20" x14ac:dyDescent="0.3">
      <c r="S6023" s="142"/>
      <c r="T6023" s="142"/>
    </row>
    <row r="6024" spans="19:20" x14ac:dyDescent="0.3">
      <c r="S6024" s="142"/>
      <c r="T6024" s="142"/>
    </row>
    <row r="6025" spans="19:20" x14ac:dyDescent="0.3">
      <c r="S6025" s="142"/>
      <c r="T6025" s="142"/>
    </row>
    <row r="6026" spans="19:20" x14ac:dyDescent="0.3">
      <c r="S6026" s="142"/>
      <c r="T6026" s="142"/>
    </row>
    <row r="6027" spans="19:20" x14ac:dyDescent="0.3">
      <c r="S6027" s="142"/>
      <c r="T6027" s="142"/>
    </row>
    <row r="6028" spans="19:20" x14ac:dyDescent="0.3">
      <c r="S6028" s="142"/>
      <c r="T6028" s="142"/>
    </row>
    <row r="6029" spans="19:20" x14ac:dyDescent="0.3">
      <c r="S6029" s="142"/>
      <c r="T6029" s="142"/>
    </row>
    <row r="6030" spans="19:20" x14ac:dyDescent="0.3">
      <c r="S6030" s="142"/>
      <c r="T6030" s="142"/>
    </row>
    <row r="6031" spans="19:20" x14ac:dyDescent="0.3">
      <c r="S6031" s="142"/>
      <c r="T6031" s="142"/>
    </row>
    <row r="6032" spans="19:20" x14ac:dyDescent="0.3">
      <c r="S6032" s="142"/>
      <c r="T6032" s="142"/>
    </row>
    <row r="6033" spans="19:20" x14ac:dyDescent="0.3">
      <c r="S6033" s="142"/>
      <c r="T6033" s="142"/>
    </row>
    <row r="6034" spans="19:20" x14ac:dyDescent="0.3">
      <c r="S6034" s="142"/>
      <c r="T6034" s="142"/>
    </row>
    <row r="6035" spans="19:20" x14ac:dyDescent="0.3">
      <c r="S6035" s="142"/>
      <c r="T6035" s="142"/>
    </row>
    <row r="6036" spans="19:20" x14ac:dyDescent="0.3">
      <c r="S6036" s="142"/>
      <c r="T6036" s="142"/>
    </row>
    <row r="6037" spans="19:20" x14ac:dyDescent="0.3">
      <c r="S6037" s="142"/>
      <c r="T6037" s="142"/>
    </row>
    <row r="6038" spans="19:20" x14ac:dyDescent="0.3">
      <c r="S6038" s="142"/>
      <c r="T6038" s="142"/>
    </row>
    <row r="6039" spans="19:20" x14ac:dyDescent="0.3">
      <c r="S6039" s="142"/>
      <c r="T6039" s="142"/>
    </row>
    <row r="6040" spans="19:20" x14ac:dyDescent="0.3">
      <c r="S6040" s="142"/>
      <c r="T6040" s="142"/>
    </row>
    <row r="6041" spans="19:20" x14ac:dyDescent="0.3">
      <c r="S6041" s="142"/>
      <c r="T6041" s="142"/>
    </row>
    <row r="6042" spans="19:20" x14ac:dyDescent="0.3">
      <c r="S6042" s="142"/>
      <c r="T6042" s="142"/>
    </row>
    <row r="6043" spans="19:20" x14ac:dyDescent="0.3">
      <c r="S6043" s="142"/>
      <c r="T6043" s="142"/>
    </row>
    <row r="6044" spans="19:20" x14ac:dyDescent="0.3">
      <c r="S6044" s="142"/>
      <c r="T6044" s="142"/>
    </row>
    <row r="6045" spans="19:20" x14ac:dyDescent="0.3">
      <c r="S6045" s="142"/>
      <c r="T6045" s="142"/>
    </row>
    <row r="6046" spans="19:20" x14ac:dyDescent="0.3">
      <c r="S6046" s="142"/>
      <c r="T6046" s="142"/>
    </row>
    <row r="6047" spans="19:20" x14ac:dyDescent="0.3">
      <c r="S6047" s="142"/>
      <c r="T6047" s="142"/>
    </row>
    <row r="6048" spans="19:20" x14ac:dyDescent="0.3">
      <c r="S6048" s="142"/>
      <c r="T6048" s="142"/>
    </row>
    <row r="6049" spans="19:20" x14ac:dyDescent="0.3">
      <c r="S6049" s="142"/>
      <c r="T6049" s="142"/>
    </row>
    <row r="6050" spans="19:20" x14ac:dyDescent="0.3">
      <c r="S6050" s="142"/>
      <c r="T6050" s="142"/>
    </row>
    <row r="6051" spans="19:20" x14ac:dyDescent="0.3">
      <c r="S6051" s="142"/>
      <c r="T6051" s="142"/>
    </row>
    <row r="6052" spans="19:20" x14ac:dyDescent="0.3">
      <c r="S6052" s="142"/>
      <c r="T6052" s="142"/>
    </row>
    <row r="6053" spans="19:20" x14ac:dyDescent="0.3">
      <c r="S6053" s="142"/>
      <c r="T6053" s="142"/>
    </row>
    <row r="6054" spans="19:20" x14ac:dyDescent="0.3">
      <c r="S6054" s="142"/>
      <c r="T6054" s="142"/>
    </row>
    <row r="6055" spans="19:20" x14ac:dyDescent="0.3">
      <c r="S6055" s="142"/>
      <c r="T6055" s="142"/>
    </row>
    <row r="6056" spans="19:20" x14ac:dyDescent="0.3">
      <c r="S6056" s="142"/>
      <c r="T6056" s="142"/>
    </row>
    <row r="6057" spans="19:20" x14ac:dyDescent="0.3">
      <c r="S6057" s="142"/>
      <c r="T6057" s="142"/>
    </row>
    <row r="6058" spans="19:20" x14ac:dyDescent="0.3">
      <c r="S6058" s="142"/>
      <c r="T6058" s="142"/>
    </row>
    <row r="6059" spans="19:20" x14ac:dyDescent="0.3">
      <c r="S6059" s="142"/>
      <c r="T6059" s="142"/>
    </row>
    <row r="6060" spans="19:20" x14ac:dyDescent="0.3">
      <c r="S6060" s="142"/>
      <c r="T6060" s="142"/>
    </row>
    <row r="6061" spans="19:20" x14ac:dyDescent="0.3">
      <c r="S6061" s="142"/>
      <c r="T6061" s="142"/>
    </row>
    <row r="6062" spans="19:20" x14ac:dyDescent="0.3">
      <c r="S6062" s="142"/>
      <c r="T6062" s="142"/>
    </row>
    <row r="6063" spans="19:20" x14ac:dyDescent="0.3">
      <c r="S6063" s="142"/>
      <c r="T6063" s="142"/>
    </row>
    <row r="6064" spans="19:20" x14ac:dyDescent="0.3">
      <c r="S6064" s="142"/>
      <c r="T6064" s="142"/>
    </row>
    <row r="6065" spans="19:20" x14ac:dyDescent="0.3">
      <c r="S6065" s="142"/>
      <c r="T6065" s="142"/>
    </row>
    <row r="6066" spans="19:20" x14ac:dyDescent="0.3">
      <c r="S6066" s="142"/>
      <c r="T6066" s="142"/>
    </row>
    <row r="6067" spans="19:20" x14ac:dyDescent="0.3">
      <c r="S6067" s="142"/>
      <c r="T6067" s="142"/>
    </row>
    <row r="6068" spans="19:20" x14ac:dyDescent="0.3">
      <c r="S6068" s="142"/>
      <c r="T6068" s="142"/>
    </row>
    <row r="6069" spans="19:20" x14ac:dyDescent="0.3">
      <c r="S6069" s="142"/>
      <c r="T6069" s="142"/>
    </row>
    <row r="6070" spans="19:20" x14ac:dyDescent="0.3">
      <c r="S6070" s="142"/>
      <c r="T6070" s="142"/>
    </row>
    <row r="6071" spans="19:20" x14ac:dyDescent="0.3">
      <c r="S6071" s="142"/>
      <c r="T6071" s="142"/>
    </row>
    <row r="6072" spans="19:20" x14ac:dyDescent="0.3">
      <c r="S6072" s="142"/>
      <c r="T6072" s="142"/>
    </row>
    <row r="6073" spans="19:20" x14ac:dyDescent="0.3">
      <c r="S6073" s="142"/>
      <c r="T6073" s="142"/>
    </row>
    <row r="6074" spans="19:20" x14ac:dyDescent="0.3">
      <c r="S6074" s="142"/>
      <c r="T6074" s="142"/>
    </row>
    <row r="6075" spans="19:20" x14ac:dyDescent="0.3">
      <c r="S6075" s="142"/>
      <c r="T6075" s="142"/>
    </row>
    <row r="6076" spans="19:20" x14ac:dyDescent="0.3">
      <c r="S6076" s="142"/>
      <c r="T6076" s="142"/>
    </row>
    <row r="6077" spans="19:20" x14ac:dyDescent="0.3">
      <c r="S6077" s="142"/>
      <c r="T6077" s="142"/>
    </row>
    <row r="6078" spans="19:20" x14ac:dyDescent="0.3">
      <c r="S6078" s="142"/>
      <c r="T6078" s="142"/>
    </row>
    <row r="6079" spans="19:20" x14ac:dyDescent="0.3">
      <c r="S6079" s="142"/>
      <c r="T6079" s="142"/>
    </row>
    <row r="6080" spans="19:20" x14ac:dyDescent="0.3">
      <c r="S6080" s="142"/>
      <c r="T6080" s="142"/>
    </row>
    <row r="6081" spans="19:20" x14ac:dyDescent="0.3">
      <c r="S6081" s="142"/>
      <c r="T6081" s="142"/>
    </row>
    <row r="6082" spans="19:20" x14ac:dyDescent="0.3">
      <c r="S6082" s="142"/>
      <c r="T6082" s="142"/>
    </row>
    <row r="6083" spans="19:20" x14ac:dyDescent="0.3">
      <c r="S6083" s="142"/>
      <c r="T6083" s="142"/>
    </row>
    <row r="6084" spans="19:20" x14ac:dyDescent="0.3">
      <c r="S6084" s="142"/>
      <c r="T6084" s="142"/>
    </row>
    <row r="6085" spans="19:20" x14ac:dyDescent="0.3">
      <c r="S6085" s="142"/>
      <c r="T6085" s="142"/>
    </row>
    <row r="6086" spans="19:20" x14ac:dyDescent="0.3">
      <c r="S6086" s="142"/>
      <c r="T6086" s="142"/>
    </row>
    <row r="6087" spans="19:20" x14ac:dyDescent="0.3">
      <c r="S6087" s="142"/>
      <c r="T6087" s="142"/>
    </row>
    <row r="6088" spans="19:20" x14ac:dyDescent="0.3">
      <c r="S6088" s="142"/>
      <c r="T6088" s="142"/>
    </row>
    <row r="6089" spans="19:20" x14ac:dyDescent="0.3">
      <c r="S6089" s="142"/>
      <c r="T6089" s="142"/>
    </row>
    <row r="6090" spans="19:20" x14ac:dyDescent="0.3">
      <c r="S6090" s="142"/>
      <c r="T6090" s="142"/>
    </row>
    <row r="6091" spans="19:20" x14ac:dyDescent="0.3">
      <c r="S6091" s="142"/>
      <c r="T6091" s="142"/>
    </row>
    <row r="6092" spans="19:20" x14ac:dyDescent="0.3">
      <c r="S6092" s="142"/>
      <c r="T6092" s="142"/>
    </row>
    <row r="6093" spans="19:20" x14ac:dyDescent="0.3">
      <c r="S6093" s="142"/>
      <c r="T6093" s="142"/>
    </row>
    <row r="6094" spans="19:20" x14ac:dyDescent="0.3">
      <c r="S6094" s="142"/>
      <c r="T6094" s="142"/>
    </row>
    <row r="6095" spans="19:20" x14ac:dyDescent="0.3">
      <c r="S6095" s="142"/>
      <c r="T6095" s="142"/>
    </row>
    <row r="6096" spans="19:20" x14ac:dyDescent="0.3">
      <c r="S6096" s="142"/>
      <c r="T6096" s="142"/>
    </row>
    <row r="6097" spans="19:20" x14ac:dyDescent="0.3">
      <c r="S6097" s="142"/>
      <c r="T6097" s="142"/>
    </row>
    <row r="6098" spans="19:20" x14ac:dyDescent="0.3">
      <c r="S6098" s="142"/>
      <c r="T6098" s="142"/>
    </row>
    <row r="6099" spans="19:20" x14ac:dyDescent="0.3">
      <c r="S6099" s="142"/>
      <c r="T6099" s="142"/>
    </row>
    <row r="6100" spans="19:20" x14ac:dyDescent="0.3">
      <c r="S6100" s="142"/>
      <c r="T6100" s="142"/>
    </row>
    <row r="6101" spans="19:20" x14ac:dyDescent="0.3">
      <c r="S6101" s="142"/>
      <c r="T6101" s="142"/>
    </row>
    <row r="6102" spans="19:20" x14ac:dyDescent="0.3">
      <c r="S6102" s="142"/>
      <c r="T6102" s="142"/>
    </row>
    <row r="6103" spans="19:20" x14ac:dyDescent="0.3">
      <c r="S6103" s="142"/>
      <c r="T6103" s="142"/>
    </row>
    <row r="6104" spans="19:20" x14ac:dyDescent="0.3">
      <c r="S6104" s="142"/>
      <c r="T6104" s="142"/>
    </row>
    <row r="6105" spans="19:20" x14ac:dyDescent="0.3">
      <c r="S6105" s="142"/>
      <c r="T6105" s="142"/>
    </row>
    <row r="6106" spans="19:20" x14ac:dyDescent="0.3">
      <c r="S6106" s="142"/>
      <c r="T6106" s="142"/>
    </row>
    <row r="6107" spans="19:20" x14ac:dyDescent="0.3">
      <c r="S6107" s="142"/>
      <c r="T6107" s="142"/>
    </row>
    <row r="6108" spans="19:20" x14ac:dyDescent="0.3">
      <c r="S6108" s="142"/>
      <c r="T6108" s="142"/>
    </row>
    <row r="6109" spans="19:20" x14ac:dyDescent="0.3">
      <c r="S6109" s="142"/>
      <c r="T6109" s="142"/>
    </row>
    <row r="6110" spans="19:20" x14ac:dyDescent="0.3">
      <c r="S6110" s="142"/>
      <c r="T6110" s="142"/>
    </row>
    <row r="6111" spans="19:20" x14ac:dyDescent="0.3">
      <c r="S6111" s="142"/>
      <c r="T6111" s="142"/>
    </row>
    <row r="6112" spans="19:20" x14ac:dyDescent="0.3">
      <c r="S6112" s="142"/>
      <c r="T6112" s="142"/>
    </row>
    <row r="6113" spans="19:20" x14ac:dyDescent="0.3">
      <c r="S6113" s="142"/>
      <c r="T6113" s="142"/>
    </row>
    <row r="6114" spans="19:20" x14ac:dyDescent="0.3">
      <c r="S6114" s="142"/>
      <c r="T6114" s="142"/>
    </row>
    <row r="6115" spans="19:20" x14ac:dyDescent="0.3">
      <c r="S6115" s="142"/>
      <c r="T6115" s="142"/>
    </row>
    <row r="6116" spans="19:20" x14ac:dyDescent="0.3">
      <c r="S6116" s="142"/>
      <c r="T6116" s="142"/>
    </row>
    <row r="6117" spans="19:20" x14ac:dyDescent="0.3">
      <c r="S6117" s="142"/>
      <c r="T6117" s="142"/>
    </row>
    <row r="6118" spans="19:20" x14ac:dyDescent="0.3">
      <c r="S6118" s="142"/>
      <c r="T6118" s="142"/>
    </row>
    <row r="6119" spans="19:20" x14ac:dyDescent="0.3">
      <c r="S6119" s="142"/>
      <c r="T6119" s="142"/>
    </row>
    <row r="6120" spans="19:20" x14ac:dyDescent="0.3">
      <c r="S6120" s="142"/>
      <c r="T6120" s="142"/>
    </row>
    <row r="6121" spans="19:20" x14ac:dyDescent="0.3">
      <c r="S6121" s="142"/>
      <c r="T6121" s="142"/>
    </row>
    <row r="6122" spans="19:20" x14ac:dyDescent="0.3">
      <c r="S6122" s="142"/>
      <c r="T6122" s="142"/>
    </row>
    <row r="6123" spans="19:20" x14ac:dyDescent="0.3">
      <c r="S6123" s="142"/>
      <c r="T6123" s="142"/>
    </row>
    <row r="6124" spans="19:20" x14ac:dyDescent="0.3">
      <c r="S6124" s="142"/>
      <c r="T6124" s="142"/>
    </row>
    <row r="6125" spans="19:20" x14ac:dyDescent="0.3">
      <c r="S6125" s="142"/>
      <c r="T6125" s="142"/>
    </row>
    <row r="6126" spans="19:20" x14ac:dyDescent="0.3">
      <c r="S6126" s="142"/>
      <c r="T6126" s="142"/>
    </row>
    <row r="6127" spans="19:20" x14ac:dyDescent="0.3">
      <c r="S6127" s="142"/>
      <c r="T6127" s="142"/>
    </row>
    <row r="6128" spans="19:20" x14ac:dyDescent="0.3">
      <c r="S6128" s="142"/>
      <c r="T6128" s="142"/>
    </row>
    <row r="6129" spans="19:20" x14ac:dyDescent="0.3">
      <c r="S6129" s="142"/>
      <c r="T6129" s="142"/>
    </row>
    <row r="6130" spans="19:20" x14ac:dyDescent="0.3">
      <c r="S6130" s="142"/>
      <c r="T6130" s="142"/>
    </row>
    <row r="6131" spans="19:20" x14ac:dyDescent="0.3">
      <c r="S6131" s="142"/>
      <c r="T6131" s="142"/>
    </row>
    <row r="6132" spans="19:20" x14ac:dyDescent="0.3">
      <c r="S6132" s="142"/>
      <c r="T6132" s="142"/>
    </row>
    <row r="6133" spans="19:20" x14ac:dyDescent="0.3">
      <c r="S6133" s="142"/>
      <c r="T6133" s="142"/>
    </row>
    <row r="6134" spans="19:20" x14ac:dyDescent="0.3">
      <c r="S6134" s="142"/>
      <c r="T6134" s="142"/>
    </row>
    <row r="6135" spans="19:20" x14ac:dyDescent="0.3">
      <c r="S6135" s="142"/>
      <c r="T6135" s="142"/>
    </row>
    <row r="6136" spans="19:20" x14ac:dyDescent="0.3">
      <c r="S6136" s="142"/>
      <c r="T6136" s="142"/>
    </row>
    <row r="6137" spans="19:20" x14ac:dyDescent="0.3">
      <c r="S6137" s="142"/>
      <c r="T6137" s="142"/>
    </row>
    <row r="6138" spans="19:20" x14ac:dyDescent="0.3">
      <c r="S6138" s="142"/>
      <c r="T6138" s="142"/>
    </row>
    <row r="6139" spans="19:20" x14ac:dyDescent="0.3">
      <c r="S6139" s="142"/>
      <c r="T6139" s="142"/>
    </row>
    <row r="6140" spans="19:20" x14ac:dyDescent="0.3">
      <c r="S6140" s="142"/>
      <c r="T6140" s="142"/>
    </row>
    <row r="6141" spans="19:20" x14ac:dyDescent="0.3">
      <c r="S6141" s="142"/>
      <c r="T6141" s="142"/>
    </row>
    <row r="6142" spans="19:20" x14ac:dyDescent="0.3">
      <c r="S6142" s="142"/>
      <c r="T6142" s="142"/>
    </row>
    <row r="6143" spans="19:20" x14ac:dyDescent="0.3">
      <c r="S6143" s="142"/>
      <c r="T6143" s="142"/>
    </row>
    <row r="6144" spans="19:20" x14ac:dyDescent="0.3">
      <c r="S6144" s="142"/>
      <c r="T6144" s="142"/>
    </row>
    <row r="6145" spans="19:20" x14ac:dyDescent="0.3">
      <c r="S6145" s="142"/>
      <c r="T6145" s="142"/>
    </row>
    <row r="6146" spans="19:20" x14ac:dyDescent="0.3">
      <c r="S6146" s="142"/>
      <c r="T6146" s="142"/>
    </row>
    <row r="6147" spans="19:20" x14ac:dyDescent="0.3">
      <c r="S6147" s="142"/>
      <c r="T6147" s="142"/>
    </row>
    <row r="6148" spans="19:20" x14ac:dyDescent="0.3">
      <c r="S6148" s="142"/>
      <c r="T6148" s="142"/>
    </row>
    <row r="6149" spans="19:20" x14ac:dyDescent="0.3">
      <c r="S6149" s="142"/>
      <c r="T6149" s="142"/>
    </row>
    <row r="6150" spans="19:20" x14ac:dyDescent="0.3">
      <c r="S6150" s="142"/>
      <c r="T6150" s="142"/>
    </row>
    <row r="6151" spans="19:20" x14ac:dyDescent="0.3">
      <c r="S6151" s="142"/>
      <c r="T6151" s="142"/>
    </row>
    <row r="6152" spans="19:20" x14ac:dyDescent="0.3">
      <c r="S6152" s="142"/>
      <c r="T6152" s="142"/>
    </row>
    <row r="6153" spans="19:20" x14ac:dyDescent="0.3">
      <c r="S6153" s="142"/>
      <c r="T6153" s="142"/>
    </row>
    <row r="6154" spans="19:20" x14ac:dyDescent="0.3">
      <c r="S6154" s="142"/>
      <c r="T6154" s="142"/>
    </row>
    <row r="6155" spans="19:20" x14ac:dyDescent="0.3">
      <c r="S6155" s="142"/>
      <c r="T6155" s="142"/>
    </row>
    <row r="6156" spans="19:20" x14ac:dyDescent="0.3">
      <c r="S6156" s="142"/>
      <c r="T6156" s="142"/>
    </row>
    <row r="6157" spans="19:20" x14ac:dyDescent="0.3">
      <c r="S6157" s="142"/>
      <c r="T6157" s="142"/>
    </row>
    <row r="6158" spans="19:20" x14ac:dyDescent="0.3">
      <c r="S6158" s="142"/>
      <c r="T6158" s="142"/>
    </row>
    <row r="6159" spans="19:20" x14ac:dyDescent="0.3">
      <c r="S6159" s="142"/>
      <c r="T6159" s="142"/>
    </row>
    <row r="6160" spans="19:20" x14ac:dyDescent="0.3">
      <c r="S6160" s="142"/>
      <c r="T6160" s="142"/>
    </row>
    <row r="6161" spans="19:20" x14ac:dyDescent="0.3">
      <c r="S6161" s="142"/>
      <c r="T6161" s="142"/>
    </row>
    <row r="6162" spans="19:20" x14ac:dyDescent="0.3">
      <c r="S6162" s="142"/>
      <c r="T6162" s="142"/>
    </row>
    <row r="6163" spans="19:20" x14ac:dyDescent="0.3">
      <c r="S6163" s="142"/>
      <c r="T6163" s="142"/>
    </row>
    <row r="6164" spans="19:20" x14ac:dyDescent="0.3">
      <c r="S6164" s="142"/>
      <c r="T6164" s="142"/>
    </row>
    <row r="6165" spans="19:20" x14ac:dyDescent="0.3">
      <c r="S6165" s="142"/>
      <c r="T6165" s="142"/>
    </row>
    <row r="6166" spans="19:20" x14ac:dyDescent="0.3">
      <c r="S6166" s="142"/>
      <c r="T6166" s="142"/>
    </row>
    <row r="6167" spans="19:20" x14ac:dyDescent="0.3">
      <c r="S6167" s="142"/>
      <c r="T6167" s="142"/>
    </row>
    <row r="6168" spans="19:20" x14ac:dyDescent="0.3">
      <c r="S6168" s="142"/>
      <c r="T6168" s="142"/>
    </row>
    <row r="6169" spans="19:20" x14ac:dyDescent="0.3">
      <c r="S6169" s="142"/>
      <c r="T6169" s="142"/>
    </row>
    <row r="6170" spans="19:20" x14ac:dyDescent="0.3">
      <c r="S6170" s="142"/>
      <c r="T6170" s="142"/>
    </row>
    <row r="6171" spans="19:20" x14ac:dyDescent="0.3">
      <c r="S6171" s="142"/>
      <c r="T6171" s="142"/>
    </row>
    <row r="6172" spans="19:20" x14ac:dyDescent="0.3">
      <c r="S6172" s="142"/>
      <c r="T6172" s="142"/>
    </row>
    <row r="6173" spans="19:20" x14ac:dyDescent="0.3">
      <c r="S6173" s="142"/>
      <c r="T6173" s="142"/>
    </row>
    <row r="6174" spans="19:20" x14ac:dyDescent="0.3">
      <c r="S6174" s="142"/>
      <c r="T6174" s="142"/>
    </row>
    <row r="6175" spans="19:20" x14ac:dyDescent="0.3">
      <c r="S6175" s="142"/>
      <c r="T6175" s="142"/>
    </row>
    <row r="6176" spans="19:20" x14ac:dyDescent="0.3">
      <c r="S6176" s="142"/>
      <c r="T6176" s="142"/>
    </row>
    <row r="6177" spans="19:20" x14ac:dyDescent="0.3">
      <c r="S6177" s="142"/>
      <c r="T6177" s="142"/>
    </row>
    <row r="6178" spans="19:20" x14ac:dyDescent="0.3">
      <c r="S6178" s="142"/>
      <c r="T6178" s="142"/>
    </row>
    <row r="6179" spans="19:20" x14ac:dyDescent="0.3">
      <c r="S6179" s="142"/>
      <c r="T6179" s="142"/>
    </row>
    <row r="6180" spans="19:20" x14ac:dyDescent="0.3">
      <c r="S6180" s="142"/>
      <c r="T6180" s="142"/>
    </row>
    <row r="6181" spans="19:20" x14ac:dyDescent="0.3">
      <c r="S6181" s="142"/>
      <c r="T6181" s="142"/>
    </row>
    <row r="6182" spans="19:20" x14ac:dyDescent="0.3">
      <c r="S6182" s="142"/>
      <c r="T6182" s="142"/>
    </row>
    <row r="6183" spans="19:20" x14ac:dyDescent="0.3">
      <c r="S6183" s="142"/>
      <c r="T6183" s="142"/>
    </row>
    <row r="6184" spans="19:20" x14ac:dyDescent="0.3">
      <c r="S6184" s="142"/>
      <c r="T6184" s="142"/>
    </row>
    <row r="6185" spans="19:20" x14ac:dyDescent="0.3">
      <c r="S6185" s="142"/>
      <c r="T6185" s="142"/>
    </row>
    <row r="6186" spans="19:20" x14ac:dyDescent="0.3">
      <c r="S6186" s="142"/>
      <c r="T6186" s="142"/>
    </row>
    <row r="6187" spans="19:20" x14ac:dyDescent="0.3">
      <c r="S6187" s="142"/>
      <c r="T6187" s="142"/>
    </row>
    <row r="6188" spans="19:20" x14ac:dyDescent="0.3">
      <c r="S6188" s="142"/>
      <c r="T6188" s="142"/>
    </row>
    <row r="6189" spans="19:20" x14ac:dyDescent="0.3">
      <c r="S6189" s="142"/>
      <c r="T6189" s="142"/>
    </row>
    <row r="6190" spans="19:20" x14ac:dyDescent="0.3">
      <c r="S6190" s="142"/>
      <c r="T6190" s="142"/>
    </row>
    <row r="6191" spans="19:20" x14ac:dyDescent="0.3">
      <c r="S6191" s="142"/>
      <c r="T6191" s="142"/>
    </row>
    <row r="6192" spans="19:20" x14ac:dyDescent="0.3">
      <c r="S6192" s="142"/>
      <c r="T6192" s="142"/>
    </row>
    <row r="6193" spans="19:20" x14ac:dyDescent="0.3">
      <c r="S6193" s="142"/>
      <c r="T6193" s="142"/>
    </row>
    <row r="6194" spans="19:20" x14ac:dyDescent="0.3">
      <c r="S6194" s="142"/>
      <c r="T6194" s="142"/>
    </row>
    <row r="6195" spans="19:20" x14ac:dyDescent="0.3">
      <c r="S6195" s="142"/>
      <c r="T6195" s="142"/>
    </row>
    <row r="6196" spans="19:20" x14ac:dyDescent="0.3">
      <c r="S6196" s="142"/>
      <c r="T6196" s="142"/>
    </row>
    <row r="6197" spans="19:20" x14ac:dyDescent="0.3">
      <c r="S6197" s="142"/>
      <c r="T6197" s="142"/>
    </row>
    <row r="6198" spans="19:20" x14ac:dyDescent="0.3">
      <c r="S6198" s="142"/>
      <c r="T6198" s="142"/>
    </row>
    <row r="6199" spans="19:20" x14ac:dyDescent="0.3">
      <c r="S6199" s="142"/>
      <c r="T6199" s="142"/>
    </row>
    <row r="6200" spans="19:20" x14ac:dyDescent="0.3">
      <c r="S6200" s="142"/>
      <c r="T6200" s="142"/>
    </row>
    <row r="6201" spans="19:20" x14ac:dyDescent="0.3">
      <c r="S6201" s="142"/>
      <c r="T6201" s="142"/>
    </row>
    <row r="6202" spans="19:20" x14ac:dyDescent="0.3">
      <c r="S6202" s="142"/>
      <c r="T6202" s="142"/>
    </row>
    <row r="6203" spans="19:20" x14ac:dyDescent="0.3">
      <c r="S6203" s="142"/>
      <c r="T6203" s="142"/>
    </row>
    <row r="6204" spans="19:20" x14ac:dyDescent="0.3">
      <c r="S6204" s="142"/>
      <c r="T6204" s="142"/>
    </row>
    <row r="6205" spans="19:20" x14ac:dyDescent="0.3">
      <c r="S6205" s="142"/>
      <c r="T6205" s="142"/>
    </row>
    <row r="6206" spans="19:20" x14ac:dyDescent="0.3">
      <c r="S6206" s="142"/>
      <c r="T6206" s="142"/>
    </row>
    <row r="6207" spans="19:20" x14ac:dyDescent="0.3">
      <c r="S6207" s="142"/>
      <c r="T6207" s="142"/>
    </row>
    <row r="6208" spans="19:20" x14ac:dyDescent="0.3">
      <c r="S6208" s="142"/>
      <c r="T6208" s="142"/>
    </row>
    <row r="6209" spans="19:20" x14ac:dyDescent="0.3">
      <c r="S6209" s="142"/>
      <c r="T6209" s="142"/>
    </row>
    <row r="6210" spans="19:20" x14ac:dyDescent="0.3">
      <c r="S6210" s="142"/>
      <c r="T6210" s="142"/>
    </row>
    <row r="6211" spans="19:20" x14ac:dyDescent="0.3">
      <c r="S6211" s="142"/>
      <c r="T6211" s="142"/>
    </row>
    <row r="6212" spans="19:20" x14ac:dyDescent="0.3">
      <c r="S6212" s="142"/>
      <c r="T6212" s="142"/>
    </row>
    <row r="6213" spans="19:20" x14ac:dyDescent="0.3">
      <c r="S6213" s="142"/>
      <c r="T6213" s="142"/>
    </row>
    <row r="6214" spans="19:20" x14ac:dyDescent="0.3">
      <c r="S6214" s="142"/>
      <c r="T6214" s="142"/>
    </row>
    <row r="6215" spans="19:20" x14ac:dyDescent="0.3">
      <c r="S6215" s="142"/>
      <c r="T6215" s="142"/>
    </row>
    <row r="6216" spans="19:20" x14ac:dyDescent="0.3">
      <c r="S6216" s="142"/>
      <c r="T6216" s="142"/>
    </row>
    <row r="6217" spans="19:20" x14ac:dyDescent="0.3">
      <c r="S6217" s="142"/>
      <c r="T6217" s="142"/>
    </row>
    <row r="6218" spans="19:20" x14ac:dyDescent="0.3">
      <c r="S6218" s="142"/>
      <c r="T6218" s="142"/>
    </row>
    <row r="6219" spans="19:20" x14ac:dyDescent="0.3">
      <c r="S6219" s="142"/>
      <c r="T6219" s="142"/>
    </row>
    <row r="6220" spans="19:20" x14ac:dyDescent="0.3">
      <c r="S6220" s="142"/>
      <c r="T6220" s="142"/>
    </row>
    <row r="6221" spans="19:20" x14ac:dyDescent="0.3">
      <c r="S6221" s="142"/>
      <c r="T6221" s="142"/>
    </row>
    <row r="6222" spans="19:20" x14ac:dyDescent="0.3">
      <c r="S6222" s="142"/>
      <c r="T6222" s="142"/>
    </row>
    <row r="6223" spans="19:20" x14ac:dyDescent="0.3">
      <c r="S6223" s="142"/>
      <c r="T6223" s="142"/>
    </row>
    <row r="6224" spans="19:20" x14ac:dyDescent="0.3">
      <c r="S6224" s="142"/>
      <c r="T6224" s="142"/>
    </row>
    <row r="6225" spans="19:20" x14ac:dyDescent="0.3">
      <c r="S6225" s="142"/>
      <c r="T6225" s="142"/>
    </row>
    <row r="6226" spans="19:20" x14ac:dyDescent="0.3">
      <c r="S6226" s="142"/>
      <c r="T6226" s="142"/>
    </row>
    <row r="6227" spans="19:20" x14ac:dyDescent="0.3">
      <c r="S6227" s="142"/>
      <c r="T6227" s="142"/>
    </row>
    <row r="6228" spans="19:20" x14ac:dyDescent="0.3">
      <c r="S6228" s="142"/>
      <c r="T6228" s="142"/>
    </row>
    <row r="6229" spans="19:20" x14ac:dyDescent="0.3">
      <c r="S6229" s="142"/>
      <c r="T6229" s="142"/>
    </row>
    <row r="6230" spans="19:20" x14ac:dyDescent="0.3">
      <c r="S6230" s="142"/>
      <c r="T6230" s="142"/>
    </row>
    <row r="6231" spans="19:20" x14ac:dyDescent="0.3">
      <c r="S6231" s="142"/>
      <c r="T6231" s="142"/>
    </row>
    <row r="6232" spans="19:20" x14ac:dyDescent="0.3">
      <c r="S6232" s="142"/>
      <c r="T6232" s="142"/>
    </row>
    <row r="6233" spans="19:20" x14ac:dyDescent="0.3">
      <c r="S6233" s="142"/>
      <c r="T6233" s="142"/>
    </row>
    <row r="6234" spans="19:20" x14ac:dyDescent="0.3">
      <c r="S6234" s="142"/>
      <c r="T6234" s="142"/>
    </row>
    <row r="6235" spans="19:20" x14ac:dyDescent="0.3">
      <c r="S6235" s="142"/>
      <c r="T6235" s="142"/>
    </row>
    <row r="6236" spans="19:20" x14ac:dyDescent="0.3">
      <c r="S6236" s="142"/>
      <c r="T6236" s="142"/>
    </row>
    <row r="6237" spans="19:20" x14ac:dyDescent="0.3">
      <c r="S6237" s="142"/>
      <c r="T6237" s="142"/>
    </row>
    <row r="6238" spans="19:20" x14ac:dyDescent="0.3">
      <c r="S6238" s="142"/>
      <c r="T6238" s="142"/>
    </row>
    <row r="6239" spans="19:20" x14ac:dyDescent="0.3">
      <c r="S6239" s="142"/>
      <c r="T6239" s="142"/>
    </row>
    <row r="6240" spans="19:20" x14ac:dyDescent="0.3">
      <c r="S6240" s="142"/>
      <c r="T6240" s="142"/>
    </row>
    <row r="6241" spans="19:20" x14ac:dyDescent="0.3">
      <c r="S6241" s="142"/>
      <c r="T6241" s="142"/>
    </row>
    <row r="6242" spans="19:20" x14ac:dyDescent="0.3">
      <c r="S6242" s="142"/>
      <c r="T6242" s="142"/>
    </row>
    <row r="6243" spans="19:20" x14ac:dyDescent="0.3">
      <c r="S6243" s="142"/>
      <c r="T6243" s="142"/>
    </row>
    <row r="6244" spans="19:20" x14ac:dyDescent="0.3">
      <c r="S6244" s="142"/>
      <c r="T6244" s="142"/>
    </row>
    <row r="6245" spans="19:20" x14ac:dyDescent="0.3">
      <c r="S6245" s="142"/>
      <c r="T6245" s="142"/>
    </row>
    <row r="6246" spans="19:20" x14ac:dyDescent="0.3">
      <c r="S6246" s="142"/>
      <c r="T6246" s="142"/>
    </row>
    <row r="6247" spans="19:20" x14ac:dyDescent="0.3">
      <c r="S6247" s="142"/>
      <c r="T6247" s="142"/>
    </row>
    <row r="6248" spans="19:20" x14ac:dyDescent="0.3">
      <c r="S6248" s="142"/>
      <c r="T6248" s="142"/>
    </row>
    <row r="6249" spans="19:20" x14ac:dyDescent="0.3">
      <c r="S6249" s="142"/>
      <c r="T6249" s="142"/>
    </row>
    <row r="6250" spans="19:20" x14ac:dyDescent="0.3">
      <c r="S6250" s="142"/>
      <c r="T6250" s="142"/>
    </row>
    <row r="6251" spans="19:20" x14ac:dyDescent="0.3">
      <c r="S6251" s="142"/>
      <c r="T6251" s="142"/>
    </row>
    <row r="6252" spans="19:20" x14ac:dyDescent="0.3">
      <c r="S6252" s="142"/>
      <c r="T6252" s="142"/>
    </row>
    <row r="6253" spans="19:20" x14ac:dyDescent="0.3">
      <c r="S6253" s="142"/>
      <c r="T6253" s="142"/>
    </row>
    <row r="6254" spans="19:20" x14ac:dyDescent="0.3">
      <c r="S6254" s="142"/>
      <c r="T6254" s="142"/>
    </row>
    <row r="6255" spans="19:20" x14ac:dyDescent="0.3">
      <c r="S6255" s="142"/>
      <c r="T6255" s="142"/>
    </row>
    <row r="6256" spans="19:20" x14ac:dyDescent="0.3">
      <c r="S6256" s="142"/>
      <c r="T6256" s="142"/>
    </row>
    <row r="6257" spans="19:20" x14ac:dyDescent="0.3">
      <c r="S6257" s="142"/>
      <c r="T6257" s="142"/>
    </row>
    <row r="6258" spans="19:20" x14ac:dyDescent="0.3">
      <c r="S6258" s="142"/>
      <c r="T6258" s="142"/>
    </row>
    <row r="6259" spans="19:20" x14ac:dyDescent="0.3">
      <c r="S6259" s="142"/>
      <c r="T6259" s="142"/>
    </row>
    <row r="6260" spans="19:20" x14ac:dyDescent="0.3">
      <c r="S6260" s="142"/>
      <c r="T6260" s="142"/>
    </row>
    <row r="6261" spans="19:20" x14ac:dyDescent="0.3">
      <c r="S6261" s="142"/>
      <c r="T6261" s="142"/>
    </row>
    <row r="6262" spans="19:20" x14ac:dyDescent="0.3">
      <c r="S6262" s="142"/>
      <c r="T6262" s="142"/>
    </row>
    <row r="6263" spans="19:20" x14ac:dyDescent="0.3">
      <c r="S6263" s="142"/>
      <c r="T6263" s="142"/>
    </row>
    <row r="6264" spans="19:20" x14ac:dyDescent="0.3">
      <c r="S6264" s="142"/>
      <c r="T6264" s="142"/>
    </row>
    <row r="6265" spans="19:20" x14ac:dyDescent="0.3">
      <c r="S6265" s="142"/>
      <c r="T6265" s="142"/>
    </row>
    <row r="6266" spans="19:20" x14ac:dyDescent="0.3">
      <c r="S6266" s="142"/>
      <c r="T6266" s="142"/>
    </row>
    <row r="6267" spans="19:20" x14ac:dyDescent="0.3">
      <c r="S6267" s="142"/>
      <c r="T6267" s="142"/>
    </row>
    <row r="6268" spans="19:20" x14ac:dyDescent="0.3">
      <c r="S6268" s="142"/>
      <c r="T6268" s="142"/>
    </row>
    <row r="6269" spans="19:20" x14ac:dyDescent="0.3">
      <c r="S6269" s="142"/>
      <c r="T6269" s="142"/>
    </row>
    <row r="6270" spans="19:20" x14ac:dyDescent="0.3">
      <c r="S6270" s="142"/>
      <c r="T6270" s="142"/>
    </row>
    <row r="6271" spans="19:20" x14ac:dyDescent="0.3">
      <c r="S6271" s="142"/>
      <c r="T6271" s="142"/>
    </row>
    <row r="6272" spans="19:20" x14ac:dyDescent="0.3">
      <c r="S6272" s="142"/>
      <c r="T6272" s="142"/>
    </row>
    <row r="6273" spans="19:20" x14ac:dyDescent="0.3">
      <c r="S6273" s="142"/>
      <c r="T6273" s="142"/>
    </row>
    <row r="6274" spans="19:20" x14ac:dyDescent="0.3">
      <c r="S6274" s="142"/>
      <c r="T6274" s="142"/>
    </row>
    <row r="6275" spans="19:20" x14ac:dyDescent="0.3">
      <c r="S6275" s="142"/>
      <c r="T6275" s="142"/>
    </row>
    <row r="6276" spans="19:20" x14ac:dyDescent="0.3">
      <c r="S6276" s="142"/>
      <c r="T6276" s="142"/>
    </row>
    <row r="6277" spans="19:20" x14ac:dyDescent="0.3">
      <c r="S6277" s="142"/>
      <c r="T6277" s="142"/>
    </row>
    <row r="6278" spans="19:20" x14ac:dyDescent="0.3">
      <c r="S6278" s="142"/>
      <c r="T6278" s="142"/>
    </row>
    <row r="6279" spans="19:20" x14ac:dyDescent="0.3">
      <c r="S6279" s="142"/>
      <c r="T6279" s="142"/>
    </row>
    <row r="6280" spans="19:20" x14ac:dyDescent="0.3">
      <c r="S6280" s="142"/>
      <c r="T6280" s="142"/>
    </row>
    <row r="6281" spans="19:20" x14ac:dyDescent="0.3">
      <c r="S6281" s="142"/>
      <c r="T6281" s="142"/>
    </row>
    <row r="6282" spans="19:20" x14ac:dyDescent="0.3">
      <c r="S6282" s="142"/>
      <c r="T6282" s="142"/>
    </row>
    <row r="6283" spans="19:20" x14ac:dyDescent="0.3">
      <c r="S6283" s="142"/>
      <c r="T6283" s="142"/>
    </row>
    <row r="6284" spans="19:20" x14ac:dyDescent="0.3">
      <c r="S6284" s="142"/>
      <c r="T6284" s="142"/>
    </row>
    <row r="6285" spans="19:20" x14ac:dyDescent="0.3">
      <c r="S6285" s="142"/>
      <c r="T6285" s="142"/>
    </row>
    <row r="6286" spans="19:20" x14ac:dyDescent="0.3">
      <c r="S6286" s="142"/>
      <c r="T6286" s="142"/>
    </row>
    <row r="6287" spans="19:20" x14ac:dyDescent="0.3">
      <c r="S6287" s="142"/>
      <c r="T6287" s="142"/>
    </row>
    <row r="6288" spans="19:20" x14ac:dyDescent="0.3">
      <c r="S6288" s="142"/>
      <c r="T6288" s="142"/>
    </row>
    <row r="6289" spans="19:20" x14ac:dyDescent="0.3">
      <c r="S6289" s="142"/>
      <c r="T6289" s="142"/>
    </row>
    <row r="6290" spans="19:20" x14ac:dyDescent="0.3">
      <c r="S6290" s="142"/>
      <c r="T6290" s="142"/>
    </row>
    <row r="6291" spans="19:20" x14ac:dyDescent="0.3">
      <c r="S6291" s="142"/>
      <c r="T6291" s="142"/>
    </row>
    <row r="6292" spans="19:20" x14ac:dyDescent="0.3">
      <c r="S6292" s="142"/>
      <c r="T6292" s="142"/>
    </row>
    <row r="6293" spans="19:20" x14ac:dyDescent="0.3">
      <c r="S6293" s="142"/>
      <c r="T6293" s="142"/>
    </row>
    <row r="6294" spans="19:20" x14ac:dyDescent="0.3">
      <c r="S6294" s="142"/>
      <c r="T6294" s="142"/>
    </row>
    <row r="6295" spans="19:20" x14ac:dyDescent="0.3">
      <c r="S6295" s="142"/>
      <c r="T6295" s="142"/>
    </row>
    <row r="6296" spans="19:20" x14ac:dyDescent="0.3">
      <c r="S6296" s="142"/>
      <c r="T6296" s="142"/>
    </row>
    <row r="6297" spans="19:20" x14ac:dyDescent="0.3">
      <c r="S6297" s="142"/>
      <c r="T6297" s="142"/>
    </row>
    <row r="6298" spans="19:20" x14ac:dyDescent="0.3">
      <c r="S6298" s="142"/>
      <c r="T6298" s="142"/>
    </row>
    <row r="6299" spans="19:20" x14ac:dyDescent="0.3">
      <c r="S6299" s="142"/>
      <c r="T6299" s="142"/>
    </row>
    <row r="6300" spans="19:20" x14ac:dyDescent="0.3">
      <c r="S6300" s="142"/>
      <c r="T6300" s="142"/>
    </row>
    <row r="6301" spans="19:20" x14ac:dyDescent="0.3">
      <c r="S6301" s="142"/>
      <c r="T6301" s="142"/>
    </row>
    <row r="6302" spans="19:20" x14ac:dyDescent="0.3">
      <c r="S6302" s="142"/>
      <c r="T6302" s="142"/>
    </row>
    <row r="6303" spans="19:20" x14ac:dyDescent="0.3">
      <c r="S6303" s="142"/>
      <c r="T6303" s="142"/>
    </row>
    <row r="6304" spans="19:20" x14ac:dyDescent="0.3">
      <c r="S6304" s="142"/>
      <c r="T6304" s="142"/>
    </row>
    <row r="6305" spans="19:20" x14ac:dyDescent="0.3">
      <c r="S6305" s="142"/>
      <c r="T6305" s="142"/>
    </row>
    <row r="6306" spans="19:20" x14ac:dyDescent="0.3">
      <c r="S6306" s="142"/>
      <c r="T6306" s="142"/>
    </row>
    <row r="6307" spans="19:20" x14ac:dyDescent="0.3">
      <c r="S6307" s="142"/>
      <c r="T6307" s="142"/>
    </row>
    <row r="6308" spans="19:20" x14ac:dyDescent="0.3">
      <c r="S6308" s="142"/>
      <c r="T6308" s="142"/>
    </row>
    <row r="6309" spans="19:20" x14ac:dyDescent="0.3">
      <c r="S6309" s="142"/>
      <c r="T6309" s="142"/>
    </row>
    <row r="6310" spans="19:20" x14ac:dyDescent="0.3">
      <c r="S6310" s="142"/>
      <c r="T6310" s="142"/>
    </row>
    <row r="6311" spans="19:20" x14ac:dyDescent="0.3">
      <c r="S6311" s="142"/>
      <c r="T6311" s="142"/>
    </row>
    <row r="6312" spans="19:20" x14ac:dyDescent="0.3">
      <c r="S6312" s="142"/>
      <c r="T6312" s="142"/>
    </row>
    <row r="6313" spans="19:20" x14ac:dyDescent="0.3">
      <c r="S6313" s="142"/>
      <c r="T6313" s="142"/>
    </row>
    <row r="6314" spans="19:20" x14ac:dyDescent="0.3">
      <c r="S6314" s="142"/>
      <c r="T6314" s="142"/>
    </row>
    <row r="6315" spans="19:20" x14ac:dyDescent="0.3">
      <c r="S6315" s="142"/>
      <c r="T6315" s="142"/>
    </row>
    <row r="6316" spans="19:20" x14ac:dyDescent="0.3">
      <c r="S6316" s="142"/>
      <c r="T6316" s="142"/>
    </row>
    <row r="6317" spans="19:20" x14ac:dyDescent="0.3">
      <c r="S6317" s="142"/>
      <c r="T6317" s="142"/>
    </row>
    <row r="6318" spans="19:20" x14ac:dyDescent="0.3">
      <c r="S6318" s="142"/>
      <c r="T6318" s="142"/>
    </row>
    <row r="6319" spans="19:20" x14ac:dyDescent="0.3">
      <c r="S6319" s="142"/>
      <c r="T6319" s="142"/>
    </row>
    <row r="6320" spans="19:20" x14ac:dyDescent="0.3">
      <c r="S6320" s="142"/>
      <c r="T6320" s="142"/>
    </row>
    <row r="6321" spans="19:20" x14ac:dyDescent="0.3">
      <c r="S6321" s="142"/>
      <c r="T6321" s="142"/>
    </row>
    <row r="6322" spans="19:20" x14ac:dyDescent="0.3">
      <c r="S6322" s="142"/>
      <c r="T6322" s="142"/>
    </row>
    <row r="6323" spans="19:20" x14ac:dyDescent="0.3">
      <c r="S6323" s="142"/>
      <c r="T6323" s="142"/>
    </row>
    <row r="6324" spans="19:20" x14ac:dyDescent="0.3">
      <c r="S6324" s="142"/>
      <c r="T6324" s="142"/>
    </row>
    <row r="6325" spans="19:20" x14ac:dyDescent="0.3">
      <c r="S6325" s="142"/>
      <c r="T6325" s="142"/>
    </row>
    <row r="6326" spans="19:20" x14ac:dyDescent="0.3">
      <c r="S6326" s="142"/>
      <c r="T6326" s="142"/>
    </row>
    <row r="6327" spans="19:20" x14ac:dyDescent="0.3">
      <c r="S6327" s="142"/>
      <c r="T6327" s="142"/>
    </row>
    <row r="6328" spans="19:20" x14ac:dyDescent="0.3">
      <c r="S6328" s="142"/>
      <c r="T6328" s="142"/>
    </row>
    <row r="6329" spans="19:20" x14ac:dyDescent="0.3">
      <c r="S6329" s="142"/>
      <c r="T6329" s="142"/>
    </row>
    <row r="6330" spans="19:20" x14ac:dyDescent="0.3">
      <c r="S6330" s="142"/>
      <c r="T6330" s="142"/>
    </row>
    <row r="6331" spans="19:20" x14ac:dyDescent="0.3">
      <c r="S6331" s="142"/>
      <c r="T6331" s="142"/>
    </row>
    <row r="6332" spans="19:20" x14ac:dyDescent="0.3">
      <c r="S6332" s="142"/>
      <c r="T6332" s="142"/>
    </row>
    <row r="6333" spans="19:20" x14ac:dyDescent="0.3">
      <c r="S6333" s="142"/>
      <c r="T6333" s="142"/>
    </row>
    <row r="6334" spans="19:20" x14ac:dyDescent="0.3">
      <c r="S6334" s="142"/>
      <c r="T6334" s="142"/>
    </row>
    <row r="6335" spans="19:20" x14ac:dyDescent="0.3">
      <c r="S6335" s="142"/>
      <c r="T6335" s="142"/>
    </row>
    <row r="6336" spans="19:20" x14ac:dyDescent="0.3">
      <c r="S6336" s="142"/>
      <c r="T6336" s="142"/>
    </row>
    <row r="6337" spans="19:20" x14ac:dyDescent="0.3">
      <c r="S6337" s="142"/>
      <c r="T6337" s="142"/>
    </row>
    <row r="6338" spans="19:20" x14ac:dyDescent="0.3">
      <c r="S6338" s="142"/>
      <c r="T6338" s="142"/>
    </row>
    <row r="6339" spans="19:20" x14ac:dyDescent="0.3">
      <c r="S6339" s="142"/>
      <c r="T6339" s="142"/>
    </row>
    <row r="6340" spans="19:20" x14ac:dyDescent="0.3">
      <c r="S6340" s="142"/>
      <c r="T6340" s="142"/>
    </row>
    <row r="6341" spans="19:20" x14ac:dyDescent="0.3">
      <c r="S6341" s="142"/>
      <c r="T6341" s="142"/>
    </row>
    <row r="6342" spans="19:20" x14ac:dyDescent="0.3">
      <c r="S6342" s="142"/>
      <c r="T6342" s="142"/>
    </row>
    <row r="6343" spans="19:20" x14ac:dyDescent="0.3">
      <c r="S6343" s="142"/>
      <c r="T6343" s="142"/>
    </row>
    <row r="6344" spans="19:20" x14ac:dyDescent="0.3">
      <c r="S6344" s="142"/>
      <c r="T6344" s="142"/>
    </row>
    <row r="6345" spans="19:20" x14ac:dyDescent="0.3">
      <c r="S6345" s="142"/>
      <c r="T6345" s="142"/>
    </row>
    <row r="6346" spans="19:20" x14ac:dyDescent="0.3">
      <c r="S6346" s="142"/>
      <c r="T6346" s="142"/>
    </row>
    <row r="6347" spans="19:20" x14ac:dyDescent="0.3">
      <c r="S6347" s="142"/>
      <c r="T6347" s="142"/>
    </row>
    <row r="6348" spans="19:20" x14ac:dyDescent="0.3">
      <c r="S6348" s="142"/>
      <c r="T6348" s="142"/>
    </row>
    <row r="6349" spans="19:20" x14ac:dyDescent="0.3">
      <c r="S6349" s="142"/>
      <c r="T6349" s="142"/>
    </row>
    <row r="6350" spans="19:20" x14ac:dyDescent="0.3">
      <c r="S6350" s="142"/>
      <c r="T6350" s="142"/>
    </row>
    <row r="6351" spans="19:20" x14ac:dyDescent="0.3">
      <c r="S6351" s="142"/>
      <c r="T6351" s="142"/>
    </row>
    <row r="6352" spans="19:20" x14ac:dyDescent="0.3">
      <c r="S6352" s="142"/>
      <c r="T6352" s="142"/>
    </row>
    <row r="6353" spans="19:20" x14ac:dyDescent="0.3">
      <c r="S6353" s="142"/>
      <c r="T6353" s="142"/>
    </row>
    <row r="6354" spans="19:20" x14ac:dyDescent="0.3">
      <c r="S6354" s="142"/>
      <c r="T6354" s="142"/>
    </row>
    <row r="6355" spans="19:20" x14ac:dyDescent="0.3">
      <c r="S6355" s="142"/>
      <c r="T6355" s="142"/>
    </row>
    <row r="6356" spans="19:20" x14ac:dyDescent="0.3">
      <c r="S6356" s="142"/>
      <c r="T6356" s="142"/>
    </row>
    <row r="6357" spans="19:20" x14ac:dyDescent="0.3">
      <c r="S6357" s="142"/>
      <c r="T6357" s="142"/>
    </row>
    <row r="6358" spans="19:20" x14ac:dyDescent="0.3">
      <c r="S6358" s="142"/>
      <c r="T6358" s="142"/>
    </row>
    <row r="6359" spans="19:20" x14ac:dyDescent="0.3">
      <c r="S6359" s="142"/>
      <c r="T6359" s="142"/>
    </row>
    <row r="6360" spans="19:20" x14ac:dyDescent="0.3">
      <c r="S6360" s="142"/>
      <c r="T6360" s="142"/>
    </row>
    <row r="6361" spans="19:20" x14ac:dyDescent="0.3">
      <c r="S6361" s="142"/>
      <c r="T6361" s="142"/>
    </row>
    <row r="6362" spans="19:20" x14ac:dyDescent="0.3">
      <c r="S6362" s="142"/>
      <c r="T6362" s="142"/>
    </row>
    <row r="6363" spans="19:20" x14ac:dyDescent="0.3">
      <c r="S6363" s="142"/>
      <c r="T6363" s="142"/>
    </row>
    <row r="6364" spans="19:20" x14ac:dyDescent="0.3">
      <c r="S6364" s="142"/>
      <c r="T6364" s="142"/>
    </row>
    <row r="6365" spans="19:20" x14ac:dyDescent="0.3">
      <c r="S6365" s="142"/>
      <c r="T6365" s="142"/>
    </row>
    <row r="6366" spans="19:20" x14ac:dyDescent="0.3">
      <c r="S6366" s="142"/>
      <c r="T6366" s="142"/>
    </row>
    <row r="6367" spans="19:20" x14ac:dyDescent="0.3">
      <c r="S6367" s="142"/>
      <c r="T6367" s="142"/>
    </row>
    <row r="6368" spans="19:20" x14ac:dyDescent="0.3">
      <c r="S6368" s="142"/>
      <c r="T6368" s="142"/>
    </row>
    <row r="6369" spans="19:20" x14ac:dyDescent="0.3">
      <c r="S6369" s="142"/>
      <c r="T6369" s="142"/>
    </row>
    <row r="6370" spans="19:20" x14ac:dyDescent="0.3">
      <c r="S6370" s="142"/>
      <c r="T6370" s="142"/>
    </row>
    <row r="6371" spans="19:20" x14ac:dyDescent="0.3">
      <c r="S6371" s="142"/>
      <c r="T6371" s="142"/>
    </row>
    <row r="6372" spans="19:20" x14ac:dyDescent="0.3">
      <c r="S6372" s="142"/>
      <c r="T6372" s="142"/>
    </row>
    <row r="6373" spans="19:20" x14ac:dyDescent="0.3">
      <c r="S6373" s="142"/>
      <c r="T6373" s="142"/>
    </row>
    <row r="6374" spans="19:20" x14ac:dyDescent="0.3">
      <c r="S6374" s="142"/>
      <c r="T6374" s="142"/>
    </row>
    <row r="6375" spans="19:20" x14ac:dyDescent="0.3">
      <c r="S6375" s="142"/>
      <c r="T6375" s="142"/>
    </row>
    <row r="6376" spans="19:20" x14ac:dyDescent="0.3">
      <c r="S6376" s="142"/>
      <c r="T6376" s="142"/>
    </row>
    <row r="6377" spans="19:20" x14ac:dyDescent="0.3">
      <c r="S6377" s="142"/>
      <c r="T6377" s="142"/>
    </row>
    <row r="6378" spans="19:20" x14ac:dyDescent="0.3">
      <c r="S6378" s="142"/>
      <c r="T6378" s="142"/>
    </row>
    <row r="6379" spans="19:20" x14ac:dyDescent="0.3">
      <c r="S6379" s="142"/>
      <c r="T6379" s="142"/>
    </row>
    <row r="6380" spans="19:20" x14ac:dyDescent="0.3">
      <c r="S6380" s="142"/>
      <c r="T6380" s="142"/>
    </row>
    <row r="6381" spans="19:20" x14ac:dyDescent="0.3">
      <c r="S6381" s="142"/>
      <c r="T6381" s="142"/>
    </row>
    <row r="6382" spans="19:20" x14ac:dyDescent="0.3">
      <c r="S6382" s="142"/>
      <c r="T6382" s="142"/>
    </row>
    <row r="6383" spans="19:20" x14ac:dyDescent="0.3">
      <c r="S6383" s="142"/>
      <c r="T6383" s="142"/>
    </row>
    <row r="6384" spans="19:20" x14ac:dyDescent="0.3">
      <c r="S6384" s="142"/>
      <c r="T6384" s="142"/>
    </row>
    <row r="6385" spans="19:20" x14ac:dyDescent="0.3">
      <c r="S6385" s="142"/>
      <c r="T6385" s="142"/>
    </row>
    <row r="6386" spans="19:20" x14ac:dyDescent="0.3">
      <c r="S6386" s="142"/>
      <c r="T6386" s="142"/>
    </row>
    <row r="6387" spans="19:20" x14ac:dyDescent="0.3">
      <c r="S6387" s="142"/>
      <c r="T6387" s="142"/>
    </row>
    <row r="6388" spans="19:20" x14ac:dyDescent="0.3">
      <c r="S6388" s="142"/>
      <c r="T6388" s="142"/>
    </row>
    <row r="6389" spans="19:20" x14ac:dyDescent="0.3">
      <c r="S6389" s="142"/>
      <c r="T6389" s="142"/>
    </row>
    <row r="6390" spans="19:20" x14ac:dyDescent="0.3">
      <c r="S6390" s="142"/>
      <c r="T6390" s="142"/>
    </row>
    <row r="6391" spans="19:20" x14ac:dyDescent="0.3">
      <c r="S6391" s="142"/>
      <c r="T6391" s="142"/>
    </row>
    <row r="6392" spans="19:20" x14ac:dyDescent="0.3">
      <c r="S6392" s="142"/>
      <c r="T6392" s="142"/>
    </row>
    <row r="6393" spans="19:20" x14ac:dyDescent="0.3">
      <c r="S6393" s="142"/>
      <c r="T6393" s="142"/>
    </row>
    <row r="6394" spans="19:20" x14ac:dyDescent="0.3">
      <c r="S6394" s="142"/>
      <c r="T6394" s="142"/>
    </row>
    <row r="6395" spans="19:20" x14ac:dyDescent="0.3">
      <c r="S6395" s="142"/>
      <c r="T6395" s="142"/>
    </row>
    <row r="6396" spans="19:20" x14ac:dyDescent="0.3">
      <c r="S6396" s="142"/>
      <c r="T6396" s="142"/>
    </row>
    <row r="6397" spans="19:20" x14ac:dyDescent="0.3">
      <c r="S6397" s="142"/>
      <c r="T6397" s="142"/>
    </row>
    <row r="6398" spans="19:20" x14ac:dyDescent="0.3">
      <c r="S6398" s="142"/>
      <c r="T6398" s="142"/>
    </row>
    <row r="6399" spans="19:20" x14ac:dyDescent="0.3">
      <c r="S6399" s="142"/>
      <c r="T6399" s="142"/>
    </row>
    <row r="6400" spans="19:20" x14ac:dyDescent="0.3">
      <c r="S6400" s="142"/>
      <c r="T6400" s="142"/>
    </row>
    <row r="6401" spans="19:20" x14ac:dyDescent="0.3">
      <c r="S6401" s="142"/>
      <c r="T6401" s="142"/>
    </row>
    <row r="6402" spans="19:20" x14ac:dyDescent="0.3">
      <c r="S6402" s="142"/>
      <c r="T6402" s="142"/>
    </row>
    <row r="6403" spans="19:20" x14ac:dyDescent="0.3">
      <c r="S6403" s="142"/>
      <c r="T6403" s="142"/>
    </row>
    <row r="6404" spans="19:20" x14ac:dyDescent="0.3">
      <c r="S6404" s="142"/>
      <c r="T6404" s="142"/>
    </row>
    <row r="6405" spans="19:20" x14ac:dyDescent="0.3">
      <c r="S6405" s="142"/>
      <c r="T6405" s="142"/>
    </row>
    <row r="6406" spans="19:20" x14ac:dyDescent="0.3">
      <c r="S6406" s="142"/>
      <c r="T6406" s="142"/>
    </row>
    <row r="6407" spans="19:20" x14ac:dyDescent="0.3">
      <c r="S6407" s="142"/>
      <c r="T6407" s="142"/>
    </row>
    <row r="6408" spans="19:20" x14ac:dyDescent="0.3">
      <c r="S6408" s="142"/>
      <c r="T6408" s="142"/>
    </row>
    <row r="6409" spans="19:20" x14ac:dyDescent="0.3">
      <c r="S6409" s="142"/>
      <c r="T6409" s="142"/>
    </row>
    <row r="6410" spans="19:20" x14ac:dyDescent="0.3">
      <c r="S6410" s="142"/>
      <c r="T6410" s="142"/>
    </row>
    <row r="6411" spans="19:20" x14ac:dyDescent="0.3">
      <c r="S6411" s="142"/>
      <c r="T6411" s="142"/>
    </row>
    <row r="6412" spans="19:20" x14ac:dyDescent="0.3">
      <c r="S6412" s="142"/>
      <c r="T6412" s="142"/>
    </row>
    <row r="6413" spans="19:20" x14ac:dyDescent="0.3">
      <c r="S6413" s="142"/>
      <c r="T6413" s="142"/>
    </row>
    <row r="6414" spans="19:20" x14ac:dyDescent="0.3">
      <c r="S6414" s="142"/>
      <c r="T6414" s="142"/>
    </row>
    <row r="6415" spans="19:20" x14ac:dyDescent="0.3">
      <c r="S6415" s="142"/>
      <c r="T6415" s="142"/>
    </row>
    <row r="6416" spans="19:20" x14ac:dyDescent="0.3">
      <c r="S6416" s="142"/>
      <c r="T6416" s="142"/>
    </row>
    <row r="6417" spans="19:20" x14ac:dyDescent="0.3">
      <c r="S6417" s="142"/>
      <c r="T6417" s="142"/>
    </row>
    <row r="6418" spans="19:20" x14ac:dyDescent="0.3">
      <c r="S6418" s="142"/>
      <c r="T6418" s="142"/>
    </row>
    <row r="6419" spans="19:20" x14ac:dyDescent="0.3">
      <c r="S6419" s="142"/>
      <c r="T6419" s="142"/>
    </row>
    <row r="6420" spans="19:20" x14ac:dyDescent="0.3">
      <c r="S6420" s="142"/>
      <c r="T6420" s="142"/>
    </row>
    <row r="6421" spans="19:20" x14ac:dyDescent="0.3">
      <c r="S6421" s="142"/>
      <c r="T6421" s="142"/>
    </row>
    <row r="6422" spans="19:20" x14ac:dyDescent="0.3">
      <c r="S6422" s="142"/>
      <c r="T6422" s="142"/>
    </row>
    <row r="6423" spans="19:20" x14ac:dyDescent="0.3">
      <c r="S6423" s="142"/>
      <c r="T6423" s="142"/>
    </row>
    <row r="6424" spans="19:20" x14ac:dyDescent="0.3">
      <c r="S6424" s="142"/>
      <c r="T6424" s="142"/>
    </row>
    <row r="6425" spans="19:20" x14ac:dyDescent="0.3">
      <c r="S6425" s="142"/>
      <c r="T6425" s="142"/>
    </row>
    <row r="6426" spans="19:20" x14ac:dyDescent="0.3">
      <c r="S6426" s="142"/>
      <c r="T6426" s="142"/>
    </row>
    <row r="6427" spans="19:20" x14ac:dyDescent="0.3">
      <c r="S6427" s="142"/>
      <c r="T6427" s="142"/>
    </row>
    <row r="6428" spans="19:20" x14ac:dyDescent="0.3">
      <c r="S6428" s="142"/>
      <c r="T6428" s="142"/>
    </row>
    <row r="6429" spans="19:20" x14ac:dyDescent="0.3">
      <c r="S6429" s="142"/>
      <c r="T6429" s="142"/>
    </row>
    <row r="6430" spans="19:20" x14ac:dyDescent="0.3">
      <c r="S6430" s="142"/>
      <c r="T6430" s="142"/>
    </row>
    <row r="6431" spans="19:20" x14ac:dyDescent="0.3">
      <c r="S6431" s="142"/>
      <c r="T6431" s="142"/>
    </row>
    <row r="6432" spans="19:20" x14ac:dyDescent="0.3">
      <c r="S6432" s="142"/>
      <c r="T6432" s="142"/>
    </row>
    <row r="6433" spans="19:20" x14ac:dyDescent="0.3">
      <c r="S6433" s="142"/>
      <c r="T6433" s="142"/>
    </row>
    <row r="6434" spans="19:20" x14ac:dyDescent="0.3">
      <c r="S6434" s="142"/>
      <c r="T6434" s="142"/>
    </row>
    <row r="6435" spans="19:20" x14ac:dyDescent="0.3">
      <c r="S6435" s="142"/>
      <c r="T6435" s="142"/>
    </row>
    <row r="6436" spans="19:20" x14ac:dyDescent="0.3">
      <c r="S6436" s="142"/>
      <c r="T6436" s="142"/>
    </row>
    <row r="6437" spans="19:20" x14ac:dyDescent="0.3">
      <c r="S6437" s="142"/>
      <c r="T6437" s="142"/>
    </row>
    <row r="6438" spans="19:20" x14ac:dyDescent="0.3">
      <c r="S6438" s="142"/>
      <c r="T6438" s="142"/>
    </row>
    <row r="6439" spans="19:20" x14ac:dyDescent="0.3">
      <c r="S6439" s="142"/>
      <c r="T6439" s="142"/>
    </row>
    <row r="6440" spans="19:20" x14ac:dyDescent="0.3">
      <c r="S6440" s="142"/>
      <c r="T6440" s="142"/>
    </row>
    <row r="6441" spans="19:20" x14ac:dyDescent="0.3">
      <c r="S6441" s="142"/>
      <c r="T6441" s="142"/>
    </row>
    <row r="6442" spans="19:20" x14ac:dyDescent="0.3">
      <c r="S6442" s="142"/>
      <c r="T6442" s="142"/>
    </row>
    <row r="6443" spans="19:20" x14ac:dyDescent="0.3">
      <c r="S6443" s="142"/>
      <c r="T6443" s="142"/>
    </row>
    <row r="6444" spans="19:20" x14ac:dyDescent="0.3">
      <c r="S6444" s="142"/>
      <c r="T6444" s="142"/>
    </row>
    <row r="6445" spans="19:20" x14ac:dyDescent="0.3">
      <c r="S6445" s="142"/>
      <c r="T6445" s="142"/>
    </row>
    <row r="6446" spans="19:20" x14ac:dyDescent="0.3">
      <c r="S6446" s="142"/>
      <c r="T6446" s="142"/>
    </row>
    <row r="6447" spans="19:20" x14ac:dyDescent="0.3">
      <c r="S6447" s="142"/>
      <c r="T6447" s="142"/>
    </row>
    <row r="6448" spans="19:20" x14ac:dyDescent="0.3">
      <c r="S6448" s="142"/>
      <c r="T6448" s="142"/>
    </row>
    <row r="6449" spans="19:20" x14ac:dyDescent="0.3">
      <c r="S6449" s="142"/>
      <c r="T6449" s="142"/>
    </row>
    <row r="6450" spans="19:20" x14ac:dyDescent="0.3">
      <c r="S6450" s="142"/>
      <c r="T6450" s="142"/>
    </row>
    <row r="6451" spans="19:20" x14ac:dyDescent="0.3">
      <c r="S6451" s="142"/>
      <c r="T6451" s="142"/>
    </row>
    <row r="6452" spans="19:20" x14ac:dyDescent="0.3">
      <c r="S6452" s="142"/>
      <c r="T6452" s="142"/>
    </row>
    <row r="6453" spans="19:20" x14ac:dyDescent="0.3">
      <c r="S6453" s="142"/>
      <c r="T6453" s="142"/>
    </row>
    <row r="6454" spans="19:20" x14ac:dyDescent="0.3">
      <c r="S6454" s="142"/>
      <c r="T6454" s="142"/>
    </row>
    <row r="6455" spans="19:20" x14ac:dyDescent="0.3">
      <c r="S6455" s="142"/>
      <c r="T6455" s="142"/>
    </row>
    <row r="6456" spans="19:20" x14ac:dyDescent="0.3">
      <c r="S6456" s="142"/>
      <c r="T6456" s="142"/>
    </row>
    <row r="6457" spans="19:20" x14ac:dyDescent="0.3">
      <c r="S6457" s="142"/>
      <c r="T6457" s="142"/>
    </row>
    <row r="6458" spans="19:20" x14ac:dyDescent="0.3">
      <c r="S6458" s="142"/>
      <c r="T6458" s="142"/>
    </row>
    <row r="6459" spans="19:20" x14ac:dyDescent="0.3">
      <c r="S6459" s="142"/>
      <c r="T6459" s="142"/>
    </row>
    <row r="6460" spans="19:20" x14ac:dyDescent="0.3">
      <c r="S6460" s="142"/>
      <c r="T6460" s="142"/>
    </row>
    <row r="6461" spans="19:20" x14ac:dyDescent="0.3">
      <c r="S6461" s="142"/>
      <c r="T6461" s="142"/>
    </row>
    <row r="6462" spans="19:20" x14ac:dyDescent="0.3">
      <c r="S6462" s="142"/>
      <c r="T6462" s="142"/>
    </row>
    <row r="6463" spans="19:20" x14ac:dyDescent="0.3">
      <c r="S6463" s="142"/>
      <c r="T6463" s="142"/>
    </row>
    <row r="6464" spans="19:20" x14ac:dyDescent="0.3">
      <c r="S6464" s="142"/>
      <c r="T6464" s="142"/>
    </row>
    <row r="6465" spans="19:20" x14ac:dyDescent="0.3">
      <c r="S6465" s="142"/>
      <c r="T6465" s="142"/>
    </row>
    <row r="6466" spans="19:20" x14ac:dyDescent="0.3">
      <c r="S6466" s="142"/>
      <c r="T6466" s="142"/>
    </row>
    <row r="6467" spans="19:20" x14ac:dyDescent="0.3">
      <c r="S6467" s="142"/>
      <c r="T6467" s="142"/>
    </row>
    <row r="6468" spans="19:20" x14ac:dyDescent="0.3">
      <c r="S6468" s="142"/>
      <c r="T6468" s="142"/>
    </row>
    <row r="6469" spans="19:20" x14ac:dyDescent="0.3">
      <c r="S6469" s="142"/>
      <c r="T6469" s="142"/>
    </row>
    <row r="6470" spans="19:20" x14ac:dyDescent="0.3">
      <c r="S6470" s="142"/>
      <c r="T6470" s="142"/>
    </row>
    <row r="6471" spans="19:20" x14ac:dyDescent="0.3">
      <c r="S6471" s="142"/>
      <c r="T6471" s="142"/>
    </row>
    <row r="6472" spans="19:20" x14ac:dyDescent="0.3">
      <c r="S6472" s="142"/>
      <c r="T6472" s="142"/>
    </row>
    <row r="6473" spans="19:20" x14ac:dyDescent="0.3">
      <c r="S6473" s="142"/>
      <c r="T6473" s="142"/>
    </row>
    <row r="6474" spans="19:20" x14ac:dyDescent="0.3">
      <c r="S6474" s="142"/>
      <c r="T6474" s="142"/>
    </row>
    <row r="6475" spans="19:20" x14ac:dyDescent="0.3">
      <c r="S6475" s="142"/>
      <c r="T6475" s="142"/>
    </row>
    <row r="6476" spans="19:20" x14ac:dyDescent="0.3">
      <c r="S6476" s="142"/>
      <c r="T6476" s="142"/>
    </row>
    <row r="6477" spans="19:20" x14ac:dyDescent="0.3">
      <c r="S6477" s="142"/>
      <c r="T6477" s="142"/>
    </row>
    <row r="6478" spans="19:20" x14ac:dyDescent="0.3">
      <c r="S6478" s="142"/>
      <c r="T6478" s="142"/>
    </row>
    <row r="6479" spans="19:20" x14ac:dyDescent="0.3">
      <c r="S6479" s="142"/>
      <c r="T6479" s="142"/>
    </row>
    <row r="6480" spans="19:20" x14ac:dyDescent="0.3">
      <c r="S6480" s="142"/>
      <c r="T6480" s="142"/>
    </row>
    <row r="6481" spans="19:20" x14ac:dyDescent="0.3">
      <c r="S6481" s="142"/>
      <c r="T6481" s="142"/>
    </row>
    <row r="6482" spans="19:20" x14ac:dyDescent="0.3">
      <c r="S6482" s="142"/>
      <c r="T6482" s="142"/>
    </row>
    <row r="6483" spans="19:20" x14ac:dyDescent="0.3">
      <c r="S6483" s="142"/>
      <c r="T6483" s="142"/>
    </row>
    <row r="6484" spans="19:20" x14ac:dyDescent="0.3">
      <c r="S6484" s="142"/>
      <c r="T6484" s="142"/>
    </row>
    <row r="6485" spans="19:20" x14ac:dyDescent="0.3">
      <c r="S6485" s="142"/>
      <c r="T6485" s="142"/>
    </row>
    <row r="6486" spans="19:20" x14ac:dyDescent="0.3">
      <c r="S6486" s="142"/>
      <c r="T6486" s="142"/>
    </row>
    <row r="6487" spans="19:20" x14ac:dyDescent="0.3">
      <c r="S6487" s="142"/>
      <c r="T6487" s="142"/>
    </row>
    <row r="6488" spans="19:20" x14ac:dyDescent="0.3">
      <c r="S6488" s="142"/>
      <c r="T6488" s="142"/>
    </row>
    <row r="6489" spans="19:20" x14ac:dyDescent="0.3">
      <c r="S6489" s="142"/>
      <c r="T6489" s="142"/>
    </row>
    <row r="6490" spans="19:20" x14ac:dyDescent="0.3">
      <c r="S6490" s="142"/>
      <c r="T6490" s="142"/>
    </row>
    <row r="6491" spans="19:20" x14ac:dyDescent="0.3">
      <c r="S6491" s="142"/>
      <c r="T6491" s="142"/>
    </row>
    <row r="6492" spans="19:20" x14ac:dyDescent="0.3">
      <c r="S6492" s="142"/>
      <c r="T6492" s="142"/>
    </row>
    <row r="6493" spans="19:20" x14ac:dyDescent="0.3">
      <c r="S6493" s="142"/>
      <c r="T6493" s="142"/>
    </row>
    <row r="6494" spans="19:20" x14ac:dyDescent="0.3">
      <c r="S6494" s="142"/>
      <c r="T6494" s="142"/>
    </row>
    <row r="6495" spans="19:20" x14ac:dyDescent="0.3">
      <c r="S6495" s="142"/>
      <c r="T6495" s="142"/>
    </row>
    <row r="6496" spans="19:20" x14ac:dyDescent="0.3">
      <c r="S6496" s="142"/>
      <c r="T6496" s="142"/>
    </row>
    <row r="6497" spans="19:20" x14ac:dyDescent="0.3">
      <c r="S6497" s="142"/>
      <c r="T6497" s="142"/>
    </row>
    <row r="6498" spans="19:20" x14ac:dyDescent="0.3">
      <c r="S6498" s="142"/>
      <c r="T6498" s="142"/>
    </row>
    <row r="6499" spans="19:20" x14ac:dyDescent="0.3">
      <c r="S6499" s="142"/>
      <c r="T6499" s="142"/>
    </row>
    <row r="6500" spans="19:20" x14ac:dyDescent="0.3">
      <c r="S6500" s="142"/>
      <c r="T6500" s="142"/>
    </row>
    <row r="6501" spans="19:20" x14ac:dyDescent="0.3">
      <c r="S6501" s="142"/>
      <c r="T6501" s="142"/>
    </row>
    <row r="6502" spans="19:20" x14ac:dyDescent="0.3">
      <c r="S6502" s="142"/>
      <c r="T6502" s="142"/>
    </row>
    <row r="6503" spans="19:20" x14ac:dyDescent="0.3">
      <c r="S6503" s="142"/>
      <c r="T6503" s="142"/>
    </row>
    <row r="6504" spans="19:20" x14ac:dyDescent="0.3">
      <c r="S6504" s="142"/>
      <c r="T6504" s="142"/>
    </row>
    <row r="6505" spans="19:20" x14ac:dyDescent="0.3">
      <c r="S6505" s="142"/>
      <c r="T6505" s="142"/>
    </row>
    <row r="6506" spans="19:20" x14ac:dyDescent="0.3">
      <c r="S6506" s="142"/>
      <c r="T6506" s="142"/>
    </row>
    <row r="6507" spans="19:20" x14ac:dyDescent="0.3">
      <c r="S6507" s="142"/>
      <c r="T6507" s="142"/>
    </row>
    <row r="6508" spans="19:20" x14ac:dyDescent="0.3">
      <c r="S6508" s="142"/>
      <c r="T6508" s="142"/>
    </row>
    <row r="6509" spans="19:20" x14ac:dyDescent="0.3">
      <c r="S6509" s="142"/>
      <c r="T6509" s="142"/>
    </row>
    <row r="6510" spans="19:20" x14ac:dyDescent="0.3">
      <c r="S6510" s="142"/>
      <c r="T6510" s="142"/>
    </row>
    <row r="6511" spans="19:20" x14ac:dyDescent="0.3">
      <c r="S6511" s="142"/>
      <c r="T6511" s="142"/>
    </row>
    <row r="6512" spans="19:20" x14ac:dyDescent="0.3">
      <c r="S6512" s="142"/>
      <c r="T6512" s="142"/>
    </row>
    <row r="6513" spans="19:20" x14ac:dyDescent="0.3">
      <c r="S6513" s="142"/>
      <c r="T6513" s="142"/>
    </row>
    <row r="6514" spans="19:20" x14ac:dyDescent="0.3">
      <c r="S6514" s="142"/>
      <c r="T6514" s="142"/>
    </row>
    <row r="6515" spans="19:20" x14ac:dyDescent="0.3">
      <c r="S6515" s="142"/>
      <c r="T6515" s="142"/>
    </row>
    <row r="6516" spans="19:20" x14ac:dyDescent="0.3">
      <c r="S6516" s="142"/>
      <c r="T6516" s="142"/>
    </row>
    <row r="6517" spans="19:20" x14ac:dyDescent="0.3">
      <c r="S6517" s="142"/>
      <c r="T6517" s="142"/>
    </row>
    <row r="6518" spans="19:20" x14ac:dyDescent="0.3">
      <c r="S6518" s="142"/>
      <c r="T6518" s="142"/>
    </row>
    <row r="6519" spans="19:20" x14ac:dyDescent="0.3">
      <c r="S6519" s="142"/>
      <c r="T6519" s="142"/>
    </row>
    <row r="6520" spans="19:20" x14ac:dyDescent="0.3">
      <c r="S6520" s="142"/>
      <c r="T6520" s="142"/>
    </row>
    <row r="6521" spans="19:20" x14ac:dyDescent="0.3">
      <c r="S6521" s="142"/>
      <c r="T6521" s="142"/>
    </row>
    <row r="6522" spans="19:20" x14ac:dyDescent="0.3">
      <c r="S6522" s="142"/>
      <c r="T6522" s="142"/>
    </row>
    <row r="6523" spans="19:20" x14ac:dyDescent="0.3">
      <c r="S6523" s="142"/>
      <c r="T6523" s="142"/>
    </row>
    <row r="6524" spans="19:20" x14ac:dyDescent="0.3">
      <c r="S6524" s="142"/>
      <c r="T6524" s="142"/>
    </row>
    <row r="6525" spans="19:20" x14ac:dyDescent="0.3">
      <c r="S6525" s="142"/>
      <c r="T6525" s="142"/>
    </row>
    <row r="6526" spans="19:20" x14ac:dyDescent="0.3">
      <c r="S6526" s="142"/>
      <c r="T6526" s="142"/>
    </row>
    <row r="6527" spans="19:20" x14ac:dyDescent="0.3">
      <c r="S6527" s="142"/>
      <c r="T6527" s="142"/>
    </row>
    <row r="6528" spans="19:20" x14ac:dyDescent="0.3">
      <c r="S6528" s="142"/>
      <c r="T6528" s="142"/>
    </row>
    <row r="6529" spans="19:20" x14ac:dyDescent="0.3">
      <c r="S6529" s="142"/>
      <c r="T6529" s="142"/>
    </row>
    <row r="6530" spans="19:20" x14ac:dyDescent="0.3">
      <c r="S6530" s="142"/>
      <c r="T6530" s="142"/>
    </row>
    <row r="6531" spans="19:20" x14ac:dyDescent="0.3">
      <c r="S6531" s="142"/>
      <c r="T6531" s="142"/>
    </row>
    <row r="6532" spans="19:20" x14ac:dyDescent="0.3">
      <c r="S6532" s="142"/>
      <c r="T6532" s="142"/>
    </row>
    <row r="6533" spans="19:20" x14ac:dyDescent="0.3">
      <c r="S6533" s="142"/>
      <c r="T6533" s="142"/>
    </row>
    <row r="6534" spans="19:20" x14ac:dyDescent="0.3">
      <c r="S6534" s="142"/>
      <c r="T6534" s="142"/>
    </row>
    <row r="6535" spans="19:20" x14ac:dyDescent="0.3">
      <c r="S6535" s="142"/>
      <c r="T6535" s="142"/>
    </row>
    <row r="6536" spans="19:20" x14ac:dyDescent="0.3">
      <c r="S6536" s="142"/>
      <c r="T6536" s="142"/>
    </row>
    <row r="6537" spans="19:20" x14ac:dyDescent="0.3">
      <c r="S6537" s="142"/>
      <c r="T6537" s="142"/>
    </row>
    <row r="6538" spans="19:20" x14ac:dyDescent="0.3">
      <c r="S6538" s="142"/>
      <c r="T6538" s="142"/>
    </row>
    <row r="6539" spans="19:20" x14ac:dyDescent="0.3">
      <c r="S6539" s="142"/>
      <c r="T6539" s="142"/>
    </row>
    <row r="6540" spans="19:20" x14ac:dyDescent="0.3">
      <c r="S6540" s="142"/>
      <c r="T6540" s="142"/>
    </row>
    <row r="6541" spans="19:20" x14ac:dyDescent="0.3">
      <c r="S6541" s="142"/>
      <c r="T6541" s="142"/>
    </row>
    <row r="6542" spans="19:20" x14ac:dyDescent="0.3">
      <c r="S6542" s="142"/>
      <c r="T6542" s="142"/>
    </row>
    <row r="6543" spans="19:20" x14ac:dyDescent="0.3">
      <c r="S6543" s="142"/>
      <c r="T6543" s="142"/>
    </row>
    <row r="6544" spans="19:20" x14ac:dyDescent="0.3">
      <c r="S6544" s="142"/>
      <c r="T6544" s="142"/>
    </row>
    <row r="6545" spans="19:20" x14ac:dyDescent="0.3">
      <c r="S6545" s="142"/>
      <c r="T6545" s="142"/>
    </row>
    <row r="6546" spans="19:20" x14ac:dyDescent="0.3">
      <c r="S6546" s="142"/>
      <c r="T6546" s="142"/>
    </row>
    <row r="6547" spans="19:20" x14ac:dyDescent="0.3">
      <c r="S6547" s="142"/>
      <c r="T6547" s="142"/>
    </row>
    <row r="6548" spans="19:20" x14ac:dyDescent="0.3">
      <c r="S6548" s="142"/>
      <c r="T6548" s="142"/>
    </row>
    <row r="6549" spans="19:20" x14ac:dyDescent="0.3">
      <c r="S6549" s="142"/>
      <c r="T6549" s="142"/>
    </row>
    <row r="6550" spans="19:20" x14ac:dyDescent="0.3">
      <c r="S6550" s="142"/>
      <c r="T6550" s="142"/>
    </row>
    <row r="6551" spans="19:20" x14ac:dyDescent="0.3">
      <c r="S6551" s="142"/>
      <c r="T6551" s="142"/>
    </row>
    <row r="6552" spans="19:20" x14ac:dyDescent="0.3">
      <c r="S6552" s="142"/>
      <c r="T6552" s="142"/>
    </row>
    <row r="6553" spans="19:20" x14ac:dyDescent="0.3">
      <c r="S6553" s="142"/>
      <c r="T6553" s="142"/>
    </row>
    <row r="6554" spans="19:20" x14ac:dyDescent="0.3">
      <c r="S6554" s="142"/>
      <c r="T6554" s="142"/>
    </row>
    <row r="6555" spans="19:20" x14ac:dyDescent="0.3">
      <c r="S6555" s="142"/>
      <c r="T6555" s="142"/>
    </row>
    <row r="6556" spans="19:20" x14ac:dyDescent="0.3">
      <c r="S6556" s="142"/>
      <c r="T6556" s="142"/>
    </row>
    <row r="6557" spans="19:20" x14ac:dyDescent="0.3">
      <c r="S6557" s="142"/>
      <c r="T6557" s="142"/>
    </row>
    <row r="6558" spans="19:20" x14ac:dyDescent="0.3">
      <c r="S6558" s="142"/>
      <c r="T6558" s="142"/>
    </row>
    <row r="6559" spans="19:20" x14ac:dyDescent="0.3">
      <c r="S6559" s="142"/>
      <c r="T6559" s="142"/>
    </row>
    <row r="6560" spans="19:20" x14ac:dyDescent="0.3">
      <c r="S6560" s="142"/>
      <c r="T6560" s="142"/>
    </row>
    <row r="6561" spans="19:20" x14ac:dyDescent="0.3">
      <c r="S6561" s="142"/>
      <c r="T6561" s="142"/>
    </row>
    <row r="6562" spans="19:20" x14ac:dyDescent="0.3">
      <c r="S6562" s="142"/>
      <c r="T6562" s="142"/>
    </row>
    <row r="6563" spans="19:20" x14ac:dyDescent="0.3">
      <c r="S6563" s="142"/>
      <c r="T6563" s="142"/>
    </row>
    <row r="6564" spans="19:20" x14ac:dyDescent="0.3">
      <c r="S6564" s="142"/>
      <c r="T6564" s="142"/>
    </row>
    <row r="6565" spans="19:20" x14ac:dyDescent="0.3">
      <c r="S6565" s="142"/>
      <c r="T6565" s="142"/>
    </row>
    <row r="6566" spans="19:20" x14ac:dyDescent="0.3">
      <c r="S6566" s="142"/>
      <c r="T6566" s="142"/>
    </row>
    <row r="6567" spans="19:20" x14ac:dyDescent="0.3">
      <c r="S6567" s="142"/>
      <c r="T6567" s="142"/>
    </row>
    <row r="6568" spans="19:20" x14ac:dyDescent="0.3">
      <c r="S6568" s="142"/>
      <c r="T6568" s="142"/>
    </row>
    <row r="6569" spans="19:20" x14ac:dyDescent="0.3">
      <c r="S6569" s="142"/>
      <c r="T6569" s="142"/>
    </row>
    <row r="6570" spans="19:20" x14ac:dyDescent="0.3">
      <c r="S6570" s="142"/>
      <c r="T6570" s="142"/>
    </row>
    <row r="6571" spans="19:20" x14ac:dyDescent="0.3">
      <c r="S6571" s="142"/>
      <c r="T6571" s="142"/>
    </row>
    <row r="6572" spans="19:20" x14ac:dyDescent="0.3">
      <c r="S6572" s="142"/>
      <c r="T6572" s="142"/>
    </row>
    <row r="6573" spans="19:20" x14ac:dyDescent="0.3">
      <c r="S6573" s="142"/>
      <c r="T6573" s="142"/>
    </row>
    <row r="6574" spans="19:20" x14ac:dyDescent="0.3">
      <c r="S6574" s="142"/>
      <c r="T6574" s="142"/>
    </row>
    <row r="6575" spans="19:20" x14ac:dyDescent="0.3">
      <c r="S6575" s="142"/>
      <c r="T6575" s="142"/>
    </row>
    <row r="6576" spans="19:20" x14ac:dyDescent="0.3">
      <c r="S6576" s="142"/>
      <c r="T6576" s="142"/>
    </row>
    <row r="6577" spans="19:20" x14ac:dyDescent="0.3">
      <c r="S6577" s="142"/>
      <c r="T6577" s="142"/>
    </row>
    <row r="6578" spans="19:20" x14ac:dyDescent="0.3">
      <c r="S6578" s="142"/>
      <c r="T6578" s="142"/>
    </row>
    <row r="6579" spans="19:20" x14ac:dyDescent="0.3">
      <c r="S6579" s="142"/>
      <c r="T6579" s="142"/>
    </row>
    <row r="6580" spans="19:20" x14ac:dyDescent="0.3">
      <c r="S6580" s="142"/>
      <c r="T6580" s="142"/>
    </row>
    <row r="6581" spans="19:20" x14ac:dyDescent="0.3">
      <c r="S6581" s="142"/>
      <c r="T6581" s="142"/>
    </row>
    <row r="6582" spans="19:20" x14ac:dyDescent="0.3">
      <c r="S6582" s="142"/>
      <c r="T6582" s="142"/>
    </row>
    <row r="6583" spans="19:20" x14ac:dyDescent="0.3">
      <c r="S6583" s="142"/>
      <c r="T6583" s="142"/>
    </row>
    <row r="6584" spans="19:20" x14ac:dyDescent="0.3">
      <c r="S6584" s="142"/>
      <c r="T6584" s="142"/>
    </row>
    <row r="6585" spans="19:20" x14ac:dyDescent="0.3">
      <c r="S6585" s="142"/>
      <c r="T6585" s="142"/>
    </row>
    <row r="6586" spans="19:20" x14ac:dyDescent="0.3">
      <c r="S6586" s="142"/>
      <c r="T6586" s="142"/>
    </row>
    <row r="6587" spans="19:20" x14ac:dyDescent="0.3">
      <c r="S6587" s="142"/>
      <c r="T6587" s="142"/>
    </row>
    <row r="6588" spans="19:20" x14ac:dyDescent="0.3">
      <c r="S6588" s="142"/>
      <c r="T6588" s="142"/>
    </row>
    <row r="6589" spans="19:20" x14ac:dyDescent="0.3">
      <c r="S6589" s="142"/>
      <c r="T6589" s="142"/>
    </row>
    <row r="6590" spans="19:20" x14ac:dyDescent="0.3">
      <c r="S6590" s="142"/>
      <c r="T6590" s="142"/>
    </row>
    <row r="6591" spans="19:20" x14ac:dyDescent="0.3">
      <c r="S6591" s="142"/>
      <c r="T6591" s="142"/>
    </row>
    <row r="6592" spans="19:20" x14ac:dyDescent="0.3">
      <c r="S6592" s="142"/>
      <c r="T6592" s="142"/>
    </row>
    <row r="6593" spans="19:20" x14ac:dyDescent="0.3">
      <c r="S6593" s="142"/>
      <c r="T6593" s="142"/>
    </row>
    <row r="6594" spans="19:20" x14ac:dyDescent="0.3">
      <c r="S6594" s="142"/>
      <c r="T6594" s="142"/>
    </row>
    <row r="6595" spans="19:20" x14ac:dyDescent="0.3">
      <c r="S6595" s="142"/>
      <c r="T6595" s="142"/>
    </row>
    <row r="6596" spans="19:20" x14ac:dyDescent="0.3">
      <c r="S6596" s="142"/>
      <c r="T6596" s="142"/>
    </row>
    <row r="6597" spans="19:20" x14ac:dyDescent="0.3">
      <c r="S6597" s="142"/>
      <c r="T6597" s="142"/>
    </row>
    <row r="6598" spans="19:20" x14ac:dyDescent="0.3">
      <c r="S6598" s="142"/>
      <c r="T6598" s="142"/>
    </row>
    <row r="6599" spans="19:20" x14ac:dyDescent="0.3">
      <c r="S6599" s="142"/>
      <c r="T6599" s="142"/>
    </row>
    <row r="6600" spans="19:20" x14ac:dyDescent="0.3">
      <c r="S6600" s="142"/>
      <c r="T6600" s="142"/>
    </row>
    <row r="6601" spans="19:20" x14ac:dyDescent="0.3">
      <c r="S6601" s="142"/>
      <c r="T6601" s="142"/>
    </row>
    <row r="6602" spans="19:20" x14ac:dyDescent="0.3">
      <c r="S6602" s="142"/>
      <c r="T6602" s="142"/>
    </row>
    <row r="6603" spans="19:20" x14ac:dyDescent="0.3">
      <c r="S6603" s="142"/>
      <c r="T6603" s="142"/>
    </row>
    <row r="6604" spans="19:20" x14ac:dyDescent="0.3">
      <c r="S6604" s="142"/>
      <c r="T6604" s="142"/>
    </row>
    <row r="6605" spans="19:20" x14ac:dyDescent="0.3">
      <c r="S6605" s="142"/>
      <c r="T6605" s="142"/>
    </row>
    <row r="6606" spans="19:20" x14ac:dyDescent="0.3">
      <c r="S6606" s="142"/>
      <c r="T6606" s="142"/>
    </row>
    <row r="6607" spans="19:20" x14ac:dyDescent="0.3">
      <c r="S6607" s="142"/>
      <c r="T6607" s="142"/>
    </row>
    <row r="6608" spans="19:20" x14ac:dyDescent="0.3">
      <c r="S6608" s="142"/>
      <c r="T6608" s="142"/>
    </row>
    <row r="6609" spans="19:20" x14ac:dyDescent="0.3">
      <c r="S6609" s="142"/>
      <c r="T6609" s="142"/>
    </row>
    <row r="6610" spans="19:20" x14ac:dyDescent="0.3">
      <c r="S6610" s="142"/>
      <c r="T6610" s="142"/>
    </row>
    <row r="6611" spans="19:20" x14ac:dyDescent="0.3">
      <c r="S6611" s="142"/>
      <c r="T6611" s="142"/>
    </row>
    <row r="6612" spans="19:20" x14ac:dyDescent="0.3">
      <c r="S6612" s="142"/>
      <c r="T6612" s="142"/>
    </row>
    <row r="6613" spans="19:20" x14ac:dyDescent="0.3">
      <c r="S6613" s="142"/>
      <c r="T6613" s="142"/>
    </row>
    <row r="6614" spans="19:20" x14ac:dyDescent="0.3">
      <c r="S6614" s="142"/>
      <c r="T6614" s="142"/>
    </row>
    <row r="6615" spans="19:20" x14ac:dyDescent="0.3">
      <c r="S6615" s="142"/>
      <c r="T6615" s="142"/>
    </row>
    <row r="6616" spans="19:20" x14ac:dyDescent="0.3">
      <c r="S6616" s="142"/>
      <c r="T6616" s="142"/>
    </row>
    <row r="6617" spans="19:20" x14ac:dyDescent="0.3">
      <c r="S6617" s="142"/>
      <c r="T6617" s="142"/>
    </row>
    <row r="6618" spans="19:20" x14ac:dyDescent="0.3">
      <c r="S6618" s="142"/>
      <c r="T6618" s="142"/>
    </row>
    <row r="6619" spans="19:20" x14ac:dyDescent="0.3">
      <c r="S6619" s="142"/>
      <c r="T6619" s="142"/>
    </row>
    <row r="6620" spans="19:20" x14ac:dyDescent="0.3">
      <c r="S6620" s="142"/>
      <c r="T6620" s="142"/>
    </row>
    <row r="6621" spans="19:20" x14ac:dyDescent="0.3">
      <c r="S6621" s="142"/>
      <c r="T6621" s="142"/>
    </row>
    <row r="6622" spans="19:20" x14ac:dyDescent="0.3">
      <c r="S6622" s="142"/>
      <c r="T6622" s="142"/>
    </row>
    <row r="6623" spans="19:20" x14ac:dyDescent="0.3">
      <c r="S6623" s="142"/>
      <c r="T6623" s="142"/>
    </row>
    <row r="6624" spans="19:20" x14ac:dyDescent="0.3">
      <c r="S6624" s="142"/>
      <c r="T6624" s="142"/>
    </row>
    <row r="6625" spans="19:20" x14ac:dyDescent="0.3">
      <c r="S6625" s="142"/>
      <c r="T6625" s="142"/>
    </row>
    <row r="6626" spans="19:20" x14ac:dyDescent="0.3">
      <c r="S6626" s="142"/>
      <c r="T6626" s="142"/>
    </row>
    <row r="6627" spans="19:20" x14ac:dyDescent="0.3">
      <c r="S6627" s="142"/>
      <c r="T6627" s="142"/>
    </row>
    <row r="6628" spans="19:20" x14ac:dyDescent="0.3">
      <c r="S6628" s="142"/>
      <c r="T6628" s="142"/>
    </row>
    <row r="6629" spans="19:20" x14ac:dyDescent="0.3">
      <c r="S6629" s="142"/>
      <c r="T6629" s="142"/>
    </row>
    <row r="6630" spans="19:20" x14ac:dyDescent="0.3">
      <c r="S6630" s="142"/>
      <c r="T6630" s="142"/>
    </row>
    <row r="6631" spans="19:20" x14ac:dyDescent="0.3">
      <c r="S6631" s="142"/>
      <c r="T6631" s="142"/>
    </row>
    <row r="6632" spans="19:20" x14ac:dyDescent="0.3">
      <c r="S6632" s="142"/>
      <c r="T6632" s="142"/>
    </row>
    <row r="6633" spans="19:20" x14ac:dyDescent="0.3">
      <c r="S6633" s="142"/>
      <c r="T6633" s="142"/>
    </row>
    <row r="6634" spans="19:20" x14ac:dyDescent="0.3">
      <c r="S6634" s="142"/>
      <c r="T6634" s="142"/>
    </row>
    <row r="6635" spans="19:20" x14ac:dyDescent="0.3">
      <c r="S6635" s="142"/>
      <c r="T6635" s="142"/>
    </row>
    <row r="6636" spans="19:20" x14ac:dyDescent="0.3">
      <c r="S6636" s="142"/>
      <c r="T6636" s="142"/>
    </row>
    <row r="6637" spans="19:20" x14ac:dyDescent="0.3">
      <c r="S6637" s="142"/>
      <c r="T6637" s="142"/>
    </row>
    <row r="6638" spans="19:20" x14ac:dyDescent="0.3">
      <c r="S6638" s="142"/>
      <c r="T6638" s="142"/>
    </row>
    <row r="6639" spans="19:20" x14ac:dyDescent="0.3">
      <c r="S6639" s="142"/>
      <c r="T6639" s="142"/>
    </row>
    <row r="6640" spans="19:20" x14ac:dyDescent="0.3">
      <c r="S6640" s="142"/>
      <c r="T6640" s="142"/>
    </row>
    <row r="6641" spans="19:20" x14ac:dyDescent="0.3">
      <c r="S6641" s="142"/>
      <c r="T6641" s="142"/>
    </row>
    <row r="6642" spans="19:20" x14ac:dyDescent="0.3">
      <c r="S6642" s="142"/>
      <c r="T6642" s="142"/>
    </row>
    <row r="6643" spans="19:20" x14ac:dyDescent="0.3">
      <c r="S6643" s="142"/>
      <c r="T6643" s="142"/>
    </row>
    <row r="6644" spans="19:20" x14ac:dyDescent="0.3">
      <c r="S6644" s="142"/>
      <c r="T6644" s="142"/>
    </row>
    <row r="6645" spans="19:20" x14ac:dyDescent="0.3">
      <c r="S6645" s="142"/>
      <c r="T6645" s="142"/>
    </row>
    <row r="6646" spans="19:20" x14ac:dyDescent="0.3">
      <c r="S6646" s="142"/>
      <c r="T6646" s="142"/>
    </row>
    <row r="6647" spans="19:20" x14ac:dyDescent="0.3">
      <c r="S6647" s="142"/>
      <c r="T6647" s="142"/>
    </row>
    <row r="6648" spans="19:20" x14ac:dyDescent="0.3">
      <c r="S6648" s="142"/>
      <c r="T6648" s="142"/>
    </row>
    <row r="6649" spans="19:20" x14ac:dyDescent="0.3">
      <c r="S6649" s="142"/>
      <c r="T6649" s="142"/>
    </row>
    <row r="6650" spans="19:20" x14ac:dyDescent="0.3">
      <c r="S6650" s="142"/>
      <c r="T6650" s="142"/>
    </row>
    <row r="6651" spans="19:20" x14ac:dyDescent="0.3">
      <c r="S6651" s="142"/>
      <c r="T6651" s="142"/>
    </row>
    <row r="6652" spans="19:20" x14ac:dyDescent="0.3">
      <c r="S6652" s="142"/>
      <c r="T6652" s="142"/>
    </row>
    <row r="6653" spans="19:20" x14ac:dyDescent="0.3">
      <c r="S6653" s="142"/>
      <c r="T6653" s="142"/>
    </row>
    <row r="6654" spans="19:20" x14ac:dyDescent="0.3">
      <c r="S6654" s="142"/>
      <c r="T6654" s="142"/>
    </row>
    <row r="6655" spans="19:20" x14ac:dyDescent="0.3">
      <c r="S6655" s="142"/>
      <c r="T6655" s="142"/>
    </row>
    <row r="6656" spans="19:20" x14ac:dyDescent="0.3">
      <c r="S6656" s="142"/>
      <c r="T6656" s="142"/>
    </row>
    <row r="6657" spans="19:20" x14ac:dyDescent="0.3">
      <c r="S6657" s="142"/>
      <c r="T6657" s="142"/>
    </row>
    <row r="6658" spans="19:20" x14ac:dyDescent="0.3">
      <c r="S6658" s="142"/>
      <c r="T6658" s="142"/>
    </row>
    <row r="6659" spans="19:20" x14ac:dyDescent="0.3">
      <c r="S6659" s="142"/>
      <c r="T6659" s="142"/>
    </row>
    <row r="6660" spans="19:20" x14ac:dyDescent="0.3">
      <c r="S6660" s="142"/>
      <c r="T6660" s="142"/>
    </row>
    <row r="6661" spans="19:20" x14ac:dyDescent="0.3">
      <c r="S6661" s="142"/>
      <c r="T6661" s="142"/>
    </row>
    <row r="6662" spans="19:20" x14ac:dyDescent="0.3">
      <c r="S6662" s="142"/>
      <c r="T6662" s="142"/>
    </row>
    <row r="6663" spans="19:20" x14ac:dyDescent="0.3">
      <c r="S6663" s="142"/>
      <c r="T6663" s="142"/>
    </row>
    <row r="6664" spans="19:20" x14ac:dyDescent="0.3">
      <c r="S6664" s="142"/>
      <c r="T6664" s="142"/>
    </row>
    <row r="6665" spans="19:20" x14ac:dyDescent="0.3">
      <c r="S6665" s="142"/>
      <c r="T6665" s="142"/>
    </row>
    <row r="6666" spans="19:20" x14ac:dyDescent="0.3">
      <c r="S6666" s="142"/>
      <c r="T6666" s="142"/>
    </row>
    <row r="6667" spans="19:20" x14ac:dyDescent="0.3">
      <c r="S6667" s="142"/>
      <c r="T6667" s="142"/>
    </row>
    <row r="6668" spans="19:20" x14ac:dyDescent="0.3">
      <c r="S6668" s="142"/>
      <c r="T6668" s="142"/>
    </row>
    <row r="6669" spans="19:20" x14ac:dyDescent="0.3">
      <c r="S6669" s="142"/>
      <c r="T6669" s="142"/>
    </row>
    <row r="6670" spans="19:20" x14ac:dyDescent="0.3">
      <c r="S6670" s="142"/>
      <c r="T6670" s="142"/>
    </row>
    <row r="6671" spans="19:20" x14ac:dyDescent="0.3">
      <c r="S6671" s="142"/>
      <c r="T6671" s="142"/>
    </row>
    <row r="6672" spans="19:20" x14ac:dyDescent="0.3">
      <c r="S6672" s="142"/>
      <c r="T6672" s="142"/>
    </row>
    <row r="6673" spans="19:20" x14ac:dyDescent="0.3">
      <c r="S6673" s="142"/>
      <c r="T6673" s="142"/>
    </row>
    <row r="6674" spans="19:20" x14ac:dyDescent="0.3">
      <c r="S6674" s="142"/>
      <c r="T6674" s="142"/>
    </row>
    <row r="6675" spans="19:20" x14ac:dyDescent="0.3">
      <c r="S6675" s="142"/>
      <c r="T6675" s="142"/>
    </row>
    <row r="6676" spans="19:20" x14ac:dyDescent="0.3">
      <c r="S6676" s="142"/>
      <c r="T6676" s="142"/>
    </row>
    <row r="6677" spans="19:20" x14ac:dyDescent="0.3">
      <c r="S6677" s="142"/>
      <c r="T6677" s="142"/>
    </row>
    <row r="6678" spans="19:20" x14ac:dyDescent="0.3">
      <c r="S6678" s="142"/>
      <c r="T6678" s="142"/>
    </row>
    <row r="6679" spans="19:20" x14ac:dyDescent="0.3">
      <c r="S6679" s="142"/>
      <c r="T6679" s="142"/>
    </row>
    <row r="6680" spans="19:20" x14ac:dyDescent="0.3">
      <c r="S6680" s="142"/>
      <c r="T6680" s="142"/>
    </row>
    <row r="6681" spans="19:20" x14ac:dyDescent="0.3">
      <c r="S6681" s="142"/>
      <c r="T6681" s="142"/>
    </row>
    <row r="6682" spans="19:20" x14ac:dyDescent="0.3">
      <c r="S6682" s="142"/>
      <c r="T6682" s="142"/>
    </row>
    <row r="6683" spans="19:20" x14ac:dyDescent="0.3">
      <c r="S6683" s="142"/>
      <c r="T6683" s="142"/>
    </row>
    <row r="6684" spans="19:20" x14ac:dyDescent="0.3">
      <c r="S6684" s="142"/>
      <c r="T6684" s="142"/>
    </row>
    <row r="6685" spans="19:20" x14ac:dyDescent="0.3">
      <c r="S6685" s="142"/>
      <c r="T6685" s="142"/>
    </row>
    <row r="6686" spans="19:20" x14ac:dyDescent="0.3">
      <c r="S6686" s="142"/>
      <c r="T6686" s="142"/>
    </row>
    <row r="6687" spans="19:20" x14ac:dyDescent="0.3">
      <c r="S6687" s="142"/>
      <c r="T6687" s="142"/>
    </row>
    <row r="6688" spans="19:20" x14ac:dyDescent="0.3">
      <c r="S6688" s="142"/>
      <c r="T6688" s="142"/>
    </row>
    <row r="6689" spans="19:20" x14ac:dyDescent="0.3">
      <c r="S6689" s="142"/>
      <c r="T6689" s="142"/>
    </row>
    <row r="6690" spans="19:20" x14ac:dyDescent="0.3">
      <c r="S6690" s="142"/>
      <c r="T6690" s="142"/>
    </row>
    <row r="6691" spans="19:20" x14ac:dyDescent="0.3">
      <c r="S6691" s="142"/>
      <c r="T6691" s="142"/>
    </row>
    <row r="6692" spans="19:20" x14ac:dyDescent="0.3">
      <c r="S6692" s="142"/>
      <c r="T6692" s="142"/>
    </row>
    <row r="6693" spans="19:20" x14ac:dyDescent="0.3">
      <c r="S6693" s="142"/>
      <c r="T6693" s="142"/>
    </row>
    <row r="6694" spans="19:20" x14ac:dyDescent="0.3">
      <c r="S6694" s="142"/>
      <c r="T6694" s="142"/>
    </row>
    <row r="6695" spans="19:20" x14ac:dyDescent="0.3">
      <c r="S6695" s="142"/>
      <c r="T6695" s="142"/>
    </row>
    <row r="6696" spans="19:20" x14ac:dyDescent="0.3">
      <c r="S6696" s="142"/>
      <c r="T6696" s="142"/>
    </row>
    <row r="6697" spans="19:20" x14ac:dyDescent="0.3">
      <c r="S6697" s="142"/>
      <c r="T6697" s="142"/>
    </row>
    <row r="6698" spans="19:20" x14ac:dyDescent="0.3">
      <c r="S6698" s="142"/>
      <c r="T6698" s="142"/>
    </row>
    <row r="6699" spans="19:20" x14ac:dyDescent="0.3">
      <c r="S6699" s="142"/>
      <c r="T6699" s="142"/>
    </row>
    <row r="6700" spans="19:20" x14ac:dyDescent="0.3">
      <c r="S6700" s="142"/>
      <c r="T6700" s="142"/>
    </row>
    <row r="6701" spans="19:20" x14ac:dyDescent="0.3">
      <c r="S6701" s="142"/>
      <c r="T6701" s="142"/>
    </row>
    <row r="6702" spans="19:20" x14ac:dyDescent="0.3">
      <c r="S6702" s="142"/>
      <c r="T6702" s="142"/>
    </row>
    <row r="6703" spans="19:20" x14ac:dyDescent="0.3">
      <c r="S6703" s="142"/>
      <c r="T6703" s="142"/>
    </row>
    <row r="6704" spans="19:20" x14ac:dyDescent="0.3">
      <c r="S6704" s="142"/>
      <c r="T6704" s="142"/>
    </row>
    <row r="6705" spans="19:20" x14ac:dyDescent="0.3">
      <c r="S6705" s="142"/>
      <c r="T6705" s="142"/>
    </row>
    <row r="6706" spans="19:20" x14ac:dyDescent="0.3">
      <c r="S6706" s="142"/>
      <c r="T6706" s="142"/>
    </row>
    <row r="6707" spans="19:20" x14ac:dyDescent="0.3">
      <c r="S6707" s="142"/>
      <c r="T6707" s="142"/>
    </row>
    <row r="6708" spans="19:20" x14ac:dyDescent="0.3">
      <c r="S6708" s="142"/>
      <c r="T6708" s="142"/>
    </row>
    <row r="6709" spans="19:20" x14ac:dyDescent="0.3">
      <c r="S6709" s="142"/>
      <c r="T6709" s="142"/>
    </row>
    <row r="6710" spans="19:20" x14ac:dyDescent="0.3">
      <c r="S6710" s="142"/>
      <c r="T6710" s="142"/>
    </row>
    <row r="6711" spans="19:20" x14ac:dyDescent="0.3">
      <c r="S6711" s="142"/>
      <c r="T6711" s="142"/>
    </row>
    <row r="6712" spans="19:20" x14ac:dyDescent="0.3">
      <c r="S6712" s="142"/>
      <c r="T6712" s="142"/>
    </row>
    <row r="6713" spans="19:20" x14ac:dyDescent="0.3">
      <c r="S6713" s="142"/>
      <c r="T6713" s="142"/>
    </row>
    <row r="6714" spans="19:20" x14ac:dyDescent="0.3">
      <c r="S6714" s="142"/>
      <c r="T6714" s="142"/>
    </row>
    <row r="6715" spans="19:20" x14ac:dyDescent="0.3">
      <c r="S6715" s="142"/>
      <c r="T6715" s="142"/>
    </row>
    <row r="6716" spans="19:20" x14ac:dyDescent="0.3">
      <c r="S6716" s="142"/>
      <c r="T6716" s="142"/>
    </row>
    <row r="6717" spans="19:20" x14ac:dyDescent="0.3">
      <c r="S6717" s="142"/>
      <c r="T6717" s="142"/>
    </row>
    <row r="6718" spans="19:20" x14ac:dyDescent="0.3">
      <c r="S6718" s="142"/>
      <c r="T6718" s="142"/>
    </row>
    <row r="6719" spans="19:20" x14ac:dyDescent="0.3">
      <c r="S6719" s="142"/>
      <c r="T6719" s="142"/>
    </row>
    <row r="6720" spans="19:20" x14ac:dyDescent="0.3">
      <c r="S6720" s="142"/>
      <c r="T6720" s="142"/>
    </row>
    <row r="6721" spans="19:20" x14ac:dyDescent="0.3">
      <c r="S6721" s="142"/>
      <c r="T6721" s="142"/>
    </row>
    <row r="6722" spans="19:20" x14ac:dyDescent="0.3">
      <c r="S6722" s="142"/>
      <c r="T6722" s="142"/>
    </row>
    <row r="6723" spans="19:20" x14ac:dyDescent="0.3">
      <c r="S6723" s="142"/>
      <c r="T6723" s="142"/>
    </row>
    <row r="6724" spans="19:20" x14ac:dyDescent="0.3">
      <c r="S6724" s="142"/>
      <c r="T6724" s="142"/>
    </row>
    <row r="6725" spans="19:20" x14ac:dyDescent="0.3">
      <c r="S6725" s="142"/>
      <c r="T6725" s="142"/>
    </row>
    <row r="6726" spans="19:20" x14ac:dyDescent="0.3">
      <c r="S6726" s="142"/>
      <c r="T6726" s="142"/>
    </row>
    <row r="6727" spans="19:20" x14ac:dyDescent="0.3">
      <c r="S6727" s="142"/>
      <c r="T6727" s="142"/>
    </row>
    <row r="6728" spans="19:20" x14ac:dyDescent="0.3">
      <c r="S6728" s="142"/>
      <c r="T6728" s="142"/>
    </row>
    <row r="6729" spans="19:20" x14ac:dyDescent="0.3">
      <c r="S6729" s="142"/>
      <c r="T6729" s="142"/>
    </row>
    <row r="6730" spans="19:20" x14ac:dyDescent="0.3">
      <c r="S6730" s="142"/>
      <c r="T6730" s="142"/>
    </row>
    <row r="6731" spans="19:20" x14ac:dyDescent="0.3">
      <c r="S6731" s="142"/>
      <c r="T6731" s="142"/>
    </row>
    <row r="6732" spans="19:20" x14ac:dyDescent="0.3">
      <c r="S6732" s="142"/>
      <c r="T6732" s="142"/>
    </row>
    <row r="6733" spans="19:20" x14ac:dyDescent="0.3">
      <c r="S6733" s="142"/>
      <c r="T6733" s="142"/>
    </row>
    <row r="6734" spans="19:20" x14ac:dyDescent="0.3">
      <c r="S6734" s="142"/>
      <c r="T6734" s="142"/>
    </row>
    <row r="6735" spans="19:20" x14ac:dyDescent="0.3">
      <c r="S6735" s="142"/>
      <c r="T6735" s="142"/>
    </row>
    <row r="6736" spans="19:20" x14ac:dyDescent="0.3">
      <c r="S6736" s="142"/>
      <c r="T6736" s="142"/>
    </row>
    <row r="6737" spans="19:20" x14ac:dyDescent="0.3">
      <c r="S6737" s="142"/>
      <c r="T6737" s="142"/>
    </row>
    <row r="6738" spans="19:20" x14ac:dyDescent="0.3">
      <c r="S6738" s="142"/>
      <c r="T6738" s="142"/>
    </row>
    <row r="6739" spans="19:20" x14ac:dyDescent="0.3">
      <c r="S6739" s="142"/>
      <c r="T6739" s="142"/>
    </row>
    <row r="6740" spans="19:20" x14ac:dyDescent="0.3">
      <c r="S6740" s="142"/>
      <c r="T6740" s="142"/>
    </row>
    <row r="6741" spans="19:20" x14ac:dyDescent="0.3">
      <c r="S6741" s="142"/>
      <c r="T6741" s="142"/>
    </row>
    <row r="6742" spans="19:20" x14ac:dyDescent="0.3">
      <c r="S6742" s="142"/>
      <c r="T6742" s="142"/>
    </row>
    <row r="6743" spans="19:20" x14ac:dyDescent="0.3">
      <c r="S6743" s="142"/>
      <c r="T6743" s="142"/>
    </row>
    <row r="6744" spans="19:20" x14ac:dyDescent="0.3">
      <c r="S6744" s="142"/>
      <c r="T6744" s="142"/>
    </row>
    <row r="6745" spans="19:20" x14ac:dyDescent="0.3">
      <c r="S6745" s="142"/>
      <c r="T6745" s="142"/>
    </row>
    <row r="6746" spans="19:20" x14ac:dyDescent="0.3">
      <c r="S6746" s="142"/>
      <c r="T6746" s="142"/>
    </row>
    <row r="6747" spans="19:20" x14ac:dyDescent="0.3">
      <c r="S6747" s="142"/>
      <c r="T6747" s="142"/>
    </row>
    <row r="6748" spans="19:20" x14ac:dyDescent="0.3">
      <c r="S6748" s="142"/>
      <c r="T6748" s="142"/>
    </row>
    <row r="6749" spans="19:20" x14ac:dyDescent="0.3">
      <c r="S6749" s="142"/>
      <c r="T6749" s="142"/>
    </row>
    <row r="6750" spans="19:20" x14ac:dyDescent="0.3">
      <c r="S6750" s="142"/>
      <c r="T6750" s="142"/>
    </row>
    <row r="6751" spans="19:20" x14ac:dyDescent="0.3">
      <c r="S6751" s="142"/>
      <c r="T6751" s="142"/>
    </row>
    <row r="6752" spans="19:20" x14ac:dyDescent="0.3">
      <c r="S6752" s="142"/>
      <c r="T6752" s="142"/>
    </row>
    <row r="6753" spans="19:20" x14ac:dyDescent="0.3">
      <c r="S6753" s="142"/>
      <c r="T6753" s="142"/>
    </row>
    <row r="6754" spans="19:20" x14ac:dyDescent="0.3">
      <c r="S6754" s="142"/>
      <c r="T6754" s="142"/>
    </row>
    <row r="6755" spans="19:20" x14ac:dyDescent="0.3">
      <c r="S6755" s="142"/>
      <c r="T6755" s="142"/>
    </row>
    <row r="6756" spans="19:20" x14ac:dyDescent="0.3">
      <c r="S6756" s="142"/>
      <c r="T6756" s="142"/>
    </row>
    <row r="6757" spans="19:20" x14ac:dyDescent="0.3">
      <c r="S6757" s="142"/>
      <c r="T6757" s="142"/>
    </row>
    <row r="6758" spans="19:20" x14ac:dyDescent="0.3">
      <c r="S6758" s="142"/>
      <c r="T6758" s="142"/>
    </row>
    <row r="6759" spans="19:20" x14ac:dyDescent="0.3">
      <c r="S6759" s="142"/>
      <c r="T6759" s="142"/>
    </row>
    <row r="6760" spans="19:20" x14ac:dyDescent="0.3">
      <c r="S6760" s="142"/>
      <c r="T6760" s="142"/>
    </row>
    <row r="6761" spans="19:20" x14ac:dyDescent="0.3">
      <c r="S6761" s="142"/>
      <c r="T6761" s="142"/>
    </row>
    <row r="6762" spans="19:20" x14ac:dyDescent="0.3">
      <c r="S6762" s="142"/>
      <c r="T6762" s="142"/>
    </row>
    <row r="6763" spans="19:20" x14ac:dyDescent="0.3">
      <c r="S6763" s="142"/>
      <c r="T6763" s="142"/>
    </row>
    <row r="6764" spans="19:20" x14ac:dyDescent="0.3">
      <c r="S6764" s="142"/>
      <c r="T6764" s="142"/>
    </row>
    <row r="6765" spans="19:20" x14ac:dyDescent="0.3">
      <c r="S6765" s="142"/>
      <c r="T6765" s="142"/>
    </row>
    <row r="6766" spans="19:20" x14ac:dyDescent="0.3">
      <c r="S6766" s="142"/>
      <c r="T6766" s="142"/>
    </row>
    <row r="6767" spans="19:20" x14ac:dyDescent="0.3">
      <c r="S6767" s="142"/>
      <c r="T6767" s="142"/>
    </row>
    <row r="6768" spans="19:20" x14ac:dyDescent="0.3">
      <c r="S6768" s="142"/>
      <c r="T6768" s="142"/>
    </row>
    <row r="6769" spans="19:20" x14ac:dyDescent="0.3">
      <c r="S6769" s="142"/>
      <c r="T6769" s="142"/>
    </row>
    <row r="6770" spans="19:20" x14ac:dyDescent="0.3">
      <c r="S6770" s="142"/>
      <c r="T6770" s="142"/>
    </row>
    <row r="6771" spans="19:20" x14ac:dyDescent="0.3">
      <c r="S6771" s="142"/>
      <c r="T6771" s="142"/>
    </row>
    <row r="6772" spans="19:20" x14ac:dyDescent="0.3">
      <c r="S6772" s="142"/>
      <c r="T6772" s="142"/>
    </row>
    <row r="6773" spans="19:20" x14ac:dyDescent="0.3">
      <c r="S6773" s="142"/>
      <c r="T6773" s="142"/>
    </row>
    <row r="6774" spans="19:20" x14ac:dyDescent="0.3">
      <c r="S6774" s="142"/>
      <c r="T6774" s="142"/>
    </row>
    <row r="6775" spans="19:20" x14ac:dyDescent="0.3">
      <c r="S6775" s="142"/>
      <c r="T6775" s="142"/>
    </row>
    <row r="6776" spans="19:20" x14ac:dyDescent="0.3">
      <c r="S6776" s="142"/>
      <c r="T6776" s="142"/>
    </row>
    <row r="6777" spans="19:20" x14ac:dyDescent="0.3">
      <c r="S6777" s="142"/>
      <c r="T6777" s="142"/>
    </row>
    <row r="6778" spans="19:20" x14ac:dyDescent="0.3">
      <c r="S6778" s="142"/>
      <c r="T6778" s="142"/>
    </row>
    <row r="6779" spans="19:20" x14ac:dyDescent="0.3">
      <c r="S6779" s="142"/>
      <c r="T6779" s="142"/>
    </row>
    <row r="6780" spans="19:20" x14ac:dyDescent="0.3">
      <c r="S6780" s="142"/>
      <c r="T6780" s="142"/>
    </row>
    <row r="6781" spans="19:20" x14ac:dyDescent="0.3">
      <c r="S6781" s="142"/>
      <c r="T6781" s="142"/>
    </row>
    <row r="6782" spans="19:20" x14ac:dyDescent="0.3">
      <c r="S6782" s="142"/>
      <c r="T6782" s="142"/>
    </row>
    <row r="6783" spans="19:20" x14ac:dyDescent="0.3">
      <c r="S6783" s="142"/>
      <c r="T6783" s="142"/>
    </row>
    <row r="6784" spans="19:20" x14ac:dyDescent="0.3">
      <c r="S6784" s="142"/>
      <c r="T6784" s="142"/>
    </row>
    <row r="6785" spans="19:20" x14ac:dyDescent="0.3">
      <c r="S6785" s="142"/>
      <c r="T6785" s="142"/>
    </row>
    <row r="6786" spans="19:20" x14ac:dyDescent="0.3">
      <c r="S6786" s="142"/>
      <c r="T6786" s="142"/>
    </row>
    <row r="6787" spans="19:20" x14ac:dyDescent="0.3">
      <c r="S6787" s="142"/>
      <c r="T6787" s="142"/>
    </row>
    <row r="6788" spans="19:20" x14ac:dyDescent="0.3">
      <c r="S6788" s="142"/>
      <c r="T6788" s="142"/>
    </row>
    <row r="6789" spans="19:20" x14ac:dyDescent="0.3">
      <c r="S6789" s="142"/>
      <c r="T6789" s="142"/>
    </row>
    <row r="6790" spans="19:20" x14ac:dyDescent="0.3">
      <c r="S6790" s="142"/>
      <c r="T6790" s="142"/>
    </row>
    <row r="6791" spans="19:20" x14ac:dyDescent="0.3">
      <c r="S6791" s="142"/>
      <c r="T6791" s="142"/>
    </row>
    <row r="6792" spans="19:20" x14ac:dyDescent="0.3">
      <c r="S6792" s="142"/>
      <c r="T6792" s="142"/>
    </row>
    <row r="6793" spans="19:20" x14ac:dyDescent="0.3">
      <c r="S6793" s="142"/>
      <c r="T6793" s="142"/>
    </row>
    <row r="6794" spans="19:20" x14ac:dyDescent="0.3">
      <c r="S6794" s="142"/>
      <c r="T6794" s="142"/>
    </row>
    <row r="6795" spans="19:20" x14ac:dyDescent="0.3">
      <c r="S6795" s="142"/>
      <c r="T6795" s="142"/>
    </row>
    <row r="6796" spans="19:20" x14ac:dyDescent="0.3">
      <c r="S6796" s="142"/>
      <c r="T6796" s="142"/>
    </row>
    <row r="6797" spans="19:20" x14ac:dyDescent="0.3">
      <c r="S6797" s="142"/>
      <c r="T6797" s="142"/>
    </row>
    <row r="6798" spans="19:20" x14ac:dyDescent="0.3">
      <c r="S6798" s="142"/>
      <c r="T6798" s="142"/>
    </row>
    <row r="6799" spans="19:20" x14ac:dyDescent="0.3">
      <c r="S6799" s="142"/>
      <c r="T6799" s="142"/>
    </row>
    <row r="6800" spans="19:20" x14ac:dyDescent="0.3">
      <c r="S6800" s="142"/>
      <c r="T6800" s="142"/>
    </row>
    <row r="6801" spans="19:20" x14ac:dyDescent="0.3">
      <c r="S6801" s="142"/>
      <c r="T6801" s="142"/>
    </row>
    <row r="6802" spans="19:20" x14ac:dyDescent="0.3">
      <c r="S6802" s="142"/>
      <c r="T6802" s="142"/>
    </row>
    <row r="6803" spans="19:20" x14ac:dyDescent="0.3">
      <c r="S6803" s="142"/>
      <c r="T6803" s="142"/>
    </row>
    <row r="6804" spans="19:20" x14ac:dyDescent="0.3">
      <c r="S6804" s="142"/>
      <c r="T6804" s="142"/>
    </row>
    <row r="6805" spans="19:20" x14ac:dyDescent="0.3">
      <c r="S6805" s="142"/>
      <c r="T6805" s="142"/>
    </row>
    <row r="6806" spans="19:20" x14ac:dyDescent="0.3">
      <c r="S6806" s="142"/>
      <c r="T6806" s="142"/>
    </row>
    <row r="6807" spans="19:20" x14ac:dyDescent="0.3">
      <c r="S6807" s="142"/>
      <c r="T6807" s="142"/>
    </row>
    <row r="6808" spans="19:20" x14ac:dyDescent="0.3">
      <c r="S6808" s="142"/>
      <c r="T6808" s="142"/>
    </row>
    <row r="6809" spans="19:20" x14ac:dyDescent="0.3">
      <c r="S6809" s="142"/>
      <c r="T6809" s="142"/>
    </row>
    <row r="6810" spans="19:20" x14ac:dyDescent="0.3">
      <c r="S6810" s="142"/>
      <c r="T6810" s="142"/>
    </row>
    <row r="6811" spans="19:20" x14ac:dyDescent="0.3">
      <c r="S6811" s="142"/>
      <c r="T6811" s="142"/>
    </row>
    <row r="6812" spans="19:20" x14ac:dyDescent="0.3">
      <c r="S6812" s="142"/>
      <c r="T6812" s="142"/>
    </row>
    <row r="6813" spans="19:20" x14ac:dyDescent="0.3">
      <c r="S6813" s="142"/>
      <c r="T6813" s="142"/>
    </row>
    <row r="6814" spans="19:20" x14ac:dyDescent="0.3">
      <c r="S6814" s="142"/>
      <c r="T6814" s="142"/>
    </row>
    <row r="6815" spans="19:20" x14ac:dyDescent="0.3">
      <c r="S6815" s="142"/>
      <c r="T6815" s="142"/>
    </row>
    <row r="6816" spans="19:20" x14ac:dyDescent="0.3">
      <c r="S6816" s="142"/>
      <c r="T6816" s="142"/>
    </row>
    <row r="6817" spans="19:20" x14ac:dyDescent="0.3">
      <c r="S6817" s="142"/>
      <c r="T6817" s="142"/>
    </row>
    <row r="6818" spans="19:20" x14ac:dyDescent="0.3">
      <c r="S6818" s="142"/>
      <c r="T6818" s="142"/>
    </row>
    <row r="6819" spans="19:20" x14ac:dyDescent="0.3">
      <c r="S6819" s="142"/>
      <c r="T6819" s="142"/>
    </row>
    <row r="6820" spans="19:20" x14ac:dyDescent="0.3">
      <c r="S6820" s="142"/>
      <c r="T6820" s="142"/>
    </row>
    <row r="6821" spans="19:20" x14ac:dyDescent="0.3">
      <c r="S6821" s="142"/>
      <c r="T6821" s="142"/>
    </row>
    <row r="6822" spans="19:20" x14ac:dyDescent="0.3">
      <c r="S6822" s="142"/>
      <c r="T6822" s="142"/>
    </row>
    <row r="6823" spans="19:20" x14ac:dyDescent="0.3">
      <c r="S6823" s="142"/>
      <c r="T6823" s="142"/>
    </row>
    <row r="6824" spans="19:20" x14ac:dyDescent="0.3">
      <c r="S6824" s="142"/>
      <c r="T6824" s="142"/>
    </row>
    <row r="6825" spans="19:20" x14ac:dyDescent="0.3">
      <c r="S6825" s="142"/>
      <c r="T6825" s="142"/>
    </row>
    <row r="6826" spans="19:20" x14ac:dyDescent="0.3">
      <c r="S6826" s="142"/>
      <c r="T6826" s="142"/>
    </row>
    <row r="6827" spans="19:20" x14ac:dyDescent="0.3">
      <c r="S6827" s="142"/>
      <c r="T6827" s="142"/>
    </row>
    <row r="6828" spans="19:20" x14ac:dyDescent="0.3">
      <c r="S6828" s="142"/>
      <c r="T6828" s="142"/>
    </row>
    <row r="6829" spans="19:20" x14ac:dyDescent="0.3">
      <c r="S6829" s="142"/>
      <c r="T6829" s="142"/>
    </row>
    <row r="6830" spans="19:20" x14ac:dyDescent="0.3">
      <c r="S6830" s="142"/>
      <c r="T6830" s="142"/>
    </row>
    <row r="6831" spans="19:20" x14ac:dyDescent="0.3">
      <c r="S6831" s="142"/>
      <c r="T6831" s="142"/>
    </row>
    <row r="6832" spans="19:20" x14ac:dyDescent="0.3">
      <c r="S6832" s="142"/>
      <c r="T6832" s="142"/>
    </row>
    <row r="6833" spans="19:20" x14ac:dyDescent="0.3">
      <c r="S6833" s="142"/>
      <c r="T6833" s="142"/>
    </row>
    <row r="6834" spans="19:20" x14ac:dyDescent="0.3">
      <c r="S6834" s="142"/>
      <c r="T6834" s="142"/>
    </row>
    <row r="6835" spans="19:20" x14ac:dyDescent="0.3">
      <c r="S6835" s="142"/>
      <c r="T6835" s="142"/>
    </row>
    <row r="6836" spans="19:20" x14ac:dyDescent="0.3">
      <c r="S6836" s="142"/>
      <c r="T6836" s="142"/>
    </row>
    <row r="6837" spans="19:20" x14ac:dyDescent="0.3">
      <c r="S6837" s="142"/>
      <c r="T6837" s="142"/>
    </row>
    <row r="6838" spans="19:20" x14ac:dyDescent="0.3">
      <c r="S6838" s="142"/>
      <c r="T6838" s="142"/>
    </row>
    <row r="6839" spans="19:20" x14ac:dyDescent="0.3">
      <c r="S6839" s="142"/>
      <c r="T6839" s="142"/>
    </row>
    <row r="6840" spans="19:20" x14ac:dyDescent="0.3">
      <c r="S6840" s="142"/>
      <c r="T6840" s="142"/>
    </row>
    <row r="6841" spans="19:20" x14ac:dyDescent="0.3">
      <c r="S6841" s="142"/>
      <c r="T6841" s="142"/>
    </row>
    <row r="6842" spans="19:20" x14ac:dyDescent="0.3">
      <c r="S6842" s="142"/>
      <c r="T6842" s="142"/>
    </row>
    <row r="6843" spans="19:20" x14ac:dyDescent="0.3">
      <c r="S6843" s="142"/>
      <c r="T6843" s="142"/>
    </row>
    <row r="6844" spans="19:20" x14ac:dyDescent="0.3">
      <c r="S6844" s="142"/>
      <c r="T6844" s="142"/>
    </row>
    <row r="6845" spans="19:20" x14ac:dyDescent="0.3">
      <c r="S6845" s="142"/>
      <c r="T6845" s="142"/>
    </row>
    <row r="6846" spans="19:20" x14ac:dyDescent="0.3">
      <c r="S6846" s="142"/>
      <c r="T6846" s="142"/>
    </row>
    <row r="6847" spans="19:20" x14ac:dyDescent="0.3">
      <c r="S6847" s="142"/>
      <c r="T6847" s="142"/>
    </row>
    <row r="6848" spans="19:20" x14ac:dyDescent="0.3">
      <c r="S6848" s="142"/>
      <c r="T6848" s="142"/>
    </row>
    <row r="6849" spans="19:20" x14ac:dyDescent="0.3">
      <c r="S6849" s="142"/>
      <c r="T6849" s="142"/>
    </row>
    <row r="6850" spans="19:20" x14ac:dyDescent="0.3">
      <c r="S6850" s="142"/>
      <c r="T6850" s="142"/>
    </row>
    <row r="6851" spans="19:20" x14ac:dyDescent="0.3">
      <c r="S6851" s="142"/>
      <c r="T6851" s="142"/>
    </row>
    <row r="6852" spans="19:20" x14ac:dyDescent="0.3">
      <c r="S6852" s="142"/>
      <c r="T6852" s="142"/>
    </row>
    <row r="6853" spans="19:20" x14ac:dyDescent="0.3">
      <c r="S6853" s="142"/>
      <c r="T6853" s="142"/>
    </row>
    <row r="6854" spans="19:20" x14ac:dyDescent="0.3">
      <c r="S6854" s="142"/>
      <c r="T6854" s="142"/>
    </row>
    <row r="6855" spans="19:20" x14ac:dyDescent="0.3">
      <c r="S6855" s="142"/>
      <c r="T6855" s="142"/>
    </row>
    <row r="6856" spans="19:20" x14ac:dyDescent="0.3">
      <c r="S6856" s="142"/>
      <c r="T6856" s="142"/>
    </row>
    <row r="6857" spans="19:20" x14ac:dyDescent="0.3">
      <c r="S6857" s="142"/>
      <c r="T6857" s="142"/>
    </row>
    <row r="6858" spans="19:20" x14ac:dyDescent="0.3">
      <c r="S6858" s="142"/>
      <c r="T6858" s="142"/>
    </row>
    <row r="6859" spans="19:20" x14ac:dyDescent="0.3">
      <c r="S6859" s="142"/>
      <c r="T6859" s="142"/>
    </row>
    <row r="6860" spans="19:20" x14ac:dyDescent="0.3">
      <c r="S6860" s="142"/>
      <c r="T6860" s="142"/>
    </row>
    <row r="6861" spans="19:20" x14ac:dyDescent="0.3">
      <c r="S6861" s="142"/>
      <c r="T6861" s="142"/>
    </row>
    <row r="6862" spans="19:20" x14ac:dyDescent="0.3">
      <c r="S6862" s="142"/>
      <c r="T6862" s="142"/>
    </row>
    <row r="6863" spans="19:20" x14ac:dyDescent="0.3">
      <c r="S6863" s="142"/>
      <c r="T6863" s="142"/>
    </row>
    <row r="6864" spans="19:20" x14ac:dyDescent="0.3">
      <c r="S6864" s="142"/>
      <c r="T6864" s="142"/>
    </row>
    <row r="6865" spans="19:20" x14ac:dyDescent="0.3">
      <c r="S6865" s="142"/>
      <c r="T6865" s="142"/>
    </row>
    <row r="6866" spans="19:20" x14ac:dyDescent="0.3">
      <c r="S6866" s="142"/>
      <c r="T6866" s="142"/>
    </row>
    <row r="6867" spans="19:20" x14ac:dyDescent="0.3">
      <c r="S6867" s="142"/>
      <c r="T6867" s="142"/>
    </row>
    <row r="6868" spans="19:20" x14ac:dyDescent="0.3">
      <c r="S6868" s="142"/>
      <c r="T6868" s="142"/>
    </row>
    <row r="6869" spans="19:20" x14ac:dyDescent="0.3">
      <c r="S6869" s="142"/>
      <c r="T6869" s="142"/>
    </row>
    <row r="6870" spans="19:20" x14ac:dyDescent="0.3">
      <c r="S6870" s="142"/>
      <c r="T6870" s="142"/>
    </row>
    <row r="6871" spans="19:20" x14ac:dyDescent="0.3">
      <c r="S6871" s="142"/>
      <c r="T6871" s="142"/>
    </row>
    <row r="6872" spans="19:20" x14ac:dyDescent="0.3">
      <c r="S6872" s="142"/>
      <c r="T6872" s="142"/>
    </row>
    <row r="6873" spans="19:20" x14ac:dyDescent="0.3">
      <c r="S6873" s="142"/>
      <c r="T6873" s="142"/>
    </row>
    <row r="6874" spans="19:20" x14ac:dyDescent="0.3">
      <c r="S6874" s="142"/>
      <c r="T6874" s="142"/>
    </row>
    <row r="6875" spans="19:20" x14ac:dyDescent="0.3">
      <c r="S6875" s="142"/>
      <c r="T6875" s="142"/>
    </row>
    <row r="6876" spans="19:20" x14ac:dyDescent="0.3">
      <c r="S6876" s="142"/>
      <c r="T6876" s="142"/>
    </row>
    <row r="6877" spans="19:20" x14ac:dyDescent="0.3">
      <c r="S6877" s="142"/>
      <c r="T6877" s="142"/>
    </row>
    <row r="6878" spans="19:20" x14ac:dyDescent="0.3">
      <c r="S6878" s="142"/>
      <c r="T6878" s="142"/>
    </row>
    <row r="6879" spans="19:20" x14ac:dyDescent="0.3">
      <c r="S6879" s="142"/>
      <c r="T6879" s="142"/>
    </row>
    <row r="6880" spans="19:20" x14ac:dyDescent="0.3">
      <c r="S6880" s="142"/>
      <c r="T6880" s="142"/>
    </row>
    <row r="6881" spans="19:20" x14ac:dyDescent="0.3">
      <c r="S6881" s="142"/>
      <c r="T6881" s="142"/>
    </row>
    <row r="6882" spans="19:20" x14ac:dyDescent="0.3">
      <c r="S6882" s="142"/>
      <c r="T6882" s="142"/>
    </row>
    <row r="6883" spans="19:20" x14ac:dyDescent="0.3">
      <c r="S6883" s="142"/>
      <c r="T6883" s="142"/>
    </row>
    <row r="6884" spans="19:20" x14ac:dyDescent="0.3">
      <c r="S6884" s="142"/>
      <c r="T6884" s="142"/>
    </row>
    <row r="6885" spans="19:20" x14ac:dyDescent="0.3">
      <c r="S6885" s="142"/>
      <c r="T6885" s="142"/>
    </row>
    <row r="6886" spans="19:20" x14ac:dyDescent="0.3">
      <c r="S6886" s="142"/>
      <c r="T6886" s="142"/>
    </row>
    <row r="6887" spans="19:20" x14ac:dyDescent="0.3">
      <c r="S6887" s="142"/>
      <c r="T6887" s="142"/>
    </row>
    <row r="6888" spans="19:20" x14ac:dyDescent="0.3">
      <c r="S6888" s="142"/>
      <c r="T6888" s="142"/>
    </row>
    <row r="6889" spans="19:20" x14ac:dyDescent="0.3">
      <c r="S6889" s="142"/>
      <c r="T6889" s="142"/>
    </row>
    <row r="6890" spans="19:20" x14ac:dyDescent="0.3">
      <c r="S6890" s="142"/>
      <c r="T6890" s="142"/>
    </row>
    <row r="6891" spans="19:20" x14ac:dyDescent="0.3">
      <c r="S6891" s="142"/>
      <c r="T6891" s="142"/>
    </row>
    <row r="6892" spans="19:20" x14ac:dyDescent="0.3">
      <c r="S6892" s="142"/>
      <c r="T6892" s="142"/>
    </row>
    <row r="6893" spans="19:20" x14ac:dyDescent="0.3">
      <c r="S6893" s="142"/>
      <c r="T6893" s="142"/>
    </row>
    <row r="6894" spans="19:20" x14ac:dyDescent="0.3">
      <c r="S6894" s="142"/>
      <c r="T6894" s="142"/>
    </row>
    <row r="6895" spans="19:20" x14ac:dyDescent="0.3">
      <c r="S6895" s="142"/>
      <c r="T6895" s="142"/>
    </row>
    <row r="6896" spans="19:20" x14ac:dyDescent="0.3">
      <c r="S6896" s="142"/>
      <c r="T6896" s="142"/>
    </row>
    <row r="6897" spans="19:20" x14ac:dyDescent="0.3">
      <c r="S6897" s="142"/>
      <c r="T6897" s="142"/>
    </row>
    <row r="6898" spans="19:20" x14ac:dyDescent="0.3">
      <c r="S6898" s="142"/>
      <c r="T6898" s="142"/>
    </row>
    <row r="6899" spans="19:20" x14ac:dyDescent="0.3">
      <c r="S6899" s="142"/>
      <c r="T6899" s="142"/>
    </row>
    <row r="6900" spans="19:20" x14ac:dyDescent="0.3">
      <c r="S6900" s="142"/>
      <c r="T6900" s="142"/>
    </row>
    <row r="6901" spans="19:20" x14ac:dyDescent="0.3">
      <c r="S6901" s="142"/>
      <c r="T6901" s="142"/>
    </row>
    <row r="6902" spans="19:20" x14ac:dyDescent="0.3">
      <c r="S6902" s="142"/>
      <c r="T6902" s="142"/>
    </row>
    <row r="6903" spans="19:20" x14ac:dyDescent="0.3">
      <c r="S6903" s="142"/>
      <c r="T6903" s="142"/>
    </row>
    <row r="6904" spans="19:20" x14ac:dyDescent="0.3">
      <c r="S6904" s="142"/>
      <c r="T6904" s="142"/>
    </row>
    <row r="6905" spans="19:20" x14ac:dyDescent="0.3">
      <c r="S6905" s="142"/>
      <c r="T6905" s="142"/>
    </row>
    <row r="6906" spans="19:20" x14ac:dyDescent="0.3">
      <c r="S6906" s="142"/>
      <c r="T6906" s="142"/>
    </row>
    <row r="6907" spans="19:20" x14ac:dyDescent="0.3">
      <c r="S6907" s="142"/>
      <c r="T6907" s="142"/>
    </row>
    <row r="6908" spans="19:20" x14ac:dyDescent="0.3">
      <c r="S6908" s="142"/>
      <c r="T6908" s="142"/>
    </row>
    <row r="6909" spans="19:20" x14ac:dyDescent="0.3">
      <c r="S6909" s="142"/>
      <c r="T6909" s="142"/>
    </row>
    <row r="6910" spans="19:20" x14ac:dyDescent="0.3">
      <c r="S6910" s="142"/>
      <c r="T6910" s="142"/>
    </row>
    <row r="6911" spans="19:20" x14ac:dyDescent="0.3">
      <c r="S6911" s="142"/>
      <c r="T6911" s="142"/>
    </row>
    <row r="6912" spans="19:20" x14ac:dyDescent="0.3">
      <c r="S6912" s="142"/>
      <c r="T6912" s="142"/>
    </row>
    <row r="6913" spans="19:20" x14ac:dyDescent="0.3">
      <c r="S6913" s="142"/>
      <c r="T6913" s="142"/>
    </row>
    <row r="6914" spans="19:20" x14ac:dyDescent="0.3">
      <c r="S6914" s="142"/>
      <c r="T6914" s="142"/>
    </row>
    <row r="6915" spans="19:20" x14ac:dyDescent="0.3">
      <c r="S6915" s="142"/>
      <c r="T6915" s="142"/>
    </row>
    <row r="6916" spans="19:20" x14ac:dyDescent="0.3">
      <c r="S6916" s="142"/>
      <c r="T6916" s="142"/>
    </row>
    <row r="6917" spans="19:20" x14ac:dyDescent="0.3">
      <c r="S6917" s="142"/>
      <c r="T6917" s="142"/>
    </row>
    <row r="6918" spans="19:20" x14ac:dyDescent="0.3">
      <c r="S6918" s="142"/>
      <c r="T6918" s="142"/>
    </row>
    <row r="6919" spans="19:20" x14ac:dyDescent="0.3">
      <c r="S6919" s="142"/>
      <c r="T6919" s="142"/>
    </row>
    <row r="6920" spans="19:20" x14ac:dyDescent="0.3">
      <c r="S6920" s="142"/>
      <c r="T6920" s="142"/>
    </row>
    <row r="6921" spans="19:20" x14ac:dyDescent="0.3">
      <c r="S6921" s="142"/>
      <c r="T6921" s="142"/>
    </row>
    <row r="6922" spans="19:20" x14ac:dyDescent="0.3">
      <c r="S6922" s="142"/>
      <c r="T6922" s="142"/>
    </row>
    <row r="6923" spans="19:20" x14ac:dyDescent="0.3">
      <c r="S6923" s="142"/>
      <c r="T6923" s="142"/>
    </row>
    <row r="6924" spans="19:20" x14ac:dyDescent="0.3">
      <c r="S6924" s="142"/>
      <c r="T6924" s="142"/>
    </row>
    <row r="6925" spans="19:20" x14ac:dyDescent="0.3">
      <c r="S6925" s="142"/>
      <c r="T6925" s="142"/>
    </row>
    <row r="6926" spans="19:20" x14ac:dyDescent="0.3">
      <c r="S6926" s="142"/>
      <c r="T6926" s="142"/>
    </row>
    <row r="6927" spans="19:20" x14ac:dyDescent="0.3">
      <c r="S6927" s="142"/>
      <c r="T6927" s="142"/>
    </row>
    <row r="6928" spans="19:20" x14ac:dyDescent="0.3">
      <c r="S6928" s="142"/>
      <c r="T6928" s="142"/>
    </row>
    <row r="6929" spans="19:20" x14ac:dyDescent="0.3">
      <c r="S6929" s="142"/>
      <c r="T6929" s="142"/>
    </row>
    <row r="6930" spans="19:20" x14ac:dyDescent="0.3">
      <c r="S6930" s="142"/>
      <c r="T6930" s="142"/>
    </row>
    <row r="6931" spans="19:20" x14ac:dyDescent="0.3">
      <c r="S6931" s="142"/>
      <c r="T6931" s="142"/>
    </row>
    <row r="6932" spans="19:20" x14ac:dyDescent="0.3">
      <c r="S6932" s="142"/>
      <c r="T6932" s="142"/>
    </row>
    <row r="6933" spans="19:20" x14ac:dyDescent="0.3">
      <c r="S6933" s="142"/>
      <c r="T6933" s="142"/>
    </row>
    <row r="6934" spans="19:20" x14ac:dyDescent="0.3">
      <c r="S6934" s="142"/>
      <c r="T6934" s="142"/>
    </row>
    <row r="6935" spans="19:20" x14ac:dyDescent="0.3">
      <c r="S6935" s="142"/>
      <c r="T6935" s="142"/>
    </row>
    <row r="6936" spans="19:20" x14ac:dyDescent="0.3">
      <c r="S6936" s="142"/>
      <c r="T6936" s="142"/>
    </row>
    <row r="6937" spans="19:20" x14ac:dyDescent="0.3">
      <c r="S6937" s="142"/>
      <c r="T6937" s="142"/>
    </row>
    <row r="6938" spans="19:20" x14ac:dyDescent="0.3">
      <c r="S6938" s="142"/>
      <c r="T6938" s="142"/>
    </row>
    <row r="6939" spans="19:20" x14ac:dyDescent="0.3">
      <c r="S6939" s="142"/>
      <c r="T6939" s="142"/>
    </row>
    <row r="6940" spans="19:20" x14ac:dyDescent="0.3">
      <c r="S6940" s="142"/>
      <c r="T6940" s="142"/>
    </row>
    <row r="6941" spans="19:20" x14ac:dyDescent="0.3">
      <c r="S6941" s="142"/>
      <c r="T6941" s="142"/>
    </row>
    <row r="6942" spans="19:20" x14ac:dyDescent="0.3">
      <c r="S6942" s="142"/>
      <c r="T6942" s="142"/>
    </row>
    <row r="6943" spans="19:20" x14ac:dyDescent="0.3">
      <c r="S6943" s="142"/>
      <c r="T6943" s="142"/>
    </row>
    <row r="6944" spans="19:20" x14ac:dyDescent="0.3">
      <c r="S6944" s="142"/>
      <c r="T6944" s="142"/>
    </row>
    <row r="6945" spans="19:20" x14ac:dyDescent="0.3">
      <c r="S6945" s="142"/>
      <c r="T6945" s="142"/>
    </row>
    <row r="6946" spans="19:20" x14ac:dyDescent="0.3">
      <c r="S6946" s="142"/>
      <c r="T6946" s="142"/>
    </row>
    <row r="6947" spans="19:20" x14ac:dyDescent="0.3">
      <c r="S6947" s="142"/>
      <c r="T6947" s="142"/>
    </row>
    <row r="6948" spans="19:20" x14ac:dyDescent="0.3">
      <c r="S6948" s="142"/>
      <c r="T6948" s="142"/>
    </row>
    <row r="6949" spans="19:20" x14ac:dyDescent="0.3">
      <c r="S6949" s="142"/>
      <c r="T6949" s="142"/>
    </row>
    <row r="6950" spans="19:20" x14ac:dyDescent="0.3">
      <c r="S6950" s="142"/>
      <c r="T6950" s="142"/>
    </row>
    <row r="6951" spans="19:20" x14ac:dyDescent="0.3">
      <c r="S6951" s="142"/>
      <c r="T6951" s="142"/>
    </row>
    <row r="6952" spans="19:20" x14ac:dyDescent="0.3">
      <c r="S6952" s="142"/>
      <c r="T6952" s="142"/>
    </row>
    <row r="6953" spans="19:20" x14ac:dyDescent="0.3">
      <c r="S6953" s="142"/>
      <c r="T6953" s="142"/>
    </row>
    <row r="6954" spans="19:20" x14ac:dyDescent="0.3">
      <c r="S6954" s="142"/>
      <c r="T6954" s="142"/>
    </row>
    <row r="6955" spans="19:20" x14ac:dyDescent="0.3">
      <c r="S6955" s="142"/>
      <c r="T6955" s="142"/>
    </row>
    <row r="6956" spans="19:20" x14ac:dyDescent="0.3">
      <c r="S6956" s="142"/>
      <c r="T6956" s="142"/>
    </row>
    <row r="6957" spans="19:20" x14ac:dyDescent="0.3">
      <c r="S6957" s="142"/>
      <c r="T6957" s="142"/>
    </row>
    <row r="6958" spans="19:20" x14ac:dyDescent="0.3">
      <c r="S6958" s="142"/>
      <c r="T6958" s="142"/>
    </row>
    <row r="6959" spans="19:20" x14ac:dyDescent="0.3">
      <c r="S6959" s="142"/>
      <c r="T6959" s="142"/>
    </row>
    <row r="6960" spans="19:20" x14ac:dyDescent="0.3">
      <c r="S6960" s="142"/>
      <c r="T6960" s="142"/>
    </row>
    <row r="6961" spans="19:20" x14ac:dyDescent="0.3">
      <c r="S6961" s="142"/>
      <c r="T6961" s="142"/>
    </row>
    <row r="6962" spans="19:20" x14ac:dyDescent="0.3">
      <c r="S6962" s="142"/>
      <c r="T6962" s="142"/>
    </row>
    <row r="6963" spans="19:20" x14ac:dyDescent="0.3">
      <c r="S6963" s="142"/>
      <c r="T6963" s="142"/>
    </row>
    <row r="6964" spans="19:20" x14ac:dyDescent="0.3">
      <c r="S6964" s="142"/>
      <c r="T6964" s="142"/>
    </row>
    <row r="6965" spans="19:20" x14ac:dyDescent="0.3">
      <c r="S6965" s="142"/>
      <c r="T6965" s="142"/>
    </row>
    <row r="6966" spans="19:20" x14ac:dyDescent="0.3">
      <c r="S6966" s="142"/>
      <c r="T6966" s="142"/>
    </row>
    <row r="6967" spans="19:20" x14ac:dyDescent="0.3">
      <c r="S6967" s="142"/>
      <c r="T6967" s="142"/>
    </row>
    <row r="6968" spans="19:20" x14ac:dyDescent="0.3">
      <c r="S6968" s="142"/>
      <c r="T6968" s="142"/>
    </row>
    <row r="6969" spans="19:20" x14ac:dyDescent="0.3">
      <c r="S6969" s="142"/>
      <c r="T6969" s="142"/>
    </row>
    <row r="6970" spans="19:20" x14ac:dyDescent="0.3">
      <c r="S6970" s="142"/>
      <c r="T6970" s="142"/>
    </row>
    <row r="6971" spans="19:20" x14ac:dyDescent="0.3">
      <c r="S6971" s="142"/>
      <c r="T6971" s="142"/>
    </row>
    <row r="6972" spans="19:20" x14ac:dyDescent="0.3">
      <c r="S6972" s="142"/>
      <c r="T6972" s="142"/>
    </row>
    <row r="6973" spans="19:20" x14ac:dyDescent="0.3">
      <c r="S6973" s="142"/>
      <c r="T6973" s="142"/>
    </row>
    <row r="6974" spans="19:20" x14ac:dyDescent="0.3">
      <c r="S6974" s="142"/>
      <c r="T6974" s="142"/>
    </row>
    <row r="6975" spans="19:20" x14ac:dyDescent="0.3">
      <c r="S6975" s="142"/>
      <c r="T6975" s="142"/>
    </row>
    <row r="6976" spans="19:20" x14ac:dyDescent="0.3">
      <c r="S6976" s="142"/>
      <c r="T6976" s="142"/>
    </row>
    <row r="6977" spans="19:20" x14ac:dyDescent="0.3">
      <c r="S6977" s="142"/>
      <c r="T6977" s="142"/>
    </row>
    <row r="6978" spans="19:20" x14ac:dyDescent="0.3">
      <c r="S6978" s="142"/>
      <c r="T6978" s="142"/>
    </row>
    <row r="6979" spans="19:20" x14ac:dyDescent="0.3">
      <c r="S6979" s="142"/>
      <c r="T6979" s="142"/>
    </row>
    <row r="6980" spans="19:20" x14ac:dyDescent="0.3">
      <c r="S6980" s="142"/>
      <c r="T6980" s="142"/>
    </row>
    <row r="6981" spans="19:20" x14ac:dyDescent="0.3">
      <c r="S6981" s="142"/>
      <c r="T6981" s="142"/>
    </row>
    <row r="6982" spans="19:20" x14ac:dyDescent="0.3">
      <c r="S6982" s="142"/>
      <c r="T6982" s="142"/>
    </row>
    <row r="6983" spans="19:20" x14ac:dyDescent="0.3">
      <c r="S6983" s="142"/>
      <c r="T6983" s="142"/>
    </row>
    <row r="6984" spans="19:20" x14ac:dyDescent="0.3">
      <c r="S6984" s="142"/>
      <c r="T6984" s="142"/>
    </row>
    <row r="6985" spans="19:20" x14ac:dyDescent="0.3">
      <c r="S6985" s="142"/>
      <c r="T6985" s="142"/>
    </row>
    <row r="6986" spans="19:20" x14ac:dyDescent="0.3">
      <c r="S6986" s="142"/>
      <c r="T6986" s="142"/>
    </row>
    <row r="6987" spans="19:20" x14ac:dyDescent="0.3">
      <c r="S6987" s="142"/>
      <c r="T6987" s="142"/>
    </row>
    <row r="6988" spans="19:20" x14ac:dyDescent="0.3">
      <c r="S6988" s="142"/>
      <c r="T6988" s="142"/>
    </row>
    <row r="6989" spans="19:20" x14ac:dyDescent="0.3">
      <c r="S6989" s="142"/>
      <c r="T6989" s="142"/>
    </row>
    <row r="6990" spans="19:20" x14ac:dyDescent="0.3">
      <c r="S6990" s="142"/>
      <c r="T6990" s="142"/>
    </row>
    <row r="6991" spans="19:20" x14ac:dyDescent="0.3">
      <c r="S6991" s="142"/>
      <c r="T6991" s="142"/>
    </row>
    <row r="6992" spans="19:20" x14ac:dyDescent="0.3">
      <c r="S6992" s="142"/>
      <c r="T6992" s="142"/>
    </row>
    <row r="6993" spans="19:20" x14ac:dyDescent="0.3">
      <c r="S6993" s="142"/>
      <c r="T6993" s="142"/>
    </row>
    <row r="6994" spans="19:20" x14ac:dyDescent="0.3">
      <c r="S6994" s="142"/>
      <c r="T6994" s="142"/>
    </row>
    <row r="6995" spans="19:20" x14ac:dyDescent="0.3">
      <c r="S6995" s="142"/>
      <c r="T6995" s="142"/>
    </row>
    <row r="6996" spans="19:20" x14ac:dyDescent="0.3">
      <c r="S6996" s="142"/>
      <c r="T6996" s="142"/>
    </row>
    <row r="6997" spans="19:20" x14ac:dyDescent="0.3">
      <c r="S6997" s="142"/>
      <c r="T6997" s="142"/>
    </row>
    <row r="6998" spans="19:20" x14ac:dyDescent="0.3">
      <c r="S6998" s="142"/>
      <c r="T6998" s="142"/>
    </row>
    <row r="6999" spans="19:20" x14ac:dyDescent="0.3">
      <c r="S6999" s="142"/>
      <c r="T6999" s="142"/>
    </row>
    <row r="7000" spans="19:20" x14ac:dyDescent="0.3">
      <c r="S7000" s="142"/>
      <c r="T7000" s="142"/>
    </row>
    <row r="7001" spans="19:20" x14ac:dyDescent="0.3">
      <c r="S7001" s="142"/>
      <c r="T7001" s="142"/>
    </row>
    <row r="7002" spans="19:20" x14ac:dyDescent="0.3">
      <c r="S7002" s="142"/>
      <c r="T7002" s="142"/>
    </row>
    <row r="7003" spans="19:20" x14ac:dyDescent="0.3">
      <c r="S7003" s="142"/>
      <c r="T7003" s="142"/>
    </row>
    <row r="7004" spans="19:20" x14ac:dyDescent="0.3">
      <c r="S7004" s="142"/>
      <c r="T7004" s="142"/>
    </row>
    <row r="7005" spans="19:20" x14ac:dyDescent="0.3">
      <c r="S7005" s="142"/>
      <c r="T7005" s="142"/>
    </row>
    <row r="7006" spans="19:20" x14ac:dyDescent="0.3">
      <c r="S7006" s="142"/>
      <c r="T7006" s="142"/>
    </row>
    <row r="7007" spans="19:20" x14ac:dyDescent="0.3">
      <c r="S7007" s="142"/>
      <c r="T7007" s="142"/>
    </row>
    <row r="7008" spans="19:20" x14ac:dyDescent="0.3">
      <c r="S7008" s="142"/>
      <c r="T7008" s="142"/>
    </row>
    <row r="7009" spans="19:20" x14ac:dyDescent="0.3">
      <c r="S7009" s="142"/>
      <c r="T7009" s="142"/>
    </row>
    <row r="7010" spans="19:20" x14ac:dyDescent="0.3">
      <c r="S7010" s="142"/>
      <c r="T7010" s="142"/>
    </row>
    <row r="7011" spans="19:20" x14ac:dyDescent="0.3">
      <c r="S7011" s="142"/>
      <c r="T7011" s="142"/>
    </row>
    <row r="7012" spans="19:20" x14ac:dyDescent="0.3">
      <c r="S7012" s="142"/>
      <c r="T7012" s="142"/>
    </row>
    <row r="7013" spans="19:20" x14ac:dyDescent="0.3">
      <c r="S7013" s="142"/>
      <c r="T7013" s="142"/>
    </row>
    <row r="7014" spans="19:20" x14ac:dyDescent="0.3">
      <c r="S7014" s="142"/>
      <c r="T7014" s="142"/>
    </row>
    <row r="7015" spans="19:20" x14ac:dyDescent="0.3">
      <c r="S7015" s="142"/>
      <c r="T7015" s="142"/>
    </row>
    <row r="7016" spans="19:20" x14ac:dyDescent="0.3">
      <c r="S7016" s="142"/>
      <c r="T7016" s="142"/>
    </row>
    <row r="7017" spans="19:20" x14ac:dyDescent="0.3">
      <c r="S7017" s="142"/>
      <c r="T7017" s="142"/>
    </row>
    <row r="7018" spans="19:20" x14ac:dyDescent="0.3">
      <c r="S7018" s="142"/>
      <c r="T7018" s="142"/>
    </row>
    <row r="7019" spans="19:20" x14ac:dyDescent="0.3">
      <c r="S7019" s="142"/>
      <c r="T7019" s="142"/>
    </row>
    <row r="7020" spans="19:20" x14ac:dyDescent="0.3">
      <c r="S7020" s="142"/>
      <c r="T7020" s="142"/>
    </row>
    <row r="7021" spans="19:20" x14ac:dyDescent="0.3">
      <c r="S7021" s="142"/>
      <c r="T7021" s="142"/>
    </row>
    <row r="7022" spans="19:20" x14ac:dyDescent="0.3">
      <c r="S7022" s="142"/>
      <c r="T7022" s="142"/>
    </row>
    <row r="7023" spans="19:20" x14ac:dyDescent="0.3">
      <c r="S7023" s="142"/>
      <c r="T7023" s="142"/>
    </row>
    <row r="7024" spans="19:20" x14ac:dyDescent="0.3">
      <c r="S7024" s="142"/>
      <c r="T7024" s="142"/>
    </row>
    <row r="7025" spans="19:20" x14ac:dyDescent="0.3">
      <c r="S7025" s="142"/>
      <c r="T7025" s="142"/>
    </row>
    <row r="7026" spans="19:20" x14ac:dyDescent="0.3">
      <c r="S7026" s="142"/>
      <c r="T7026" s="142"/>
    </row>
    <row r="7027" spans="19:20" x14ac:dyDescent="0.3">
      <c r="S7027" s="142"/>
      <c r="T7027" s="142"/>
    </row>
    <row r="7028" spans="19:20" x14ac:dyDescent="0.3">
      <c r="S7028" s="142"/>
      <c r="T7028" s="142"/>
    </row>
    <row r="7029" spans="19:20" x14ac:dyDescent="0.3">
      <c r="S7029" s="142"/>
      <c r="T7029" s="142"/>
    </row>
    <row r="7030" spans="19:20" x14ac:dyDescent="0.3">
      <c r="S7030" s="142"/>
      <c r="T7030" s="142"/>
    </row>
    <row r="7031" spans="19:20" x14ac:dyDescent="0.3">
      <c r="S7031" s="142"/>
      <c r="T7031" s="142"/>
    </row>
    <row r="7032" spans="19:20" x14ac:dyDescent="0.3">
      <c r="S7032" s="142"/>
      <c r="T7032" s="142"/>
    </row>
    <row r="7033" spans="19:20" x14ac:dyDescent="0.3">
      <c r="S7033" s="142"/>
      <c r="T7033" s="142"/>
    </row>
    <row r="7034" spans="19:20" x14ac:dyDescent="0.3">
      <c r="S7034" s="142"/>
      <c r="T7034" s="142"/>
    </row>
    <row r="7035" spans="19:20" x14ac:dyDescent="0.3">
      <c r="S7035" s="142"/>
      <c r="T7035" s="142"/>
    </row>
    <row r="7036" spans="19:20" x14ac:dyDescent="0.3">
      <c r="S7036" s="142"/>
      <c r="T7036" s="142"/>
    </row>
    <row r="7037" spans="19:20" x14ac:dyDescent="0.3">
      <c r="S7037" s="142"/>
      <c r="T7037" s="142"/>
    </row>
    <row r="7038" spans="19:20" x14ac:dyDescent="0.3">
      <c r="S7038" s="142"/>
      <c r="T7038" s="142"/>
    </row>
    <row r="7039" spans="19:20" x14ac:dyDescent="0.3">
      <c r="S7039" s="142"/>
      <c r="T7039" s="142"/>
    </row>
    <row r="7040" spans="19:20" x14ac:dyDescent="0.3">
      <c r="S7040" s="142"/>
      <c r="T7040" s="142"/>
    </row>
    <row r="7041" spans="19:20" x14ac:dyDescent="0.3">
      <c r="S7041" s="142"/>
      <c r="T7041" s="142"/>
    </row>
    <row r="7042" spans="19:20" x14ac:dyDescent="0.3">
      <c r="S7042" s="142"/>
      <c r="T7042" s="142"/>
    </row>
    <row r="7043" spans="19:20" x14ac:dyDescent="0.3">
      <c r="S7043" s="142"/>
      <c r="T7043" s="142"/>
    </row>
    <row r="7044" spans="19:20" x14ac:dyDescent="0.3">
      <c r="S7044" s="142"/>
      <c r="T7044" s="142"/>
    </row>
    <row r="7045" spans="19:20" x14ac:dyDescent="0.3">
      <c r="S7045" s="142"/>
      <c r="T7045" s="142"/>
    </row>
    <row r="7046" spans="19:20" x14ac:dyDescent="0.3">
      <c r="S7046" s="142"/>
      <c r="T7046" s="142"/>
    </row>
    <row r="7047" spans="19:20" x14ac:dyDescent="0.3">
      <c r="S7047" s="142"/>
      <c r="T7047" s="142"/>
    </row>
    <row r="7048" spans="19:20" x14ac:dyDescent="0.3">
      <c r="S7048" s="142"/>
      <c r="T7048" s="142"/>
    </row>
    <row r="7049" spans="19:20" x14ac:dyDescent="0.3">
      <c r="S7049" s="142"/>
      <c r="T7049" s="142"/>
    </row>
    <row r="7050" spans="19:20" x14ac:dyDescent="0.3">
      <c r="S7050" s="142"/>
      <c r="T7050" s="142"/>
    </row>
    <row r="7051" spans="19:20" x14ac:dyDescent="0.3">
      <c r="S7051" s="142"/>
      <c r="T7051" s="142"/>
    </row>
    <row r="7052" spans="19:20" x14ac:dyDescent="0.3">
      <c r="S7052" s="142"/>
      <c r="T7052" s="142"/>
    </row>
    <row r="7053" spans="19:20" x14ac:dyDescent="0.3">
      <c r="S7053" s="142"/>
      <c r="T7053" s="142"/>
    </row>
    <row r="7054" spans="19:20" x14ac:dyDescent="0.3">
      <c r="S7054" s="142"/>
      <c r="T7054" s="142"/>
    </row>
    <row r="7055" spans="19:20" x14ac:dyDescent="0.3">
      <c r="S7055" s="142"/>
      <c r="T7055" s="142"/>
    </row>
    <row r="7056" spans="19:20" x14ac:dyDescent="0.3">
      <c r="S7056" s="142"/>
      <c r="T7056" s="142"/>
    </row>
    <row r="7057" spans="19:20" x14ac:dyDescent="0.3">
      <c r="S7057" s="142"/>
      <c r="T7057" s="142"/>
    </row>
    <row r="7058" spans="19:20" x14ac:dyDescent="0.3">
      <c r="S7058" s="142"/>
      <c r="T7058" s="142"/>
    </row>
    <row r="7059" spans="19:20" x14ac:dyDescent="0.3">
      <c r="S7059" s="142"/>
      <c r="T7059" s="142"/>
    </row>
    <row r="7060" spans="19:20" x14ac:dyDescent="0.3">
      <c r="S7060" s="142"/>
      <c r="T7060" s="142"/>
    </row>
    <row r="7061" spans="19:20" x14ac:dyDescent="0.3">
      <c r="S7061" s="142"/>
      <c r="T7061" s="142"/>
    </row>
    <row r="7062" spans="19:20" x14ac:dyDescent="0.3">
      <c r="S7062" s="142"/>
      <c r="T7062" s="142"/>
    </row>
    <row r="7063" spans="19:20" x14ac:dyDescent="0.3">
      <c r="S7063" s="142"/>
      <c r="T7063" s="142"/>
    </row>
    <row r="7064" spans="19:20" x14ac:dyDescent="0.3">
      <c r="S7064" s="142"/>
      <c r="T7064" s="142"/>
    </row>
    <row r="7065" spans="19:20" x14ac:dyDescent="0.3">
      <c r="S7065" s="142"/>
      <c r="T7065" s="142"/>
    </row>
    <row r="7066" spans="19:20" x14ac:dyDescent="0.3">
      <c r="S7066" s="142"/>
      <c r="T7066" s="142"/>
    </row>
    <row r="7067" spans="19:20" x14ac:dyDescent="0.3">
      <c r="S7067" s="142"/>
      <c r="T7067" s="142"/>
    </row>
    <row r="7068" spans="19:20" x14ac:dyDescent="0.3">
      <c r="S7068" s="142"/>
      <c r="T7068" s="142"/>
    </row>
    <row r="7069" spans="19:20" x14ac:dyDescent="0.3">
      <c r="S7069" s="142"/>
      <c r="T7069" s="142"/>
    </row>
    <row r="7070" spans="19:20" x14ac:dyDescent="0.3">
      <c r="S7070" s="142"/>
      <c r="T7070" s="142"/>
    </row>
    <row r="7071" spans="19:20" x14ac:dyDescent="0.3">
      <c r="S7071" s="142"/>
      <c r="T7071" s="142"/>
    </row>
    <row r="7072" spans="19:20" x14ac:dyDescent="0.3">
      <c r="S7072" s="142"/>
      <c r="T7072" s="142"/>
    </row>
    <row r="7073" spans="19:20" x14ac:dyDescent="0.3">
      <c r="S7073" s="142"/>
      <c r="T7073" s="142"/>
    </row>
    <row r="7074" spans="19:20" x14ac:dyDescent="0.3">
      <c r="S7074" s="142"/>
      <c r="T7074" s="142"/>
    </row>
    <row r="7075" spans="19:20" x14ac:dyDescent="0.3">
      <c r="S7075" s="142"/>
      <c r="T7075" s="142"/>
    </row>
    <row r="7076" spans="19:20" x14ac:dyDescent="0.3">
      <c r="S7076" s="142"/>
      <c r="T7076" s="142"/>
    </row>
    <row r="7077" spans="19:20" x14ac:dyDescent="0.3">
      <c r="S7077" s="142"/>
      <c r="T7077" s="142"/>
    </row>
    <row r="7078" spans="19:20" x14ac:dyDescent="0.3">
      <c r="S7078" s="142"/>
      <c r="T7078" s="142"/>
    </row>
    <row r="7079" spans="19:20" x14ac:dyDescent="0.3">
      <c r="S7079" s="142"/>
      <c r="T7079" s="142"/>
    </row>
    <row r="7080" spans="19:20" x14ac:dyDescent="0.3">
      <c r="S7080" s="142"/>
      <c r="T7080" s="142"/>
    </row>
    <row r="7081" spans="19:20" x14ac:dyDescent="0.3">
      <c r="S7081" s="142"/>
      <c r="T7081" s="142"/>
    </row>
    <row r="7082" spans="19:20" x14ac:dyDescent="0.3">
      <c r="S7082" s="142"/>
      <c r="T7082" s="142"/>
    </row>
    <row r="7083" spans="19:20" x14ac:dyDescent="0.3">
      <c r="S7083" s="142"/>
      <c r="T7083" s="142"/>
    </row>
    <row r="7084" spans="19:20" x14ac:dyDescent="0.3">
      <c r="S7084" s="142"/>
      <c r="T7084" s="142"/>
    </row>
    <row r="7085" spans="19:20" x14ac:dyDescent="0.3">
      <c r="S7085" s="142"/>
      <c r="T7085" s="142"/>
    </row>
    <row r="7086" spans="19:20" x14ac:dyDescent="0.3">
      <c r="S7086" s="142"/>
      <c r="T7086" s="142"/>
    </row>
    <row r="7087" spans="19:20" x14ac:dyDescent="0.3">
      <c r="S7087" s="142"/>
      <c r="T7087" s="142"/>
    </row>
    <row r="7088" spans="19:20" x14ac:dyDescent="0.3">
      <c r="S7088" s="142"/>
      <c r="T7088" s="142"/>
    </row>
    <row r="7089" spans="19:20" x14ac:dyDescent="0.3">
      <c r="S7089" s="142"/>
      <c r="T7089" s="142"/>
    </row>
    <row r="7090" spans="19:20" x14ac:dyDescent="0.3">
      <c r="S7090" s="142"/>
      <c r="T7090" s="142"/>
    </row>
    <row r="7091" spans="19:20" x14ac:dyDescent="0.3">
      <c r="S7091" s="142"/>
      <c r="T7091" s="142"/>
    </row>
    <row r="7092" spans="19:20" x14ac:dyDescent="0.3">
      <c r="S7092" s="142"/>
      <c r="T7092" s="142"/>
    </row>
    <row r="7093" spans="19:20" x14ac:dyDescent="0.3">
      <c r="S7093" s="142"/>
      <c r="T7093" s="142"/>
    </row>
    <row r="7094" spans="19:20" x14ac:dyDescent="0.3">
      <c r="S7094" s="142"/>
      <c r="T7094" s="142"/>
    </row>
    <row r="7095" spans="19:20" x14ac:dyDescent="0.3">
      <c r="S7095" s="142"/>
      <c r="T7095" s="142"/>
    </row>
    <row r="7096" spans="19:20" x14ac:dyDescent="0.3">
      <c r="S7096" s="142"/>
      <c r="T7096" s="142"/>
    </row>
    <row r="7097" spans="19:20" x14ac:dyDescent="0.3">
      <c r="S7097" s="142"/>
      <c r="T7097" s="142"/>
    </row>
    <row r="7098" spans="19:20" x14ac:dyDescent="0.3">
      <c r="S7098" s="142"/>
      <c r="T7098" s="142"/>
    </row>
    <row r="7099" spans="19:20" x14ac:dyDescent="0.3">
      <c r="S7099" s="142"/>
      <c r="T7099" s="142"/>
    </row>
    <row r="7100" spans="19:20" x14ac:dyDescent="0.3">
      <c r="S7100" s="142"/>
      <c r="T7100" s="142"/>
    </row>
    <row r="7101" spans="19:20" x14ac:dyDescent="0.3">
      <c r="S7101" s="142"/>
      <c r="T7101" s="142"/>
    </row>
    <row r="7102" spans="19:20" x14ac:dyDescent="0.3">
      <c r="S7102" s="142"/>
      <c r="T7102" s="142"/>
    </row>
    <row r="7103" spans="19:20" x14ac:dyDescent="0.3">
      <c r="S7103" s="142"/>
      <c r="T7103" s="142"/>
    </row>
    <row r="7104" spans="19:20" x14ac:dyDescent="0.3">
      <c r="S7104" s="142"/>
      <c r="T7104" s="142"/>
    </row>
    <row r="7105" spans="19:20" x14ac:dyDescent="0.3">
      <c r="S7105" s="142"/>
      <c r="T7105" s="142"/>
    </row>
    <row r="7106" spans="19:20" x14ac:dyDescent="0.3">
      <c r="S7106" s="142"/>
      <c r="T7106" s="142"/>
    </row>
    <row r="7107" spans="19:20" x14ac:dyDescent="0.3">
      <c r="S7107" s="142"/>
      <c r="T7107" s="142"/>
    </row>
    <row r="7108" spans="19:20" x14ac:dyDescent="0.3">
      <c r="S7108" s="142"/>
      <c r="T7108" s="142"/>
    </row>
    <row r="7109" spans="19:20" x14ac:dyDescent="0.3">
      <c r="S7109" s="142"/>
      <c r="T7109" s="142"/>
    </row>
    <row r="7110" spans="19:20" x14ac:dyDescent="0.3">
      <c r="S7110" s="142"/>
      <c r="T7110" s="142"/>
    </row>
    <row r="7111" spans="19:20" x14ac:dyDescent="0.3">
      <c r="S7111" s="142"/>
      <c r="T7111" s="142"/>
    </row>
    <row r="7112" spans="19:20" x14ac:dyDescent="0.3">
      <c r="S7112" s="142"/>
      <c r="T7112" s="142"/>
    </row>
    <row r="7113" spans="19:20" x14ac:dyDescent="0.3">
      <c r="S7113" s="142"/>
      <c r="T7113" s="142"/>
    </row>
    <row r="7114" spans="19:20" x14ac:dyDescent="0.3">
      <c r="S7114" s="142"/>
      <c r="T7114" s="142"/>
    </row>
    <row r="7115" spans="19:20" x14ac:dyDescent="0.3">
      <c r="S7115" s="142"/>
      <c r="T7115" s="142"/>
    </row>
    <row r="7116" spans="19:20" x14ac:dyDescent="0.3">
      <c r="S7116" s="142"/>
      <c r="T7116" s="142"/>
    </row>
    <row r="7117" spans="19:20" x14ac:dyDescent="0.3">
      <c r="S7117" s="142"/>
      <c r="T7117" s="142"/>
    </row>
    <row r="7118" spans="19:20" x14ac:dyDescent="0.3">
      <c r="S7118" s="142"/>
      <c r="T7118" s="142"/>
    </row>
    <row r="7119" spans="19:20" x14ac:dyDescent="0.3">
      <c r="S7119" s="142"/>
      <c r="T7119" s="142"/>
    </row>
    <row r="7120" spans="19:20" x14ac:dyDescent="0.3">
      <c r="S7120" s="142"/>
      <c r="T7120" s="142"/>
    </row>
    <row r="7121" spans="19:20" x14ac:dyDescent="0.3">
      <c r="S7121" s="142"/>
      <c r="T7121" s="142"/>
    </row>
    <row r="7122" spans="19:20" x14ac:dyDescent="0.3">
      <c r="S7122" s="142"/>
      <c r="T7122" s="142"/>
    </row>
    <row r="7123" spans="19:20" x14ac:dyDescent="0.3">
      <c r="S7123" s="142"/>
      <c r="T7123" s="142"/>
    </row>
    <row r="7124" spans="19:20" x14ac:dyDescent="0.3">
      <c r="S7124" s="142"/>
      <c r="T7124" s="142"/>
    </row>
    <row r="7125" spans="19:20" x14ac:dyDescent="0.3">
      <c r="S7125" s="142"/>
      <c r="T7125" s="142"/>
    </row>
    <row r="7126" spans="19:20" x14ac:dyDescent="0.3">
      <c r="S7126" s="142"/>
      <c r="T7126" s="142"/>
    </row>
    <row r="7127" spans="19:20" x14ac:dyDescent="0.3">
      <c r="S7127" s="142"/>
      <c r="T7127" s="142"/>
    </row>
    <row r="7128" spans="19:20" x14ac:dyDescent="0.3">
      <c r="S7128" s="142"/>
      <c r="T7128" s="142"/>
    </row>
    <row r="7129" spans="19:20" x14ac:dyDescent="0.3">
      <c r="S7129" s="142"/>
      <c r="T7129" s="142"/>
    </row>
    <row r="7130" spans="19:20" x14ac:dyDescent="0.3">
      <c r="S7130" s="142"/>
      <c r="T7130" s="142"/>
    </row>
    <row r="7131" spans="19:20" x14ac:dyDescent="0.3">
      <c r="S7131" s="142"/>
      <c r="T7131" s="142"/>
    </row>
    <row r="7132" spans="19:20" x14ac:dyDescent="0.3">
      <c r="S7132" s="142"/>
      <c r="T7132" s="142"/>
    </row>
    <row r="7133" spans="19:20" x14ac:dyDescent="0.3">
      <c r="S7133" s="142"/>
      <c r="T7133" s="142"/>
    </row>
    <row r="7134" spans="19:20" x14ac:dyDescent="0.3">
      <c r="S7134" s="142"/>
      <c r="T7134" s="142"/>
    </row>
    <row r="7135" spans="19:20" x14ac:dyDescent="0.3">
      <c r="S7135" s="142"/>
      <c r="T7135" s="142"/>
    </row>
    <row r="7136" spans="19:20" x14ac:dyDescent="0.3">
      <c r="S7136" s="142"/>
      <c r="T7136" s="142"/>
    </row>
    <row r="7137" spans="19:20" x14ac:dyDescent="0.3">
      <c r="S7137" s="142"/>
      <c r="T7137" s="142"/>
    </row>
    <row r="7138" spans="19:20" x14ac:dyDescent="0.3">
      <c r="S7138" s="142"/>
      <c r="T7138" s="142"/>
    </row>
    <row r="7139" spans="19:20" x14ac:dyDescent="0.3">
      <c r="S7139" s="142"/>
      <c r="T7139" s="142"/>
    </row>
    <row r="7140" spans="19:20" x14ac:dyDescent="0.3">
      <c r="S7140" s="142"/>
      <c r="T7140" s="142"/>
    </row>
    <row r="7141" spans="19:20" x14ac:dyDescent="0.3">
      <c r="S7141" s="142"/>
      <c r="T7141" s="142"/>
    </row>
    <row r="7142" spans="19:20" x14ac:dyDescent="0.3">
      <c r="S7142" s="142"/>
      <c r="T7142" s="142"/>
    </row>
    <row r="7143" spans="19:20" x14ac:dyDescent="0.3">
      <c r="S7143" s="142"/>
      <c r="T7143" s="142"/>
    </row>
    <row r="7144" spans="19:20" x14ac:dyDescent="0.3">
      <c r="S7144" s="142"/>
      <c r="T7144" s="142"/>
    </row>
    <row r="7145" spans="19:20" x14ac:dyDescent="0.3">
      <c r="S7145" s="142"/>
      <c r="T7145" s="142"/>
    </row>
    <row r="7146" spans="19:20" x14ac:dyDescent="0.3">
      <c r="S7146" s="142"/>
      <c r="T7146" s="142"/>
    </row>
    <row r="7147" spans="19:20" x14ac:dyDescent="0.3">
      <c r="S7147" s="142"/>
      <c r="T7147" s="142"/>
    </row>
    <row r="7148" spans="19:20" x14ac:dyDescent="0.3">
      <c r="S7148" s="142"/>
      <c r="T7148" s="142"/>
    </row>
    <row r="7149" spans="19:20" x14ac:dyDescent="0.3">
      <c r="S7149" s="142"/>
      <c r="T7149" s="142"/>
    </row>
    <row r="7150" spans="19:20" x14ac:dyDescent="0.3">
      <c r="S7150" s="142"/>
      <c r="T7150" s="142"/>
    </row>
    <row r="7151" spans="19:20" x14ac:dyDescent="0.3">
      <c r="S7151" s="142"/>
      <c r="T7151" s="142"/>
    </row>
    <row r="7152" spans="19:20" x14ac:dyDescent="0.3">
      <c r="S7152" s="142"/>
      <c r="T7152" s="142"/>
    </row>
    <row r="7153" spans="19:20" x14ac:dyDescent="0.3">
      <c r="S7153" s="142"/>
      <c r="T7153" s="142"/>
    </row>
    <row r="7154" spans="19:20" x14ac:dyDescent="0.3">
      <c r="S7154" s="142"/>
      <c r="T7154" s="142"/>
    </row>
    <row r="7155" spans="19:20" x14ac:dyDescent="0.3">
      <c r="S7155" s="142"/>
      <c r="T7155" s="142"/>
    </row>
    <row r="7156" spans="19:20" x14ac:dyDescent="0.3">
      <c r="S7156" s="142"/>
      <c r="T7156" s="142"/>
    </row>
    <row r="7157" spans="19:20" x14ac:dyDescent="0.3">
      <c r="S7157" s="142"/>
      <c r="T7157" s="142"/>
    </row>
    <row r="7158" spans="19:20" x14ac:dyDescent="0.3">
      <c r="S7158" s="142"/>
      <c r="T7158" s="142"/>
    </row>
    <row r="7159" spans="19:20" x14ac:dyDescent="0.3">
      <c r="S7159" s="142"/>
      <c r="T7159" s="142"/>
    </row>
    <row r="7160" spans="19:20" x14ac:dyDescent="0.3">
      <c r="S7160" s="142"/>
      <c r="T7160" s="142"/>
    </row>
    <row r="7161" spans="19:20" x14ac:dyDescent="0.3">
      <c r="S7161" s="142"/>
      <c r="T7161" s="142"/>
    </row>
    <row r="7162" spans="19:20" x14ac:dyDescent="0.3">
      <c r="S7162" s="142"/>
      <c r="T7162" s="142"/>
    </row>
    <row r="7163" spans="19:20" x14ac:dyDescent="0.3">
      <c r="S7163" s="142"/>
      <c r="T7163" s="142"/>
    </row>
    <row r="7164" spans="19:20" x14ac:dyDescent="0.3">
      <c r="S7164" s="142"/>
      <c r="T7164" s="142"/>
    </row>
    <row r="7165" spans="19:20" x14ac:dyDescent="0.3">
      <c r="S7165" s="142"/>
      <c r="T7165" s="142"/>
    </row>
    <row r="7166" spans="19:20" x14ac:dyDescent="0.3">
      <c r="S7166" s="142"/>
      <c r="T7166" s="142"/>
    </row>
    <row r="7167" spans="19:20" x14ac:dyDescent="0.3">
      <c r="S7167" s="142"/>
      <c r="T7167" s="142"/>
    </row>
    <row r="7168" spans="19:20" x14ac:dyDescent="0.3">
      <c r="S7168" s="142"/>
      <c r="T7168" s="142"/>
    </row>
    <row r="7169" spans="19:20" x14ac:dyDescent="0.3">
      <c r="S7169" s="142"/>
      <c r="T7169" s="142"/>
    </row>
    <row r="7170" spans="19:20" x14ac:dyDescent="0.3">
      <c r="S7170" s="142"/>
      <c r="T7170" s="142"/>
    </row>
    <row r="7171" spans="19:20" x14ac:dyDescent="0.3">
      <c r="S7171" s="142"/>
      <c r="T7171" s="142"/>
    </row>
    <row r="7172" spans="19:20" x14ac:dyDescent="0.3">
      <c r="S7172" s="142"/>
      <c r="T7172" s="142"/>
    </row>
    <row r="7173" spans="19:20" x14ac:dyDescent="0.3">
      <c r="S7173" s="142"/>
      <c r="T7173" s="142"/>
    </row>
    <row r="7174" spans="19:20" x14ac:dyDescent="0.3">
      <c r="S7174" s="142"/>
      <c r="T7174" s="142"/>
    </row>
    <row r="7175" spans="19:20" x14ac:dyDescent="0.3">
      <c r="S7175" s="142"/>
      <c r="T7175" s="142"/>
    </row>
    <row r="7176" spans="19:20" x14ac:dyDescent="0.3">
      <c r="S7176" s="142"/>
      <c r="T7176" s="142"/>
    </row>
    <row r="7177" spans="19:20" x14ac:dyDescent="0.3">
      <c r="S7177" s="142"/>
      <c r="T7177" s="142"/>
    </row>
    <row r="7178" spans="19:20" x14ac:dyDescent="0.3">
      <c r="S7178" s="142"/>
      <c r="T7178" s="142"/>
    </row>
    <row r="7179" spans="19:20" x14ac:dyDescent="0.3">
      <c r="S7179" s="142"/>
      <c r="T7179" s="142"/>
    </row>
    <row r="7180" spans="19:20" x14ac:dyDescent="0.3">
      <c r="S7180" s="142"/>
      <c r="T7180" s="142"/>
    </row>
    <row r="7181" spans="19:20" x14ac:dyDescent="0.3">
      <c r="S7181" s="142"/>
      <c r="T7181" s="142"/>
    </row>
    <row r="7182" spans="19:20" x14ac:dyDescent="0.3">
      <c r="S7182" s="142"/>
      <c r="T7182" s="142"/>
    </row>
    <row r="7183" spans="19:20" x14ac:dyDescent="0.3">
      <c r="S7183" s="142"/>
      <c r="T7183" s="142"/>
    </row>
    <row r="7184" spans="19:20" x14ac:dyDescent="0.3">
      <c r="S7184" s="142"/>
      <c r="T7184" s="142"/>
    </row>
    <row r="7185" spans="19:20" x14ac:dyDescent="0.3">
      <c r="S7185" s="142"/>
      <c r="T7185" s="142"/>
    </row>
    <row r="7186" spans="19:20" x14ac:dyDescent="0.3">
      <c r="S7186" s="142"/>
      <c r="T7186" s="142"/>
    </row>
    <row r="7187" spans="19:20" x14ac:dyDescent="0.3">
      <c r="S7187" s="142"/>
      <c r="T7187" s="142"/>
    </row>
    <row r="7188" spans="19:20" x14ac:dyDescent="0.3">
      <c r="S7188" s="142"/>
      <c r="T7188" s="142"/>
    </row>
    <row r="7189" spans="19:20" x14ac:dyDescent="0.3">
      <c r="S7189" s="142"/>
      <c r="T7189" s="142"/>
    </row>
    <row r="7190" spans="19:20" x14ac:dyDescent="0.3">
      <c r="S7190" s="142"/>
      <c r="T7190" s="142"/>
    </row>
    <row r="7191" spans="19:20" x14ac:dyDescent="0.3">
      <c r="S7191" s="142"/>
      <c r="T7191" s="142"/>
    </row>
    <row r="7192" spans="19:20" x14ac:dyDescent="0.3">
      <c r="S7192" s="142"/>
      <c r="T7192" s="142"/>
    </row>
    <row r="7193" spans="19:20" x14ac:dyDescent="0.3">
      <c r="S7193" s="142"/>
      <c r="T7193" s="142"/>
    </row>
    <row r="7194" spans="19:20" x14ac:dyDescent="0.3">
      <c r="S7194" s="142"/>
      <c r="T7194" s="142"/>
    </row>
    <row r="7195" spans="19:20" x14ac:dyDescent="0.3">
      <c r="S7195" s="142"/>
      <c r="T7195" s="142"/>
    </row>
    <row r="7196" spans="19:20" x14ac:dyDescent="0.3">
      <c r="S7196" s="142"/>
      <c r="T7196" s="142"/>
    </row>
    <row r="7197" spans="19:20" x14ac:dyDescent="0.3">
      <c r="S7197" s="142"/>
      <c r="T7197" s="142"/>
    </row>
    <row r="7198" spans="19:20" x14ac:dyDescent="0.3">
      <c r="S7198" s="142"/>
      <c r="T7198" s="142"/>
    </row>
    <row r="7199" spans="19:20" x14ac:dyDescent="0.3">
      <c r="S7199" s="142"/>
      <c r="T7199" s="142"/>
    </row>
    <row r="7200" spans="19:20" x14ac:dyDescent="0.3">
      <c r="S7200" s="142"/>
      <c r="T7200" s="142"/>
    </row>
    <row r="7201" spans="19:20" x14ac:dyDescent="0.3">
      <c r="S7201" s="142"/>
      <c r="T7201" s="142"/>
    </row>
    <row r="7202" spans="19:20" x14ac:dyDescent="0.3">
      <c r="S7202" s="142"/>
      <c r="T7202" s="142"/>
    </row>
    <row r="7203" spans="19:20" x14ac:dyDescent="0.3">
      <c r="S7203" s="142"/>
      <c r="T7203" s="142"/>
    </row>
    <row r="7204" spans="19:20" x14ac:dyDescent="0.3">
      <c r="S7204" s="142"/>
      <c r="T7204" s="142"/>
    </row>
    <row r="7205" spans="19:20" x14ac:dyDescent="0.3">
      <c r="S7205" s="142"/>
      <c r="T7205" s="142"/>
    </row>
    <row r="7206" spans="19:20" x14ac:dyDescent="0.3">
      <c r="S7206" s="142"/>
      <c r="T7206" s="142"/>
    </row>
    <row r="7207" spans="19:20" x14ac:dyDescent="0.3">
      <c r="S7207" s="142"/>
      <c r="T7207" s="142"/>
    </row>
    <row r="7208" spans="19:20" x14ac:dyDescent="0.3">
      <c r="S7208" s="142"/>
      <c r="T7208" s="142"/>
    </row>
    <row r="7209" spans="19:20" x14ac:dyDescent="0.3">
      <c r="S7209" s="142"/>
      <c r="T7209" s="142"/>
    </row>
    <row r="7210" spans="19:20" x14ac:dyDescent="0.3">
      <c r="S7210" s="142"/>
      <c r="T7210" s="142"/>
    </row>
    <row r="7211" spans="19:20" x14ac:dyDescent="0.3">
      <c r="S7211" s="142"/>
      <c r="T7211" s="142"/>
    </row>
    <row r="7212" spans="19:20" x14ac:dyDescent="0.3">
      <c r="S7212" s="142"/>
      <c r="T7212" s="142"/>
    </row>
    <row r="7213" spans="19:20" x14ac:dyDescent="0.3">
      <c r="S7213" s="142"/>
      <c r="T7213" s="142"/>
    </row>
    <row r="7214" spans="19:20" x14ac:dyDescent="0.3">
      <c r="S7214" s="142"/>
      <c r="T7214" s="142"/>
    </row>
    <row r="7215" spans="19:20" x14ac:dyDescent="0.3">
      <c r="S7215" s="142"/>
      <c r="T7215" s="142"/>
    </row>
    <row r="7216" spans="19:20" x14ac:dyDescent="0.3">
      <c r="S7216" s="142"/>
      <c r="T7216" s="142"/>
    </row>
    <row r="7217" spans="19:20" x14ac:dyDescent="0.3">
      <c r="S7217" s="142"/>
      <c r="T7217" s="142"/>
    </row>
    <row r="7218" spans="19:20" x14ac:dyDescent="0.3">
      <c r="S7218" s="142"/>
      <c r="T7218" s="142"/>
    </row>
    <row r="7219" spans="19:20" x14ac:dyDescent="0.3">
      <c r="S7219" s="142"/>
      <c r="T7219" s="142"/>
    </row>
    <row r="7220" spans="19:20" x14ac:dyDescent="0.3">
      <c r="S7220" s="142"/>
      <c r="T7220" s="142"/>
    </row>
    <row r="7221" spans="19:20" x14ac:dyDescent="0.3">
      <c r="S7221" s="142"/>
      <c r="T7221" s="142"/>
    </row>
    <row r="7222" spans="19:20" x14ac:dyDescent="0.3">
      <c r="S7222" s="142"/>
      <c r="T7222" s="142"/>
    </row>
    <row r="7223" spans="19:20" x14ac:dyDescent="0.3">
      <c r="S7223" s="142"/>
      <c r="T7223" s="142"/>
    </row>
    <row r="7224" spans="19:20" x14ac:dyDescent="0.3">
      <c r="S7224" s="142"/>
      <c r="T7224" s="142"/>
    </row>
    <row r="7225" spans="19:20" x14ac:dyDescent="0.3">
      <c r="S7225" s="142"/>
      <c r="T7225" s="142"/>
    </row>
    <row r="7226" spans="19:20" x14ac:dyDescent="0.3">
      <c r="S7226" s="142"/>
      <c r="T7226" s="142"/>
    </row>
    <row r="7227" spans="19:20" x14ac:dyDescent="0.3">
      <c r="S7227" s="142"/>
      <c r="T7227" s="142"/>
    </row>
    <row r="7228" spans="19:20" x14ac:dyDescent="0.3">
      <c r="S7228" s="142"/>
      <c r="T7228" s="142"/>
    </row>
    <row r="7229" spans="19:20" x14ac:dyDescent="0.3">
      <c r="S7229" s="142"/>
      <c r="T7229" s="142"/>
    </row>
    <row r="7230" spans="19:20" x14ac:dyDescent="0.3">
      <c r="S7230" s="142"/>
      <c r="T7230" s="142"/>
    </row>
    <row r="7231" spans="19:20" x14ac:dyDescent="0.3">
      <c r="S7231" s="142"/>
      <c r="T7231" s="142"/>
    </row>
    <row r="7232" spans="19:20" x14ac:dyDescent="0.3">
      <c r="S7232" s="142"/>
      <c r="T7232" s="142"/>
    </row>
    <row r="7233" spans="19:20" x14ac:dyDescent="0.3">
      <c r="S7233" s="142"/>
      <c r="T7233" s="142"/>
    </row>
    <row r="7234" spans="19:20" x14ac:dyDescent="0.3">
      <c r="S7234" s="142"/>
      <c r="T7234" s="142"/>
    </row>
    <row r="7235" spans="19:20" x14ac:dyDescent="0.3">
      <c r="S7235" s="142"/>
      <c r="T7235" s="142"/>
    </row>
    <row r="7236" spans="19:20" x14ac:dyDescent="0.3">
      <c r="S7236" s="142"/>
      <c r="T7236" s="142"/>
    </row>
    <row r="7237" spans="19:20" x14ac:dyDescent="0.3">
      <c r="S7237" s="142"/>
      <c r="T7237" s="142"/>
    </row>
    <row r="7238" spans="19:20" x14ac:dyDescent="0.3">
      <c r="S7238" s="142"/>
      <c r="T7238" s="142"/>
    </row>
    <row r="7239" spans="19:20" x14ac:dyDescent="0.3">
      <c r="S7239" s="142"/>
      <c r="T7239" s="142"/>
    </row>
    <row r="7240" spans="19:20" x14ac:dyDescent="0.3">
      <c r="S7240" s="142"/>
      <c r="T7240" s="142"/>
    </row>
    <row r="7241" spans="19:20" x14ac:dyDescent="0.3">
      <c r="S7241" s="142"/>
      <c r="T7241" s="142"/>
    </row>
    <row r="7242" spans="19:20" x14ac:dyDescent="0.3">
      <c r="S7242" s="142"/>
      <c r="T7242" s="142"/>
    </row>
    <row r="7243" spans="19:20" x14ac:dyDescent="0.3">
      <c r="S7243" s="142"/>
      <c r="T7243" s="142"/>
    </row>
    <row r="7244" spans="19:20" x14ac:dyDescent="0.3">
      <c r="S7244" s="142"/>
      <c r="T7244" s="142"/>
    </row>
    <row r="7245" spans="19:20" x14ac:dyDescent="0.3">
      <c r="S7245" s="142"/>
      <c r="T7245" s="142"/>
    </row>
    <row r="7246" spans="19:20" x14ac:dyDescent="0.3">
      <c r="S7246" s="142"/>
      <c r="T7246" s="142"/>
    </row>
    <row r="7247" spans="19:20" x14ac:dyDescent="0.3">
      <c r="S7247" s="142"/>
      <c r="T7247" s="142"/>
    </row>
    <row r="7248" spans="19:20" x14ac:dyDescent="0.3">
      <c r="S7248" s="142"/>
      <c r="T7248" s="142"/>
    </row>
    <row r="7249" spans="19:20" x14ac:dyDescent="0.3">
      <c r="S7249" s="142"/>
      <c r="T7249" s="142"/>
    </row>
    <row r="7250" spans="19:20" x14ac:dyDescent="0.3">
      <c r="S7250" s="142"/>
      <c r="T7250" s="142"/>
    </row>
    <row r="7251" spans="19:20" x14ac:dyDescent="0.3">
      <c r="S7251" s="142"/>
      <c r="T7251" s="142"/>
    </row>
    <row r="7252" spans="19:20" x14ac:dyDescent="0.3">
      <c r="S7252" s="142"/>
      <c r="T7252" s="142"/>
    </row>
    <row r="7253" spans="19:20" x14ac:dyDescent="0.3">
      <c r="S7253" s="142"/>
      <c r="T7253" s="142"/>
    </row>
    <row r="7254" spans="19:20" x14ac:dyDescent="0.3">
      <c r="S7254" s="142"/>
      <c r="T7254" s="142"/>
    </row>
    <row r="7255" spans="19:20" x14ac:dyDescent="0.3">
      <c r="S7255" s="142"/>
      <c r="T7255" s="142"/>
    </row>
    <row r="7256" spans="19:20" x14ac:dyDescent="0.3">
      <c r="S7256" s="142"/>
      <c r="T7256" s="142"/>
    </row>
    <row r="7257" spans="19:20" x14ac:dyDescent="0.3">
      <c r="S7257" s="142"/>
      <c r="T7257" s="142"/>
    </row>
    <row r="7258" spans="19:20" x14ac:dyDescent="0.3">
      <c r="S7258" s="142"/>
      <c r="T7258" s="142"/>
    </row>
    <row r="7259" spans="19:20" x14ac:dyDescent="0.3">
      <c r="S7259" s="142"/>
      <c r="T7259" s="142"/>
    </row>
    <row r="7260" spans="19:20" x14ac:dyDescent="0.3">
      <c r="S7260" s="142"/>
      <c r="T7260" s="142"/>
    </row>
    <row r="7261" spans="19:20" x14ac:dyDescent="0.3">
      <c r="S7261" s="142"/>
      <c r="T7261" s="142"/>
    </row>
    <row r="7262" spans="19:20" x14ac:dyDescent="0.3">
      <c r="S7262" s="142"/>
      <c r="T7262" s="142"/>
    </row>
    <row r="7263" spans="19:20" x14ac:dyDescent="0.3">
      <c r="S7263" s="142"/>
      <c r="T7263" s="142"/>
    </row>
    <row r="7264" spans="19:20" x14ac:dyDescent="0.3">
      <c r="S7264" s="142"/>
      <c r="T7264" s="142"/>
    </row>
    <row r="7265" spans="19:20" x14ac:dyDescent="0.3">
      <c r="S7265" s="142"/>
      <c r="T7265" s="142"/>
    </row>
    <row r="7266" spans="19:20" x14ac:dyDescent="0.3">
      <c r="S7266" s="142"/>
      <c r="T7266" s="142"/>
    </row>
    <row r="7267" spans="19:20" x14ac:dyDescent="0.3">
      <c r="S7267" s="142"/>
      <c r="T7267" s="142"/>
    </row>
    <row r="7268" spans="19:20" x14ac:dyDescent="0.3">
      <c r="S7268" s="142"/>
      <c r="T7268" s="142"/>
    </row>
    <row r="7269" spans="19:20" x14ac:dyDescent="0.3">
      <c r="S7269" s="142"/>
      <c r="T7269" s="142"/>
    </row>
    <row r="7270" spans="19:20" x14ac:dyDescent="0.3">
      <c r="S7270" s="142"/>
      <c r="T7270" s="142"/>
    </row>
    <row r="7271" spans="19:20" x14ac:dyDescent="0.3">
      <c r="S7271" s="142"/>
      <c r="T7271" s="142"/>
    </row>
    <row r="7272" spans="19:20" x14ac:dyDescent="0.3">
      <c r="S7272" s="142"/>
      <c r="T7272" s="142"/>
    </row>
    <row r="7273" spans="19:20" x14ac:dyDescent="0.3">
      <c r="S7273" s="142"/>
      <c r="T7273" s="142"/>
    </row>
    <row r="7274" spans="19:20" x14ac:dyDescent="0.3">
      <c r="S7274" s="142"/>
      <c r="T7274" s="142"/>
    </row>
    <row r="7275" spans="19:20" x14ac:dyDescent="0.3">
      <c r="S7275" s="142"/>
      <c r="T7275" s="142"/>
    </row>
    <row r="7276" spans="19:20" x14ac:dyDescent="0.3">
      <c r="S7276" s="142"/>
      <c r="T7276" s="142"/>
    </row>
    <row r="7277" spans="19:20" x14ac:dyDescent="0.3">
      <c r="S7277" s="142"/>
      <c r="T7277" s="142"/>
    </row>
    <row r="7278" spans="19:20" x14ac:dyDescent="0.3">
      <c r="S7278" s="142"/>
      <c r="T7278" s="142"/>
    </row>
    <row r="7279" spans="19:20" x14ac:dyDescent="0.3">
      <c r="S7279" s="142"/>
      <c r="T7279" s="142"/>
    </row>
    <row r="7280" spans="19:20" x14ac:dyDescent="0.3">
      <c r="S7280" s="142"/>
      <c r="T7280" s="142"/>
    </row>
    <row r="7281" spans="19:20" x14ac:dyDescent="0.3">
      <c r="S7281" s="142"/>
      <c r="T7281" s="142"/>
    </row>
    <row r="7282" spans="19:20" x14ac:dyDescent="0.3">
      <c r="S7282" s="142"/>
      <c r="T7282" s="142"/>
    </row>
    <row r="7283" spans="19:20" x14ac:dyDescent="0.3">
      <c r="S7283" s="142"/>
      <c r="T7283" s="142"/>
    </row>
    <row r="7284" spans="19:20" x14ac:dyDescent="0.3">
      <c r="S7284" s="142"/>
      <c r="T7284" s="142"/>
    </row>
    <row r="7285" spans="19:20" x14ac:dyDescent="0.3">
      <c r="S7285" s="142"/>
      <c r="T7285" s="142"/>
    </row>
    <row r="7286" spans="19:20" x14ac:dyDescent="0.3">
      <c r="S7286" s="142"/>
      <c r="T7286" s="142"/>
    </row>
    <row r="7287" spans="19:20" x14ac:dyDescent="0.3">
      <c r="S7287" s="142"/>
      <c r="T7287" s="142"/>
    </row>
    <row r="7288" spans="19:20" x14ac:dyDescent="0.3">
      <c r="S7288" s="142"/>
      <c r="T7288" s="142"/>
    </row>
    <row r="7289" spans="19:20" x14ac:dyDescent="0.3">
      <c r="S7289" s="142"/>
      <c r="T7289" s="142"/>
    </row>
    <row r="7290" spans="19:20" x14ac:dyDescent="0.3">
      <c r="S7290" s="142"/>
      <c r="T7290" s="142"/>
    </row>
    <row r="7291" spans="19:20" x14ac:dyDescent="0.3">
      <c r="S7291" s="142"/>
      <c r="T7291" s="142"/>
    </row>
    <row r="7292" spans="19:20" x14ac:dyDescent="0.3">
      <c r="S7292" s="142"/>
      <c r="T7292" s="142"/>
    </row>
    <row r="7293" spans="19:20" x14ac:dyDescent="0.3">
      <c r="S7293" s="142"/>
      <c r="T7293" s="142"/>
    </row>
    <row r="7294" spans="19:20" x14ac:dyDescent="0.3">
      <c r="S7294" s="142"/>
      <c r="T7294" s="142"/>
    </row>
    <row r="7295" spans="19:20" x14ac:dyDescent="0.3">
      <c r="S7295" s="142"/>
      <c r="T7295" s="142"/>
    </row>
    <row r="7296" spans="19:20" x14ac:dyDescent="0.3">
      <c r="S7296" s="142"/>
      <c r="T7296" s="142"/>
    </row>
    <row r="7297" spans="19:20" x14ac:dyDescent="0.3">
      <c r="S7297" s="142"/>
      <c r="T7297" s="142"/>
    </row>
    <row r="7298" spans="19:20" x14ac:dyDescent="0.3">
      <c r="S7298" s="142"/>
      <c r="T7298" s="142"/>
    </row>
    <row r="7299" spans="19:20" x14ac:dyDescent="0.3">
      <c r="S7299" s="142"/>
      <c r="T7299" s="142"/>
    </row>
    <row r="7300" spans="19:20" x14ac:dyDescent="0.3">
      <c r="S7300" s="142"/>
      <c r="T7300" s="142"/>
    </row>
    <row r="7301" spans="19:20" x14ac:dyDescent="0.3">
      <c r="S7301" s="142"/>
      <c r="T7301" s="142"/>
    </row>
    <row r="7302" spans="19:20" x14ac:dyDescent="0.3">
      <c r="S7302" s="142"/>
      <c r="T7302" s="142"/>
    </row>
    <row r="7303" spans="19:20" x14ac:dyDescent="0.3">
      <c r="S7303" s="142"/>
      <c r="T7303" s="142"/>
    </row>
    <row r="7304" spans="19:20" x14ac:dyDescent="0.3">
      <c r="S7304" s="142"/>
      <c r="T7304" s="142"/>
    </row>
    <row r="7305" spans="19:20" x14ac:dyDescent="0.3">
      <c r="S7305" s="142"/>
      <c r="T7305" s="142"/>
    </row>
    <row r="7306" spans="19:20" x14ac:dyDescent="0.3">
      <c r="S7306" s="142"/>
      <c r="T7306" s="142"/>
    </row>
    <row r="7307" spans="19:20" x14ac:dyDescent="0.3">
      <c r="S7307" s="142"/>
      <c r="T7307" s="142"/>
    </row>
    <row r="7308" spans="19:20" x14ac:dyDescent="0.3">
      <c r="S7308" s="142"/>
      <c r="T7308" s="142"/>
    </row>
    <row r="7309" spans="19:20" x14ac:dyDescent="0.3">
      <c r="S7309" s="142"/>
      <c r="T7309" s="142"/>
    </row>
    <row r="7310" spans="19:20" x14ac:dyDescent="0.3">
      <c r="S7310" s="142"/>
      <c r="T7310" s="142"/>
    </row>
    <row r="7311" spans="19:20" x14ac:dyDescent="0.3">
      <c r="S7311" s="142"/>
      <c r="T7311" s="142"/>
    </row>
    <row r="7312" spans="19:20" x14ac:dyDescent="0.3">
      <c r="S7312" s="142"/>
      <c r="T7312" s="142"/>
    </row>
    <row r="7313" spans="19:20" x14ac:dyDescent="0.3">
      <c r="S7313" s="142"/>
      <c r="T7313" s="142"/>
    </row>
    <row r="7314" spans="19:20" x14ac:dyDescent="0.3">
      <c r="S7314" s="142"/>
      <c r="T7314" s="142"/>
    </row>
    <row r="7315" spans="19:20" x14ac:dyDescent="0.3">
      <c r="S7315" s="142"/>
      <c r="T7315" s="142"/>
    </row>
    <row r="7316" spans="19:20" x14ac:dyDescent="0.3">
      <c r="S7316" s="142"/>
      <c r="T7316" s="142"/>
    </row>
    <row r="7317" spans="19:20" x14ac:dyDescent="0.3">
      <c r="S7317" s="142"/>
      <c r="T7317" s="142"/>
    </row>
    <row r="7318" spans="19:20" x14ac:dyDescent="0.3">
      <c r="S7318" s="142"/>
      <c r="T7318" s="142"/>
    </row>
    <row r="7319" spans="19:20" x14ac:dyDescent="0.3">
      <c r="S7319" s="142"/>
      <c r="T7319" s="142"/>
    </row>
    <row r="7320" spans="19:20" x14ac:dyDescent="0.3">
      <c r="S7320" s="142"/>
      <c r="T7320" s="142"/>
    </row>
    <row r="7321" spans="19:20" x14ac:dyDescent="0.3">
      <c r="S7321" s="142"/>
      <c r="T7321" s="142"/>
    </row>
    <row r="7322" spans="19:20" x14ac:dyDescent="0.3">
      <c r="S7322" s="142"/>
      <c r="T7322" s="142"/>
    </row>
    <row r="7323" spans="19:20" x14ac:dyDescent="0.3">
      <c r="S7323" s="142"/>
      <c r="T7323" s="142"/>
    </row>
    <row r="7324" spans="19:20" x14ac:dyDescent="0.3">
      <c r="S7324" s="142"/>
      <c r="T7324" s="142"/>
    </row>
    <row r="7325" spans="19:20" x14ac:dyDescent="0.3">
      <c r="S7325" s="142"/>
      <c r="T7325" s="142"/>
    </row>
    <row r="7326" spans="19:20" x14ac:dyDescent="0.3">
      <c r="S7326" s="142"/>
      <c r="T7326" s="142"/>
    </row>
    <row r="7327" spans="19:20" x14ac:dyDescent="0.3">
      <c r="S7327" s="142"/>
      <c r="T7327" s="142"/>
    </row>
    <row r="7328" spans="19:20" x14ac:dyDescent="0.3">
      <c r="S7328" s="142"/>
      <c r="T7328" s="142"/>
    </row>
    <row r="7329" spans="19:20" x14ac:dyDescent="0.3">
      <c r="S7329" s="142"/>
      <c r="T7329" s="142"/>
    </row>
    <row r="7330" spans="19:20" x14ac:dyDescent="0.3">
      <c r="S7330" s="142"/>
      <c r="T7330" s="142"/>
    </row>
    <row r="7331" spans="19:20" x14ac:dyDescent="0.3">
      <c r="S7331" s="142"/>
      <c r="T7331" s="142"/>
    </row>
    <row r="7332" spans="19:20" x14ac:dyDescent="0.3">
      <c r="S7332" s="142"/>
      <c r="T7332" s="142"/>
    </row>
    <row r="7333" spans="19:20" x14ac:dyDescent="0.3">
      <c r="S7333" s="142"/>
      <c r="T7333" s="142"/>
    </row>
    <row r="7334" spans="19:20" x14ac:dyDescent="0.3">
      <c r="S7334" s="142"/>
      <c r="T7334" s="142"/>
    </row>
    <row r="7335" spans="19:20" x14ac:dyDescent="0.3">
      <c r="S7335" s="142"/>
      <c r="T7335" s="142"/>
    </row>
    <row r="7336" spans="19:20" x14ac:dyDescent="0.3">
      <c r="S7336" s="142"/>
      <c r="T7336" s="142"/>
    </row>
    <row r="7337" spans="19:20" x14ac:dyDescent="0.3">
      <c r="S7337" s="142"/>
      <c r="T7337" s="142"/>
    </row>
    <row r="7338" spans="19:20" x14ac:dyDescent="0.3">
      <c r="S7338" s="142"/>
      <c r="T7338" s="142"/>
    </row>
    <row r="7339" spans="19:20" x14ac:dyDescent="0.3">
      <c r="S7339" s="142"/>
      <c r="T7339" s="142"/>
    </row>
    <row r="7340" spans="19:20" x14ac:dyDescent="0.3">
      <c r="S7340" s="142"/>
      <c r="T7340" s="142"/>
    </row>
    <row r="7341" spans="19:20" x14ac:dyDescent="0.3">
      <c r="S7341" s="142"/>
      <c r="T7341" s="142"/>
    </row>
    <row r="7342" spans="19:20" x14ac:dyDescent="0.3">
      <c r="S7342" s="142"/>
      <c r="T7342" s="142"/>
    </row>
    <row r="7343" spans="19:20" x14ac:dyDescent="0.3">
      <c r="S7343" s="142"/>
      <c r="T7343" s="142"/>
    </row>
    <row r="7344" spans="19:20" x14ac:dyDescent="0.3">
      <c r="S7344" s="142"/>
      <c r="T7344" s="142"/>
    </row>
    <row r="7345" spans="19:20" x14ac:dyDescent="0.3">
      <c r="S7345" s="142"/>
      <c r="T7345" s="142"/>
    </row>
    <row r="7346" spans="19:20" x14ac:dyDescent="0.3">
      <c r="S7346" s="142"/>
      <c r="T7346" s="142"/>
    </row>
    <row r="7347" spans="19:20" x14ac:dyDescent="0.3">
      <c r="S7347" s="142"/>
      <c r="T7347" s="142"/>
    </row>
    <row r="7348" spans="19:20" x14ac:dyDescent="0.3">
      <c r="S7348" s="142"/>
      <c r="T7348" s="142"/>
    </row>
    <row r="7349" spans="19:20" x14ac:dyDescent="0.3">
      <c r="S7349" s="142"/>
      <c r="T7349" s="142"/>
    </row>
    <row r="7350" spans="19:20" x14ac:dyDescent="0.3">
      <c r="S7350" s="142"/>
      <c r="T7350" s="142"/>
    </row>
    <row r="7351" spans="19:20" x14ac:dyDescent="0.3">
      <c r="S7351" s="142"/>
      <c r="T7351" s="142"/>
    </row>
    <row r="7352" spans="19:20" x14ac:dyDescent="0.3">
      <c r="S7352" s="142"/>
      <c r="T7352" s="142"/>
    </row>
    <row r="7353" spans="19:20" x14ac:dyDescent="0.3">
      <c r="S7353" s="142"/>
      <c r="T7353" s="142"/>
    </row>
    <row r="7354" spans="19:20" x14ac:dyDescent="0.3">
      <c r="S7354" s="142"/>
      <c r="T7354" s="142"/>
    </row>
    <row r="7355" spans="19:20" x14ac:dyDescent="0.3">
      <c r="S7355" s="142"/>
      <c r="T7355" s="142"/>
    </row>
    <row r="7356" spans="19:20" x14ac:dyDescent="0.3">
      <c r="S7356" s="142"/>
      <c r="T7356" s="142"/>
    </row>
    <row r="7357" spans="19:20" x14ac:dyDescent="0.3">
      <c r="S7357" s="142"/>
      <c r="T7357" s="142"/>
    </row>
    <row r="7358" spans="19:20" x14ac:dyDescent="0.3">
      <c r="S7358" s="142"/>
      <c r="T7358" s="142"/>
    </row>
    <row r="7359" spans="19:20" x14ac:dyDescent="0.3">
      <c r="S7359" s="142"/>
      <c r="T7359" s="142"/>
    </row>
    <row r="7360" spans="19:20" x14ac:dyDescent="0.3">
      <c r="S7360" s="142"/>
      <c r="T7360" s="142"/>
    </row>
    <row r="7361" spans="19:20" x14ac:dyDescent="0.3">
      <c r="S7361" s="142"/>
      <c r="T7361" s="142"/>
    </row>
    <row r="7362" spans="19:20" x14ac:dyDescent="0.3">
      <c r="S7362" s="142"/>
      <c r="T7362" s="142"/>
    </row>
    <row r="7363" spans="19:20" x14ac:dyDescent="0.3">
      <c r="S7363" s="142"/>
      <c r="T7363" s="142"/>
    </row>
    <row r="7364" spans="19:20" x14ac:dyDescent="0.3">
      <c r="S7364" s="142"/>
      <c r="T7364" s="142"/>
    </row>
    <row r="7365" spans="19:20" x14ac:dyDescent="0.3">
      <c r="S7365" s="142"/>
      <c r="T7365" s="142"/>
    </row>
    <row r="7366" spans="19:20" x14ac:dyDescent="0.3">
      <c r="S7366" s="142"/>
      <c r="T7366" s="142"/>
    </row>
    <row r="7367" spans="19:20" x14ac:dyDescent="0.3">
      <c r="S7367" s="142"/>
      <c r="T7367" s="142"/>
    </row>
    <row r="7368" spans="19:20" x14ac:dyDescent="0.3">
      <c r="S7368" s="142"/>
      <c r="T7368" s="142"/>
    </row>
    <row r="7369" spans="19:20" x14ac:dyDescent="0.3">
      <c r="S7369" s="142"/>
      <c r="T7369" s="142"/>
    </row>
    <row r="7370" spans="19:20" x14ac:dyDescent="0.3">
      <c r="S7370" s="142"/>
      <c r="T7370" s="142"/>
    </row>
    <row r="7371" spans="19:20" x14ac:dyDescent="0.3">
      <c r="S7371" s="142"/>
      <c r="T7371" s="142"/>
    </row>
    <row r="7372" spans="19:20" x14ac:dyDescent="0.3">
      <c r="S7372" s="142"/>
      <c r="T7372" s="142"/>
    </row>
    <row r="7373" spans="19:20" x14ac:dyDescent="0.3">
      <c r="S7373" s="142"/>
      <c r="T7373" s="142"/>
    </row>
    <row r="7374" spans="19:20" x14ac:dyDescent="0.3">
      <c r="S7374" s="142"/>
      <c r="T7374" s="142"/>
    </row>
    <row r="7375" spans="19:20" x14ac:dyDescent="0.3">
      <c r="S7375" s="142"/>
      <c r="T7375" s="142"/>
    </row>
    <row r="7376" spans="19:20" x14ac:dyDescent="0.3">
      <c r="S7376" s="142"/>
      <c r="T7376" s="142"/>
    </row>
    <row r="7377" spans="19:20" x14ac:dyDescent="0.3">
      <c r="S7377" s="142"/>
      <c r="T7377" s="142"/>
    </row>
    <row r="7378" spans="19:20" x14ac:dyDescent="0.3">
      <c r="S7378" s="142"/>
      <c r="T7378" s="142"/>
    </row>
    <row r="7379" spans="19:20" x14ac:dyDescent="0.3">
      <c r="S7379" s="142"/>
      <c r="T7379" s="142"/>
    </row>
    <row r="7380" spans="19:20" x14ac:dyDescent="0.3">
      <c r="S7380" s="142"/>
      <c r="T7380" s="142"/>
    </row>
    <row r="7381" spans="19:20" x14ac:dyDescent="0.3">
      <c r="S7381" s="142"/>
      <c r="T7381" s="142"/>
    </row>
    <row r="7382" spans="19:20" x14ac:dyDescent="0.3">
      <c r="S7382" s="142"/>
      <c r="T7382" s="142"/>
    </row>
    <row r="7383" spans="19:20" x14ac:dyDescent="0.3">
      <c r="S7383" s="142"/>
      <c r="T7383" s="142"/>
    </row>
    <row r="7384" spans="19:20" x14ac:dyDescent="0.3">
      <c r="S7384" s="142"/>
      <c r="T7384" s="142"/>
    </row>
    <row r="7385" spans="19:20" x14ac:dyDescent="0.3">
      <c r="S7385" s="142"/>
      <c r="T7385" s="142"/>
    </row>
    <row r="7386" spans="19:20" x14ac:dyDescent="0.3">
      <c r="S7386" s="142"/>
      <c r="T7386" s="142"/>
    </row>
    <row r="7387" spans="19:20" x14ac:dyDescent="0.3">
      <c r="S7387" s="142"/>
      <c r="T7387" s="142"/>
    </row>
    <row r="7388" spans="19:20" x14ac:dyDescent="0.3">
      <c r="S7388" s="142"/>
      <c r="T7388" s="142"/>
    </row>
    <row r="7389" spans="19:20" x14ac:dyDescent="0.3">
      <c r="S7389" s="142"/>
      <c r="T7389" s="142"/>
    </row>
    <row r="7390" spans="19:20" x14ac:dyDescent="0.3">
      <c r="S7390" s="142"/>
      <c r="T7390" s="142"/>
    </row>
    <row r="7391" spans="19:20" x14ac:dyDescent="0.3">
      <c r="S7391" s="142"/>
      <c r="T7391" s="142"/>
    </row>
    <row r="7392" spans="19:20" x14ac:dyDescent="0.3">
      <c r="S7392" s="142"/>
      <c r="T7392" s="142"/>
    </row>
    <row r="7393" spans="19:20" x14ac:dyDescent="0.3">
      <c r="S7393" s="142"/>
      <c r="T7393" s="142"/>
    </row>
    <row r="7394" spans="19:20" x14ac:dyDescent="0.3">
      <c r="S7394" s="142"/>
      <c r="T7394" s="142"/>
    </row>
    <row r="7395" spans="19:20" x14ac:dyDescent="0.3">
      <c r="S7395" s="142"/>
      <c r="T7395" s="142"/>
    </row>
    <row r="7396" spans="19:20" x14ac:dyDescent="0.3">
      <c r="S7396" s="142"/>
      <c r="T7396" s="142"/>
    </row>
    <row r="7397" spans="19:20" x14ac:dyDescent="0.3">
      <c r="S7397" s="142"/>
      <c r="T7397" s="142"/>
    </row>
    <row r="7398" spans="19:20" x14ac:dyDescent="0.3">
      <c r="S7398" s="142"/>
      <c r="T7398" s="142"/>
    </row>
    <row r="7399" spans="19:20" x14ac:dyDescent="0.3">
      <c r="S7399" s="142"/>
      <c r="T7399" s="142"/>
    </row>
    <row r="7400" spans="19:20" x14ac:dyDescent="0.3">
      <c r="S7400" s="142"/>
      <c r="T7400" s="142"/>
    </row>
    <row r="7401" spans="19:20" x14ac:dyDescent="0.3">
      <c r="S7401" s="142"/>
      <c r="T7401" s="142"/>
    </row>
    <row r="7402" spans="19:20" x14ac:dyDescent="0.3">
      <c r="S7402" s="142"/>
      <c r="T7402" s="142"/>
    </row>
    <row r="7403" spans="19:20" x14ac:dyDescent="0.3">
      <c r="S7403" s="142"/>
      <c r="T7403" s="142"/>
    </row>
    <row r="7404" spans="19:20" x14ac:dyDescent="0.3">
      <c r="S7404" s="142"/>
      <c r="T7404" s="142"/>
    </row>
    <row r="7405" spans="19:20" x14ac:dyDescent="0.3">
      <c r="S7405" s="142"/>
      <c r="T7405" s="142"/>
    </row>
    <row r="7406" spans="19:20" x14ac:dyDescent="0.3">
      <c r="S7406" s="142"/>
      <c r="T7406" s="142"/>
    </row>
    <row r="7407" spans="19:20" x14ac:dyDescent="0.3">
      <c r="S7407" s="142"/>
      <c r="T7407" s="142"/>
    </row>
    <row r="7408" spans="19:20" x14ac:dyDescent="0.3">
      <c r="S7408" s="142"/>
      <c r="T7408" s="142"/>
    </row>
    <row r="7409" spans="19:20" x14ac:dyDescent="0.3">
      <c r="S7409" s="142"/>
      <c r="T7409" s="142"/>
    </row>
    <row r="7410" spans="19:20" x14ac:dyDescent="0.3">
      <c r="S7410" s="142"/>
      <c r="T7410" s="142"/>
    </row>
    <row r="7411" spans="19:20" x14ac:dyDescent="0.3">
      <c r="S7411" s="142"/>
      <c r="T7411" s="142"/>
    </row>
    <row r="7412" spans="19:20" x14ac:dyDescent="0.3">
      <c r="S7412" s="142"/>
      <c r="T7412" s="142"/>
    </row>
    <row r="7413" spans="19:20" x14ac:dyDescent="0.3">
      <c r="S7413" s="142"/>
      <c r="T7413" s="142"/>
    </row>
    <row r="7414" spans="19:20" x14ac:dyDescent="0.3">
      <c r="S7414" s="142"/>
      <c r="T7414" s="142"/>
    </row>
    <row r="7415" spans="19:20" x14ac:dyDescent="0.3">
      <c r="S7415" s="142"/>
      <c r="T7415" s="142"/>
    </row>
    <row r="7416" spans="19:20" x14ac:dyDescent="0.3">
      <c r="S7416" s="142"/>
      <c r="T7416" s="142"/>
    </row>
    <row r="7417" spans="19:20" x14ac:dyDescent="0.3">
      <c r="S7417" s="142"/>
      <c r="T7417" s="142"/>
    </row>
    <row r="7418" spans="19:20" x14ac:dyDescent="0.3">
      <c r="S7418" s="142"/>
      <c r="T7418" s="142"/>
    </row>
    <row r="7419" spans="19:20" x14ac:dyDescent="0.3">
      <c r="S7419" s="142"/>
      <c r="T7419" s="142"/>
    </row>
    <row r="7420" spans="19:20" x14ac:dyDescent="0.3">
      <c r="S7420" s="142"/>
      <c r="T7420" s="142"/>
    </row>
    <row r="7421" spans="19:20" x14ac:dyDescent="0.3">
      <c r="S7421" s="142"/>
      <c r="T7421" s="142"/>
    </row>
    <row r="7422" spans="19:20" x14ac:dyDescent="0.3">
      <c r="S7422" s="142"/>
      <c r="T7422" s="142"/>
    </row>
    <row r="7423" spans="19:20" x14ac:dyDescent="0.3">
      <c r="S7423" s="142"/>
      <c r="T7423" s="142"/>
    </row>
    <row r="7424" spans="19:20" x14ac:dyDescent="0.3">
      <c r="S7424" s="142"/>
      <c r="T7424" s="142"/>
    </row>
    <row r="7425" spans="19:20" x14ac:dyDescent="0.3">
      <c r="S7425" s="142"/>
      <c r="T7425" s="142"/>
    </row>
    <row r="7426" spans="19:20" x14ac:dyDescent="0.3">
      <c r="S7426" s="142"/>
      <c r="T7426" s="142"/>
    </row>
    <row r="7427" spans="19:20" x14ac:dyDescent="0.3">
      <c r="S7427" s="142"/>
      <c r="T7427" s="142"/>
    </row>
    <row r="7428" spans="19:20" x14ac:dyDescent="0.3">
      <c r="S7428" s="142"/>
      <c r="T7428" s="142"/>
    </row>
    <row r="7429" spans="19:20" x14ac:dyDescent="0.3">
      <c r="S7429" s="142"/>
      <c r="T7429" s="142"/>
    </row>
    <row r="7430" spans="19:20" x14ac:dyDescent="0.3">
      <c r="S7430" s="142"/>
      <c r="T7430" s="142"/>
    </row>
    <row r="7431" spans="19:20" x14ac:dyDescent="0.3">
      <c r="S7431" s="142"/>
      <c r="T7431" s="142"/>
    </row>
    <row r="7432" spans="19:20" x14ac:dyDescent="0.3">
      <c r="S7432" s="142"/>
      <c r="T7432" s="142"/>
    </row>
    <row r="7433" spans="19:20" x14ac:dyDescent="0.3">
      <c r="S7433" s="142"/>
      <c r="T7433" s="142"/>
    </row>
    <row r="7434" spans="19:20" x14ac:dyDescent="0.3">
      <c r="S7434" s="142"/>
      <c r="T7434" s="142"/>
    </row>
    <row r="7435" spans="19:20" x14ac:dyDescent="0.3">
      <c r="S7435" s="142"/>
      <c r="T7435" s="142"/>
    </row>
    <row r="7436" spans="19:20" x14ac:dyDescent="0.3">
      <c r="S7436" s="142"/>
      <c r="T7436" s="142"/>
    </row>
    <row r="7437" spans="19:20" x14ac:dyDescent="0.3">
      <c r="S7437" s="142"/>
      <c r="T7437" s="142"/>
    </row>
    <row r="7438" spans="19:20" x14ac:dyDescent="0.3">
      <c r="S7438" s="142"/>
      <c r="T7438" s="142"/>
    </row>
    <row r="7439" spans="19:20" x14ac:dyDescent="0.3">
      <c r="S7439" s="142"/>
      <c r="T7439" s="142"/>
    </row>
    <row r="7440" spans="19:20" x14ac:dyDescent="0.3">
      <c r="S7440" s="142"/>
      <c r="T7440" s="142"/>
    </row>
    <row r="7441" spans="19:20" x14ac:dyDescent="0.3">
      <c r="S7441" s="142"/>
      <c r="T7441" s="142"/>
    </row>
    <row r="7442" spans="19:20" x14ac:dyDescent="0.3">
      <c r="S7442" s="142"/>
      <c r="T7442" s="142"/>
    </row>
    <row r="7443" spans="19:20" x14ac:dyDescent="0.3">
      <c r="S7443" s="142"/>
      <c r="T7443" s="142"/>
    </row>
    <row r="7444" spans="19:20" x14ac:dyDescent="0.3">
      <c r="S7444" s="142"/>
      <c r="T7444" s="142"/>
    </row>
    <row r="7445" spans="19:20" x14ac:dyDescent="0.3">
      <c r="S7445" s="142"/>
      <c r="T7445" s="142"/>
    </row>
    <row r="7446" spans="19:20" x14ac:dyDescent="0.3">
      <c r="S7446" s="142"/>
      <c r="T7446" s="142"/>
    </row>
    <row r="7447" spans="19:20" x14ac:dyDescent="0.3">
      <c r="S7447" s="142"/>
      <c r="T7447" s="142"/>
    </row>
    <row r="7448" spans="19:20" x14ac:dyDescent="0.3">
      <c r="S7448" s="142"/>
      <c r="T7448" s="142"/>
    </row>
    <row r="7449" spans="19:20" x14ac:dyDescent="0.3">
      <c r="S7449" s="142"/>
      <c r="T7449" s="142"/>
    </row>
    <row r="7450" spans="19:20" x14ac:dyDescent="0.3">
      <c r="S7450" s="142"/>
      <c r="T7450" s="142"/>
    </row>
    <row r="7451" spans="19:20" x14ac:dyDescent="0.3">
      <c r="S7451" s="142"/>
      <c r="T7451" s="142"/>
    </row>
    <row r="7452" spans="19:20" x14ac:dyDescent="0.3">
      <c r="S7452" s="142"/>
      <c r="T7452" s="142"/>
    </row>
    <row r="7453" spans="19:20" x14ac:dyDescent="0.3">
      <c r="S7453" s="142"/>
      <c r="T7453" s="142"/>
    </row>
    <row r="7454" spans="19:20" x14ac:dyDescent="0.3">
      <c r="S7454" s="142"/>
      <c r="T7454" s="142"/>
    </row>
    <row r="7455" spans="19:20" x14ac:dyDescent="0.3">
      <c r="S7455" s="142"/>
      <c r="T7455" s="142"/>
    </row>
    <row r="7456" spans="19:20" x14ac:dyDescent="0.3">
      <c r="S7456" s="142"/>
      <c r="T7456" s="142"/>
    </row>
    <row r="7457" spans="19:20" x14ac:dyDescent="0.3">
      <c r="S7457" s="142"/>
      <c r="T7457" s="142"/>
    </row>
    <row r="7458" spans="19:20" x14ac:dyDescent="0.3">
      <c r="S7458" s="142"/>
      <c r="T7458" s="142"/>
    </row>
    <row r="7459" spans="19:20" x14ac:dyDescent="0.3">
      <c r="S7459" s="142"/>
      <c r="T7459" s="142"/>
    </row>
    <row r="7460" spans="19:20" x14ac:dyDescent="0.3">
      <c r="S7460" s="142"/>
      <c r="T7460" s="142"/>
    </row>
    <row r="7461" spans="19:20" x14ac:dyDescent="0.3">
      <c r="S7461" s="142"/>
      <c r="T7461" s="142"/>
    </row>
    <row r="7462" spans="19:20" x14ac:dyDescent="0.3">
      <c r="S7462" s="142"/>
      <c r="T7462" s="142"/>
    </row>
    <row r="7463" spans="19:20" x14ac:dyDescent="0.3">
      <c r="S7463" s="142"/>
      <c r="T7463" s="142"/>
    </row>
    <row r="7464" spans="19:20" x14ac:dyDescent="0.3">
      <c r="S7464" s="142"/>
      <c r="T7464" s="142"/>
    </row>
    <row r="7465" spans="19:20" x14ac:dyDescent="0.3">
      <c r="S7465" s="142"/>
      <c r="T7465" s="142"/>
    </row>
    <row r="7466" spans="19:20" x14ac:dyDescent="0.3">
      <c r="S7466" s="142"/>
      <c r="T7466" s="142"/>
    </row>
    <row r="7467" spans="19:20" x14ac:dyDescent="0.3">
      <c r="S7467" s="142"/>
      <c r="T7467" s="142"/>
    </row>
    <row r="7468" spans="19:20" x14ac:dyDescent="0.3">
      <c r="S7468" s="142"/>
      <c r="T7468" s="142"/>
    </row>
    <row r="7469" spans="19:20" x14ac:dyDescent="0.3">
      <c r="S7469" s="142"/>
      <c r="T7469" s="142"/>
    </row>
    <row r="7470" spans="19:20" x14ac:dyDescent="0.3">
      <c r="S7470" s="142"/>
      <c r="T7470" s="142"/>
    </row>
    <row r="7471" spans="19:20" x14ac:dyDescent="0.3">
      <c r="S7471" s="142"/>
      <c r="T7471" s="142"/>
    </row>
    <row r="7472" spans="19:20" x14ac:dyDescent="0.3">
      <c r="S7472" s="142"/>
      <c r="T7472" s="142"/>
    </row>
    <row r="7473" spans="19:20" x14ac:dyDescent="0.3">
      <c r="S7473" s="142"/>
      <c r="T7473" s="142"/>
    </row>
    <row r="7474" spans="19:20" x14ac:dyDescent="0.3">
      <c r="S7474" s="142"/>
      <c r="T7474" s="142"/>
    </row>
    <row r="7475" spans="19:20" x14ac:dyDescent="0.3">
      <c r="S7475" s="142"/>
      <c r="T7475" s="142"/>
    </row>
    <row r="7476" spans="19:20" x14ac:dyDescent="0.3">
      <c r="S7476" s="142"/>
      <c r="T7476" s="142"/>
    </row>
    <row r="7477" spans="19:20" x14ac:dyDescent="0.3">
      <c r="S7477" s="142"/>
      <c r="T7477" s="142"/>
    </row>
    <row r="7478" spans="19:20" x14ac:dyDescent="0.3">
      <c r="S7478" s="142"/>
      <c r="T7478" s="142"/>
    </row>
    <row r="7479" spans="19:20" x14ac:dyDescent="0.3">
      <c r="S7479" s="142"/>
      <c r="T7479" s="142"/>
    </row>
    <row r="7480" spans="19:20" x14ac:dyDescent="0.3">
      <c r="S7480" s="142"/>
      <c r="T7480" s="142"/>
    </row>
    <row r="7481" spans="19:20" x14ac:dyDescent="0.3">
      <c r="S7481" s="142"/>
      <c r="T7481" s="142"/>
    </row>
    <row r="7482" spans="19:20" x14ac:dyDescent="0.3">
      <c r="S7482" s="142"/>
      <c r="T7482" s="142"/>
    </row>
    <row r="7483" spans="19:20" x14ac:dyDescent="0.3">
      <c r="S7483" s="142"/>
      <c r="T7483" s="142"/>
    </row>
    <row r="7484" spans="19:20" x14ac:dyDescent="0.3">
      <c r="S7484" s="142"/>
      <c r="T7484" s="142"/>
    </row>
    <row r="7485" spans="19:20" x14ac:dyDescent="0.3">
      <c r="S7485" s="142"/>
      <c r="T7485" s="142"/>
    </row>
    <row r="7486" spans="19:20" x14ac:dyDescent="0.3">
      <c r="S7486" s="142"/>
      <c r="T7486" s="142"/>
    </row>
    <row r="7487" spans="19:20" x14ac:dyDescent="0.3">
      <c r="S7487" s="142"/>
      <c r="T7487" s="142"/>
    </row>
    <row r="7488" spans="19:20" x14ac:dyDescent="0.3">
      <c r="S7488" s="142"/>
      <c r="T7488" s="142"/>
    </row>
    <row r="7489" spans="19:20" x14ac:dyDescent="0.3">
      <c r="S7489" s="142"/>
      <c r="T7489" s="142"/>
    </row>
    <row r="7490" spans="19:20" x14ac:dyDescent="0.3">
      <c r="S7490" s="142"/>
      <c r="T7490" s="142"/>
    </row>
    <row r="7491" spans="19:20" x14ac:dyDescent="0.3">
      <c r="S7491" s="142"/>
      <c r="T7491" s="142"/>
    </row>
    <row r="7492" spans="19:20" x14ac:dyDescent="0.3">
      <c r="S7492" s="142"/>
      <c r="T7492" s="142"/>
    </row>
    <row r="7493" spans="19:20" x14ac:dyDescent="0.3">
      <c r="S7493" s="142"/>
      <c r="T7493" s="142"/>
    </row>
    <row r="7494" spans="19:20" x14ac:dyDescent="0.3">
      <c r="S7494" s="142"/>
      <c r="T7494" s="142"/>
    </row>
    <row r="7495" spans="19:20" x14ac:dyDescent="0.3">
      <c r="S7495" s="142"/>
      <c r="T7495" s="142"/>
    </row>
    <row r="7496" spans="19:20" x14ac:dyDescent="0.3">
      <c r="S7496" s="142"/>
      <c r="T7496" s="142"/>
    </row>
    <row r="7497" spans="19:20" x14ac:dyDescent="0.3">
      <c r="S7497" s="142"/>
      <c r="T7497" s="142"/>
    </row>
    <row r="7498" spans="19:20" x14ac:dyDescent="0.3">
      <c r="S7498" s="142"/>
      <c r="T7498" s="142"/>
    </row>
    <row r="7499" spans="19:20" x14ac:dyDescent="0.3">
      <c r="S7499" s="142"/>
      <c r="T7499" s="142"/>
    </row>
    <row r="7500" spans="19:20" x14ac:dyDescent="0.3">
      <c r="S7500" s="142"/>
      <c r="T7500" s="142"/>
    </row>
    <row r="7501" spans="19:20" x14ac:dyDescent="0.3">
      <c r="S7501" s="142"/>
      <c r="T7501" s="142"/>
    </row>
    <row r="7502" spans="19:20" x14ac:dyDescent="0.3">
      <c r="S7502" s="142"/>
      <c r="T7502" s="142"/>
    </row>
    <row r="7503" spans="19:20" x14ac:dyDescent="0.3">
      <c r="S7503" s="142"/>
      <c r="T7503" s="142"/>
    </row>
    <row r="7504" spans="19:20" x14ac:dyDescent="0.3">
      <c r="S7504" s="142"/>
      <c r="T7504" s="142"/>
    </row>
    <row r="7505" spans="19:20" x14ac:dyDescent="0.3">
      <c r="S7505" s="142"/>
      <c r="T7505" s="142"/>
    </row>
    <row r="7506" spans="19:20" x14ac:dyDescent="0.3">
      <c r="S7506" s="142"/>
      <c r="T7506" s="142"/>
    </row>
    <row r="7507" spans="19:20" x14ac:dyDescent="0.3">
      <c r="S7507" s="142"/>
      <c r="T7507" s="142"/>
    </row>
    <row r="7508" spans="19:20" x14ac:dyDescent="0.3">
      <c r="S7508" s="142"/>
      <c r="T7508" s="142"/>
    </row>
    <row r="7509" spans="19:20" x14ac:dyDescent="0.3">
      <c r="S7509" s="142"/>
      <c r="T7509" s="142"/>
    </row>
    <row r="7510" spans="19:20" x14ac:dyDescent="0.3">
      <c r="S7510" s="142"/>
      <c r="T7510" s="142"/>
    </row>
    <row r="7511" spans="19:20" x14ac:dyDescent="0.3">
      <c r="S7511" s="142"/>
      <c r="T7511" s="142"/>
    </row>
    <row r="7512" spans="19:20" x14ac:dyDescent="0.3">
      <c r="S7512" s="142"/>
      <c r="T7512" s="142"/>
    </row>
    <row r="7513" spans="19:20" x14ac:dyDescent="0.3">
      <c r="S7513" s="142"/>
      <c r="T7513" s="142"/>
    </row>
    <row r="7514" spans="19:20" x14ac:dyDescent="0.3">
      <c r="S7514" s="142"/>
      <c r="T7514" s="142"/>
    </row>
    <row r="7515" spans="19:20" x14ac:dyDescent="0.3">
      <c r="S7515" s="142"/>
      <c r="T7515" s="142"/>
    </row>
    <row r="7516" spans="19:20" x14ac:dyDescent="0.3">
      <c r="S7516" s="142"/>
      <c r="T7516" s="142"/>
    </row>
    <row r="7517" spans="19:20" x14ac:dyDescent="0.3">
      <c r="S7517" s="142"/>
      <c r="T7517" s="142"/>
    </row>
    <row r="7518" spans="19:20" x14ac:dyDescent="0.3">
      <c r="S7518" s="142"/>
      <c r="T7518" s="142"/>
    </row>
    <row r="7519" spans="19:20" x14ac:dyDescent="0.3">
      <c r="S7519" s="142"/>
      <c r="T7519" s="142"/>
    </row>
    <row r="7520" spans="19:20" x14ac:dyDescent="0.3">
      <c r="S7520" s="142"/>
      <c r="T7520" s="142"/>
    </row>
    <row r="7521" spans="19:20" x14ac:dyDescent="0.3">
      <c r="S7521" s="142"/>
      <c r="T7521" s="142"/>
    </row>
    <row r="7522" spans="19:20" x14ac:dyDescent="0.3">
      <c r="S7522" s="142"/>
      <c r="T7522" s="142"/>
    </row>
    <row r="7523" spans="19:20" x14ac:dyDescent="0.3">
      <c r="S7523" s="142"/>
      <c r="T7523" s="142"/>
    </row>
    <row r="7524" spans="19:20" x14ac:dyDescent="0.3">
      <c r="S7524" s="142"/>
      <c r="T7524" s="142"/>
    </row>
    <row r="7525" spans="19:20" x14ac:dyDescent="0.3">
      <c r="S7525" s="142"/>
      <c r="T7525" s="142"/>
    </row>
    <row r="7526" spans="19:20" x14ac:dyDescent="0.3">
      <c r="S7526" s="142"/>
      <c r="T7526" s="142"/>
    </row>
    <row r="7527" spans="19:20" x14ac:dyDescent="0.3">
      <c r="S7527" s="142"/>
      <c r="T7527" s="142"/>
    </row>
    <row r="7528" spans="19:20" x14ac:dyDescent="0.3">
      <c r="S7528" s="142"/>
      <c r="T7528" s="142"/>
    </row>
    <row r="7529" spans="19:20" x14ac:dyDescent="0.3">
      <c r="S7529" s="142"/>
      <c r="T7529" s="142"/>
    </row>
    <row r="7530" spans="19:20" x14ac:dyDescent="0.3">
      <c r="S7530" s="142"/>
      <c r="T7530" s="142"/>
    </row>
    <row r="7531" spans="19:20" x14ac:dyDescent="0.3">
      <c r="S7531" s="142"/>
      <c r="T7531" s="142"/>
    </row>
    <row r="7532" spans="19:20" x14ac:dyDescent="0.3">
      <c r="S7532" s="142"/>
      <c r="T7532" s="142"/>
    </row>
    <row r="7533" spans="19:20" x14ac:dyDescent="0.3">
      <c r="S7533" s="142"/>
      <c r="T7533" s="142"/>
    </row>
    <row r="7534" spans="19:20" x14ac:dyDescent="0.3">
      <c r="S7534" s="142"/>
      <c r="T7534" s="142"/>
    </row>
    <row r="7535" spans="19:20" x14ac:dyDescent="0.3">
      <c r="S7535" s="142"/>
      <c r="T7535" s="142"/>
    </row>
    <row r="7536" spans="19:20" x14ac:dyDescent="0.3">
      <c r="S7536" s="142"/>
      <c r="T7536" s="142"/>
    </row>
    <row r="7537" spans="19:20" x14ac:dyDescent="0.3">
      <c r="S7537" s="142"/>
      <c r="T7537" s="142"/>
    </row>
    <row r="7538" spans="19:20" x14ac:dyDescent="0.3">
      <c r="S7538" s="142"/>
      <c r="T7538" s="142"/>
    </row>
    <row r="7539" spans="19:20" x14ac:dyDescent="0.3">
      <c r="S7539" s="142"/>
      <c r="T7539" s="142"/>
    </row>
    <row r="7540" spans="19:20" x14ac:dyDescent="0.3">
      <c r="S7540" s="142"/>
      <c r="T7540" s="142"/>
    </row>
    <row r="7541" spans="19:20" x14ac:dyDescent="0.3">
      <c r="S7541" s="142"/>
      <c r="T7541" s="142"/>
    </row>
    <row r="7542" spans="19:20" x14ac:dyDescent="0.3">
      <c r="S7542" s="142"/>
      <c r="T7542" s="142"/>
    </row>
    <row r="7543" spans="19:20" x14ac:dyDescent="0.3">
      <c r="S7543" s="142"/>
      <c r="T7543" s="142"/>
    </row>
    <row r="7544" spans="19:20" x14ac:dyDescent="0.3">
      <c r="S7544" s="142"/>
      <c r="T7544" s="142"/>
    </row>
    <row r="7545" spans="19:20" x14ac:dyDescent="0.3">
      <c r="S7545" s="142"/>
      <c r="T7545" s="142"/>
    </row>
    <row r="7546" spans="19:20" x14ac:dyDescent="0.3">
      <c r="S7546" s="142"/>
      <c r="T7546" s="142"/>
    </row>
    <row r="7547" spans="19:20" x14ac:dyDescent="0.3">
      <c r="S7547" s="142"/>
      <c r="T7547" s="142"/>
    </row>
    <row r="7548" spans="19:20" x14ac:dyDescent="0.3">
      <c r="S7548" s="142"/>
      <c r="T7548" s="142"/>
    </row>
    <row r="7549" spans="19:20" x14ac:dyDescent="0.3">
      <c r="S7549" s="142"/>
      <c r="T7549" s="142"/>
    </row>
    <row r="7550" spans="19:20" x14ac:dyDescent="0.3">
      <c r="S7550" s="142"/>
      <c r="T7550" s="142"/>
    </row>
    <row r="7551" spans="19:20" x14ac:dyDescent="0.3">
      <c r="S7551" s="142"/>
      <c r="T7551" s="142"/>
    </row>
    <row r="7552" spans="19:20" x14ac:dyDescent="0.3">
      <c r="S7552" s="142"/>
      <c r="T7552" s="142"/>
    </row>
    <row r="7553" spans="19:20" x14ac:dyDescent="0.3">
      <c r="S7553" s="142"/>
      <c r="T7553" s="142"/>
    </row>
    <row r="7554" spans="19:20" x14ac:dyDescent="0.3">
      <c r="S7554" s="142"/>
      <c r="T7554" s="142"/>
    </row>
    <row r="7555" spans="19:20" x14ac:dyDescent="0.3">
      <c r="S7555" s="142"/>
      <c r="T7555" s="142"/>
    </row>
    <row r="7556" spans="19:20" x14ac:dyDescent="0.3">
      <c r="S7556" s="142"/>
      <c r="T7556" s="142"/>
    </row>
    <row r="7557" spans="19:20" x14ac:dyDescent="0.3">
      <c r="S7557" s="142"/>
      <c r="T7557" s="142"/>
    </row>
    <row r="7558" spans="19:20" x14ac:dyDescent="0.3">
      <c r="S7558" s="142"/>
      <c r="T7558" s="142"/>
    </row>
    <row r="7559" spans="19:20" x14ac:dyDescent="0.3">
      <c r="S7559" s="142"/>
      <c r="T7559" s="142"/>
    </row>
    <row r="7560" spans="19:20" x14ac:dyDescent="0.3">
      <c r="S7560" s="142"/>
      <c r="T7560" s="142"/>
    </row>
    <row r="7561" spans="19:20" x14ac:dyDescent="0.3">
      <c r="S7561" s="142"/>
      <c r="T7561" s="142"/>
    </row>
    <row r="7562" spans="19:20" x14ac:dyDescent="0.3">
      <c r="S7562" s="142"/>
      <c r="T7562" s="142"/>
    </row>
    <row r="7563" spans="19:20" x14ac:dyDescent="0.3">
      <c r="S7563" s="142"/>
      <c r="T7563" s="142"/>
    </row>
    <row r="7564" spans="19:20" x14ac:dyDescent="0.3">
      <c r="S7564" s="142"/>
      <c r="T7564" s="142"/>
    </row>
    <row r="7565" spans="19:20" x14ac:dyDescent="0.3">
      <c r="S7565" s="142"/>
      <c r="T7565" s="142"/>
    </row>
    <row r="7566" spans="19:20" x14ac:dyDescent="0.3">
      <c r="S7566" s="142"/>
      <c r="T7566" s="142"/>
    </row>
    <row r="7567" spans="19:20" x14ac:dyDescent="0.3">
      <c r="S7567" s="142"/>
      <c r="T7567" s="142"/>
    </row>
    <row r="7568" spans="19:20" x14ac:dyDescent="0.3">
      <c r="S7568" s="142"/>
      <c r="T7568" s="142"/>
    </row>
    <row r="7569" spans="19:20" x14ac:dyDescent="0.3">
      <c r="S7569" s="142"/>
      <c r="T7569" s="142"/>
    </row>
    <row r="7570" spans="19:20" x14ac:dyDescent="0.3">
      <c r="S7570" s="142"/>
      <c r="T7570" s="142"/>
    </row>
    <row r="7571" spans="19:20" x14ac:dyDescent="0.3">
      <c r="S7571" s="142"/>
      <c r="T7571" s="142"/>
    </row>
    <row r="7572" spans="19:20" x14ac:dyDescent="0.3">
      <c r="S7572" s="142"/>
      <c r="T7572" s="142"/>
    </row>
    <row r="7573" spans="19:20" x14ac:dyDescent="0.3">
      <c r="S7573" s="142"/>
      <c r="T7573" s="142"/>
    </row>
    <row r="7574" spans="19:20" x14ac:dyDescent="0.3">
      <c r="S7574" s="142"/>
      <c r="T7574" s="142"/>
    </row>
    <row r="7575" spans="19:20" x14ac:dyDescent="0.3">
      <c r="S7575" s="142"/>
      <c r="T7575" s="142"/>
    </row>
    <row r="7576" spans="19:20" x14ac:dyDescent="0.3">
      <c r="S7576" s="142"/>
      <c r="T7576" s="142"/>
    </row>
    <row r="7577" spans="19:20" x14ac:dyDescent="0.3">
      <c r="S7577" s="142"/>
      <c r="T7577" s="142"/>
    </row>
    <row r="7578" spans="19:20" x14ac:dyDescent="0.3">
      <c r="S7578" s="142"/>
      <c r="T7578" s="142"/>
    </row>
    <row r="7579" spans="19:20" x14ac:dyDescent="0.3">
      <c r="S7579" s="142"/>
      <c r="T7579" s="142"/>
    </row>
    <row r="7580" spans="19:20" x14ac:dyDescent="0.3">
      <c r="S7580" s="142"/>
      <c r="T7580" s="142"/>
    </row>
    <row r="7581" spans="19:20" x14ac:dyDescent="0.3">
      <c r="S7581" s="142"/>
      <c r="T7581" s="142"/>
    </row>
    <row r="7582" spans="19:20" x14ac:dyDescent="0.3">
      <c r="S7582" s="142"/>
      <c r="T7582" s="142"/>
    </row>
    <row r="7583" spans="19:20" x14ac:dyDescent="0.3">
      <c r="S7583" s="142"/>
      <c r="T7583" s="142"/>
    </row>
    <row r="7584" spans="19:20" x14ac:dyDescent="0.3">
      <c r="S7584" s="142"/>
      <c r="T7584" s="142"/>
    </row>
    <row r="7585" spans="19:20" x14ac:dyDescent="0.3">
      <c r="S7585" s="142"/>
      <c r="T7585" s="142"/>
    </row>
    <row r="7586" spans="19:20" x14ac:dyDescent="0.3">
      <c r="S7586" s="142"/>
      <c r="T7586" s="142"/>
    </row>
    <row r="7587" spans="19:20" x14ac:dyDescent="0.3">
      <c r="S7587" s="142"/>
      <c r="T7587" s="142"/>
    </row>
    <row r="7588" spans="19:20" x14ac:dyDescent="0.3">
      <c r="S7588" s="142"/>
      <c r="T7588" s="142"/>
    </row>
    <row r="7589" spans="19:20" x14ac:dyDescent="0.3">
      <c r="S7589" s="142"/>
      <c r="T7589" s="142"/>
    </row>
    <row r="7590" spans="19:20" x14ac:dyDescent="0.3">
      <c r="S7590" s="142"/>
      <c r="T7590" s="142"/>
    </row>
    <row r="7591" spans="19:20" x14ac:dyDescent="0.3">
      <c r="S7591" s="142"/>
      <c r="T7591" s="142"/>
    </row>
    <row r="7592" spans="19:20" x14ac:dyDescent="0.3">
      <c r="S7592" s="142"/>
      <c r="T7592" s="142"/>
    </row>
    <row r="7593" spans="19:20" x14ac:dyDescent="0.3">
      <c r="S7593" s="142"/>
      <c r="T7593" s="142"/>
    </row>
    <row r="7594" spans="19:20" x14ac:dyDescent="0.3">
      <c r="S7594" s="142"/>
      <c r="T7594" s="142"/>
    </row>
    <row r="7595" spans="19:20" x14ac:dyDescent="0.3">
      <c r="S7595" s="142"/>
      <c r="T7595" s="142"/>
    </row>
    <row r="7596" spans="19:20" x14ac:dyDescent="0.3">
      <c r="S7596" s="142"/>
      <c r="T7596" s="142"/>
    </row>
    <row r="7597" spans="19:20" x14ac:dyDescent="0.3">
      <c r="S7597" s="142"/>
      <c r="T7597" s="142"/>
    </row>
    <row r="7598" spans="19:20" x14ac:dyDescent="0.3">
      <c r="S7598" s="142"/>
      <c r="T7598" s="142"/>
    </row>
    <row r="7599" spans="19:20" x14ac:dyDescent="0.3">
      <c r="S7599" s="142"/>
      <c r="T7599" s="142"/>
    </row>
    <row r="7600" spans="19:20" x14ac:dyDescent="0.3">
      <c r="S7600" s="142"/>
      <c r="T7600" s="142"/>
    </row>
    <row r="7601" spans="19:20" x14ac:dyDescent="0.3">
      <c r="S7601" s="142"/>
      <c r="T7601" s="142"/>
    </row>
    <row r="7602" spans="19:20" x14ac:dyDescent="0.3">
      <c r="S7602" s="142"/>
      <c r="T7602" s="142"/>
    </row>
    <row r="7603" spans="19:20" x14ac:dyDescent="0.3">
      <c r="S7603" s="142"/>
      <c r="T7603" s="142"/>
    </row>
    <row r="7604" spans="19:20" x14ac:dyDescent="0.3">
      <c r="S7604" s="142"/>
      <c r="T7604" s="142"/>
    </row>
    <row r="7605" spans="19:20" x14ac:dyDescent="0.3">
      <c r="S7605" s="142"/>
      <c r="T7605" s="142"/>
    </row>
    <row r="7606" spans="19:20" x14ac:dyDescent="0.3">
      <c r="S7606" s="142"/>
      <c r="T7606" s="142"/>
    </row>
    <row r="7607" spans="19:20" x14ac:dyDescent="0.3">
      <c r="S7607" s="142"/>
      <c r="T7607" s="142"/>
    </row>
    <row r="7608" spans="19:20" x14ac:dyDescent="0.3">
      <c r="S7608" s="142"/>
      <c r="T7608" s="142"/>
    </row>
    <row r="7609" spans="19:20" x14ac:dyDescent="0.3">
      <c r="S7609" s="142"/>
      <c r="T7609" s="142"/>
    </row>
    <row r="7610" spans="19:20" x14ac:dyDescent="0.3">
      <c r="S7610" s="142"/>
      <c r="T7610" s="142"/>
    </row>
    <row r="7611" spans="19:20" x14ac:dyDescent="0.3">
      <c r="S7611" s="142"/>
      <c r="T7611" s="142"/>
    </row>
    <row r="7612" spans="19:20" x14ac:dyDescent="0.3">
      <c r="S7612" s="142"/>
      <c r="T7612" s="142"/>
    </row>
    <row r="7613" spans="19:20" x14ac:dyDescent="0.3">
      <c r="S7613" s="142"/>
      <c r="T7613" s="142"/>
    </row>
    <row r="7614" spans="19:20" x14ac:dyDescent="0.3">
      <c r="S7614" s="142"/>
      <c r="T7614" s="142"/>
    </row>
    <row r="7615" spans="19:20" x14ac:dyDescent="0.3">
      <c r="S7615" s="142"/>
      <c r="T7615" s="142"/>
    </row>
    <row r="7616" spans="19:20" x14ac:dyDescent="0.3">
      <c r="S7616" s="142"/>
      <c r="T7616" s="142"/>
    </row>
    <row r="7617" spans="19:20" x14ac:dyDescent="0.3">
      <c r="S7617" s="142"/>
      <c r="T7617" s="142"/>
    </row>
    <row r="7618" spans="19:20" x14ac:dyDescent="0.3">
      <c r="S7618" s="142"/>
      <c r="T7618" s="142"/>
    </row>
    <row r="7619" spans="19:20" x14ac:dyDescent="0.3">
      <c r="S7619" s="142"/>
      <c r="T7619" s="142"/>
    </row>
    <row r="7620" spans="19:20" x14ac:dyDescent="0.3">
      <c r="S7620" s="142"/>
      <c r="T7620" s="142"/>
    </row>
    <row r="7621" spans="19:20" x14ac:dyDescent="0.3">
      <c r="S7621" s="142"/>
      <c r="T7621" s="142"/>
    </row>
    <row r="7622" spans="19:20" x14ac:dyDescent="0.3">
      <c r="S7622" s="142"/>
      <c r="T7622" s="142"/>
    </row>
    <row r="7623" spans="19:20" x14ac:dyDescent="0.3">
      <c r="S7623" s="142"/>
      <c r="T7623" s="142"/>
    </row>
    <row r="7624" spans="19:20" x14ac:dyDescent="0.3">
      <c r="S7624" s="142"/>
      <c r="T7624" s="142"/>
    </row>
    <row r="7625" spans="19:20" x14ac:dyDescent="0.3">
      <c r="S7625" s="142"/>
      <c r="T7625" s="142"/>
    </row>
    <row r="7626" spans="19:20" x14ac:dyDescent="0.3">
      <c r="S7626" s="142"/>
      <c r="T7626" s="142"/>
    </row>
    <row r="7627" spans="19:20" x14ac:dyDescent="0.3">
      <c r="S7627" s="142"/>
      <c r="T7627" s="142"/>
    </row>
    <row r="7628" spans="19:20" x14ac:dyDescent="0.3">
      <c r="S7628" s="142"/>
      <c r="T7628" s="142"/>
    </row>
    <row r="7629" spans="19:20" x14ac:dyDescent="0.3">
      <c r="S7629" s="142"/>
      <c r="T7629" s="142"/>
    </row>
    <row r="7630" spans="19:20" x14ac:dyDescent="0.3">
      <c r="S7630" s="142"/>
      <c r="T7630" s="142"/>
    </row>
    <row r="7631" spans="19:20" x14ac:dyDescent="0.3">
      <c r="S7631" s="142"/>
      <c r="T7631" s="142"/>
    </row>
    <row r="7632" spans="19:20" x14ac:dyDescent="0.3">
      <c r="S7632" s="142"/>
      <c r="T7632" s="142"/>
    </row>
    <row r="7633" spans="19:20" x14ac:dyDescent="0.3">
      <c r="S7633" s="142"/>
      <c r="T7633" s="142"/>
    </row>
    <row r="7634" spans="19:20" x14ac:dyDescent="0.3">
      <c r="S7634" s="142"/>
      <c r="T7634" s="142"/>
    </row>
    <row r="7635" spans="19:20" x14ac:dyDescent="0.3">
      <c r="S7635" s="142"/>
      <c r="T7635" s="142"/>
    </row>
    <row r="7636" spans="19:20" x14ac:dyDescent="0.3">
      <c r="S7636" s="142"/>
      <c r="T7636" s="142"/>
    </row>
    <row r="7637" spans="19:20" x14ac:dyDescent="0.3">
      <c r="S7637" s="142"/>
      <c r="T7637" s="142"/>
    </row>
    <row r="7638" spans="19:20" x14ac:dyDescent="0.3">
      <c r="S7638" s="142"/>
      <c r="T7638" s="142"/>
    </row>
    <row r="7639" spans="19:20" x14ac:dyDescent="0.3">
      <c r="S7639" s="142"/>
      <c r="T7639" s="142"/>
    </row>
    <row r="7640" spans="19:20" x14ac:dyDescent="0.3">
      <c r="S7640" s="142"/>
      <c r="T7640" s="142"/>
    </row>
    <row r="7641" spans="19:20" x14ac:dyDescent="0.3">
      <c r="S7641" s="142"/>
      <c r="T7641" s="142"/>
    </row>
    <row r="7642" spans="19:20" x14ac:dyDescent="0.3">
      <c r="S7642" s="142"/>
      <c r="T7642" s="142"/>
    </row>
    <row r="7643" spans="19:20" x14ac:dyDescent="0.3">
      <c r="S7643" s="142"/>
      <c r="T7643" s="142"/>
    </row>
    <row r="7644" spans="19:20" x14ac:dyDescent="0.3">
      <c r="S7644" s="142"/>
      <c r="T7644" s="142"/>
    </row>
    <row r="7645" spans="19:20" x14ac:dyDescent="0.3">
      <c r="S7645" s="142"/>
      <c r="T7645" s="142"/>
    </row>
    <row r="7646" spans="19:20" x14ac:dyDescent="0.3">
      <c r="S7646" s="142"/>
      <c r="T7646" s="142"/>
    </row>
    <row r="7647" spans="19:20" x14ac:dyDescent="0.3">
      <c r="S7647" s="142"/>
      <c r="T7647" s="142"/>
    </row>
    <row r="7648" spans="19:20" x14ac:dyDescent="0.3">
      <c r="S7648" s="142"/>
      <c r="T7648" s="142"/>
    </row>
    <row r="7649" spans="19:20" x14ac:dyDescent="0.3">
      <c r="S7649" s="142"/>
      <c r="T7649" s="142"/>
    </row>
    <row r="7650" spans="19:20" x14ac:dyDescent="0.3">
      <c r="S7650" s="142"/>
      <c r="T7650" s="142"/>
    </row>
    <row r="7651" spans="19:20" x14ac:dyDescent="0.3">
      <c r="S7651" s="142"/>
      <c r="T7651" s="142"/>
    </row>
    <row r="7652" spans="19:20" x14ac:dyDescent="0.3">
      <c r="S7652" s="142"/>
      <c r="T7652" s="142"/>
    </row>
    <row r="7653" spans="19:20" x14ac:dyDescent="0.3">
      <c r="S7653" s="142"/>
      <c r="T7653" s="142"/>
    </row>
    <row r="7654" spans="19:20" x14ac:dyDescent="0.3">
      <c r="S7654" s="142"/>
      <c r="T7654" s="142"/>
    </row>
    <row r="7655" spans="19:20" x14ac:dyDescent="0.3">
      <c r="S7655" s="142"/>
      <c r="T7655" s="142"/>
    </row>
    <row r="7656" spans="19:20" x14ac:dyDescent="0.3">
      <c r="S7656" s="142"/>
      <c r="T7656" s="142"/>
    </row>
    <row r="7657" spans="19:20" x14ac:dyDescent="0.3">
      <c r="S7657" s="142"/>
      <c r="T7657" s="142"/>
    </row>
    <row r="7658" spans="19:20" x14ac:dyDescent="0.3">
      <c r="S7658" s="142"/>
      <c r="T7658" s="142"/>
    </row>
    <row r="7659" spans="19:20" x14ac:dyDescent="0.3">
      <c r="S7659" s="142"/>
      <c r="T7659" s="142"/>
    </row>
    <row r="7660" spans="19:20" x14ac:dyDescent="0.3">
      <c r="S7660" s="142"/>
      <c r="T7660" s="142"/>
    </row>
    <row r="7661" spans="19:20" x14ac:dyDescent="0.3">
      <c r="S7661" s="142"/>
      <c r="T7661" s="142"/>
    </row>
    <row r="7662" spans="19:20" x14ac:dyDescent="0.3">
      <c r="S7662" s="142"/>
      <c r="T7662" s="142"/>
    </row>
    <row r="7663" spans="19:20" x14ac:dyDescent="0.3">
      <c r="S7663" s="142"/>
      <c r="T7663" s="142"/>
    </row>
    <row r="7664" spans="19:20" x14ac:dyDescent="0.3">
      <c r="S7664" s="142"/>
      <c r="T7664" s="142"/>
    </row>
    <row r="7665" spans="19:20" x14ac:dyDescent="0.3">
      <c r="S7665" s="142"/>
      <c r="T7665" s="142"/>
    </row>
    <row r="7666" spans="19:20" x14ac:dyDescent="0.3">
      <c r="S7666" s="142"/>
      <c r="T7666" s="142"/>
    </row>
    <row r="7667" spans="19:20" x14ac:dyDescent="0.3">
      <c r="S7667" s="142"/>
      <c r="T7667" s="142"/>
    </row>
    <row r="7668" spans="19:20" x14ac:dyDescent="0.3">
      <c r="S7668" s="142"/>
      <c r="T7668" s="142"/>
    </row>
    <row r="7669" spans="19:20" x14ac:dyDescent="0.3">
      <c r="S7669" s="142"/>
      <c r="T7669" s="142"/>
    </row>
    <row r="7670" spans="19:20" x14ac:dyDescent="0.3">
      <c r="S7670" s="142"/>
      <c r="T7670" s="142"/>
    </row>
    <row r="7671" spans="19:20" x14ac:dyDescent="0.3">
      <c r="S7671" s="142"/>
      <c r="T7671" s="142"/>
    </row>
    <row r="7672" spans="19:20" x14ac:dyDescent="0.3">
      <c r="S7672" s="142"/>
      <c r="T7672" s="142"/>
    </row>
    <row r="7673" spans="19:20" x14ac:dyDescent="0.3">
      <c r="S7673" s="142"/>
      <c r="T7673" s="142"/>
    </row>
    <row r="7674" spans="19:20" x14ac:dyDescent="0.3">
      <c r="S7674" s="142"/>
      <c r="T7674" s="142"/>
    </row>
    <row r="7675" spans="19:20" x14ac:dyDescent="0.3">
      <c r="S7675" s="142"/>
      <c r="T7675" s="142"/>
    </row>
    <row r="7676" spans="19:20" x14ac:dyDescent="0.3">
      <c r="S7676" s="142"/>
      <c r="T7676" s="142"/>
    </row>
    <row r="7677" spans="19:20" x14ac:dyDescent="0.3">
      <c r="S7677" s="142"/>
      <c r="T7677" s="142"/>
    </row>
    <row r="7678" spans="19:20" x14ac:dyDescent="0.3">
      <c r="S7678" s="142"/>
      <c r="T7678" s="142"/>
    </row>
    <row r="7679" spans="19:20" x14ac:dyDescent="0.3">
      <c r="S7679" s="142"/>
      <c r="T7679" s="142"/>
    </row>
    <row r="7680" spans="19:20" x14ac:dyDescent="0.3">
      <c r="S7680" s="142"/>
      <c r="T7680" s="142"/>
    </row>
    <row r="7681" spans="19:20" x14ac:dyDescent="0.3">
      <c r="S7681" s="142"/>
      <c r="T7681" s="142"/>
    </row>
    <row r="7682" spans="19:20" x14ac:dyDescent="0.3">
      <c r="S7682" s="142"/>
      <c r="T7682" s="142"/>
    </row>
    <row r="7683" spans="19:20" x14ac:dyDescent="0.3">
      <c r="S7683" s="142"/>
      <c r="T7683" s="142"/>
    </row>
    <row r="7684" spans="19:20" x14ac:dyDescent="0.3">
      <c r="S7684" s="142"/>
      <c r="T7684" s="142"/>
    </row>
    <row r="7685" spans="19:20" x14ac:dyDescent="0.3">
      <c r="S7685" s="142"/>
      <c r="T7685" s="142"/>
    </row>
    <row r="7686" spans="19:20" x14ac:dyDescent="0.3">
      <c r="S7686" s="142"/>
      <c r="T7686" s="142"/>
    </row>
    <row r="7687" spans="19:20" x14ac:dyDescent="0.3">
      <c r="S7687" s="142"/>
      <c r="T7687" s="142"/>
    </row>
    <row r="7688" spans="19:20" x14ac:dyDescent="0.3">
      <c r="S7688" s="142"/>
      <c r="T7688" s="142"/>
    </row>
    <row r="7689" spans="19:20" x14ac:dyDescent="0.3">
      <c r="S7689" s="142"/>
      <c r="T7689" s="142"/>
    </row>
    <row r="7690" spans="19:20" x14ac:dyDescent="0.3">
      <c r="S7690" s="142"/>
      <c r="T7690" s="142"/>
    </row>
    <row r="7691" spans="19:20" x14ac:dyDescent="0.3">
      <c r="S7691" s="142"/>
      <c r="T7691" s="142"/>
    </row>
    <row r="7692" spans="19:20" x14ac:dyDescent="0.3">
      <c r="S7692" s="142"/>
      <c r="T7692" s="142"/>
    </row>
    <row r="7693" spans="19:20" x14ac:dyDescent="0.3">
      <c r="S7693" s="142"/>
      <c r="T7693" s="142"/>
    </row>
    <row r="7694" spans="19:20" x14ac:dyDescent="0.3">
      <c r="S7694" s="142"/>
      <c r="T7694" s="142"/>
    </row>
    <row r="7695" spans="19:20" x14ac:dyDescent="0.3">
      <c r="S7695" s="142"/>
      <c r="T7695" s="142"/>
    </row>
    <row r="7696" spans="19:20" x14ac:dyDescent="0.3">
      <c r="S7696" s="142"/>
      <c r="T7696" s="142"/>
    </row>
    <row r="7697" spans="19:20" x14ac:dyDescent="0.3">
      <c r="S7697" s="142"/>
      <c r="T7697" s="142"/>
    </row>
    <row r="7698" spans="19:20" x14ac:dyDescent="0.3">
      <c r="S7698" s="142"/>
      <c r="T7698" s="142"/>
    </row>
    <row r="7699" spans="19:20" x14ac:dyDescent="0.3">
      <c r="S7699" s="142"/>
      <c r="T7699" s="142"/>
    </row>
    <row r="7700" spans="19:20" x14ac:dyDescent="0.3">
      <c r="S7700" s="142"/>
      <c r="T7700" s="142"/>
    </row>
    <row r="7701" spans="19:20" x14ac:dyDescent="0.3">
      <c r="S7701" s="142"/>
      <c r="T7701" s="142"/>
    </row>
    <row r="7702" spans="19:20" x14ac:dyDescent="0.3">
      <c r="S7702" s="142"/>
      <c r="T7702" s="142"/>
    </row>
    <row r="7703" spans="19:20" x14ac:dyDescent="0.3">
      <c r="S7703" s="142"/>
      <c r="T7703" s="142"/>
    </row>
    <row r="7704" spans="19:20" x14ac:dyDescent="0.3">
      <c r="S7704" s="142"/>
      <c r="T7704" s="142"/>
    </row>
    <row r="7705" spans="19:20" x14ac:dyDescent="0.3">
      <c r="S7705" s="142"/>
      <c r="T7705" s="142"/>
    </row>
    <row r="7706" spans="19:20" x14ac:dyDescent="0.3">
      <c r="S7706" s="142"/>
      <c r="T7706" s="142"/>
    </row>
    <row r="7707" spans="19:20" x14ac:dyDescent="0.3">
      <c r="S7707" s="142"/>
      <c r="T7707" s="142"/>
    </row>
    <row r="7708" spans="19:20" x14ac:dyDescent="0.3">
      <c r="S7708" s="142"/>
      <c r="T7708" s="142"/>
    </row>
    <row r="7709" spans="19:20" x14ac:dyDescent="0.3">
      <c r="S7709" s="142"/>
      <c r="T7709" s="142"/>
    </row>
    <row r="7710" spans="19:20" x14ac:dyDescent="0.3">
      <c r="S7710" s="142"/>
      <c r="T7710" s="142"/>
    </row>
    <row r="7711" spans="19:20" x14ac:dyDescent="0.3">
      <c r="S7711" s="142"/>
      <c r="T7711" s="142"/>
    </row>
    <row r="7712" spans="19:20" x14ac:dyDescent="0.3">
      <c r="S7712" s="142"/>
      <c r="T7712" s="142"/>
    </row>
    <row r="7713" spans="19:20" x14ac:dyDescent="0.3">
      <c r="S7713" s="142"/>
      <c r="T7713" s="142"/>
    </row>
    <row r="7714" spans="19:20" x14ac:dyDescent="0.3">
      <c r="S7714" s="142"/>
      <c r="T7714" s="142"/>
    </row>
    <row r="7715" spans="19:20" x14ac:dyDescent="0.3">
      <c r="S7715" s="142"/>
      <c r="T7715" s="142"/>
    </row>
    <row r="7716" spans="19:20" x14ac:dyDescent="0.3">
      <c r="S7716" s="142"/>
      <c r="T7716" s="142"/>
    </row>
    <row r="7717" spans="19:20" x14ac:dyDescent="0.3">
      <c r="S7717" s="142"/>
      <c r="T7717" s="142"/>
    </row>
    <row r="7718" spans="19:20" x14ac:dyDescent="0.3">
      <c r="S7718" s="142"/>
      <c r="T7718" s="142"/>
    </row>
    <row r="7719" spans="19:20" x14ac:dyDescent="0.3">
      <c r="S7719" s="142"/>
      <c r="T7719" s="142"/>
    </row>
    <row r="7720" spans="19:20" x14ac:dyDescent="0.3">
      <c r="S7720" s="142"/>
      <c r="T7720" s="142"/>
    </row>
    <row r="7721" spans="19:20" x14ac:dyDescent="0.3">
      <c r="S7721" s="142"/>
      <c r="T7721" s="142"/>
    </row>
    <row r="7722" spans="19:20" x14ac:dyDescent="0.3">
      <c r="S7722" s="142"/>
      <c r="T7722" s="142"/>
    </row>
    <row r="7723" spans="19:20" x14ac:dyDescent="0.3">
      <c r="S7723" s="142"/>
      <c r="T7723" s="142"/>
    </row>
    <row r="7724" spans="19:20" x14ac:dyDescent="0.3">
      <c r="S7724" s="142"/>
      <c r="T7724" s="142"/>
    </row>
    <row r="7725" spans="19:20" x14ac:dyDescent="0.3">
      <c r="S7725" s="142"/>
      <c r="T7725" s="142"/>
    </row>
    <row r="7726" spans="19:20" x14ac:dyDescent="0.3">
      <c r="S7726" s="142"/>
      <c r="T7726" s="142"/>
    </row>
    <row r="7727" spans="19:20" x14ac:dyDescent="0.3">
      <c r="S7727" s="142"/>
      <c r="T7727" s="142"/>
    </row>
    <row r="7728" spans="19:20" x14ac:dyDescent="0.3">
      <c r="S7728" s="142"/>
      <c r="T7728" s="142"/>
    </row>
    <row r="7729" spans="19:20" x14ac:dyDescent="0.3">
      <c r="S7729" s="142"/>
      <c r="T7729" s="142"/>
    </row>
    <row r="7730" spans="19:20" x14ac:dyDescent="0.3">
      <c r="S7730" s="142"/>
      <c r="T7730" s="142"/>
    </row>
    <row r="7731" spans="19:20" x14ac:dyDescent="0.3">
      <c r="S7731" s="142"/>
      <c r="T7731" s="142"/>
    </row>
    <row r="7732" spans="19:20" x14ac:dyDescent="0.3">
      <c r="S7732" s="142"/>
      <c r="T7732" s="142"/>
    </row>
    <row r="7733" spans="19:20" x14ac:dyDescent="0.3">
      <c r="S7733" s="142"/>
      <c r="T7733" s="142"/>
    </row>
    <row r="7734" spans="19:20" x14ac:dyDescent="0.3">
      <c r="S7734" s="142"/>
      <c r="T7734" s="142"/>
    </row>
    <row r="7735" spans="19:20" x14ac:dyDescent="0.3">
      <c r="S7735" s="142"/>
      <c r="T7735" s="142"/>
    </row>
    <row r="7736" spans="19:20" x14ac:dyDescent="0.3">
      <c r="S7736" s="142"/>
      <c r="T7736" s="142"/>
    </row>
    <row r="7737" spans="19:20" x14ac:dyDescent="0.3">
      <c r="S7737" s="142"/>
      <c r="T7737" s="142"/>
    </row>
    <row r="7738" spans="19:20" x14ac:dyDescent="0.3">
      <c r="S7738" s="142"/>
      <c r="T7738" s="142"/>
    </row>
    <row r="7739" spans="19:20" x14ac:dyDescent="0.3">
      <c r="S7739" s="142"/>
      <c r="T7739" s="142"/>
    </row>
    <row r="7740" spans="19:20" x14ac:dyDescent="0.3">
      <c r="S7740" s="142"/>
      <c r="T7740" s="142"/>
    </row>
    <row r="7741" spans="19:20" x14ac:dyDescent="0.3">
      <c r="S7741" s="142"/>
      <c r="T7741" s="142"/>
    </row>
    <row r="7742" spans="19:20" x14ac:dyDescent="0.3">
      <c r="S7742" s="142"/>
      <c r="T7742" s="142"/>
    </row>
    <row r="7743" spans="19:20" x14ac:dyDescent="0.3">
      <c r="S7743" s="142"/>
      <c r="T7743" s="142"/>
    </row>
    <row r="7744" spans="19:20" x14ac:dyDescent="0.3">
      <c r="S7744" s="142"/>
      <c r="T7744" s="142"/>
    </row>
    <row r="7745" spans="19:20" x14ac:dyDescent="0.3">
      <c r="S7745" s="142"/>
      <c r="T7745" s="142"/>
    </row>
    <row r="7746" spans="19:20" x14ac:dyDescent="0.3">
      <c r="S7746" s="142"/>
      <c r="T7746" s="142"/>
    </row>
    <row r="7747" spans="19:20" x14ac:dyDescent="0.3">
      <c r="S7747" s="142"/>
      <c r="T7747" s="142"/>
    </row>
    <row r="7748" spans="19:20" x14ac:dyDescent="0.3">
      <c r="S7748" s="142"/>
      <c r="T7748" s="142"/>
    </row>
    <row r="7749" spans="19:20" x14ac:dyDescent="0.3">
      <c r="S7749" s="142"/>
      <c r="T7749" s="142"/>
    </row>
    <row r="7750" spans="19:20" x14ac:dyDescent="0.3">
      <c r="S7750" s="142"/>
      <c r="T7750" s="142"/>
    </row>
    <row r="7751" spans="19:20" x14ac:dyDescent="0.3">
      <c r="S7751" s="142"/>
      <c r="T7751" s="142"/>
    </row>
    <row r="7752" spans="19:20" x14ac:dyDescent="0.3">
      <c r="S7752" s="142"/>
      <c r="T7752" s="142"/>
    </row>
    <row r="7753" spans="19:20" x14ac:dyDescent="0.3">
      <c r="S7753" s="142"/>
      <c r="T7753" s="142"/>
    </row>
    <row r="7754" spans="19:20" x14ac:dyDescent="0.3">
      <c r="S7754" s="142"/>
      <c r="T7754" s="142"/>
    </row>
    <row r="7755" spans="19:20" x14ac:dyDescent="0.3">
      <c r="S7755" s="142"/>
      <c r="T7755" s="142"/>
    </row>
    <row r="7756" spans="19:20" x14ac:dyDescent="0.3">
      <c r="S7756" s="142"/>
      <c r="T7756" s="142"/>
    </row>
    <row r="7757" spans="19:20" x14ac:dyDescent="0.3">
      <c r="S7757" s="142"/>
      <c r="T7757" s="142"/>
    </row>
    <row r="7758" spans="19:20" x14ac:dyDescent="0.3">
      <c r="S7758" s="142"/>
      <c r="T7758" s="142"/>
    </row>
    <row r="7759" spans="19:20" x14ac:dyDescent="0.3">
      <c r="S7759" s="142"/>
      <c r="T7759" s="142"/>
    </row>
    <row r="7760" spans="19:20" x14ac:dyDescent="0.3">
      <c r="S7760" s="142"/>
      <c r="T7760" s="142"/>
    </row>
    <row r="7761" spans="19:20" x14ac:dyDescent="0.3">
      <c r="S7761" s="142"/>
      <c r="T7761" s="142"/>
    </row>
    <row r="7762" spans="19:20" x14ac:dyDescent="0.3">
      <c r="S7762" s="142"/>
      <c r="T7762" s="142"/>
    </row>
    <row r="7763" spans="19:20" x14ac:dyDescent="0.3">
      <c r="S7763" s="142"/>
      <c r="T7763" s="142"/>
    </row>
    <row r="7764" spans="19:20" x14ac:dyDescent="0.3">
      <c r="S7764" s="142"/>
      <c r="T7764" s="142"/>
    </row>
    <row r="7765" spans="19:20" x14ac:dyDescent="0.3">
      <c r="S7765" s="142"/>
      <c r="T7765" s="142"/>
    </row>
    <row r="7766" spans="19:20" x14ac:dyDescent="0.3">
      <c r="S7766" s="142"/>
      <c r="T7766" s="142"/>
    </row>
    <row r="7767" spans="19:20" x14ac:dyDescent="0.3">
      <c r="S7767" s="142"/>
      <c r="T7767" s="142"/>
    </row>
    <row r="7768" spans="19:20" x14ac:dyDescent="0.3">
      <c r="S7768" s="142"/>
      <c r="T7768" s="142"/>
    </row>
    <row r="7769" spans="19:20" x14ac:dyDescent="0.3">
      <c r="S7769" s="142"/>
      <c r="T7769" s="142"/>
    </row>
    <row r="7770" spans="19:20" x14ac:dyDescent="0.3">
      <c r="S7770" s="142"/>
      <c r="T7770" s="142"/>
    </row>
    <row r="7771" spans="19:20" x14ac:dyDescent="0.3">
      <c r="S7771" s="142"/>
      <c r="T7771" s="142"/>
    </row>
    <row r="7772" spans="19:20" x14ac:dyDescent="0.3">
      <c r="S7772" s="142"/>
      <c r="T7772" s="142"/>
    </row>
    <row r="7773" spans="19:20" x14ac:dyDescent="0.3">
      <c r="S7773" s="142"/>
      <c r="T7773" s="142"/>
    </row>
    <row r="7774" spans="19:20" x14ac:dyDescent="0.3">
      <c r="S7774" s="142"/>
      <c r="T7774" s="142"/>
    </row>
    <row r="7775" spans="19:20" x14ac:dyDescent="0.3">
      <c r="S7775" s="142"/>
      <c r="T7775" s="142"/>
    </row>
    <row r="7776" spans="19:20" x14ac:dyDescent="0.3">
      <c r="S7776" s="142"/>
      <c r="T7776" s="142"/>
    </row>
    <row r="7777" spans="19:20" x14ac:dyDescent="0.3">
      <c r="S7777" s="142"/>
      <c r="T7777" s="142"/>
    </row>
    <row r="7778" spans="19:20" x14ac:dyDescent="0.3">
      <c r="S7778" s="142"/>
      <c r="T7778" s="142"/>
    </row>
    <row r="7779" spans="19:20" x14ac:dyDescent="0.3">
      <c r="S7779" s="142"/>
      <c r="T7779" s="142"/>
    </row>
    <row r="7780" spans="19:20" x14ac:dyDescent="0.3">
      <c r="S7780" s="142"/>
      <c r="T7780" s="142"/>
    </row>
    <row r="7781" spans="19:20" x14ac:dyDescent="0.3">
      <c r="S7781" s="142"/>
      <c r="T7781" s="142"/>
    </row>
    <row r="7782" spans="19:20" x14ac:dyDescent="0.3">
      <c r="S7782" s="142"/>
      <c r="T7782" s="142"/>
    </row>
    <row r="7783" spans="19:20" x14ac:dyDescent="0.3">
      <c r="S7783" s="142"/>
      <c r="T7783" s="142"/>
    </row>
    <row r="7784" spans="19:20" x14ac:dyDescent="0.3">
      <c r="S7784" s="142"/>
      <c r="T7784" s="142"/>
    </row>
    <row r="7785" spans="19:20" x14ac:dyDescent="0.3">
      <c r="S7785" s="142"/>
      <c r="T7785" s="142"/>
    </row>
    <row r="7786" spans="19:20" x14ac:dyDescent="0.3">
      <c r="S7786" s="142"/>
      <c r="T7786" s="142"/>
    </row>
    <row r="7787" spans="19:20" x14ac:dyDescent="0.3">
      <c r="S7787" s="142"/>
      <c r="T7787" s="142"/>
    </row>
    <row r="7788" spans="19:20" x14ac:dyDescent="0.3">
      <c r="S7788" s="142"/>
      <c r="T7788" s="142"/>
    </row>
    <row r="7789" spans="19:20" x14ac:dyDescent="0.3">
      <c r="S7789" s="142"/>
      <c r="T7789" s="142"/>
    </row>
    <row r="7790" spans="19:20" x14ac:dyDescent="0.3">
      <c r="S7790" s="142"/>
      <c r="T7790" s="142"/>
    </row>
    <row r="7791" spans="19:20" x14ac:dyDescent="0.3">
      <c r="S7791" s="142"/>
      <c r="T7791" s="142"/>
    </row>
    <row r="7792" spans="19:20" x14ac:dyDescent="0.3">
      <c r="S7792" s="142"/>
      <c r="T7792" s="142"/>
    </row>
    <row r="7793" spans="19:20" x14ac:dyDescent="0.3">
      <c r="S7793" s="142"/>
      <c r="T7793" s="142"/>
    </row>
    <row r="7794" spans="19:20" x14ac:dyDescent="0.3">
      <c r="S7794" s="142"/>
      <c r="T7794" s="142"/>
    </row>
    <row r="7795" spans="19:20" x14ac:dyDescent="0.3">
      <c r="S7795" s="142"/>
      <c r="T7795" s="142"/>
    </row>
    <row r="7796" spans="19:20" x14ac:dyDescent="0.3">
      <c r="S7796" s="142"/>
      <c r="T7796" s="142"/>
    </row>
    <row r="7797" spans="19:20" x14ac:dyDescent="0.3">
      <c r="S7797" s="142"/>
      <c r="T7797" s="142"/>
    </row>
    <row r="7798" spans="19:20" x14ac:dyDescent="0.3">
      <c r="S7798" s="142"/>
      <c r="T7798" s="142"/>
    </row>
    <row r="7799" spans="19:20" x14ac:dyDescent="0.3">
      <c r="S7799" s="142"/>
      <c r="T7799" s="142"/>
    </row>
    <row r="7800" spans="19:20" x14ac:dyDescent="0.3">
      <c r="S7800" s="142"/>
      <c r="T7800" s="142"/>
    </row>
    <row r="7801" spans="19:20" x14ac:dyDescent="0.3">
      <c r="S7801" s="142"/>
      <c r="T7801" s="142"/>
    </row>
    <row r="7802" spans="19:20" x14ac:dyDescent="0.3">
      <c r="S7802" s="142"/>
      <c r="T7802" s="142"/>
    </row>
    <row r="7803" spans="19:20" x14ac:dyDescent="0.3">
      <c r="S7803" s="142"/>
      <c r="T7803" s="142"/>
    </row>
    <row r="7804" spans="19:20" x14ac:dyDescent="0.3">
      <c r="S7804" s="142"/>
      <c r="T7804" s="142"/>
    </row>
    <row r="7805" spans="19:20" x14ac:dyDescent="0.3">
      <c r="S7805" s="142"/>
      <c r="T7805" s="142"/>
    </row>
    <row r="7806" spans="19:20" x14ac:dyDescent="0.3">
      <c r="S7806" s="142"/>
      <c r="T7806" s="142"/>
    </row>
    <row r="7807" spans="19:20" x14ac:dyDescent="0.3">
      <c r="S7807" s="142"/>
      <c r="T7807" s="142"/>
    </row>
    <row r="7808" spans="19:20" x14ac:dyDescent="0.3">
      <c r="S7808" s="142"/>
      <c r="T7808" s="142"/>
    </row>
    <row r="7809" spans="19:20" x14ac:dyDescent="0.3">
      <c r="S7809" s="142"/>
      <c r="T7809" s="142"/>
    </row>
    <row r="7810" spans="19:20" x14ac:dyDescent="0.3">
      <c r="S7810" s="142"/>
      <c r="T7810" s="142"/>
    </row>
    <row r="7811" spans="19:20" x14ac:dyDescent="0.3">
      <c r="S7811" s="142"/>
      <c r="T7811" s="142"/>
    </row>
    <row r="7812" spans="19:20" x14ac:dyDescent="0.3">
      <c r="S7812" s="142"/>
      <c r="T7812" s="142"/>
    </row>
    <row r="7813" spans="19:20" x14ac:dyDescent="0.3">
      <c r="S7813" s="142"/>
      <c r="T7813" s="142"/>
    </row>
    <row r="7814" spans="19:20" x14ac:dyDescent="0.3">
      <c r="S7814" s="142"/>
      <c r="T7814" s="142"/>
    </row>
    <row r="7815" spans="19:20" x14ac:dyDescent="0.3">
      <c r="S7815" s="142"/>
      <c r="T7815" s="142"/>
    </row>
    <row r="7816" spans="19:20" x14ac:dyDescent="0.3">
      <c r="S7816" s="142"/>
      <c r="T7816" s="142"/>
    </row>
    <row r="7817" spans="19:20" x14ac:dyDescent="0.3">
      <c r="S7817" s="142"/>
      <c r="T7817" s="142"/>
    </row>
    <row r="7818" spans="19:20" x14ac:dyDescent="0.3">
      <c r="S7818" s="142"/>
      <c r="T7818" s="142"/>
    </row>
    <row r="7819" spans="19:20" x14ac:dyDescent="0.3">
      <c r="S7819" s="142"/>
      <c r="T7819" s="142"/>
    </row>
    <row r="7820" spans="19:20" x14ac:dyDescent="0.3">
      <c r="S7820" s="142"/>
      <c r="T7820" s="142"/>
    </row>
    <row r="7821" spans="19:20" x14ac:dyDescent="0.3">
      <c r="S7821" s="142"/>
      <c r="T7821" s="142"/>
    </row>
    <row r="7822" spans="19:20" x14ac:dyDescent="0.3">
      <c r="S7822" s="142"/>
      <c r="T7822" s="142"/>
    </row>
    <row r="7823" spans="19:20" x14ac:dyDescent="0.3">
      <c r="S7823" s="142"/>
      <c r="T7823" s="142"/>
    </row>
    <row r="7824" spans="19:20" x14ac:dyDescent="0.3">
      <c r="S7824" s="142"/>
      <c r="T7824" s="142"/>
    </row>
    <row r="7825" spans="19:20" x14ac:dyDescent="0.3">
      <c r="S7825" s="142"/>
      <c r="T7825" s="142"/>
    </row>
    <row r="7826" spans="19:20" x14ac:dyDescent="0.3">
      <c r="S7826" s="142"/>
      <c r="T7826" s="142"/>
    </row>
    <row r="7827" spans="19:20" x14ac:dyDescent="0.3">
      <c r="S7827" s="142"/>
      <c r="T7827" s="142"/>
    </row>
    <row r="7828" spans="19:20" x14ac:dyDescent="0.3">
      <c r="S7828" s="142"/>
      <c r="T7828" s="142"/>
    </row>
    <row r="7829" spans="19:20" x14ac:dyDescent="0.3">
      <c r="S7829" s="142"/>
      <c r="T7829" s="142"/>
    </row>
    <row r="7830" spans="19:20" x14ac:dyDescent="0.3">
      <c r="S7830" s="142"/>
      <c r="T7830" s="142"/>
    </row>
    <row r="7831" spans="19:20" x14ac:dyDescent="0.3">
      <c r="S7831" s="142"/>
      <c r="T7831" s="142"/>
    </row>
    <row r="7832" spans="19:20" x14ac:dyDescent="0.3">
      <c r="S7832" s="142"/>
      <c r="T7832" s="142"/>
    </row>
    <row r="7833" spans="19:20" x14ac:dyDescent="0.3">
      <c r="S7833" s="142"/>
      <c r="T7833" s="142"/>
    </row>
    <row r="7834" spans="19:20" x14ac:dyDescent="0.3">
      <c r="S7834" s="142"/>
      <c r="T7834" s="142"/>
    </row>
    <row r="7835" spans="19:20" x14ac:dyDescent="0.3">
      <c r="S7835" s="142"/>
      <c r="T7835" s="142"/>
    </row>
    <row r="7836" spans="19:20" x14ac:dyDescent="0.3">
      <c r="S7836" s="142"/>
      <c r="T7836" s="142"/>
    </row>
    <row r="7837" spans="19:20" x14ac:dyDescent="0.3">
      <c r="S7837" s="142"/>
      <c r="T7837" s="142"/>
    </row>
    <row r="7838" spans="19:20" x14ac:dyDescent="0.3">
      <c r="S7838" s="142"/>
      <c r="T7838" s="142"/>
    </row>
    <row r="7839" spans="19:20" x14ac:dyDescent="0.3">
      <c r="S7839" s="142"/>
      <c r="T7839" s="142"/>
    </row>
    <row r="7840" spans="19:20" x14ac:dyDescent="0.3">
      <c r="S7840" s="142"/>
      <c r="T7840" s="142"/>
    </row>
    <row r="7841" spans="19:20" x14ac:dyDescent="0.3">
      <c r="S7841" s="142"/>
      <c r="T7841" s="142"/>
    </row>
    <row r="7842" spans="19:20" x14ac:dyDescent="0.3">
      <c r="S7842" s="142"/>
      <c r="T7842" s="142"/>
    </row>
    <row r="7843" spans="19:20" x14ac:dyDescent="0.3">
      <c r="S7843" s="142"/>
      <c r="T7843" s="142"/>
    </row>
    <row r="7844" spans="19:20" x14ac:dyDescent="0.3">
      <c r="S7844" s="142"/>
      <c r="T7844" s="142"/>
    </row>
    <row r="7845" spans="19:20" x14ac:dyDescent="0.3">
      <c r="S7845" s="142"/>
      <c r="T7845" s="142"/>
    </row>
    <row r="7846" spans="19:20" x14ac:dyDescent="0.3">
      <c r="S7846" s="142"/>
      <c r="T7846" s="142"/>
    </row>
    <row r="7847" spans="19:20" x14ac:dyDescent="0.3">
      <c r="S7847" s="142"/>
      <c r="T7847" s="142"/>
    </row>
    <row r="7848" spans="19:20" x14ac:dyDescent="0.3">
      <c r="S7848" s="142"/>
      <c r="T7848" s="142"/>
    </row>
    <row r="7849" spans="19:20" x14ac:dyDescent="0.3">
      <c r="S7849" s="142"/>
      <c r="T7849" s="142"/>
    </row>
    <row r="7850" spans="19:20" x14ac:dyDescent="0.3">
      <c r="S7850" s="142"/>
      <c r="T7850" s="142"/>
    </row>
    <row r="7851" spans="19:20" x14ac:dyDescent="0.3">
      <c r="S7851" s="142"/>
      <c r="T7851" s="142"/>
    </row>
    <row r="7852" spans="19:20" x14ac:dyDescent="0.3">
      <c r="S7852" s="142"/>
      <c r="T7852" s="142"/>
    </row>
    <row r="7853" spans="19:20" x14ac:dyDescent="0.3">
      <c r="S7853" s="142"/>
      <c r="T7853" s="142"/>
    </row>
    <row r="7854" spans="19:20" x14ac:dyDescent="0.3">
      <c r="S7854" s="142"/>
      <c r="T7854" s="142"/>
    </row>
    <row r="7855" spans="19:20" x14ac:dyDescent="0.3">
      <c r="S7855" s="142"/>
      <c r="T7855" s="142"/>
    </row>
    <row r="7856" spans="19:20" x14ac:dyDescent="0.3">
      <c r="S7856" s="142"/>
      <c r="T7856" s="142"/>
    </row>
    <row r="7857" spans="19:20" x14ac:dyDescent="0.3">
      <c r="S7857" s="142"/>
      <c r="T7857" s="142"/>
    </row>
    <row r="7858" spans="19:20" x14ac:dyDescent="0.3">
      <c r="S7858" s="142"/>
      <c r="T7858" s="142"/>
    </row>
    <row r="7859" spans="19:20" x14ac:dyDescent="0.3">
      <c r="S7859" s="142"/>
      <c r="T7859" s="142"/>
    </row>
    <row r="7860" spans="19:20" x14ac:dyDescent="0.3">
      <c r="S7860" s="142"/>
      <c r="T7860" s="142"/>
    </row>
    <row r="7861" spans="19:20" x14ac:dyDescent="0.3">
      <c r="S7861" s="142"/>
      <c r="T7861" s="142"/>
    </row>
    <row r="7862" spans="19:20" x14ac:dyDescent="0.3">
      <c r="S7862" s="142"/>
      <c r="T7862" s="142"/>
    </row>
    <row r="7863" spans="19:20" x14ac:dyDescent="0.3">
      <c r="S7863" s="142"/>
      <c r="T7863" s="142"/>
    </row>
    <row r="7864" spans="19:20" x14ac:dyDescent="0.3">
      <c r="S7864" s="142"/>
      <c r="T7864" s="142"/>
    </row>
    <row r="7865" spans="19:20" x14ac:dyDescent="0.3">
      <c r="S7865" s="142"/>
      <c r="T7865" s="142"/>
    </row>
    <row r="7866" spans="19:20" x14ac:dyDescent="0.3">
      <c r="S7866" s="142"/>
      <c r="T7866" s="142"/>
    </row>
    <row r="7867" spans="19:20" x14ac:dyDescent="0.3">
      <c r="S7867" s="142"/>
      <c r="T7867" s="142"/>
    </row>
    <row r="7868" spans="19:20" x14ac:dyDescent="0.3">
      <c r="S7868" s="142"/>
      <c r="T7868" s="142"/>
    </row>
    <row r="7869" spans="19:20" x14ac:dyDescent="0.3">
      <c r="S7869" s="142"/>
      <c r="T7869" s="142"/>
    </row>
    <row r="7870" spans="19:20" x14ac:dyDescent="0.3">
      <c r="S7870" s="142"/>
      <c r="T7870" s="142"/>
    </row>
    <row r="7871" spans="19:20" x14ac:dyDescent="0.3">
      <c r="S7871" s="142"/>
      <c r="T7871" s="142"/>
    </row>
    <row r="7872" spans="19:20" x14ac:dyDescent="0.3">
      <c r="S7872" s="142"/>
      <c r="T7872" s="142"/>
    </row>
    <row r="7873" spans="19:20" x14ac:dyDescent="0.3">
      <c r="S7873" s="142"/>
      <c r="T7873" s="142"/>
    </row>
    <row r="7874" spans="19:20" x14ac:dyDescent="0.3">
      <c r="S7874" s="142"/>
      <c r="T7874" s="142"/>
    </row>
    <row r="7875" spans="19:20" x14ac:dyDescent="0.3">
      <c r="S7875" s="142"/>
      <c r="T7875" s="142"/>
    </row>
    <row r="7876" spans="19:20" x14ac:dyDescent="0.3">
      <c r="S7876" s="142"/>
      <c r="T7876" s="142"/>
    </row>
    <row r="7877" spans="19:20" x14ac:dyDescent="0.3">
      <c r="S7877" s="142"/>
      <c r="T7877" s="142"/>
    </row>
    <row r="7878" spans="19:20" x14ac:dyDescent="0.3">
      <c r="S7878" s="142"/>
      <c r="T7878" s="142"/>
    </row>
    <row r="7879" spans="19:20" x14ac:dyDescent="0.3">
      <c r="S7879" s="142"/>
      <c r="T7879" s="142"/>
    </row>
    <row r="7880" spans="19:20" x14ac:dyDescent="0.3">
      <c r="S7880" s="142"/>
      <c r="T7880" s="142"/>
    </row>
    <row r="7881" spans="19:20" x14ac:dyDescent="0.3">
      <c r="S7881" s="142"/>
      <c r="T7881" s="142"/>
    </row>
    <row r="7882" spans="19:20" x14ac:dyDescent="0.3">
      <c r="S7882" s="142"/>
      <c r="T7882" s="142"/>
    </row>
    <row r="7883" spans="19:20" x14ac:dyDescent="0.3">
      <c r="S7883" s="142"/>
      <c r="T7883" s="142"/>
    </row>
    <row r="7884" spans="19:20" x14ac:dyDescent="0.3">
      <c r="S7884" s="142"/>
      <c r="T7884" s="142"/>
    </row>
    <row r="7885" spans="19:20" x14ac:dyDescent="0.3">
      <c r="S7885" s="142"/>
      <c r="T7885" s="142"/>
    </row>
    <row r="7886" spans="19:20" x14ac:dyDescent="0.3">
      <c r="S7886" s="142"/>
      <c r="T7886" s="142"/>
    </row>
    <row r="7887" spans="19:20" x14ac:dyDescent="0.3">
      <c r="S7887" s="142"/>
      <c r="T7887" s="142"/>
    </row>
    <row r="7888" spans="19:20" x14ac:dyDescent="0.3">
      <c r="S7888" s="142"/>
      <c r="T7888" s="142"/>
    </row>
    <row r="7889" spans="19:20" x14ac:dyDescent="0.3">
      <c r="S7889" s="142"/>
      <c r="T7889" s="142"/>
    </row>
    <row r="7890" spans="19:20" x14ac:dyDescent="0.3">
      <c r="S7890" s="142"/>
      <c r="T7890" s="142"/>
    </row>
    <row r="7891" spans="19:20" x14ac:dyDescent="0.3">
      <c r="S7891" s="142"/>
      <c r="T7891" s="142"/>
    </row>
    <row r="7892" spans="19:20" x14ac:dyDescent="0.3">
      <c r="S7892" s="142"/>
      <c r="T7892" s="142"/>
    </row>
    <row r="7893" spans="19:20" x14ac:dyDescent="0.3">
      <c r="S7893" s="142"/>
      <c r="T7893" s="142"/>
    </row>
    <row r="7894" spans="19:20" x14ac:dyDescent="0.3">
      <c r="S7894" s="142"/>
      <c r="T7894" s="142"/>
    </row>
    <row r="7895" spans="19:20" x14ac:dyDescent="0.3">
      <c r="S7895" s="142"/>
      <c r="T7895" s="142"/>
    </row>
    <row r="7896" spans="19:20" x14ac:dyDescent="0.3">
      <c r="S7896" s="142"/>
      <c r="T7896" s="142"/>
    </row>
    <row r="7897" spans="19:20" x14ac:dyDescent="0.3">
      <c r="S7897" s="142"/>
      <c r="T7897" s="142"/>
    </row>
    <row r="7898" spans="19:20" x14ac:dyDescent="0.3">
      <c r="S7898" s="142"/>
      <c r="T7898" s="142"/>
    </row>
    <row r="7899" spans="19:20" x14ac:dyDescent="0.3">
      <c r="S7899" s="142"/>
      <c r="T7899" s="142"/>
    </row>
    <row r="7900" spans="19:20" x14ac:dyDescent="0.3">
      <c r="S7900" s="142"/>
      <c r="T7900" s="142"/>
    </row>
    <row r="7901" spans="19:20" x14ac:dyDescent="0.3">
      <c r="S7901" s="142"/>
      <c r="T7901" s="142"/>
    </row>
    <row r="7902" spans="19:20" x14ac:dyDescent="0.3">
      <c r="S7902" s="142"/>
      <c r="T7902" s="142"/>
    </row>
    <row r="7903" spans="19:20" x14ac:dyDescent="0.3">
      <c r="S7903" s="142"/>
      <c r="T7903" s="142"/>
    </row>
    <row r="7904" spans="19:20" x14ac:dyDescent="0.3">
      <c r="S7904" s="142"/>
      <c r="T7904" s="142"/>
    </row>
    <row r="7905" spans="19:20" x14ac:dyDescent="0.3">
      <c r="S7905" s="142"/>
      <c r="T7905" s="142"/>
    </row>
    <row r="7906" spans="19:20" x14ac:dyDescent="0.3">
      <c r="S7906" s="142"/>
      <c r="T7906" s="142"/>
    </row>
    <row r="7907" spans="19:20" x14ac:dyDescent="0.3">
      <c r="S7907" s="142"/>
      <c r="T7907" s="142"/>
    </row>
    <row r="7908" spans="19:20" x14ac:dyDescent="0.3">
      <c r="S7908" s="142"/>
      <c r="T7908" s="142"/>
    </row>
    <row r="7909" spans="19:20" x14ac:dyDescent="0.3">
      <c r="S7909" s="142"/>
      <c r="T7909" s="142"/>
    </row>
    <row r="7910" spans="19:20" x14ac:dyDescent="0.3">
      <c r="S7910" s="142"/>
      <c r="T7910" s="142"/>
    </row>
    <row r="7911" spans="19:20" x14ac:dyDescent="0.3">
      <c r="S7911" s="142"/>
      <c r="T7911" s="142"/>
    </row>
    <row r="7912" spans="19:20" x14ac:dyDescent="0.3">
      <c r="S7912" s="142"/>
      <c r="T7912" s="142"/>
    </row>
    <row r="7913" spans="19:20" x14ac:dyDescent="0.3">
      <c r="S7913" s="142"/>
      <c r="T7913" s="142"/>
    </row>
    <row r="7914" spans="19:20" x14ac:dyDescent="0.3">
      <c r="S7914" s="142"/>
      <c r="T7914" s="142"/>
    </row>
    <row r="7915" spans="19:20" x14ac:dyDescent="0.3">
      <c r="S7915" s="142"/>
      <c r="T7915" s="142"/>
    </row>
    <row r="7916" spans="19:20" x14ac:dyDescent="0.3">
      <c r="S7916" s="142"/>
      <c r="T7916" s="142"/>
    </row>
    <row r="7917" spans="19:20" x14ac:dyDescent="0.3">
      <c r="S7917" s="142"/>
      <c r="T7917" s="142"/>
    </row>
    <row r="7918" spans="19:20" x14ac:dyDescent="0.3">
      <c r="S7918" s="142"/>
      <c r="T7918" s="142"/>
    </row>
    <row r="7919" spans="19:20" x14ac:dyDescent="0.3">
      <c r="S7919" s="142"/>
      <c r="T7919" s="142"/>
    </row>
    <row r="7920" spans="19:20" x14ac:dyDescent="0.3">
      <c r="S7920" s="142"/>
      <c r="T7920" s="142"/>
    </row>
    <row r="7921" spans="19:20" x14ac:dyDescent="0.3">
      <c r="S7921" s="142"/>
      <c r="T7921" s="142"/>
    </row>
    <row r="7922" spans="19:20" x14ac:dyDescent="0.3">
      <c r="S7922" s="142"/>
      <c r="T7922" s="142"/>
    </row>
    <row r="7923" spans="19:20" x14ac:dyDescent="0.3">
      <c r="S7923" s="142"/>
      <c r="T7923" s="142"/>
    </row>
    <row r="7924" spans="19:20" x14ac:dyDescent="0.3">
      <c r="S7924" s="142"/>
      <c r="T7924" s="142"/>
    </row>
    <row r="7925" spans="19:20" x14ac:dyDescent="0.3">
      <c r="S7925" s="142"/>
      <c r="T7925" s="142"/>
    </row>
    <row r="7926" spans="19:20" x14ac:dyDescent="0.3">
      <c r="S7926" s="142"/>
      <c r="T7926" s="142"/>
    </row>
    <row r="7927" spans="19:20" x14ac:dyDescent="0.3">
      <c r="S7927" s="142"/>
      <c r="T7927" s="142"/>
    </row>
    <row r="7928" spans="19:20" x14ac:dyDescent="0.3">
      <c r="S7928" s="142"/>
      <c r="T7928" s="142"/>
    </row>
    <row r="7929" spans="19:20" x14ac:dyDescent="0.3">
      <c r="S7929" s="142"/>
      <c r="T7929" s="142"/>
    </row>
    <row r="7930" spans="19:20" x14ac:dyDescent="0.3">
      <c r="S7930" s="142"/>
      <c r="T7930" s="142"/>
    </row>
    <row r="7931" spans="19:20" x14ac:dyDescent="0.3">
      <c r="S7931" s="142"/>
      <c r="T7931" s="142"/>
    </row>
    <row r="7932" spans="19:20" x14ac:dyDescent="0.3">
      <c r="S7932" s="142"/>
      <c r="T7932" s="142"/>
    </row>
    <row r="7933" spans="19:20" x14ac:dyDescent="0.3">
      <c r="S7933" s="142"/>
      <c r="T7933" s="142"/>
    </row>
    <row r="7934" spans="19:20" x14ac:dyDescent="0.3">
      <c r="S7934" s="142"/>
      <c r="T7934" s="142"/>
    </row>
    <row r="7935" spans="19:20" x14ac:dyDescent="0.3">
      <c r="S7935" s="142"/>
      <c r="T7935" s="142"/>
    </row>
    <row r="7936" spans="19:20" x14ac:dyDescent="0.3">
      <c r="S7936" s="142"/>
      <c r="T7936" s="142"/>
    </row>
    <row r="7937" spans="19:20" x14ac:dyDescent="0.3">
      <c r="S7937" s="142"/>
      <c r="T7937" s="142"/>
    </row>
    <row r="7938" spans="19:20" x14ac:dyDescent="0.3">
      <c r="S7938" s="142"/>
      <c r="T7938" s="142"/>
    </row>
    <row r="7939" spans="19:20" x14ac:dyDescent="0.3">
      <c r="S7939" s="142"/>
      <c r="T7939" s="142"/>
    </row>
    <row r="7940" spans="19:20" x14ac:dyDescent="0.3">
      <c r="S7940" s="142"/>
      <c r="T7940" s="142"/>
    </row>
    <row r="7941" spans="19:20" x14ac:dyDescent="0.3">
      <c r="S7941" s="142"/>
      <c r="T7941" s="142"/>
    </row>
    <row r="7942" spans="19:20" x14ac:dyDescent="0.3">
      <c r="S7942" s="142"/>
      <c r="T7942" s="142"/>
    </row>
    <row r="7943" spans="19:20" x14ac:dyDescent="0.3">
      <c r="S7943" s="142"/>
      <c r="T7943" s="142"/>
    </row>
    <row r="7944" spans="19:20" x14ac:dyDescent="0.3">
      <c r="S7944" s="142"/>
      <c r="T7944" s="142"/>
    </row>
    <row r="7945" spans="19:20" x14ac:dyDescent="0.3">
      <c r="S7945" s="142"/>
      <c r="T7945" s="142"/>
    </row>
    <row r="7946" spans="19:20" x14ac:dyDescent="0.3">
      <c r="S7946" s="142"/>
      <c r="T7946" s="142"/>
    </row>
    <row r="7947" spans="19:20" x14ac:dyDescent="0.3">
      <c r="S7947" s="142"/>
      <c r="T7947" s="142"/>
    </row>
    <row r="7948" spans="19:20" x14ac:dyDescent="0.3">
      <c r="S7948" s="142"/>
      <c r="T7948" s="142"/>
    </row>
    <row r="7949" spans="19:20" x14ac:dyDescent="0.3">
      <c r="S7949" s="142"/>
      <c r="T7949" s="142"/>
    </row>
    <row r="7950" spans="19:20" x14ac:dyDescent="0.3">
      <c r="S7950" s="142"/>
      <c r="T7950" s="142"/>
    </row>
    <row r="7951" spans="19:20" x14ac:dyDescent="0.3">
      <c r="S7951" s="142"/>
      <c r="T7951" s="142"/>
    </row>
    <row r="7952" spans="19:20" x14ac:dyDescent="0.3">
      <c r="S7952" s="142"/>
      <c r="T7952" s="142"/>
    </row>
    <row r="7953" spans="19:20" x14ac:dyDescent="0.3">
      <c r="S7953" s="142"/>
      <c r="T7953" s="142"/>
    </row>
    <row r="7954" spans="19:20" x14ac:dyDescent="0.3">
      <c r="S7954" s="142"/>
      <c r="T7954" s="142"/>
    </row>
    <row r="7955" spans="19:20" x14ac:dyDescent="0.3">
      <c r="S7955" s="142"/>
      <c r="T7955" s="142"/>
    </row>
    <row r="7956" spans="19:20" x14ac:dyDescent="0.3">
      <c r="S7956" s="142"/>
      <c r="T7956" s="142"/>
    </row>
    <row r="7957" spans="19:20" x14ac:dyDescent="0.3">
      <c r="S7957" s="142"/>
      <c r="T7957" s="142"/>
    </row>
    <row r="7958" spans="19:20" x14ac:dyDescent="0.3">
      <c r="S7958" s="142"/>
      <c r="T7958" s="142"/>
    </row>
    <row r="7959" spans="19:20" x14ac:dyDescent="0.3">
      <c r="S7959" s="142"/>
      <c r="T7959" s="142"/>
    </row>
    <row r="7960" spans="19:20" x14ac:dyDescent="0.3">
      <c r="S7960" s="142"/>
      <c r="T7960" s="142"/>
    </row>
    <row r="7961" spans="19:20" x14ac:dyDescent="0.3">
      <c r="S7961" s="142"/>
      <c r="T7961" s="142"/>
    </row>
    <row r="7962" spans="19:20" x14ac:dyDescent="0.3">
      <c r="S7962" s="142"/>
      <c r="T7962" s="142"/>
    </row>
    <row r="7963" spans="19:20" x14ac:dyDescent="0.3">
      <c r="S7963" s="142"/>
      <c r="T7963" s="142"/>
    </row>
    <row r="7964" spans="19:20" x14ac:dyDescent="0.3">
      <c r="S7964" s="142"/>
      <c r="T7964" s="142"/>
    </row>
    <row r="7965" spans="19:20" x14ac:dyDescent="0.3">
      <c r="S7965" s="142"/>
      <c r="T7965" s="142"/>
    </row>
    <row r="7966" spans="19:20" x14ac:dyDescent="0.3">
      <c r="S7966" s="142"/>
      <c r="T7966" s="142"/>
    </row>
    <row r="7967" spans="19:20" x14ac:dyDescent="0.3">
      <c r="S7967" s="142"/>
      <c r="T7967" s="142"/>
    </row>
    <row r="7968" spans="19:20" x14ac:dyDescent="0.3">
      <c r="S7968" s="142"/>
      <c r="T7968" s="142"/>
    </row>
    <row r="7969" spans="19:20" x14ac:dyDescent="0.3">
      <c r="S7969" s="142"/>
      <c r="T7969" s="142"/>
    </row>
    <row r="7970" spans="19:20" x14ac:dyDescent="0.3">
      <c r="S7970" s="142"/>
      <c r="T7970" s="142"/>
    </row>
    <row r="7971" spans="19:20" x14ac:dyDescent="0.3">
      <c r="S7971" s="142"/>
      <c r="T7971" s="142"/>
    </row>
    <row r="7972" spans="19:20" x14ac:dyDescent="0.3">
      <c r="S7972" s="142"/>
      <c r="T7972" s="142"/>
    </row>
    <row r="7973" spans="19:20" x14ac:dyDescent="0.3">
      <c r="S7973" s="142"/>
      <c r="T7973" s="142"/>
    </row>
    <row r="7974" spans="19:20" x14ac:dyDescent="0.3">
      <c r="S7974" s="142"/>
      <c r="T7974" s="142"/>
    </row>
    <row r="7975" spans="19:20" x14ac:dyDescent="0.3">
      <c r="S7975" s="142"/>
      <c r="T7975" s="142"/>
    </row>
    <row r="7976" spans="19:20" x14ac:dyDescent="0.3">
      <c r="S7976" s="142"/>
      <c r="T7976" s="142"/>
    </row>
    <row r="7977" spans="19:20" x14ac:dyDescent="0.3">
      <c r="S7977" s="142"/>
      <c r="T7977" s="142"/>
    </row>
    <row r="7978" spans="19:20" x14ac:dyDescent="0.3">
      <c r="S7978" s="142"/>
      <c r="T7978" s="142"/>
    </row>
    <row r="7979" spans="19:20" x14ac:dyDescent="0.3">
      <c r="S7979" s="142"/>
      <c r="T7979" s="142"/>
    </row>
    <row r="7980" spans="19:20" x14ac:dyDescent="0.3">
      <c r="S7980" s="142"/>
      <c r="T7980" s="142"/>
    </row>
    <row r="7981" spans="19:20" x14ac:dyDescent="0.3">
      <c r="S7981" s="142"/>
      <c r="T7981" s="142"/>
    </row>
    <row r="7982" spans="19:20" x14ac:dyDescent="0.3">
      <c r="S7982" s="142"/>
      <c r="T7982" s="142"/>
    </row>
    <row r="7983" spans="19:20" x14ac:dyDescent="0.3">
      <c r="S7983" s="142"/>
      <c r="T7983" s="142"/>
    </row>
    <row r="7984" spans="19:20" x14ac:dyDescent="0.3">
      <c r="S7984" s="142"/>
      <c r="T7984" s="142"/>
    </row>
    <row r="7985" spans="19:20" x14ac:dyDescent="0.3">
      <c r="S7985" s="142"/>
      <c r="T7985" s="142"/>
    </row>
    <row r="7986" spans="19:20" x14ac:dyDescent="0.3">
      <c r="S7986" s="142"/>
      <c r="T7986" s="142"/>
    </row>
    <row r="7987" spans="19:20" x14ac:dyDescent="0.3">
      <c r="S7987" s="142"/>
      <c r="T7987" s="142"/>
    </row>
    <row r="7988" spans="19:20" x14ac:dyDescent="0.3">
      <c r="S7988" s="142"/>
      <c r="T7988" s="142"/>
    </row>
    <row r="7989" spans="19:20" x14ac:dyDescent="0.3">
      <c r="S7989" s="142"/>
      <c r="T7989" s="142"/>
    </row>
    <row r="7990" spans="19:20" x14ac:dyDescent="0.3">
      <c r="S7990" s="142"/>
      <c r="T7990" s="142"/>
    </row>
    <row r="7991" spans="19:20" x14ac:dyDescent="0.3">
      <c r="S7991" s="142"/>
      <c r="T7991" s="142"/>
    </row>
    <row r="7992" spans="19:20" x14ac:dyDescent="0.3">
      <c r="S7992" s="142"/>
      <c r="T7992" s="142"/>
    </row>
    <row r="7993" spans="19:20" x14ac:dyDescent="0.3">
      <c r="S7993" s="142"/>
      <c r="T7993" s="142"/>
    </row>
    <row r="7994" spans="19:20" x14ac:dyDescent="0.3">
      <c r="S7994" s="142"/>
      <c r="T7994" s="142"/>
    </row>
    <row r="7995" spans="19:20" x14ac:dyDescent="0.3">
      <c r="S7995" s="142"/>
      <c r="T7995" s="142"/>
    </row>
    <row r="7996" spans="19:20" x14ac:dyDescent="0.3">
      <c r="S7996" s="142"/>
      <c r="T7996" s="142"/>
    </row>
    <row r="7997" spans="19:20" x14ac:dyDescent="0.3">
      <c r="S7997" s="142"/>
      <c r="T7997" s="142"/>
    </row>
    <row r="7998" spans="19:20" x14ac:dyDescent="0.3">
      <c r="S7998" s="142"/>
      <c r="T7998" s="142"/>
    </row>
    <row r="7999" spans="19:20" x14ac:dyDescent="0.3">
      <c r="S7999" s="142"/>
      <c r="T7999" s="142"/>
    </row>
    <row r="8000" spans="19:20" x14ac:dyDescent="0.3">
      <c r="S8000" s="142"/>
      <c r="T8000" s="142"/>
    </row>
    <row r="8001" spans="19:20" x14ac:dyDescent="0.3">
      <c r="S8001" s="142"/>
      <c r="T8001" s="142"/>
    </row>
    <row r="8002" spans="19:20" x14ac:dyDescent="0.3">
      <c r="S8002" s="142"/>
      <c r="T8002" s="142"/>
    </row>
    <row r="8003" spans="19:20" x14ac:dyDescent="0.3">
      <c r="S8003" s="142"/>
      <c r="T8003" s="142"/>
    </row>
    <row r="8004" spans="19:20" x14ac:dyDescent="0.3">
      <c r="S8004" s="142"/>
      <c r="T8004" s="142"/>
    </row>
    <row r="8005" spans="19:20" x14ac:dyDescent="0.3">
      <c r="S8005" s="142"/>
      <c r="T8005" s="142"/>
    </row>
    <row r="8006" spans="19:20" x14ac:dyDescent="0.3">
      <c r="S8006" s="142"/>
      <c r="T8006" s="142"/>
    </row>
    <row r="8007" spans="19:20" x14ac:dyDescent="0.3">
      <c r="S8007" s="142"/>
      <c r="T8007" s="142"/>
    </row>
    <row r="8008" spans="19:20" x14ac:dyDescent="0.3">
      <c r="S8008" s="142"/>
      <c r="T8008" s="142"/>
    </row>
    <row r="8009" spans="19:20" x14ac:dyDescent="0.3">
      <c r="S8009" s="142"/>
      <c r="T8009" s="142"/>
    </row>
    <row r="8010" spans="19:20" x14ac:dyDescent="0.3">
      <c r="S8010" s="142"/>
      <c r="T8010" s="142"/>
    </row>
    <row r="8011" spans="19:20" x14ac:dyDescent="0.3">
      <c r="S8011" s="142"/>
      <c r="T8011" s="142"/>
    </row>
    <row r="8012" spans="19:20" x14ac:dyDescent="0.3">
      <c r="S8012" s="142"/>
      <c r="T8012" s="142"/>
    </row>
    <row r="8013" spans="19:20" x14ac:dyDescent="0.3">
      <c r="S8013" s="142"/>
      <c r="T8013" s="142"/>
    </row>
    <row r="8014" spans="19:20" x14ac:dyDescent="0.3">
      <c r="S8014" s="142"/>
      <c r="T8014" s="142"/>
    </row>
    <row r="8015" spans="19:20" x14ac:dyDescent="0.3">
      <c r="S8015" s="142"/>
      <c r="T8015" s="142"/>
    </row>
    <row r="8016" spans="19:20" x14ac:dyDescent="0.3">
      <c r="S8016" s="142"/>
      <c r="T8016" s="142"/>
    </row>
    <row r="8017" spans="19:20" x14ac:dyDescent="0.3">
      <c r="S8017" s="142"/>
      <c r="T8017" s="142"/>
    </row>
    <row r="8018" spans="19:20" x14ac:dyDescent="0.3">
      <c r="S8018" s="142"/>
      <c r="T8018" s="142"/>
    </row>
    <row r="8019" spans="19:20" x14ac:dyDescent="0.3">
      <c r="S8019" s="142"/>
      <c r="T8019" s="142"/>
    </row>
    <row r="8020" spans="19:20" x14ac:dyDescent="0.3">
      <c r="S8020" s="142"/>
      <c r="T8020" s="142"/>
    </row>
    <row r="8021" spans="19:20" x14ac:dyDescent="0.3">
      <c r="S8021" s="142"/>
      <c r="T8021" s="142"/>
    </row>
    <row r="8022" spans="19:20" x14ac:dyDescent="0.3">
      <c r="S8022" s="142"/>
      <c r="T8022" s="142"/>
    </row>
    <row r="8023" spans="19:20" x14ac:dyDescent="0.3">
      <c r="S8023" s="142"/>
      <c r="T8023" s="142"/>
    </row>
    <row r="8024" spans="19:20" x14ac:dyDescent="0.3">
      <c r="S8024" s="142"/>
      <c r="T8024" s="142"/>
    </row>
    <row r="8025" spans="19:20" x14ac:dyDescent="0.3">
      <c r="S8025" s="142"/>
      <c r="T8025" s="142"/>
    </row>
    <row r="8026" spans="19:20" x14ac:dyDescent="0.3">
      <c r="S8026" s="142"/>
      <c r="T8026" s="142"/>
    </row>
    <row r="8027" spans="19:20" x14ac:dyDescent="0.3">
      <c r="S8027" s="142"/>
      <c r="T8027" s="142"/>
    </row>
    <row r="8028" spans="19:20" x14ac:dyDescent="0.3">
      <c r="S8028" s="142"/>
      <c r="T8028" s="142"/>
    </row>
    <row r="8029" spans="19:20" x14ac:dyDescent="0.3">
      <c r="S8029" s="142"/>
      <c r="T8029" s="142"/>
    </row>
    <row r="8030" spans="19:20" x14ac:dyDescent="0.3">
      <c r="S8030" s="142"/>
      <c r="T8030" s="142"/>
    </row>
    <row r="8031" spans="19:20" x14ac:dyDescent="0.3">
      <c r="S8031" s="142"/>
      <c r="T8031" s="142"/>
    </row>
    <row r="8032" spans="19:20" x14ac:dyDescent="0.3">
      <c r="S8032" s="142"/>
      <c r="T8032" s="142"/>
    </row>
    <row r="8033" spans="19:20" x14ac:dyDescent="0.3">
      <c r="S8033" s="142"/>
      <c r="T8033" s="142"/>
    </row>
    <row r="8034" spans="19:20" x14ac:dyDescent="0.3">
      <c r="S8034" s="142"/>
      <c r="T8034" s="142"/>
    </row>
    <row r="8035" spans="19:20" x14ac:dyDescent="0.3">
      <c r="S8035" s="142"/>
      <c r="T8035" s="142"/>
    </row>
    <row r="8036" spans="19:20" x14ac:dyDescent="0.3">
      <c r="S8036" s="142"/>
      <c r="T8036" s="142"/>
    </row>
    <row r="8037" spans="19:20" x14ac:dyDescent="0.3">
      <c r="S8037" s="142"/>
      <c r="T8037" s="142"/>
    </row>
    <row r="8038" spans="19:20" x14ac:dyDescent="0.3">
      <c r="S8038" s="142"/>
      <c r="T8038" s="142"/>
    </row>
    <row r="8039" spans="19:20" x14ac:dyDescent="0.3">
      <c r="S8039" s="142"/>
      <c r="T8039" s="142"/>
    </row>
    <row r="8040" spans="19:20" x14ac:dyDescent="0.3">
      <c r="S8040" s="142"/>
      <c r="T8040" s="142"/>
    </row>
    <row r="8041" spans="19:20" x14ac:dyDescent="0.3">
      <c r="S8041" s="142"/>
      <c r="T8041" s="142"/>
    </row>
    <row r="8042" spans="19:20" x14ac:dyDescent="0.3">
      <c r="S8042" s="142"/>
      <c r="T8042" s="142"/>
    </row>
    <row r="8043" spans="19:20" x14ac:dyDescent="0.3">
      <c r="S8043" s="142"/>
      <c r="T8043" s="142"/>
    </row>
    <row r="8044" spans="19:20" x14ac:dyDescent="0.3">
      <c r="S8044" s="142"/>
      <c r="T8044" s="142"/>
    </row>
    <row r="8045" spans="19:20" x14ac:dyDescent="0.3">
      <c r="S8045" s="142"/>
      <c r="T8045" s="142"/>
    </row>
    <row r="8046" spans="19:20" x14ac:dyDescent="0.3">
      <c r="S8046" s="142"/>
      <c r="T8046" s="142"/>
    </row>
    <row r="8047" spans="19:20" x14ac:dyDescent="0.3">
      <c r="S8047" s="142"/>
      <c r="T8047" s="142"/>
    </row>
    <row r="8048" spans="19:20" x14ac:dyDescent="0.3">
      <c r="S8048" s="142"/>
      <c r="T8048" s="142"/>
    </row>
    <row r="8049" spans="19:20" x14ac:dyDescent="0.3">
      <c r="S8049" s="142"/>
      <c r="T8049" s="142"/>
    </row>
    <row r="8050" spans="19:20" x14ac:dyDescent="0.3">
      <c r="S8050" s="142"/>
      <c r="T8050" s="142"/>
    </row>
    <row r="8051" spans="19:20" x14ac:dyDescent="0.3">
      <c r="S8051" s="142"/>
      <c r="T8051" s="142"/>
    </row>
    <row r="8052" spans="19:20" x14ac:dyDescent="0.3">
      <c r="S8052" s="142"/>
      <c r="T8052" s="142"/>
    </row>
    <row r="8053" spans="19:20" x14ac:dyDescent="0.3">
      <c r="S8053" s="142"/>
      <c r="T8053" s="142"/>
    </row>
    <row r="8054" spans="19:20" x14ac:dyDescent="0.3">
      <c r="S8054" s="142"/>
      <c r="T8054" s="142"/>
    </row>
    <row r="8055" spans="19:20" x14ac:dyDescent="0.3">
      <c r="S8055" s="142"/>
      <c r="T8055" s="142"/>
    </row>
    <row r="8056" spans="19:20" x14ac:dyDescent="0.3">
      <c r="S8056" s="142"/>
      <c r="T8056" s="142"/>
    </row>
    <row r="8057" spans="19:20" x14ac:dyDescent="0.3">
      <c r="S8057" s="142"/>
      <c r="T8057" s="142"/>
    </row>
    <row r="8058" spans="19:20" x14ac:dyDescent="0.3">
      <c r="S8058" s="142"/>
      <c r="T8058" s="142"/>
    </row>
    <row r="8059" spans="19:20" x14ac:dyDescent="0.3">
      <c r="S8059" s="142"/>
      <c r="T8059" s="142"/>
    </row>
    <row r="8060" spans="19:20" x14ac:dyDescent="0.3">
      <c r="S8060" s="142"/>
      <c r="T8060" s="142"/>
    </row>
    <row r="8061" spans="19:20" x14ac:dyDescent="0.3">
      <c r="S8061" s="142"/>
      <c r="T8061" s="142"/>
    </row>
    <row r="8062" spans="19:20" x14ac:dyDescent="0.3">
      <c r="S8062" s="142"/>
      <c r="T8062" s="142"/>
    </row>
    <row r="8063" spans="19:20" x14ac:dyDescent="0.3">
      <c r="S8063" s="142"/>
      <c r="T8063" s="142"/>
    </row>
    <row r="8064" spans="19:20" x14ac:dyDescent="0.3">
      <c r="S8064" s="142"/>
      <c r="T8064" s="142"/>
    </row>
    <row r="8065" spans="19:20" x14ac:dyDescent="0.3">
      <c r="S8065" s="142"/>
      <c r="T8065" s="142"/>
    </row>
    <row r="8066" spans="19:20" x14ac:dyDescent="0.3">
      <c r="S8066" s="142"/>
      <c r="T8066" s="142"/>
    </row>
    <row r="8067" spans="19:20" x14ac:dyDescent="0.3">
      <c r="S8067" s="142"/>
      <c r="T8067" s="142"/>
    </row>
    <row r="8068" spans="19:20" x14ac:dyDescent="0.3">
      <c r="S8068" s="142"/>
      <c r="T8068" s="142"/>
    </row>
    <row r="8069" spans="19:20" x14ac:dyDescent="0.3">
      <c r="S8069" s="142"/>
      <c r="T8069" s="142"/>
    </row>
    <row r="8070" spans="19:20" x14ac:dyDescent="0.3">
      <c r="S8070" s="142"/>
      <c r="T8070" s="142"/>
    </row>
    <row r="8071" spans="19:20" x14ac:dyDescent="0.3">
      <c r="S8071" s="142"/>
      <c r="T8071" s="142"/>
    </row>
    <row r="8072" spans="19:20" x14ac:dyDescent="0.3">
      <c r="S8072" s="142"/>
      <c r="T8072" s="142"/>
    </row>
    <row r="8073" spans="19:20" x14ac:dyDescent="0.3">
      <c r="S8073" s="142"/>
      <c r="T8073" s="142"/>
    </row>
    <row r="8074" spans="19:20" x14ac:dyDescent="0.3">
      <c r="S8074" s="142"/>
      <c r="T8074" s="142"/>
    </row>
    <row r="8075" spans="19:20" x14ac:dyDescent="0.3">
      <c r="S8075" s="142"/>
      <c r="T8075" s="142"/>
    </row>
    <row r="8076" spans="19:20" x14ac:dyDescent="0.3">
      <c r="S8076" s="142"/>
      <c r="T8076" s="142"/>
    </row>
    <row r="8077" spans="19:20" x14ac:dyDescent="0.3">
      <c r="S8077" s="142"/>
      <c r="T8077" s="142"/>
    </row>
    <row r="8078" spans="19:20" x14ac:dyDescent="0.3">
      <c r="S8078" s="142"/>
      <c r="T8078" s="142"/>
    </row>
    <row r="8079" spans="19:20" x14ac:dyDescent="0.3">
      <c r="S8079" s="142"/>
      <c r="T8079" s="142"/>
    </row>
    <row r="8080" spans="19:20" x14ac:dyDescent="0.3">
      <c r="S8080" s="142"/>
      <c r="T8080" s="142"/>
    </row>
    <row r="8081" spans="19:20" x14ac:dyDescent="0.3">
      <c r="S8081" s="142"/>
      <c r="T8081" s="142"/>
    </row>
    <row r="8082" spans="19:20" x14ac:dyDescent="0.3">
      <c r="S8082" s="142"/>
      <c r="T8082" s="142"/>
    </row>
    <row r="8083" spans="19:20" x14ac:dyDescent="0.3">
      <c r="S8083" s="142"/>
      <c r="T8083" s="142"/>
    </row>
    <row r="8084" spans="19:20" x14ac:dyDescent="0.3">
      <c r="S8084" s="142"/>
      <c r="T8084" s="142"/>
    </row>
    <row r="8085" spans="19:20" x14ac:dyDescent="0.3">
      <c r="S8085" s="142"/>
      <c r="T8085" s="142"/>
    </row>
    <row r="8086" spans="19:20" x14ac:dyDescent="0.3">
      <c r="S8086" s="142"/>
      <c r="T8086" s="142"/>
    </row>
    <row r="8087" spans="19:20" x14ac:dyDescent="0.3">
      <c r="S8087" s="142"/>
      <c r="T8087" s="142"/>
    </row>
    <row r="8088" spans="19:20" x14ac:dyDescent="0.3">
      <c r="S8088" s="142"/>
      <c r="T8088" s="142"/>
    </row>
    <row r="8089" spans="19:20" x14ac:dyDescent="0.3">
      <c r="S8089" s="142"/>
      <c r="T8089" s="142"/>
    </row>
    <row r="8090" spans="19:20" x14ac:dyDescent="0.3">
      <c r="S8090" s="142"/>
      <c r="T8090" s="142"/>
    </row>
    <row r="8091" spans="19:20" x14ac:dyDescent="0.3">
      <c r="S8091" s="142"/>
      <c r="T8091" s="142"/>
    </row>
    <row r="8092" spans="19:20" x14ac:dyDescent="0.3">
      <c r="S8092" s="142"/>
      <c r="T8092" s="142"/>
    </row>
    <row r="8093" spans="19:20" x14ac:dyDescent="0.3">
      <c r="S8093" s="142"/>
      <c r="T8093" s="142"/>
    </row>
    <row r="8094" spans="19:20" x14ac:dyDescent="0.3">
      <c r="S8094" s="142"/>
      <c r="T8094" s="142"/>
    </row>
    <row r="8095" spans="19:20" x14ac:dyDescent="0.3">
      <c r="S8095" s="142"/>
      <c r="T8095" s="142"/>
    </row>
    <row r="8096" spans="19:20" x14ac:dyDescent="0.3">
      <c r="S8096" s="142"/>
      <c r="T8096" s="142"/>
    </row>
    <row r="8097" spans="19:20" x14ac:dyDescent="0.3">
      <c r="S8097" s="142"/>
      <c r="T8097" s="142"/>
    </row>
    <row r="8098" spans="19:20" x14ac:dyDescent="0.3">
      <c r="S8098" s="142"/>
      <c r="T8098" s="142"/>
    </row>
    <row r="8099" spans="19:20" x14ac:dyDescent="0.3">
      <c r="S8099" s="142"/>
      <c r="T8099" s="142"/>
    </row>
    <row r="8100" spans="19:20" x14ac:dyDescent="0.3">
      <c r="S8100" s="142"/>
      <c r="T8100" s="142"/>
    </row>
    <row r="8101" spans="19:20" x14ac:dyDescent="0.3">
      <c r="S8101" s="142"/>
      <c r="T8101" s="142"/>
    </row>
    <row r="8102" spans="19:20" x14ac:dyDescent="0.3">
      <c r="S8102" s="142"/>
      <c r="T8102" s="142"/>
    </row>
    <row r="8103" spans="19:20" x14ac:dyDescent="0.3">
      <c r="S8103" s="142"/>
      <c r="T8103" s="142"/>
    </row>
    <row r="8104" spans="19:20" x14ac:dyDescent="0.3">
      <c r="S8104" s="142"/>
      <c r="T8104" s="142"/>
    </row>
    <row r="8105" spans="19:20" x14ac:dyDescent="0.3">
      <c r="S8105" s="142"/>
      <c r="T8105" s="142"/>
    </row>
    <row r="8106" spans="19:20" x14ac:dyDescent="0.3">
      <c r="S8106" s="142"/>
      <c r="T8106" s="142"/>
    </row>
    <row r="8107" spans="19:20" x14ac:dyDescent="0.3">
      <c r="S8107" s="142"/>
      <c r="T8107" s="142"/>
    </row>
    <row r="8108" spans="19:20" x14ac:dyDescent="0.3">
      <c r="S8108" s="142"/>
      <c r="T8108" s="142"/>
    </row>
    <row r="8109" spans="19:20" x14ac:dyDescent="0.3">
      <c r="S8109" s="142"/>
      <c r="T8109" s="142"/>
    </row>
    <row r="8110" spans="19:20" x14ac:dyDescent="0.3">
      <c r="S8110" s="142"/>
      <c r="T8110" s="142"/>
    </row>
    <row r="8111" spans="19:20" x14ac:dyDescent="0.3">
      <c r="S8111" s="142"/>
      <c r="T8111" s="142"/>
    </row>
    <row r="8112" spans="19:20" x14ac:dyDescent="0.3">
      <c r="S8112" s="142"/>
      <c r="T8112" s="142"/>
    </row>
    <row r="8113" spans="19:20" x14ac:dyDescent="0.3">
      <c r="S8113" s="142"/>
      <c r="T8113" s="142"/>
    </row>
    <row r="8114" spans="19:20" x14ac:dyDescent="0.3">
      <c r="S8114" s="142"/>
      <c r="T8114" s="142"/>
    </row>
    <row r="8115" spans="19:20" x14ac:dyDescent="0.3">
      <c r="S8115" s="142"/>
      <c r="T8115" s="142"/>
    </row>
    <row r="8116" spans="19:20" x14ac:dyDescent="0.3">
      <c r="S8116" s="142"/>
      <c r="T8116" s="142"/>
    </row>
    <row r="8117" spans="19:20" x14ac:dyDescent="0.3">
      <c r="S8117" s="142"/>
      <c r="T8117" s="142"/>
    </row>
    <row r="8118" spans="19:20" x14ac:dyDescent="0.3">
      <c r="S8118" s="142"/>
      <c r="T8118" s="142"/>
    </row>
    <row r="8119" spans="19:20" x14ac:dyDescent="0.3">
      <c r="S8119" s="142"/>
      <c r="T8119" s="142"/>
    </row>
    <row r="8120" spans="19:20" x14ac:dyDescent="0.3">
      <c r="S8120" s="142"/>
      <c r="T8120" s="142"/>
    </row>
    <row r="8121" spans="19:20" x14ac:dyDescent="0.3">
      <c r="S8121" s="142"/>
      <c r="T8121" s="142"/>
    </row>
    <row r="8122" spans="19:20" x14ac:dyDescent="0.3">
      <c r="S8122" s="142"/>
      <c r="T8122" s="142"/>
    </row>
    <row r="8123" spans="19:20" x14ac:dyDescent="0.3">
      <c r="S8123" s="142"/>
      <c r="T8123" s="142"/>
    </row>
    <row r="8124" spans="19:20" x14ac:dyDescent="0.3">
      <c r="S8124" s="142"/>
      <c r="T8124" s="142"/>
    </row>
    <row r="8125" spans="19:20" x14ac:dyDescent="0.3">
      <c r="S8125" s="142"/>
      <c r="T8125" s="142"/>
    </row>
    <row r="8126" spans="19:20" x14ac:dyDescent="0.3">
      <c r="S8126" s="142"/>
      <c r="T8126" s="142"/>
    </row>
    <row r="8127" spans="19:20" x14ac:dyDescent="0.3">
      <c r="S8127" s="142"/>
      <c r="T8127" s="142"/>
    </row>
    <row r="8128" spans="19:20" x14ac:dyDescent="0.3">
      <c r="S8128" s="142"/>
      <c r="T8128" s="142"/>
    </row>
    <row r="8129" spans="19:20" x14ac:dyDescent="0.3">
      <c r="S8129" s="142"/>
      <c r="T8129" s="142"/>
    </row>
    <row r="8130" spans="19:20" x14ac:dyDescent="0.3">
      <c r="S8130" s="142"/>
      <c r="T8130" s="142"/>
    </row>
    <row r="8131" spans="19:20" x14ac:dyDescent="0.3">
      <c r="S8131" s="142"/>
      <c r="T8131" s="142"/>
    </row>
    <row r="8132" spans="19:20" x14ac:dyDescent="0.3">
      <c r="S8132" s="142"/>
      <c r="T8132" s="142"/>
    </row>
    <row r="8133" spans="19:20" x14ac:dyDescent="0.3">
      <c r="S8133" s="142"/>
      <c r="T8133" s="142"/>
    </row>
    <row r="8134" spans="19:20" x14ac:dyDescent="0.3">
      <c r="S8134" s="142"/>
      <c r="T8134" s="142"/>
    </row>
    <row r="8135" spans="19:20" x14ac:dyDescent="0.3">
      <c r="S8135" s="142"/>
      <c r="T8135" s="142"/>
    </row>
    <row r="8136" spans="19:20" x14ac:dyDescent="0.3">
      <c r="S8136" s="142"/>
      <c r="T8136" s="142"/>
    </row>
    <row r="8137" spans="19:20" x14ac:dyDescent="0.3">
      <c r="S8137" s="142"/>
      <c r="T8137" s="142"/>
    </row>
    <row r="8138" spans="19:20" x14ac:dyDescent="0.3">
      <c r="S8138" s="142"/>
      <c r="T8138" s="142"/>
    </row>
    <row r="8139" spans="19:20" x14ac:dyDescent="0.3">
      <c r="S8139" s="142"/>
      <c r="T8139" s="142"/>
    </row>
    <row r="8140" spans="19:20" x14ac:dyDescent="0.3">
      <c r="S8140" s="142"/>
      <c r="T8140" s="142"/>
    </row>
    <row r="8141" spans="19:20" x14ac:dyDescent="0.3">
      <c r="S8141" s="142"/>
      <c r="T8141" s="142"/>
    </row>
    <row r="8142" spans="19:20" x14ac:dyDescent="0.3">
      <c r="S8142" s="142"/>
      <c r="T8142" s="142"/>
    </row>
    <row r="8143" spans="19:20" x14ac:dyDescent="0.3">
      <c r="S8143" s="142"/>
      <c r="T8143" s="142"/>
    </row>
    <row r="8144" spans="19:20" x14ac:dyDescent="0.3">
      <c r="S8144" s="142"/>
      <c r="T8144" s="142"/>
    </row>
    <row r="8145" spans="19:20" x14ac:dyDescent="0.3">
      <c r="S8145" s="142"/>
      <c r="T8145" s="142"/>
    </row>
    <row r="8146" spans="19:20" x14ac:dyDescent="0.3">
      <c r="S8146" s="142"/>
      <c r="T8146" s="142"/>
    </row>
    <row r="8147" spans="19:20" x14ac:dyDescent="0.3">
      <c r="S8147" s="142"/>
      <c r="T8147" s="142"/>
    </row>
    <row r="8148" spans="19:20" x14ac:dyDescent="0.3">
      <c r="S8148" s="142"/>
      <c r="T8148" s="142"/>
    </row>
    <row r="8149" spans="19:20" x14ac:dyDescent="0.3">
      <c r="S8149" s="142"/>
      <c r="T8149" s="142"/>
    </row>
    <row r="8150" spans="19:20" x14ac:dyDescent="0.3">
      <c r="S8150" s="142"/>
      <c r="T8150" s="142"/>
    </row>
    <row r="8151" spans="19:20" x14ac:dyDescent="0.3">
      <c r="S8151" s="142"/>
      <c r="T8151" s="142"/>
    </row>
    <row r="8152" spans="19:20" x14ac:dyDescent="0.3">
      <c r="S8152" s="142"/>
      <c r="T8152" s="142"/>
    </row>
    <row r="8153" spans="19:20" x14ac:dyDescent="0.3">
      <c r="S8153" s="142"/>
      <c r="T8153" s="142"/>
    </row>
    <row r="8154" spans="19:20" x14ac:dyDescent="0.3">
      <c r="S8154" s="142"/>
      <c r="T8154" s="142"/>
    </row>
    <row r="8155" spans="19:20" x14ac:dyDescent="0.3">
      <c r="S8155" s="142"/>
      <c r="T8155" s="142"/>
    </row>
    <row r="8156" spans="19:20" x14ac:dyDescent="0.3">
      <c r="S8156" s="142"/>
      <c r="T8156" s="142"/>
    </row>
    <row r="8157" spans="19:20" x14ac:dyDescent="0.3">
      <c r="S8157" s="142"/>
      <c r="T8157" s="142"/>
    </row>
    <row r="8158" spans="19:20" x14ac:dyDescent="0.3">
      <c r="S8158" s="142"/>
      <c r="T8158" s="142"/>
    </row>
    <row r="8159" spans="19:20" x14ac:dyDescent="0.3">
      <c r="S8159" s="142"/>
      <c r="T8159" s="142"/>
    </row>
    <row r="8160" spans="19:20" x14ac:dyDescent="0.3">
      <c r="S8160" s="142"/>
      <c r="T8160" s="142"/>
    </row>
    <row r="8161" spans="19:20" x14ac:dyDescent="0.3">
      <c r="S8161" s="142"/>
      <c r="T8161" s="142"/>
    </row>
    <row r="8162" spans="19:20" x14ac:dyDescent="0.3">
      <c r="S8162" s="142"/>
      <c r="T8162" s="142"/>
    </row>
    <row r="8163" spans="19:20" x14ac:dyDescent="0.3">
      <c r="S8163" s="142"/>
      <c r="T8163" s="142"/>
    </row>
    <row r="8164" spans="19:20" x14ac:dyDescent="0.3">
      <c r="S8164" s="142"/>
      <c r="T8164" s="142"/>
    </row>
    <row r="8165" spans="19:20" x14ac:dyDescent="0.3">
      <c r="S8165" s="142"/>
      <c r="T8165" s="142"/>
    </row>
    <row r="8166" spans="19:20" x14ac:dyDescent="0.3">
      <c r="S8166" s="142"/>
      <c r="T8166" s="142"/>
    </row>
    <row r="8167" spans="19:20" x14ac:dyDescent="0.3">
      <c r="S8167" s="142"/>
      <c r="T8167" s="142"/>
    </row>
    <row r="8168" spans="19:20" x14ac:dyDescent="0.3">
      <c r="S8168" s="142"/>
      <c r="T8168" s="142"/>
    </row>
    <row r="8169" spans="19:20" x14ac:dyDescent="0.3">
      <c r="S8169" s="142"/>
      <c r="T8169" s="142"/>
    </row>
    <row r="8170" spans="19:20" x14ac:dyDescent="0.3">
      <c r="S8170" s="142"/>
      <c r="T8170" s="142"/>
    </row>
    <row r="8171" spans="19:20" x14ac:dyDescent="0.3">
      <c r="S8171" s="142"/>
      <c r="T8171" s="142"/>
    </row>
    <row r="8172" spans="19:20" x14ac:dyDescent="0.3">
      <c r="S8172" s="142"/>
      <c r="T8172" s="142"/>
    </row>
    <row r="8173" spans="19:20" x14ac:dyDescent="0.3">
      <c r="S8173" s="142"/>
      <c r="T8173" s="142"/>
    </row>
    <row r="8174" spans="19:20" x14ac:dyDescent="0.3">
      <c r="S8174" s="142"/>
      <c r="T8174" s="142"/>
    </row>
    <row r="8175" spans="19:20" x14ac:dyDescent="0.3">
      <c r="S8175" s="142"/>
      <c r="T8175" s="142"/>
    </row>
    <row r="8176" spans="19:20" x14ac:dyDescent="0.3">
      <c r="S8176" s="142"/>
      <c r="T8176" s="142"/>
    </row>
    <row r="8177" spans="19:20" x14ac:dyDescent="0.3">
      <c r="S8177" s="142"/>
      <c r="T8177" s="142"/>
    </row>
    <row r="8178" spans="19:20" x14ac:dyDescent="0.3">
      <c r="S8178" s="142"/>
      <c r="T8178" s="142"/>
    </row>
    <row r="8179" spans="19:20" x14ac:dyDescent="0.3">
      <c r="S8179" s="142"/>
      <c r="T8179" s="142"/>
    </row>
    <row r="8180" spans="19:20" x14ac:dyDescent="0.3">
      <c r="S8180" s="142"/>
      <c r="T8180" s="142"/>
    </row>
    <row r="8181" spans="19:20" x14ac:dyDescent="0.3">
      <c r="S8181" s="142"/>
      <c r="T8181" s="142"/>
    </row>
    <row r="8182" spans="19:20" x14ac:dyDescent="0.3">
      <c r="S8182" s="142"/>
      <c r="T8182" s="142"/>
    </row>
    <row r="8183" spans="19:20" x14ac:dyDescent="0.3">
      <c r="S8183" s="142"/>
      <c r="T8183" s="142"/>
    </row>
    <row r="8184" spans="19:20" x14ac:dyDescent="0.3">
      <c r="S8184" s="142"/>
      <c r="T8184" s="142"/>
    </row>
    <row r="8185" spans="19:20" x14ac:dyDescent="0.3">
      <c r="S8185" s="142"/>
      <c r="T8185" s="142"/>
    </row>
    <row r="8186" spans="19:20" x14ac:dyDescent="0.3">
      <c r="S8186" s="142"/>
      <c r="T8186" s="142"/>
    </row>
    <row r="8187" spans="19:20" x14ac:dyDescent="0.3">
      <c r="S8187" s="142"/>
      <c r="T8187" s="142"/>
    </row>
    <row r="8188" spans="19:20" x14ac:dyDescent="0.3">
      <c r="S8188" s="142"/>
      <c r="T8188" s="142"/>
    </row>
    <row r="8189" spans="19:20" x14ac:dyDescent="0.3">
      <c r="S8189" s="142"/>
      <c r="T8189" s="142"/>
    </row>
    <row r="8190" spans="19:20" x14ac:dyDescent="0.3">
      <c r="S8190" s="142"/>
      <c r="T8190" s="142"/>
    </row>
    <row r="8191" spans="19:20" x14ac:dyDescent="0.3">
      <c r="S8191" s="142"/>
      <c r="T8191" s="142"/>
    </row>
    <row r="8192" spans="19:20" x14ac:dyDescent="0.3">
      <c r="S8192" s="142"/>
      <c r="T8192" s="142"/>
    </row>
    <row r="8193" spans="19:20" x14ac:dyDescent="0.3">
      <c r="S8193" s="142"/>
      <c r="T8193" s="142"/>
    </row>
    <row r="8194" spans="19:20" x14ac:dyDescent="0.3">
      <c r="S8194" s="142"/>
      <c r="T8194" s="142"/>
    </row>
    <row r="8195" spans="19:20" x14ac:dyDescent="0.3">
      <c r="S8195" s="142"/>
      <c r="T8195" s="142"/>
    </row>
    <row r="8196" spans="19:20" x14ac:dyDescent="0.3">
      <c r="S8196" s="142"/>
      <c r="T8196" s="142"/>
    </row>
    <row r="8197" spans="19:20" x14ac:dyDescent="0.3">
      <c r="S8197" s="142"/>
      <c r="T8197" s="142"/>
    </row>
    <row r="8198" spans="19:20" x14ac:dyDescent="0.3">
      <c r="S8198" s="142"/>
      <c r="T8198" s="142"/>
    </row>
    <row r="8199" spans="19:20" x14ac:dyDescent="0.3">
      <c r="S8199" s="142"/>
      <c r="T8199" s="142"/>
    </row>
    <row r="8200" spans="19:20" x14ac:dyDescent="0.3">
      <c r="S8200" s="142"/>
      <c r="T8200" s="142"/>
    </row>
    <row r="8201" spans="19:20" x14ac:dyDescent="0.3">
      <c r="S8201" s="142"/>
      <c r="T8201" s="142"/>
    </row>
    <row r="8202" spans="19:20" x14ac:dyDescent="0.3">
      <c r="S8202" s="142"/>
      <c r="T8202" s="142"/>
    </row>
    <row r="8203" spans="19:20" x14ac:dyDescent="0.3">
      <c r="S8203" s="142"/>
      <c r="T8203" s="142"/>
    </row>
    <row r="8204" spans="19:20" x14ac:dyDescent="0.3">
      <c r="S8204" s="142"/>
      <c r="T8204" s="142"/>
    </row>
    <row r="8205" spans="19:20" x14ac:dyDescent="0.3">
      <c r="S8205" s="142"/>
      <c r="T8205" s="142"/>
    </row>
    <row r="8206" spans="19:20" x14ac:dyDescent="0.3">
      <c r="S8206" s="142"/>
      <c r="T8206" s="142"/>
    </row>
    <row r="8207" spans="19:20" x14ac:dyDescent="0.3">
      <c r="S8207" s="142"/>
      <c r="T8207" s="142"/>
    </row>
    <row r="8208" spans="19:20" x14ac:dyDescent="0.3">
      <c r="S8208" s="142"/>
      <c r="T8208" s="142"/>
    </row>
    <row r="8209" spans="19:20" x14ac:dyDescent="0.3">
      <c r="S8209" s="142"/>
      <c r="T8209" s="142"/>
    </row>
    <row r="8210" spans="19:20" x14ac:dyDescent="0.3">
      <c r="S8210" s="142"/>
      <c r="T8210" s="142"/>
    </row>
    <row r="8211" spans="19:20" x14ac:dyDescent="0.3">
      <c r="S8211" s="142"/>
      <c r="T8211" s="142"/>
    </row>
    <row r="8212" spans="19:20" x14ac:dyDescent="0.3">
      <c r="S8212" s="142"/>
      <c r="T8212" s="142"/>
    </row>
    <row r="8213" spans="19:20" x14ac:dyDescent="0.3">
      <c r="S8213" s="142"/>
      <c r="T8213" s="142"/>
    </row>
    <row r="8214" spans="19:20" x14ac:dyDescent="0.3">
      <c r="S8214" s="142"/>
      <c r="T8214" s="142"/>
    </row>
    <row r="8215" spans="19:20" x14ac:dyDescent="0.3">
      <c r="S8215" s="142"/>
      <c r="T8215" s="142"/>
    </row>
    <row r="8216" spans="19:20" x14ac:dyDescent="0.3">
      <c r="S8216" s="142"/>
      <c r="T8216" s="142"/>
    </row>
    <row r="8217" spans="19:20" x14ac:dyDescent="0.3">
      <c r="S8217" s="142"/>
      <c r="T8217" s="142"/>
    </row>
    <row r="8218" spans="19:20" x14ac:dyDescent="0.3">
      <c r="S8218" s="142"/>
      <c r="T8218" s="142"/>
    </row>
    <row r="8219" spans="19:20" x14ac:dyDescent="0.3">
      <c r="S8219" s="142"/>
      <c r="T8219" s="142"/>
    </row>
    <row r="8220" spans="19:20" x14ac:dyDescent="0.3">
      <c r="S8220" s="142"/>
      <c r="T8220" s="142"/>
    </row>
    <row r="8221" spans="19:20" x14ac:dyDescent="0.3">
      <c r="S8221" s="142"/>
      <c r="T8221" s="142"/>
    </row>
    <row r="8222" spans="19:20" x14ac:dyDescent="0.3">
      <c r="S8222" s="142"/>
      <c r="T8222" s="142"/>
    </row>
    <row r="8223" spans="19:20" x14ac:dyDescent="0.3">
      <c r="S8223" s="142"/>
      <c r="T8223" s="142"/>
    </row>
    <row r="8224" spans="19:20" x14ac:dyDescent="0.3">
      <c r="S8224" s="142"/>
      <c r="T8224" s="142"/>
    </row>
    <row r="8225" spans="19:20" x14ac:dyDescent="0.3">
      <c r="S8225" s="142"/>
      <c r="T8225" s="142"/>
    </row>
    <row r="8226" spans="19:20" x14ac:dyDescent="0.3">
      <c r="S8226" s="142"/>
      <c r="T8226" s="142"/>
    </row>
    <row r="8227" spans="19:20" x14ac:dyDescent="0.3">
      <c r="S8227" s="142"/>
      <c r="T8227" s="142"/>
    </row>
    <row r="8228" spans="19:20" x14ac:dyDescent="0.3">
      <c r="S8228" s="142"/>
      <c r="T8228" s="142"/>
    </row>
    <row r="8229" spans="19:20" x14ac:dyDescent="0.3">
      <c r="S8229" s="142"/>
      <c r="T8229" s="142"/>
    </row>
    <row r="8230" spans="19:20" x14ac:dyDescent="0.3">
      <c r="S8230" s="142"/>
      <c r="T8230" s="142"/>
    </row>
    <row r="8231" spans="19:20" x14ac:dyDescent="0.3">
      <c r="S8231" s="142"/>
      <c r="T8231" s="142"/>
    </row>
    <row r="8232" spans="19:20" x14ac:dyDescent="0.3">
      <c r="S8232" s="142"/>
      <c r="T8232" s="142"/>
    </row>
    <row r="8233" spans="19:20" x14ac:dyDescent="0.3">
      <c r="S8233" s="142"/>
      <c r="T8233" s="142"/>
    </row>
    <row r="8234" spans="19:20" x14ac:dyDescent="0.3">
      <c r="S8234" s="142"/>
      <c r="T8234" s="142"/>
    </row>
    <row r="8235" spans="19:20" x14ac:dyDescent="0.3">
      <c r="S8235" s="142"/>
      <c r="T8235" s="142"/>
    </row>
    <row r="8236" spans="19:20" x14ac:dyDescent="0.3">
      <c r="S8236" s="142"/>
      <c r="T8236" s="142"/>
    </row>
    <row r="8237" spans="19:20" x14ac:dyDescent="0.3">
      <c r="S8237" s="142"/>
      <c r="T8237" s="142"/>
    </row>
    <row r="8238" spans="19:20" x14ac:dyDescent="0.3">
      <c r="S8238" s="142"/>
      <c r="T8238" s="142"/>
    </row>
    <row r="8239" spans="19:20" x14ac:dyDescent="0.3">
      <c r="S8239" s="142"/>
      <c r="T8239" s="142"/>
    </row>
    <row r="8240" spans="19:20" x14ac:dyDescent="0.3">
      <c r="S8240" s="142"/>
      <c r="T8240" s="142"/>
    </row>
    <row r="8241" spans="19:20" x14ac:dyDescent="0.3">
      <c r="S8241" s="142"/>
      <c r="T8241" s="142"/>
    </row>
    <row r="8242" spans="19:20" x14ac:dyDescent="0.3">
      <c r="S8242" s="142"/>
      <c r="T8242" s="142"/>
    </row>
    <row r="8243" spans="19:20" x14ac:dyDescent="0.3">
      <c r="S8243" s="142"/>
      <c r="T8243" s="142"/>
    </row>
    <row r="8244" spans="19:20" x14ac:dyDescent="0.3">
      <c r="S8244" s="142"/>
      <c r="T8244" s="142"/>
    </row>
    <row r="8245" spans="19:20" x14ac:dyDescent="0.3">
      <c r="S8245" s="142"/>
      <c r="T8245" s="142"/>
    </row>
    <row r="8246" spans="19:20" x14ac:dyDescent="0.3">
      <c r="S8246" s="142"/>
      <c r="T8246" s="142"/>
    </row>
    <row r="8247" spans="19:20" x14ac:dyDescent="0.3">
      <c r="S8247" s="142"/>
      <c r="T8247" s="142"/>
    </row>
    <row r="8248" spans="19:20" x14ac:dyDescent="0.3">
      <c r="S8248" s="142"/>
      <c r="T8248" s="142"/>
    </row>
    <row r="8249" spans="19:20" x14ac:dyDescent="0.3">
      <c r="S8249" s="142"/>
      <c r="T8249" s="142"/>
    </row>
    <row r="8250" spans="19:20" x14ac:dyDescent="0.3">
      <c r="S8250" s="142"/>
      <c r="T8250" s="142"/>
    </row>
    <row r="8251" spans="19:20" x14ac:dyDescent="0.3">
      <c r="S8251" s="142"/>
      <c r="T8251" s="142"/>
    </row>
    <row r="8252" spans="19:20" x14ac:dyDescent="0.3">
      <c r="S8252" s="142"/>
      <c r="T8252" s="142"/>
    </row>
    <row r="8253" spans="19:20" x14ac:dyDescent="0.3">
      <c r="S8253" s="142"/>
      <c r="T8253" s="142"/>
    </row>
    <row r="8254" spans="19:20" x14ac:dyDescent="0.3">
      <c r="S8254" s="142"/>
      <c r="T8254" s="142"/>
    </row>
    <row r="8255" spans="19:20" x14ac:dyDescent="0.3">
      <c r="S8255" s="142"/>
      <c r="T8255" s="142"/>
    </row>
    <row r="8256" spans="19:20" x14ac:dyDescent="0.3">
      <c r="S8256" s="142"/>
      <c r="T8256" s="142"/>
    </row>
    <row r="8257" spans="19:20" x14ac:dyDescent="0.3">
      <c r="S8257" s="142"/>
      <c r="T8257" s="142"/>
    </row>
    <row r="8258" spans="19:20" x14ac:dyDescent="0.3">
      <c r="S8258" s="142"/>
      <c r="T8258" s="142"/>
    </row>
    <row r="8259" spans="19:20" x14ac:dyDescent="0.3">
      <c r="S8259" s="142"/>
      <c r="T8259" s="142"/>
    </row>
    <row r="8260" spans="19:20" x14ac:dyDescent="0.3">
      <c r="S8260" s="142"/>
      <c r="T8260" s="142"/>
    </row>
    <row r="8261" spans="19:20" x14ac:dyDescent="0.3">
      <c r="S8261" s="142"/>
      <c r="T8261" s="142"/>
    </row>
    <row r="8262" spans="19:20" x14ac:dyDescent="0.3">
      <c r="S8262" s="142"/>
      <c r="T8262" s="142"/>
    </row>
    <row r="8263" spans="19:20" x14ac:dyDescent="0.3">
      <c r="S8263" s="142"/>
      <c r="T8263" s="142"/>
    </row>
    <row r="8264" spans="19:20" x14ac:dyDescent="0.3">
      <c r="S8264" s="142"/>
      <c r="T8264" s="142"/>
    </row>
    <row r="8265" spans="19:20" x14ac:dyDescent="0.3">
      <c r="S8265" s="142"/>
      <c r="T8265" s="142"/>
    </row>
    <row r="8266" spans="19:20" x14ac:dyDescent="0.3">
      <c r="S8266" s="142"/>
      <c r="T8266" s="142"/>
    </row>
    <row r="8267" spans="19:20" x14ac:dyDescent="0.3">
      <c r="S8267" s="142"/>
      <c r="T8267" s="142"/>
    </row>
    <row r="8268" spans="19:20" x14ac:dyDescent="0.3">
      <c r="S8268" s="142"/>
      <c r="T8268" s="142"/>
    </row>
    <row r="8269" spans="19:20" x14ac:dyDescent="0.3">
      <c r="S8269" s="142"/>
      <c r="T8269" s="142"/>
    </row>
    <row r="8270" spans="19:20" x14ac:dyDescent="0.3">
      <c r="S8270" s="142"/>
      <c r="T8270" s="142"/>
    </row>
    <row r="8271" spans="19:20" x14ac:dyDescent="0.3">
      <c r="S8271" s="142"/>
      <c r="T8271" s="142"/>
    </row>
    <row r="8272" spans="19:20" x14ac:dyDescent="0.3">
      <c r="S8272" s="142"/>
      <c r="T8272" s="142"/>
    </row>
    <row r="8273" spans="19:20" x14ac:dyDescent="0.3">
      <c r="S8273" s="142"/>
      <c r="T8273" s="142"/>
    </row>
    <row r="8274" spans="19:20" x14ac:dyDescent="0.3">
      <c r="S8274" s="142"/>
      <c r="T8274" s="142"/>
    </row>
    <row r="8275" spans="19:20" x14ac:dyDescent="0.3">
      <c r="S8275" s="142"/>
      <c r="T8275" s="142"/>
    </row>
    <row r="8276" spans="19:20" x14ac:dyDescent="0.3">
      <c r="S8276" s="142"/>
      <c r="T8276" s="142"/>
    </row>
    <row r="8277" spans="19:20" x14ac:dyDescent="0.3">
      <c r="S8277" s="142"/>
      <c r="T8277" s="142"/>
    </row>
    <row r="8278" spans="19:20" x14ac:dyDescent="0.3">
      <c r="S8278" s="142"/>
      <c r="T8278" s="142"/>
    </row>
    <row r="8279" spans="19:20" x14ac:dyDescent="0.3">
      <c r="S8279" s="142"/>
      <c r="T8279" s="142"/>
    </row>
    <row r="8280" spans="19:20" x14ac:dyDescent="0.3">
      <c r="S8280" s="142"/>
      <c r="T8280" s="142"/>
    </row>
    <row r="8281" spans="19:20" x14ac:dyDescent="0.3">
      <c r="S8281" s="142"/>
      <c r="T8281" s="142"/>
    </row>
    <row r="8282" spans="19:20" x14ac:dyDescent="0.3">
      <c r="S8282" s="142"/>
      <c r="T8282" s="142"/>
    </row>
    <row r="8283" spans="19:20" x14ac:dyDescent="0.3">
      <c r="S8283" s="142"/>
      <c r="T8283" s="142"/>
    </row>
    <row r="8284" spans="19:20" x14ac:dyDescent="0.3">
      <c r="S8284" s="142"/>
      <c r="T8284" s="142"/>
    </row>
    <row r="8285" spans="19:20" x14ac:dyDescent="0.3">
      <c r="S8285" s="142"/>
      <c r="T8285" s="142"/>
    </row>
    <row r="8286" spans="19:20" x14ac:dyDescent="0.3">
      <c r="S8286" s="142"/>
      <c r="T8286" s="142"/>
    </row>
    <row r="8287" spans="19:20" x14ac:dyDescent="0.3">
      <c r="S8287" s="142"/>
      <c r="T8287" s="142"/>
    </row>
    <row r="8288" spans="19:20" x14ac:dyDescent="0.3">
      <c r="S8288" s="142"/>
      <c r="T8288" s="142"/>
    </row>
    <row r="8289" spans="19:20" x14ac:dyDescent="0.3">
      <c r="S8289" s="142"/>
      <c r="T8289" s="142"/>
    </row>
    <row r="8290" spans="19:20" x14ac:dyDescent="0.3">
      <c r="S8290" s="142"/>
      <c r="T8290" s="142"/>
    </row>
    <row r="8291" spans="19:20" x14ac:dyDescent="0.3">
      <c r="S8291" s="142"/>
      <c r="T8291" s="142"/>
    </row>
    <row r="8292" spans="19:20" x14ac:dyDescent="0.3">
      <c r="S8292" s="142"/>
      <c r="T8292" s="142"/>
    </row>
    <row r="8293" spans="19:20" x14ac:dyDescent="0.3">
      <c r="S8293" s="142"/>
      <c r="T8293" s="142"/>
    </row>
    <row r="8294" spans="19:20" x14ac:dyDescent="0.3">
      <c r="S8294" s="142"/>
      <c r="T8294" s="142"/>
    </row>
    <row r="8295" spans="19:20" x14ac:dyDescent="0.3">
      <c r="S8295" s="142"/>
      <c r="T8295" s="142"/>
    </row>
    <row r="8296" spans="19:20" x14ac:dyDescent="0.3">
      <c r="S8296" s="142"/>
      <c r="T8296" s="142"/>
    </row>
    <row r="8297" spans="19:20" x14ac:dyDescent="0.3">
      <c r="S8297" s="142"/>
      <c r="T8297" s="142"/>
    </row>
    <row r="8298" spans="19:20" x14ac:dyDescent="0.3">
      <c r="S8298" s="142"/>
      <c r="T8298" s="142"/>
    </row>
    <row r="8299" spans="19:20" x14ac:dyDescent="0.3">
      <c r="S8299" s="142"/>
      <c r="T8299" s="142"/>
    </row>
    <row r="8300" spans="19:20" x14ac:dyDescent="0.3">
      <c r="S8300" s="142"/>
      <c r="T8300" s="142"/>
    </row>
    <row r="8301" spans="19:20" x14ac:dyDescent="0.3">
      <c r="S8301" s="142"/>
      <c r="T8301" s="142"/>
    </row>
    <row r="8302" spans="19:20" x14ac:dyDescent="0.3">
      <c r="S8302" s="142"/>
      <c r="T8302" s="142"/>
    </row>
    <row r="8303" spans="19:20" x14ac:dyDescent="0.3">
      <c r="S8303" s="142"/>
      <c r="T8303" s="142"/>
    </row>
    <row r="8304" spans="19:20" x14ac:dyDescent="0.3">
      <c r="S8304" s="142"/>
      <c r="T8304" s="142"/>
    </row>
    <row r="8305" spans="19:20" x14ac:dyDescent="0.3">
      <c r="S8305" s="142"/>
      <c r="T8305" s="142"/>
    </row>
    <row r="8306" spans="19:20" x14ac:dyDescent="0.3">
      <c r="S8306" s="142"/>
      <c r="T8306" s="142"/>
    </row>
    <row r="8307" spans="19:20" x14ac:dyDescent="0.3">
      <c r="S8307" s="142"/>
      <c r="T8307" s="142"/>
    </row>
    <row r="8308" spans="19:20" x14ac:dyDescent="0.3">
      <c r="S8308" s="142"/>
      <c r="T8308" s="142"/>
    </row>
    <row r="8309" spans="19:20" x14ac:dyDescent="0.3">
      <c r="S8309" s="142"/>
      <c r="T8309" s="142"/>
    </row>
    <row r="8310" spans="19:20" x14ac:dyDescent="0.3">
      <c r="S8310" s="142"/>
      <c r="T8310" s="142"/>
    </row>
    <row r="8311" spans="19:20" x14ac:dyDescent="0.3">
      <c r="S8311" s="142"/>
      <c r="T8311" s="142"/>
    </row>
    <row r="8312" spans="19:20" x14ac:dyDescent="0.3">
      <c r="S8312" s="142"/>
      <c r="T8312" s="142"/>
    </row>
    <row r="8313" spans="19:20" x14ac:dyDescent="0.3">
      <c r="S8313" s="142"/>
      <c r="T8313" s="142"/>
    </row>
    <row r="8314" spans="19:20" x14ac:dyDescent="0.3">
      <c r="S8314" s="142"/>
      <c r="T8314" s="142"/>
    </row>
    <row r="8315" spans="19:20" x14ac:dyDescent="0.3">
      <c r="S8315" s="142"/>
      <c r="T8315" s="142"/>
    </row>
    <row r="8316" spans="19:20" x14ac:dyDescent="0.3">
      <c r="S8316" s="142"/>
      <c r="T8316" s="142"/>
    </row>
    <row r="8317" spans="19:20" x14ac:dyDescent="0.3">
      <c r="S8317" s="142"/>
      <c r="T8317" s="142"/>
    </row>
    <row r="8318" spans="19:20" x14ac:dyDescent="0.3">
      <c r="S8318" s="142"/>
      <c r="T8318" s="142"/>
    </row>
    <row r="8319" spans="19:20" x14ac:dyDescent="0.3">
      <c r="S8319" s="142"/>
      <c r="T8319" s="142"/>
    </row>
    <row r="8320" spans="19:20" x14ac:dyDescent="0.3">
      <c r="S8320" s="142"/>
      <c r="T8320" s="142"/>
    </row>
    <row r="8321" spans="19:20" x14ac:dyDescent="0.3">
      <c r="S8321" s="142"/>
      <c r="T8321" s="142"/>
    </row>
    <row r="8322" spans="19:20" x14ac:dyDescent="0.3">
      <c r="S8322" s="142"/>
      <c r="T8322" s="142"/>
    </row>
    <row r="8323" spans="19:20" x14ac:dyDescent="0.3">
      <c r="S8323" s="142"/>
      <c r="T8323" s="142"/>
    </row>
    <row r="8324" spans="19:20" x14ac:dyDescent="0.3">
      <c r="S8324" s="142"/>
      <c r="T8324" s="142"/>
    </row>
    <row r="8325" spans="19:20" x14ac:dyDescent="0.3">
      <c r="S8325" s="142"/>
      <c r="T8325" s="142"/>
    </row>
    <row r="8326" spans="19:20" x14ac:dyDescent="0.3">
      <c r="S8326" s="142"/>
      <c r="T8326" s="142"/>
    </row>
    <row r="8327" spans="19:20" x14ac:dyDescent="0.3">
      <c r="S8327" s="142"/>
      <c r="T8327" s="142"/>
    </row>
    <row r="8328" spans="19:20" x14ac:dyDescent="0.3">
      <c r="S8328" s="142"/>
      <c r="T8328" s="142"/>
    </row>
    <row r="8329" spans="19:20" x14ac:dyDescent="0.3">
      <c r="S8329" s="142"/>
      <c r="T8329" s="142"/>
    </row>
    <row r="8330" spans="19:20" x14ac:dyDescent="0.3">
      <c r="S8330" s="142"/>
      <c r="T8330" s="142"/>
    </row>
    <row r="8331" spans="19:20" x14ac:dyDescent="0.3">
      <c r="S8331" s="142"/>
      <c r="T8331" s="142"/>
    </row>
    <row r="8332" spans="19:20" x14ac:dyDescent="0.3">
      <c r="S8332" s="142"/>
      <c r="T8332" s="142"/>
    </row>
    <row r="8333" spans="19:20" x14ac:dyDescent="0.3">
      <c r="S8333" s="142"/>
      <c r="T8333" s="142"/>
    </row>
    <row r="8334" spans="19:20" x14ac:dyDescent="0.3">
      <c r="S8334" s="142"/>
      <c r="T8334" s="142"/>
    </row>
    <row r="8335" spans="19:20" x14ac:dyDescent="0.3">
      <c r="S8335" s="142"/>
      <c r="T8335" s="142"/>
    </row>
    <row r="8336" spans="19:20" x14ac:dyDescent="0.3">
      <c r="S8336" s="142"/>
      <c r="T8336" s="142"/>
    </row>
    <row r="8337" spans="19:20" x14ac:dyDescent="0.3">
      <c r="S8337" s="142"/>
      <c r="T8337" s="142"/>
    </row>
    <row r="8338" spans="19:20" x14ac:dyDescent="0.3">
      <c r="S8338" s="142"/>
      <c r="T8338" s="142"/>
    </row>
    <row r="8339" spans="19:20" x14ac:dyDescent="0.3">
      <c r="S8339" s="142"/>
      <c r="T8339" s="142"/>
    </row>
    <row r="8340" spans="19:20" x14ac:dyDescent="0.3">
      <c r="S8340" s="142"/>
      <c r="T8340" s="142"/>
    </row>
    <row r="8341" spans="19:20" x14ac:dyDescent="0.3">
      <c r="S8341" s="142"/>
      <c r="T8341" s="142"/>
    </row>
    <row r="8342" spans="19:20" x14ac:dyDescent="0.3">
      <c r="S8342" s="142"/>
      <c r="T8342" s="142"/>
    </row>
    <row r="8343" spans="19:20" x14ac:dyDescent="0.3">
      <c r="S8343" s="142"/>
      <c r="T8343" s="142"/>
    </row>
    <row r="8344" spans="19:20" x14ac:dyDescent="0.3">
      <c r="S8344" s="142"/>
      <c r="T8344" s="142"/>
    </row>
    <row r="8345" spans="19:20" x14ac:dyDescent="0.3">
      <c r="S8345" s="142"/>
      <c r="T8345" s="142"/>
    </row>
    <row r="8346" spans="19:20" x14ac:dyDescent="0.3">
      <c r="S8346" s="142"/>
      <c r="T8346" s="142"/>
    </row>
    <row r="8347" spans="19:20" x14ac:dyDescent="0.3">
      <c r="S8347" s="142"/>
      <c r="T8347" s="142"/>
    </row>
    <row r="8348" spans="19:20" x14ac:dyDescent="0.3">
      <c r="S8348" s="142"/>
      <c r="T8348" s="142"/>
    </row>
    <row r="8349" spans="19:20" x14ac:dyDescent="0.3">
      <c r="S8349" s="142"/>
      <c r="T8349" s="142"/>
    </row>
    <row r="8350" spans="19:20" x14ac:dyDescent="0.3">
      <c r="S8350" s="142"/>
      <c r="T8350" s="142"/>
    </row>
    <row r="8351" spans="19:20" x14ac:dyDescent="0.3">
      <c r="S8351" s="142"/>
      <c r="T8351" s="142"/>
    </row>
    <row r="8352" spans="19:20" x14ac:dyDescent="0.3">
      <c r="S8352" s="142"/>
      <c r="T8352" s="142"/>
    </row>
    <row r="8353" spans="19:20" x14ac:dyDescent="0.3">
      <c r="S8353" s="142"/>
      <c r="T8353" s="142"/>
    </row>
    <row r="8354" spans="19:20" x14ac:dyDescent="0.3">
      <c r="S8354" s="142"/>
      <c r="T8354" s="142"/>
    </row>
    <row r="8355" spans="19:20" x14ac:dyDescent="0.3">
      <c r="S8355" s="142"/>
      <c r="T8355" s="142"/>
    </row>
    <row r="8356" spans="19:20" x14ac:dyDescent="0.3">
      <c r="S8356" s="142"/>
      <c r="T8356" s="142"/>
    </row>
    <row r="8357" spans="19:20" x14ac:dyDescent="0.3">
      <c r="S8357" s="142"/>
      <c r="T8357" s="142"/>
    </row>
    <row r="8358" spans="19:20" x14ac:dyDescent="0.3">
      <c r="S8358" s="142"/>
      <c r="T8358" s="142"/>
    </row>
    <row r="8359" spans="19:20" x14ac:dyDescent="0.3">
      <c r="S8359" s="142"/>
      <c r="T8359" s="142"/>
    </row>
    <row r="8360" spans="19:20" x14ac:dyDescent="0.3">
      <c r="S8360" s="142"/>
      <c r="T8360" s="142"/>
    </row>
    <row r="8361" spans="19:20" x14ac:dyDescent="0.3">
      <c r="S8361" s="142"/>
      <c r="T8361" s="142"/>
    </row>
    <row r="8362" spans="19:20" x14ac:dyDescent="0.3">
      <c r="S8362" s="142"/>
      <c r="T8362" s="142"/>
    </row>
    <row r="8363" spans="19:20" x14ac:dyDescent="0.3">
      <c r="S8363" s="142"/>
      <c r="T8363" s="142"/>
    </row>
    <row r="8364" spans="19:20" x14ac:dyDescent="0.3">
      <c r="S8364" s="142"/>
      <c r="T8364" s="142"/>
    </row>
    <row r="8365" spans="19:20" x14ac:dyDescent="0.3">
      <c r="S8365" s="142"/>
      <c r="T8365" s="142"/>
    </row>
    <row r="8366" spans="19:20" x14ac:dyDescent="0.3">
      <c r="S8366" s="142"/>
      <c r="T8366" s="142"/>
    </row>
    <row r="8367" spans="19:20" x14ac:dyDescent="0.3">
      <c r="S8367" s="142"/>
      <c r="T8367" s="142"/>
    </row>
    <row r="8368" spans="19:20" x14ac:dyDescent="0.3">
      <c r="S8368" s="142"/>
      <c r="T8368" s="142"/>
    </row>
    <row r="8369" spans="19:20" x14ac:dyDescent="0.3">
      <c r="S8369" s="142"/>
      <c r="T8369" s="142"/>
    </row>
    <row r="8370" spans="19:20" x14ac:dyDescent="0.3">
      <c r="S8370" s="142"/>
      <c r="T8370" s="142"/>
    </row>
    <row r="8371" spans="19:20" x14ac:dyDescent="0.3">
      <c r="S8371" s="142"/>
      <c r="T8371" s="142"/>
    </row>
    <row r="8372" spans="19:20" x14ac:dyDescent="0.3">
      <c r="S8372" s="142"/>
      <c r="T8372" s="142"/>
    </row>
    <row r="8373" spans="19:20" x14ac:dyDescent="0.3">
      <c r="S8373" s="142"/>
      <c r="T8373" s="142"/>
    </row>
    <row r="8374" spans="19:20" x14ac:dyDescent="0.3">
      <c r="S8374" s="142"/>
      <c r="T8374" s="142"/>
    </row>
    <row r="8375" spans="19:20" x14ac:dyDescent="0.3">
      <c r="S8375" s="142"/>
      <c r="T8375" s="142"/>
    </row>
    <row r="8376" spans="19:20" x14ac:dyDescent="0.3">
      <c r="S8376" s="142"/>
      <c r="T8376" s="142"/>
    </row>
    <row r="8377" spans="19:20" x14ac:dyDescent="0.3">
      <c r="S8377" s="142"/>
      <c r="T8377" s="142"/>
    </row>
    <row r="8378" spans="19:20" x14ac:dyDescent="0.3">
      <c r="S8378" s="142"/>
      <c r="T8378" s="142"/>
    </row>
    <row r="8379" spans="19:20" x14ac:dyDescent="0.3">
      <c r="S8379" s="142"/>
      <c r="T8379" s="142"/>
    </row>
    <row r="8380" spans="19:20" x14ac:dyDescent="0.3">
      <c r="S8380" s="142"/>
      <c r="T8380" s="142"/>
    </row>
    <row r="8381" spans="19:20" x14ac:dyDescent="0.3">
      <c r="S8381" s="142"/>
      <c r="T8381" s="142"/>
    </row>
    <row r="8382" spans="19:20" x14ac:dyDescent="0.3">
      <c r="S8382" s="142"/>
      <c r="T8382" s="142"/>
    </row>
    <row r="8383" spans="19:20" x14ac:dyDescent="0.3">
      <c r="S8383" s="142"/>
      <c r="T8383" s="142"/>
    </row>
    <row r="8384" spans="19:20" x14ac:dyDescent="0.3">
      <c r="S8384" s="142"/>
      <c r="T8384" s="142"/>
    </row>
    <row r="8385" spans="19:20" x14ac:dyDescent="0.3">
      <c r="S8385" s="142"/>
      <c r="T8385" s="142"/>
    </row>
    <row r="8386" spans="19:20" x14ac:dyDescent="0.3">
      <c r="S8386" s="142"/>
      <c r="T8386" s="142"/>
    </row>
    <row r="8387" spans="19:20" x14ac:dyDescent="0.3">
      <c r="S8387" s="142"/>
      <c r="T8387" s="142"/>
    </row>
    <row r="8388" spans="19:20" x14ac:dyDescent="0.3">
      <c r="S8388" s="142"/>
      <c r="T8388" s="142"/>
    </row>
    <row r="8389" spans="19:20" x14ac:dyDescent="0.3">
      <c r="S8389" s="142"/>
      <c r="T8389" s="142"/>
    </row>
    <row r="8390" spans="19:20" x14ac:dyDescent="0.3">
      <c r="S8390" s="142"/>
      <c r="T8390" s="142"/>
    </row>
    <row r="8391" spans="19:20" x14ac:dyDescent="0.3">
      <c r="S8391" s="142"/>
      <c r="T8391" s="142"/>
    </row>
    <row r="8392" spans="19:20" x14ac:dyDescent="0.3">
      <c r="S8392" s="142"/>
      <c r="T8392" s="142"/>
    </row>
    <row r="8393" spans="19:20" x14ac:dyDescent="0.3">
      <c r="S8393" s="142"/>
      <c r="T8393" s="142"/>
    </row>
    <row r="8394" spans="19:20" x14ac:dyDescent="0.3">
      <c r="S8394" s="142"/>
      <c r="T8394" s="142"/>
    </row>
    <row r="8395" spans="19:20" x14ac:dyDescent="0.3">
      <c r="S8395" s="142"/>
      <c r="T8395" s="142"/>
    </row>
    <row r="8396" spans="19:20" x14ac:dyDescent="0.3">
      <c r="S8396" s="142"/>
      <c r="T8396" s="142"/>
    </row>
    <row r="8397" spans="19:20" x14ac:dyDescent="0.3">
      <c r="S8397" s="142"/>
      <c r="T8397" s="142"/>
    </row>
    <row r="8398" spans="19:20" x14ac:dyDescent="0.3">
      <c r="S8398" s="142"/>
      <c r="T8398" s="142"/>
    </row>
    <row r="8399" spans="19:20" x14ac:dyDescent="0.3">
      <c r="S8399" s="142"/>
      <c r="T8399" s="142"/>
    </row>
    <row r="8400" spans="19:20" x14ac:dyDescent="0.3">
      <c r="S8400" s="142"/>
      <c r="T8400" s="142"/>
    </row>
    <row r="8401" spans="19:20" x14ac:dyDescent="0.3">
      <c r="S8401" s="142"/>
      <c r="T8401" s="142"/>
    </row>
    <row r="8402" spans="19:20" x14ac:dyDescent="0.3">
      <c r="S8402" s="142"/>
      <c r="T8402" s="142"/>
    </row>
    <row r="8403" spans="19:20" x14ac:dyDescent="0.3">
      <c r="S8403" s="142"/>
      <c r="T8403" s="142"/>
    </row>
    <row r="8404" spans="19:20" x14ac:dyDescent="0.3">
      <c r="S8404" s="142"/>
      <c r="T8404" s="142"/>
    </row>
    <row r="8405" spans="19:20" x14ac:dyDescent="0.3">
      <c r="S8405" s="142"/>
      <c r="T8405" s="142"/>
    </row>
    <row r="8406" spans="19:20" x14ac:dyDescent="0.3">
      <c r="S8406" s="142"/>
      <c r="T8406" s="142"/>
    </row>
    <row r="8407" spans="19:20" x14ac:dyDescent="0.3">
      <c r="S8407" s="142"/>
      <c r="T8407" s="142"/>
    </row>
    <row r="8408" spans="19:20" x14ac:dyDescent="0.3">
      <c r="S8408" s="142"/>
      <c r="T8408" s="142"/>
    </row>
    <row r="8409" spans="19:20" x14ac:dyDescent="0.3">
      <c r="S8409" s="142"/>
      <c r="T8409" s="142"/>
    </row>
    <row r="8410" spans="19:20" x14ac:dyDescent="0.3">
      <c r="S8410" s="142"/>
      <c r="T8410" s="142"/>
    </row>
    <row r="8411" spans="19:20" x14ac:dyDescent="0.3">
      <c r="S8411" s="142"/>
      <c r="T8411" s="142"/>
    </row>
    <row r="8412" spans="19:20" x14ac:dyDescent="0.3">
      <c r="S8412" s="142"/>
      <c r="T8412" s="142"/>
    </row>
    <row r="8413" spans="19:20" x14ac:dyDescent="0.3">
      <c r="S8413" s="142"/>
      <c r="T8413" s="142"/>
    </row>
    <row r="8414" spans="19:20" x14ac:dyDescent="0.3">
      <c r="S8414" s="142"/>
      <c r="T8414" s="142"/>
    </row>
    <row r="8415" spans="19:20" x14ac:dyDescent="0.3">
      <c r="S8415" s="142"/>
      <c r="T8415" s="142"/>
    </row>
    <row r="8416" spans="19:20" x14ac:dyDescent="0.3">
      <c r="S8416" s="142"/>
      <c r="T8416" s="142"/>
    </row>
    <row r="8417" spans="19:20" x14ac:dyDescent="0.3">
      <c r="S8417" s="142"/>
      <c r="T8417" s="142"/>
    </row>
    <row r="8418" spans="19:20" x14ac:dyDescent="0.3">
      <c r="S8418" s="142"/>
      <c r="T8418" s="142"/>
    </row>
    <row r="8419" spans="19:20" x14ac:dyDescent="0.3">
      <c r="S8419" s="142"/>
      <c r="T8419" s="142"/>
    </row>
    <row r="8420" spans="19:20" x14ac:dyDescent="0.3">
      <c r="S8420" s="142"/>
      <c r="T8420" s="142"/>
    </row>
    <row r="8421" spans="19:20" x14ac:dyDescent="0.3">
      <c r="S8421" s="142"/>
      <c r="T8421" s="142"/>
    </row>
    <row r="8422" spans="19:20" x14ac:dyDescent="0.3">
      <c r="S8422" s="142"/>
      <c r="T8422" s="142"/>
    </row>
    <row r="8423" spans="19:20" x14ac:dyDescent="0.3">
      <c r="S8423" s="142"/>
      <c r="T8423" s="142"/>
    </row>
    <row r="8424" spans="19:20" x14ac:dyDescent="0.3">
      <c r="S8424" s="142"/>
      <c r="T8424" s="142"/>
    </row>
    <row r="8425" spans="19:20" x14ac:dyDescent="0.3">
      <c r="S8425" s="142"/>
      <c r="T8425" s="142"/>
    </row>
    <row r="8426" spans="19:20" x14ac:dyDescent="0.3">
      <c r="S8426" s="142"/>
      <c r="T8426" s="142"/>
    </row>
    <row r="8427" spans="19:20" x14ac:dyDescent="0.3">
      <c r="S8427" s="142"/>
      <c r="T8427" s="142"/>
    </row>
    <row r="8428" spans="19:20" x14ac:dyDescent="0.3">
      <c r="S8428" s="142"/>
      <c r="T8428" s="142"/>
    </row>
    <row r="8429" spans="19:20" x14ac:dyDescent="0.3">
      <c r="S8429" s="142"/>
      <c r="T8429" s="142"/>
    </row>
    <row r="8430" spans="19:20" x14ac:dyDescent="0.3">
      <c r="S8430" s="142"/>
      <c r="T8430" s="142"/>
    </row>
    <row r="8431" spans="19:20" x14ac:dyDescent="0.3">
      <c r="S8431" s="142"/>
      <c r="T8431" s="142"/>
    </row>
    <row r="8432" spans="19:20" x14ac:dyDescent="0.3">
      <c r="S8432" s="142"/>
      <c r="T8432" s="142"/>
    </row>
    <row r="8433" spans="19:20" x14ac:dyDescent="0.3">
      <c r="S8433" s="142"/>
      <c r="T8433" s="142"/>
    </row>
    <row r="8434" spans="19:20" x14ac:dyDescent="0.3">
      <c r="S8434" s="142"/>
      <c r="T8434" s="142"/>
    </row>
    <row r="8435" spans="19:20" x14ac:dyDescent="0.3">
      <c r="S8435" s="142"/>
      <c r="T8435" s="142"/>
    </row>
    <row r="8436" spans="19:20" x14ac:dyDescent="0.3">
      <c r="S8436" s="142"/>
      <c r="T8436" s="142"/>
    </row>
    <row r="8437" spans="19:20" x14ac:dyDescent="0.3">
      <c r="S8437" s="142"/>
      <c r="T8437" s="142"/>
    </row>
    <row r="8438" spans="19:20" x14ac:dyDescent="0.3">
      <c r="S8438" s="142"/>
      <c r="T8438" s="142"/>
    </row>
    <row r="8439" spans="19:20" x14ac:dyDescent="0.3">
      <c r="S8439" s="142"/>
      <c r="T8439" s="142"/>
    </row>
    <row r="8440" spans="19:20" x14ac:dyDescent="0.3">
      <c r="S8440" s="142"/>
      <c r="T8440" s="142"/>
    </row>
    <row r="8441" spans="19:20" x14ac:dyDescent="0.3">
      <c r="S8441" s="142"/>
      <c r="T8441" s="142"/>
    </row>
    <row r="8442" spans="19:20" x14ac:dyDescent="0.3">
      <c r="S8442" s="142"/>
      <c r="T8442" s="142"/>
    </row>
    <row r="8443" spans="19:20" x14ac:dyDescent="0.3">
      <c r="S8443" s="142"/>
      <c r="T8443" s="142"/>
    </row>
    <row r="8444" spans="19:20" x14ac:dyDescent="0.3">
      <c r="S8444" s="142"/>
      <c r="T8444" s="142"/>
    </row>
    <row r="8445" spans="19:20" x14ac:dyDescent="0.3">
      <c r="S8445" s="142"/>
      <c r="T8445" s="142"/>
    </row>
    <row r="8446" spans="19:20" x14ac:dyDescent="0.3">
      <c r="S8446" s="142"/>
      <c r="T8446" s="142"/>
    </row>
    <row r="8447" spans="19:20" x14ac:dyDescent="0.3">
      <c r="S8447" s="142"/>
      <c r="T8447" s="142"/>
    </row>
    <row r="8448" spans="19:20" x14ac:dyDescent="0.3">
      <c r="S8448" s="142"/>
      <c r="T8448" s="142"/>
    </row>
    <row r="8449" spans="19:20" x14ac:dyDescent="0.3">
      <c r="S8449" s="142"/>
      <c r="T8449" s="142"/>
    </row>
    <row r="8450" spans="19:20" x14ac:dyDescent="0.3">
      <c r="S8450" s="142"/>
      <c r="T8450" s="142"/>
    </row>
    <row r="8451" spans="19:20" x14ac:dyDescent="0.3">
      <c r="S8451" s="142"/>
      <c r="T8451" s="142"/>
    </row>
    <row r="8452" spans="19:20" x14ac:dyDescent="0.3">
      <c r="S8452" s="142"/>
      <c r="T8452" s="142"/>
    </row>
    <row r="8453" spans="19:20" x14ac:dyDescent="0.3">
      <c r="S8453" s="142"/>
      <c r="T8453" s="142"/>
    </row>
    <row r="8454" spans="19:20" x14ac:dyDescent="0.3">
      <c r="S8454" s="142"/>
      <c r="T8454" s="142"/>
    </row>
    <row r="8455" spans="19:20" x14ac:dyDescent="0.3">
      <c r="S8455" s="142"/>
      <c r="T8455" s="142"/>
    </row>
    <row r="8456" spans="19:20" x14ac:dyDescent="0.3">
      <c r="S8456" s="142"/>
      <c r="T8456" s="142"/>
    </row>
    <row r="8457" spans="19:20" x14ac:dyDescent="0.3">
      <c r="S8457" s="142"/>
      <c r="T8457" s="142"/>
    </row>
    <row r="8458" spans="19:20" x14ac:dyDescent="0.3">
      <c r="S8458" s="142"/>
      <c r="T8458" s="142"/>
    </row>
    <row r="8459" spans="19:20" x14ac:dyDescent="0.3">
      <c r="S8459" s="142"/>
      <c r="T8459" s="142"/>
    </row>
    <row r="8460" spans="19:20" x14ac:dyDescent="0.3">
      <c r="S8460" s="142"/>
      <c r="T8460" s="142"/>
    </row>
    <row r="8461" spans="19:20" x14ac:dyDescent="0.3">
      <c r="S8461" s="142"/>
      <c r="T8461" s="142"/>
    </row>
    <row r="8462" spans="19:20" x14ac:dyDescent="0.3">
      <c r="S8462" s="142"/>
      <c r="T8462" s="142"/>
    </row>
    <row r="8463" spans="19:20" x14ac:dyDescent="0.3">
      <c r="S8463" s="142"/>
      <c r="T8463" s="142"/>
    </row>
    <row r="8464" spans="19:20" x14ac:dyDescent="0.3">
      <c r="S8464" s="142"/>
      <c r="T8464" s="142"/>
    </row>
    <row r="8465" spans="19:20" x14ac:dyDescent="0.3">
      <c r="S8465" s="142"/>
      <c r="T8465" s="142"/>
    </row>
    <row r="8466" spans="19:20" x14ac:dyDescent="0.3">
      <c r="S8466" s="142"/>
      <c r="T8466" s="142"/>
    </row>
    <row r="8467" spans="19:20" x14ac:dyDescent="0.3">
      <c r="S8467" s="142"/>
      <c r="T8467" s="142"/>
    </row>
    <row r="8468" spans="19:20" x14ac:dyDescent="0.3">
      <c r="S8468" s="142"/>
      <c r="T8468" s="142"/>
    </row>
    <row r="8469" spans="19:20" x14ac:dyDescent="0.3">
      <c r="S8469" s="142"/>
      <c r="T8469" s="142"/>
    </row>
    <row r="8470" spans="19:20" x14ac:dyDescent="0.3">
      <c r="S8470" s="142"/>
      <c r="T8470" s="142"/>
    </row>
    <row r="8471" spans="19:20" x14ac:dyDescent="0.3">
      <c r="S8471" s="142"/>
      <c r="T8471" s="142"/>
    </row>
    <row r="8472" spans="19:20" x14ac:dyDescent="0.3">
      <c r="S8472" s="142"/>
      <c r="T8472" s="142"/>
    </row>
    <row r="8473" spans="19:20" x14ac:dyDescent="0.3">
      <c r="S8473" s="142"/>
      <c r="T8473" s="142"/>
    </row>
    <row r="8474" spans="19:20" x14ac:dyDescent="0.3">
      <c r="S8474" s="142"/>
      <c r="T8474" s="142"/>
    </row>
    <row r="8475" spans="19:20" x14ac:dyDescent="0.3">
      <c r="S8475" s="142"/>
      <c r="T8475" s="142"/>
    </row>
    <row r="8476" spans="19:20" x14ac:dyDescent="0.3">
      <c r="S8476" s="142"/>
      <c r="T8476" s="142"/>
    </row>
    <row r="8477" spans="19:20" x14ac:dyDescent="0.3">
      <c r="S8477" s="142"/>
      <c r="T8477" s="142"/>
    </row>
    <row r="8478" spans="19:20" x14ac:dyDescent="0.3">
      <c r="S8478" s="142"/>
      <c r="T8478" s="142"/>
    </row>
    <row r="8479" spans="19:20" x14ac:dyDescent="0.3">
      <c r="S8479" s="142"/>
      <c r="T8479" s="142"/>
    </row>
    <row r="8480" spans="19:20" x14ac:dyDescent="0.3">
      <c r="S8480" s="142"/>
      <c r="T8480" s="142"/>
    </row>
    <row r="8481" spans="19:20" x14ac:dyDescent="0.3">
      <c r="S8481" s="142"/>
      <c r="T8481" s="142"/>
    </row>
    <row r="8482" spans="19:20" x14ac:dyDescent="0.3">
      <c r="S8482" s="142"/>
      <c r="T8482" s="142"/>
    </row>
    <row r="8483" spans="19:20" x14ac:dyDescent="0.3">
      <c r="S8483" s="142"/>
      <c r="T8483" s="142"/>
    </row>
    <row r="8484" spans="19:20" x14ac:dyDescent="0.3">
      <c r="S8484" s="142"/>
      <c r="T8484" s="142"/>
    </row>
    <row r="8485" spans="19:20" x14ac:dyDescent="0.3">
      <c r="S8485" s="142"/>
      <c r="T8485" s="142"/>
    </row>
    <row r="8486" spans="19:20" x14ac:dyDescent="0.3">
      <c r="S8486" s="142"/>
      <c r="T8486" s="142"/>
    </row>
    <row r="8487" spans="19:20" x14ac:dyDescent="0.3">
      <c r="S8487" s="142"/>
      <c r="T8487" s="142"/>
    </row>
    <row r="8488" spans="19:20" x14ac:dyDescent="0.3">
      <c r="S8488" s="142"/>
      <c r="T8488" s="142"/>
    </row>
    <row r="8489" spans="19:20" x14ac:dyDescent="0.3">
      <c r="S8489" s="142"/>
      <c r="T8489" s="142"/>
    </row>
    <row r="8490" spans="19:20" x14ac:dyDescent="0.3">
      <c r="S8490" s="142"/>
      <c r="T8490" s="142"/>
    </row>
    <row r="8491" spans="19:20" x14ac:dyDescent="0.3">
      <c r="S8491" s="142"/>
      <c r="T8491" s="142"/>
    </row>
    <row r="8492" spans="19:20" x14ac:dyDescent="0.3">
      <c r="S8492" s="142"/>
      <c r="T8492" s="142"/>
    </row>
    <row r="8493" spans="19:20" x14ac:dyDescent="0.3">
      <c r="S8493" s="142"/>
      <c r="T8493" s="142"/>
    </row>
    <row r="8494" spans="19:20" x14ac:dyDescent="0.3">
      <c r="S8494" s="142"/>
      <c r="T8494" s="142"/>
    </row>
    <row r="8495" spans="19:20" x14ac:dyDescent="0.3">
      <c r="S8495" s="142"/>
      <c r="T8495" s="142"/>
    </row>
    <row r="8496" spans="19:20" x14ac:dyDescent="0.3">
      <c r="S8496" s="142"/>
      <c r="T8496" s="142"/>
    </row>
    <row r="8497" spans="19:20" x14ac:dyDescent="0.3">
      <c r="S8497" s="142"/>
      <c r="T8497" s="142"/>
    </row>
    <row r="8498" spans="19:20" x14ac:dyDescent="0.3">
      <c r="S8498" s="142"/>
      <c r="T8498" s="142"/>
    </row>
    <row r="8499" spans="19:20" x14ac:dyDescent="0.3">
      <c r="S8499" s="142"/>
      <c r="T8499" s="142"/>
    </row>
    <row r="8500" spans="19:20" x14ac:dyDescent="0.3">
      <c r="S8500" s="142"/>
      <c r="T8500" s="142"/>
    </row>
    <row r="8501" spans="19:20" x14ac:dyDescent="0.3">
      <c r="S8501" s="142"/>
      <c r="T8501" s="142"/>
    </row>
    <row r="8502" spans="19:20" x14ac:dyDescent="0.3">
      <c r="S8502" s="142"/>
      <c r="T8502" s="142"/>
    </row>
    <row r="8503" spans="19:20" x14ac:dyDescent="0.3">
      <c r="S8503" s="142"/>
      <c r="T8503" s="142"/>
    </row>
    <row r="8504" spans="19:20" x14ac:dyDescent="0.3">
      <c r="S8504" s="142"/>
      <c r="T8504" s="142"/>
    </row>
    <row r="8505" spans="19:20" x14ac:dyDescent="0.3">
      <c r="S8505" s="142"/>
      <c r="T8505" s="142"/>
    </row>
    <row r="8506" spans="19:20" x14ac:dyDescent="0.3">
      <c r="S8506" s="142"/>
      <c r="T8506" s="142"/>
    </row>
    <row r="8507" spans="19:20" x14ac:dyDescent="0.3">
      <c r="S8507" s="142"/>
      <c r="T8507" s="142"/>
    </row>
    <row r="8508" spans="19:20" x14ac:dyDescent="0.3">
      <c r="S8508" s="142"/>
      <c r="T8508" s="142"/>
    </row>
    <row r="8509" spans="19:20" x14ac:dyDescent="0.3">
      <c r="S8509" s="142"/>
      <c r="T8509" s="142"/>
    </row>
    <row r="8510" spans="19:20" x14ac:dyDescent="0.3">
      <c r="S8510" s="142"/>
      <c r="T8510" s="142"/>
    </row>
    <row r="8511" spans="19:20" x14ac:dyDescent="0.3">
      <c r="S8511" s="142"/>
      <c r="T8511" s="142"/>
    </row>
    <row r="8512" spans="19:20" x14ac:dyDescent="0.3">
      <c r="S8512" s="142"/>
      <c r="T8512" s="142"/>
    </row>
    <row r="8513" spans="19:20" x14ac:dyDescent="0.3">
      <c r="S8513" s="142"/>
      <c r="T8513" s="142"/>
    </row>
    <row r="8514" spans="19:20" x14ac:dyDescent="0.3">
      <c r="S8514" s="142"/>
      <c r="T8514" s="142"/>
    </row>
    <row r="8515" spans="19:20" x14ac:dyDescent="0.3">
      <c r="S8515" s="142"/>
      <c r="T8515" s="142"/>
    </row>
    <row r="8516" spans="19:20" x14ac:dyDescent="0.3">
      <c r="S8516" s="142"/>
      <c r="T8516" s="142"/>
    </row>
    <row r="8517" spans="19:20" x14ac:dyDescent="0.3">
      <c r="S8517" s="142"/>
      <c r="T8517" s="142"/>
    </row>
    <row r="8518" spans="19:20" x14ac:dyDescent="0.3">
      <c r="S8518" s="142"/>
      <c r="T8518" s="142"/>
    </row>
    <row r="8519" spans="19:20" x14ac:dyDescent="0.3">
      <c r="S8519" s="142"/>
      <c r="T8519" s="142"/>
    </row>
    <row r="8520" spans="19:20" x14ac:dyDescent="0.3">
      <c r="S8520" s="142"/>
      <c r="T8520" s="142"/>
    </row>
    <row r="8521" spans="19:20" x14ac:dyDescent="0.3">
      <c r="S8521" s="142"/>
      <c r="T8521" s="142"/>
    </row>
    <row r="8522" spans="19:20" x14ac:dyDescent="0.3">
      <c r="S8522" s="142"/>
      <c r="T8522" s="142"/>
    </row>
    <row r="8523" spans="19:20" x14ac:dyDescent="0.3">
      <c r="S8523" s="142"/>
      <c r="T8523" s="142"/>
    </row>
    <row r="8524" spans="19:20" x14ac:dyDescent="0.3">
      <c r="S8524" s="142"/>
      <c r="T8524" s="142"/>
    </row>
    <row r="8525" spans="19:20" x14ac:dyDescent="0.3">
      <c r="S8525" s="142"/>
      <c r="T8525" s="142"/>
    </row>
    <row r="8526" spans="19:20" x14ac:dyDescent="0.3">
      <c r="S8526" s="142"/>
      <c r="T8526" s="142"/>
    </row>
    <row r="8527" spans="19:20" x14ac:dyDescent="0.3">
      <c r="S8527" s="142"/>
      <c r="T8527" s="142"/>
    </row>
    <row r="8528" spans="19:20" x14ac:dyDescent="0.3">
      <c r="S8528" s="142"/>
      <c r="T8528" s="142"/>
    </row>
    <row r="8529" spans="19:20" x14ac:dyDescent="0.3">
      <c r="S8529" s="142"/>
      <c r="T8529" s="142"/>
    </row>
    <row r="8530" spans="19:20" x14ac:dyDescent="0.3">
      <c r="S8530" s="142"/>
      <c r="T8530" s="142"/>
    </row>
    <row r="8531" spans="19:20" x14ac:dyDescent="0.3">
      <c r="S8531" s="142"/>
      <c r="T8531" s="142"/>
    </row>
    <row r="8532" spans="19:20" x14ac:dyDescent="0.3">
      <c r="S8532" s="142"/>
      <c r="T8532" s="142"/>
    </row>
    <row r="8533" spans="19:20" x14ac:dyDescent="0.3">
      <c r="S8533" s="142"/>
      <c r="T8533" s="142"/>
    </row>
    <row r="8534" spans="19:20" x14ac:dyDescent="0.3">
      <c r="S8534" s="142"/>
      <c r="T8534" s="142"/>
    </row>
    <row r="8535" spans="19:20" x14ac:dyDescent="0.3">
      <c r="S8535" s="142"/>
      <c r="T8535" s="142"/>
    </row>
    <row r="8536" spans="19:20" x14ac:dyDescent="0.3">
      <c r="S8536" s="142"/>
      <c r="T8536" s="142"/>
    </row>
    <row r="8537" spans="19:20" x14ac:dyDescent="0.3">
      <c r="S8537" s="142"/>
      <c r="T8537" s="142"/>
    </row>
    <row r="8538" spans="19:20" x14ac:dyDescent="0.3">
      <c r="S8538" s="142"/>
      <c r="T8538" s="142"/>
    </row>
    <row r="8539" spans="19:20" x14ac:dyDescent="0.3">
      <c r="S8539" s="142"/>
      <c r="T8539" s="142"/>
    </row>
    <row r="8540" spans="19:20" x14ac:dyDescent="0.3">
      <c r="S8540" s="142"/>
      <c r="T8540" s="142"/>
    </row>
    <row r="8541" spans="19:20" x14ac:dyDescent="0.3">
      <c r="S8541" s="142"/>
      <c r="T8541" s="142"/>
    </row>
    <row r="8542" spans="19:20" x14ac:dyDescent="0.3">
      <c r="S8542" s="142"/>
      <c r="T8542" s="142"/>
    </row>
    <row r="8543" spans="19:20" x14ac:dyDescent="0.3">
      <c r="S8543" s="142"/>
      <c r="T8543" s="142"/>
    </row>
    <row r="8544" spans="19:20" x14ac:dyDescent="0.3">
      <c r="S8544" s="142"/>
      <c r="T8544" s="142"/>
    </row>
    <row r="8545" spans="19:20" x14ac:dyDescent="0.3">
      <c r="S8545" s="142"/>
      <c r="T8545" s="142"/>
    </row>
    <row r="8546" spans="19:20" x14ac:dyDescent="0.3">
      <c r="S8546" s="142"/>
      <c r="T8546" s="142"/>
    </row>
    <row r="8547" spans="19:20" x14ac:dyDescent="0.3">
      <c r="S8547" s="142"/>
      <c r="T8547" s="142"/>
    </row>
    <row r="8548" spans="19:20" x14ac:dyDescent="0.3">
      <c r="S8548" s="142"/>
      <c r="T8548" s="142"/>
    </row>
    <row r="8549" spans="19:20" x14ac:dyDescent="0.3">
      <c r="S8549" s="142"/>
      <c r="T8549" s="142"/>
    </row>
    <row r="8550" spans="19:20" x14ac:dyDescent="0.3">
      <c r="S8550" s="142"/>
      <c r="T8550" s="142"/>
    </row>
    <row r="8551" spans="19:20" x14ac:dyDescent="0.3">
      <c r="S8551" s="142"/>
      <c r="T8551" s="142"/>
    </row>
    <row r="8552" spans="19:20" x14ac:dyDescent="0.3">
      <c r="S8552" s="142"/>
      <c r="T8552" s="142"/>
    </row>
    <row r="8553" spans="19:20" x14ac:dyDescent="0.3">
      <c r="S8553" s="142"/>
      <c r="T8553" s="142"/>
    </row>
    <row r="8554" spans="19:20" x14ac:dyDescent="0.3">
      <c r="S8554" s="142"/>
      <c r="T8554" s="142"/>
    </row>
    <row r="8555" spans="19:20" x14ac:dyDescent="0.3">
      <c r="S8555" s="142"/>
      <c r="T8555" s="142"/>
    </row>
    <row r="8556" spans="19:20" x14ac:dyDescent="0.3">
      <c r="S8556" s="142"/>
      <c r="T8556" s="142"/>
    </row>
    <row r="8557" spans="19:20" x14ac:dyDescent="0.3">
      <c r="S8557" s="142"/>
      <c r="T8557" s="142"/>
    </row>
    <row r="8558" spans="19:20" x14ac:dyDescent="0.3">
      <c r="S8558" s="142"/>
      <c r="T8558" s="142"/>
    </row>
    <row r="8559" spans="19:20" x14ac:dyDescent="0.3">
      <c r="S8559" s="142"/>
      <c r="T8559" s="142"/>
    </row>
    <row r="8560" spans="19:20" x14ac:dyDescent="0.3">
      <c r="S8560" s="142"/>
      <c r="T8560" s="142"/>
    </row>
    <row r="8561" spans="19:20" x14ac:dyDescent="0.3">
      <c r="S8561" s="142"/>
      <c r="T8561" s="142"/>
    </row>
    <row r="8562" spans="19:20" x14ac:dyDescent="0.3">
      <c r="S8562" s="142"/>
      <c r="T8562" s="142"/>
    </row>
    <row r="8563" spans="19:20" x14ac:dyDescent="0.3">
      <c r="S8563" s="142"/>
      <c r="T8563" s="142"/>
    </row>
    <row r="8564" spans="19:20" x14ac:dyDescent="0.3">
      <c r="S8564" s="142"/>
      <c r="T8564" s="142"/>
    </row>
    <row r="8565" spans="19:20" x14ac:dyDescent="0.3">
      <c r="S8565" s="142"/>
      <c r="T8565" s="142"/>
    </row>
    <row r="8566" spans="19:20" x14ac:dyDescent="0.3">
      <c r="S8566" s="142"/>
      <c r="T8566" s="142"/>
    </row>
    <row r="8567" spans="19:20" x14ac:dyDescent="0.3">
      <c r="S8567" s="142"/>
      <c r="T8567" s="142"/>
    </row>
    <row r="8568" spans="19:20" x14ac:dyDescent="0.3">
      <c r="S8568" s="142"/>
      <c r="T8568" s="142"/>
    </row>
    <row r="8569" spans="19:20" x14ac:dyDescent="0.3">
      <c r="S8569" s="142"/>
      <c r="T8569" s="142"/>
    </row>
    <row r="8570" spans="19:20" x14ac:dyDescent="0.3">
      <c r="S8570" s="142"/>
      <c r="T8570" s="142"/>
    </row>
    <row r="8571" spans="19:20" x14ac:dyDescent="0.3">
      <c r="S8571" s="142"/>
      <c r="T8571" s="142"/>
    </row>
    <row r="8572" spans="19:20" x14ac:dyDescent="0.3">
      <c r="S8572" s="142"/>
      <c r="T8572" s="142"/>
    </row>
    <row r="8573" spans="19:20" x14ac:dyDescent="0.3">
      <c r="S8573" s="142"/>
      <c r="T8573" s="142"/>
    </row>
    <row r="8574" spans="19:20" x14ac:dyDescent="0.3">
      <c r="S8574" s="142"/>
      <c r="T8574" s="142"/>
    </row>
    <row r="8575" spans="19:20" x14ac:dyDescent="0.3">
      <c r="S8575" s="142"/>
      <c r="T8575" s="142"/>
    </row>
    <row r="8576" spans="19:20" x14ac:dyDescent="0.3">
      <c r="S8576" s="142"/>
      <c r="T8576" s="142"/>
    </row>
    <row r="8577" spans="19:20" x14ac:dyDescent="0.3">
      <c r="S8577" s="142"/>
      <c r="T8577" s="142"/>
    </row>
    <row r="8578" spans="19:20" x14ac:dyDescent="0.3">
      <c r="S8578" s="142"/>
      <c r="T8578" s="142"/>
    </row>
    <row r="8579" spans="19:20" x14ac:dyDescent="0.3">
      <c r="S8579" s="142"/>
      <c r="T8579" s="142"/>
    </row>
    <row r="8580" spans="19:20" x14ac:dyDescent="0.3">
      <c r="S8580" s="142"/>
      <c r="T8580" s="142"/>
    </row>
    <row r="8581" spans="19:20" x14ac:dyDescent="0.3">
      <c r="S8581" s="142"/>
      <c r="T8581" s="142"/>
    </row>
    <row r="8582" spans="19:20" x14ac:dyDescent="0.3">
      <c r="S8582" s="142"/>
      <c r="T8582" s="142"/>
    </row>
    <row r="8583" spans="19:20" x14ac:dyDescent="0.3">
      <c r="S8583" s="142"/>
      <c r="T8583" s="142"/>
    </row>
    <row r="8584" spans="19:20" x14ac:dyDescent="0.3">
      <c r="S8584" s="142"/>
      <c r="T8584" s="142"/>
    </row>
    <row r="8585" spans="19:20" x14ac:dyDescent="0.3">
      <c r="S8585" s="142"/>
      <c r="T8585" s="142"/>
    </row>
    <row r="8586" spans="19:20" x14ac:dyDescent="0.3">
      <c r="S8586" s="142"/>
      <c r="T8586" s="142"/>
    </row>
    <row r="8587" spans="19:20" x14ac:dyDescent="0.3">
      <c r="S8587" s="142"/>
      <c r="T8587" s="142"/>
    </row>
    <row r="8588" spans="19:20" x14ac:dyDescent="0.3">
      <c r="S8588" s="142"/>
      <c r="T8588" s="142"/>
    </row>
    <row r="8589" spans="19:20" x14ac:dyDescent="0.3">
      <c r="S8589" s="142"/>
      <c r="T8589" s="142"/>
    </row>
    <row r="8590" spans="19:20" x14ac:dyDescent="0.3">
      <c r="S8590" s="142"/>
      <c r="T8590" s="142"/>
    </row>
    <row r="8591" spans="19:20" x14ac:dyDescent="0.3">
      <c r="S8591" s="142"/>
      <c r="T8591" s="142"/>
    </row>
    <row r="8592" spans="19:20" x14ac:dyDescent="0.3">
      <c r="S8592" s="142"/>
      <c r="T8592" s="142"/>
    </row>
    <row r="8593" spans="19:20" x14ac:dyDescent="0.3">
      <c r="S8593" s="142"/>
      <c r="T8593" s="142"/>
    </row>
    <row r="8594" spans="19:20" x14ac:dyDescent="0.3">
      <c r="S8594" s="142"/>
      <c r="T8594" s="142"/>
    </row>
    <row r="8595" spans="19:20" x14ac:dyDescent="0.3">
      <c r="S8595" s="142"/>
      <c r="T8595" s="142"/>
    </row>
    <row r="8596" spans="19:20" x14ac:dyDescent="0.3">
      <c r="S8596" s="142"/>
      <c r="T8596" s="142"/>
    </row>
    <row r="8597" spans="19:20" x14ac:dyDescent="0.3">
      <c r="S8597" s="142"/>
      <c r="T8597" s="142"/>
    </row>
    <row r="8598" spans="19:20" x14ac:dyDescent="0.3">
      <c r="S8598" s="142"/>
      <c r="T8598" s="142"/>
    </row>
    <row r="8599" spans="19:20" x14ac:dyDescent="0.3">
      <c r="S8599" s="142"/>
      <c r="T8599" s="142"/>
    </row>
    <row r="8600" spans="19:20" x14ac:dyDescent="0.3">
      <c r="S8600" s="142"/>
      <c r="T8600" s="142"/>
    </row>
    <row r="8601" spans="19:20" x14ac:dyDescent="0.3">
      <c r="S8601" s="142"/>
      <c r="T8601" s="142"/>
    </row>
    <row r="8602" spans="19:20" x14ac:dyDescent="0.3">
      <c r="S8602" s="142"/>
      <c r="T8602" s="142"/>
    </row>
    <row r="8603" spans="19:20" x14ac:dyDescent="0.3">
      <c r="S8603" s="142"/>
      <c r="T8603" s="142"/>
    </row>
    <row r="8604" spans="19:20" x14ac:dyDescent="0.3">
      <c r="S8604" s="142"/>
      <c r="T8604" s="142"/>
    </row>
    <row r="8605" spans="19:20" x14ac:dyDescent="0.3">
      <c r="S8605" s="142"/>
      <c r="T8605" s="142"/>
    </row>
    <row r="8606" spans="19:20" x14ac:dyDescent="0.3">
      <c r="S8606" s="142"/>
      <c r="T8606" s="142"/>
    </row>
    <row r="8607" spans="19:20" x14ac:dyDescent="0.3">
      <c r="S8607" s="142"/>
      <c r="T8607" s="142"/>
    </row>
    <row r="8608" spans="19:20" x14ac:dyDescent="0.3">
      <c r="S8608" s="142"/>
      <c r="T8608" s="142"/>
    </row>
    <row r="8609" spans="19:20" x14ac:dyDescent="0.3">
      <c r="S8609" s="142"/>
      <c r="T8609" s="142"/>
    </row>
    <row r="8610" spans="19:20" x14ac:dyDescent="0.3">
      <c r="S8610" s="142"/>
      <c r="T8610" s="142"/>
    </row>
    <row r="8611" spans="19:20" x14ac:dyDescent="0.3">
      <c r="S8611" s="142"/>
      <c r="T8611" s="142"/>
    </row>
    <row r="8612" spans="19:20" x14ac:dyDescent="0.3">
      <c r="S8612" s="142"/>
      <c r="T8612" s="142"/>
    </row>
    <row r="8613" spans="19:20" x14ac:dyDescent="0.3">
      <c r="S8613" s="142"/>
      <c r="T8613" s="142"/>
    </row>
    <row r="8614" spans="19:20" x14ac:dyDescent="0.3">
      <c r="S8614" s="142"/>
      <c r="T8614" s="142"/>
    </row>
    <row r="8615" spans="19:20" x14ac:dyDescent="0.3">
      <c r="S8615" s="142"/>
      <c r="T8615" s="142"/>
    </row>
    <row r="8616" spans="19:20" x14ac:dyDescent="0.3">
      <c r="S8616" s="142"/>
      <c r="T8616" s="142"/>
    </row>
    <row r="8617" spans="19:20" x14ac:dyDescent="0.3">
      <c r="S8617" s="142"/>
      <c r="T8617" s="142"/>
    </row>
    <row r="8618" spans="19:20" x14ac:dyDescent="0.3">
      <c r="S8618" s="142"/>
      <c r="T8618" s="142"/>
    </row>
    <row r="8619" spans="19:20" x14ac:dyDescent="0.3">
      <c r="S8619" s="142"/>
      <c r="T8619" s="142"/>
    </row>
    <row r="8620" spans="19:20" x14ac:dyDescent="0.3">
      <c r="S8620" s="142"/>
      <c r="T8620" s="142"/>
    </row>
    <row r="8621" spans="19:20" x14ac:dyDescent="0.3">
      <c r="S8621" s="142"/>
      <c r="T8621" s="142"/>
    </row>
    <row r="8622" spans="19:20" x14ac:dyDescent="0.3">
      <c r="S8622" s="142"/>
      <c r="T8622" s="142"/>
    </row>
    <row r="8623" spans="19:20" x14ac:dyDescent="0.3">
      <c r="S8623" s="142"/>
      <c r="T8623" s="142"/>
    </row>
    <row r="8624" spans="19:20" x14ac:dyDescent="0.3">
      <c r="S8624" s="142"/>
      <c r="T8624" s="142"/>
    </row>
    <row r="8625" spans="19:20" x14ac:dyDescent="0.3">
      <c r="S8625" s="142"/>
      <c r="T8625" s="142"/>
    </row>
    <row r="8626" spans="19:20" x14ac:dyDescent="0.3">
      <c r="S8626" s="142"/>
      <c r="T8626" s="142"/>
    </row>
    <row r="8627" spans="19:20" x14ac:dyDescent="0.3">
      <c r="S8627" s="142"/>
      <c r="T8627" s="142"/>
    </row>
    <row r="8628" spans="19:20" x14ac:dyDescent="0.3">
      <c r="S8628" s="142"/>
      <c r="T8628" s="142"/>
    </row>
    <row r="8629" spans="19:20" x14ac:dyDescent="0.3">
      <c r="S8629" s="142"/>
      <c r="T8629" s="142"/>
    </row>
    <row r="8630" spans="19:20" x14ac:dyDescent="0.3">
      <c r="S8630" s="142"/>
      <c r="T8630" s="142"/>
    </row>
    <row r="8631" spans="19:20" x14ac:dyDescent="0.3">
      <c r="S8631" s="142"/>
      <c r="T8631" s="142"/>
    </row>
    <row r="8632" spans="19:20" x14ac:dyDescent="0.3">
      <c r="S8632" s="142"/>
      <c r="T8632" s="142"/>
    </row>
    <row r="8633" spans="19:20" x14ac:dyDescent="0.3">
      <c r="S8633" s="142"/>
      <c r="T8633" s="142"/>
    </row>
    <row r="8634" spans="19:20" x14ac:dyDescent="0.3">
      <c r="S8634" s="142"/>
      <c r="T8634" s="142"/>
    </row>
    <row r="8635" spans="19:20" x14ac:dyDescent="0.3">
      <c r="S8635" s="142"/>
      <c r="T8635" s="142"/>
    </row>
    <row r="8636" spans="19:20" x14ac:dyDescent="0.3">
      <c r="S8636" s="142"/>
      <c r="T8636" s="142"/>
    </row>
    <row r="8637" spans="19:20" x14ac:dyDescent="0.3">
      <c r="S8637" s="142"/>
      <c r="T8637" s="142"/>
    </row>
    <row r="8638" spans="19:20" x14ac:dyDescent="0.3">
      <c r="S8638" s="142"/>
      <c r="T8638" s="142"/>
    </row>
    <row r="8639" spans="19:20" x14ac:dyDescent="0.3">
      <c r="S8639" s="142"/>
      <c r="T8639" s="142"/>
    </row>
    <row r="8640" spans="19:20" x14ac:dyDescent="0.3">
      <c r="S8640" s="142"/>
      <c r="T8640" s="142"/>
    </row>
    <row r="8641" spans="19:20" x14ac:dyDescent="0.3">
      <c r="S8641" s="142"/>
      <c r="T8641" s="142"/>
    </row>
    <row r="8642" spans="19:20" x14ac:dyDescent="0.3">
      <c r="S8642" s="142"/>
      <c r="T8642" s="142"/>
    </row>
    <row r="8643" spans="19:20" x14ac:dyDescent="0.3">
      <c r="S8643" s="142"/>
      <c r="T8643" s="142"/>
    </row>
    <row r="8644" spans="19:20" x14ac:dyDescent="0.3">
      <c r="S8644" s="142"/>
      <c r="T8644" s="142"/>
    </row>
    <row r="8645" spans="19:20" x14ac:dyDescent="0.3">
      <c r="S8645" s="142"/>
      <c r="T8645" s="142"/>
    </row>
    <row r="8646" spans="19:20" x14ac:dyDescent="0.3">
      <c r="S8646" s="142"/>
      <c r="T8646" s="142"/>
    </row>
    <row r="8647" spans="19:20" x14ac:dyDescent="0.3">
      <c r="S8647" s="142"/>
      <c r="T8647" s="142"/>
    </row>
    <row r="8648" spans="19:20" x14ac:dyDescent="0.3">
      <c r="S8648" s="142"/>
      <c r="T8648" s="142"/>
    </row>
    <row r="8649" spans="19:20" x14ac:dyDescent="0.3">
      <c r="S8649" s="142"/>
      <c r="T8649" s="142"/>
    </row>
    <row r="8650" spans="19:20" x14ac:dyDescent="0.3">
      <c r="S8650" s="142"/>
      <c r="T8650" s="142"/>
    </row>
    <row r="8651" spans="19:20" x14ac:dyDescent="0.3">
      <c r="S8651" s="142"/>
      <c r="T8651" s="142"/>
    </row>
    <row r="8652" spans="19:20" x14ac:dyDescent="0.3">
      <c r="S8652" s="142"/>
      <c r="T8652" s="142"/>
    </row>
    <row r="8653" spans="19:20" x14ac:dyDescent="0.3">
      <c r="S8653" s="142"/>
      <c r="T8653" s="142"/>
    </row>
    <row r="8654" spans="19:20" x14ac:dyDescent="0.3">
      <c r="S8654" s="142"/>
      <c r="T8654" s="142"/>
    </row>
    <row r="8655" spans="19:20" x14ac:dyDescent="0.3">
      <c r="S8655" s="142"/>
      <c r="T8655" s="142"/>
    </row>
    <row r="8656" spans="19:20" x14ac:dyDescent="0.3">
      <c r="S8656" s="142"/>
      <c r="T8656" s="142"/>
    </row>
    <row r="8657" spans="19:20" x14ac:dyDescent="0.3">
      <c r="S8657" s="142"/>
      <c r="T8657" s="142"/>
    </row>
    <row r="8658" spans="19:20" x14ac:dyDescent="0.3">
      <c r="S8658" s="142"/>
      <c r="T8658" s="142"/>
    </row>
    <row r="8659" spans="19:20" x14ac:dyDescent="0.3">
      <c r="S8659" s="142"/>
      <c r="T8659" s="142"/>
    </row>
    <row r="8660" spans="19:20" x14ac:dyDescent="0.3">
      <c r="S8660" s="142"/>
      <c r="T8660" s="142"/>
    </row>
    <row r="8661" spans="19:20" x14ac:dyDescent="0.3">
      <c r="S8661" s="142"/>
      <c r="T8661" s="142"/>
    </row>
    <row r="8662" spans="19:20" x14ac:dyDescent="0.3">
      <c r="S8662" s="142"/>
      <c r="T8662" s="142"/>
    </row>
    <row r="8663" spans="19:20" x14ac:dyDescent="0.3">
      <c r="S8663" s="142"/>
      <c r="T8663" s="142"/>
    </row>
    <row r="8664" spans="19:20" x14ac:dyDescent="0.3">
      <c r="S8664" s="142"/>
      <c r="T8664" s="142"/>
    </row>
    <row r="8665" spans="19:20" x14ac:dyDescent="0.3">
      <c r="S8665" s="142"/>
      <c r="T8665" s="142"/>
    </row>
    <row r="8666" spans="19:20" x14ac:dyDescent="0.3">
      <c r="S8666" s="142"/>
      <c r="T8666" s="142"/>
    </row>
    <row r="8667" spans="19:20" x14ac:dyDescent="0.3">
      <c r="S8667" s="142"/>
      <c r="T8667" s="142"/>
    </row>
    <row r="8668" spans="19:20" x14ac:dyDescent="0.3">
      <c r="S8668" s="142"/>
      <c r="T8668" s="142"/>
    </row>
    <row r="8669" spans="19:20" x14ac:dyDescent="0.3">
      <c r="S8669" s="142"/>
      <c r="T8669" s="142"/>
    </row>
    <row r="8670" spans="19:20" x14ac:dyDescent="0.3">
      <c r="S8670" s="142"/>
      <c r="T8670" s="142"/>
    </row>
    <row r="8671" spans="19:20" x14ac:dyDescent="0.3">
      <c r="S8671" s="142"/>
      <c r="T8671" s="142"/>
    </row>
    <row r="8672" spans="19:20" x14ac:dyDescent="0.3">
      <c r="S8672" s="142"/>
      <c r="T8672" s="142"/>
    </row>
    <row r="8673" spans="19:20" x14ac:dyDescent="0.3">
      <c r="S8673" s="142"/>
      <c r="T8673" s="142"/>
    </row>
    <row r="8674" spans="19:20" x14ac:dyDescent="0.3">
      <c r="S8674" s="142"/>
      <c r="T8674" s="142"/>
    </row>
    <row r="8675" spans="19:20" x14ac:dyDescent="0.3">
      <c r="S8675" s="142"/>
      <c r="T8675" s="142"/>
    </row>
    <row r="8676" spans="19:20" x14ac:dyDescent="0.3">
      <c r="S8676" s="142"/>
      <c r="T8676" s="142"/>
    </row>
    <row r="8677" spans="19:20" x14ac:dyDescent="0.3">
      <c r="S8677" s="142"/>
      <c r="T8677" s="142"/>
    </row>
    <row r="8678" spans="19:20" x14ac:dyDescent="0.3">
      <c r="S8678" s="142"/>
      <c r="T8678" s="142"/>
    </row>
    <row r="8679" spans="19:20" x14ac:dyDescent="0.3">
      <c r="S8679" s="142"/>
      <c r="T8679" s="142"/>
    </row>
    <row r="8680" spans="19:20" x14ac:dyDescent="0.3">
      <c r="S8680" s="142"/>
      <c r="T8680" s="142"/>
    </row>
    <row r="8681" spans="19:20" x14ac:dyDescent="0.3">
      <c r="S8681" s="142"/>
      <c r="T8681" s="142"/>
    </row>
    <row r="8682" spans="19:20" x14ac:dyDescent="0.3">
      <c r="S8682" s="142"/>
      <c r="T8682" s="142"/>
    </row>
    <row r="8683" spans="19:20" x14ac:dyDescent="0.3">
      <c r="S8683" s="142"/>
      <c r="T8683" s="142"/>
    </row>
    <row r="8684" spans="19:20" x14ac:dyDescent="0.3">
      <c r="S8684" s="142"/>
      <c r="T8684" s="142"/>
    </row>
    <row r="8685" spans="19:20" x14ac:dyDescent="0.3">
      <c r="S8685" s="142"/>
      <c r="T8685" s="142"/>
    </row>
    <row r="8686" spans="19:20" x14ac:dyDescent="0.3">
      <c r="S8686" s="142"/>
      <c r="T8686" s="142"/>
    </row>
    <row r="8687" spans="19:20" x14ac:dyDescent="0.3">
      <c r="S8687" s="142"/>
      <c r="T8687" s="142"/>
    </row>
    <row r="8688" spans="19:20" x14ac:dyDescent="0.3">
      <c r="S8688" s="142"/>
      <c r="T8688" s="142"/>
    </row>
    <row r="8689" spans="19:20" x14ac:dyDescent="0.3">
      <c r="S8689" s="142"/>
      <c r="T8689" s="142"/>
    </row>
    <row r="8690" spans="19:20" x14ac:dyDescent="0.3">
      <c r="S8690" s="142"/>
      <c r="T8690" s="142"/>
    </row>
    <row r="8691" spans="19:20" x14ac:dyDescent="0.3">
      <c r="S8691" s="142"/>
      <c r="T8691" s="142"/>
    </row>
    <row r="8692" spans="19:20" x14ac:dyDescent="0.3">
      <c r="S8692" s="142"/>
      <c r="T8692" s="142"/>
    </row>
    <row r="8693" spans="19:20" x14ac:dyDescent="0.3">
      <c r="S8693" s="142"/>
      <c r="T8693" s="142"/>
    </row>
    <row r="8694" spans="19:20" x14ac:dyDescent="0.3">
      <c r="S8694" s="142"/>
      <c r="T8694" s="142"/>
    </row>
    <row r="8695" spans="19:20" x14ac:dyDescent="0.3">
      <c r="S8695" s="142"/>
      <c r="T8695" s="142"/>
    </row>
    <row r="8696" spans="19:20" x14ac:dyDescent="0.3">
      <c r="S8696" s="142"/>
      <c r="T8696" s="142"/>
    </row>
    <row r="8697" spans="19:20" x14ac:dyDescent="0.3">
      <c r="S8697" s="142"/>
      <c r="T8697" s="142"/>
    </row>
    <row r="8698" spans="19:20" x14ac:dyDescent="0.3">
      <c r="S8698" s="142"/>
      <c r="T8698" s="142"/>
    </row>
    <row r="8699" spans="19:20" x14ac:dyDescent="0.3">
      <c r="S8699" s="142"/>
      <c r="T8699" s="142"/>
    </row>
    <row r="8700" spans="19:20" x14ac:dyDescent="0.3">
      <c r="S8700" s="142"/>
      <c r="T8700" s="142"/>
    </row>
    <row r="8701" spans="19:20" x14ac:dyDescent="0.3">
      <c r="S8701" s="142"/>
      <c r="T8701" s="142"/>
    </row>
    <row r="8702" spans="19:20" x14ac:dyDescent="0.3">
      <c r="S8702" s="142"/>
      <c r="T8702" s="142"/>
    </row>
    <row r="8703" spans="19:20" x14ac:dyDescent="0.3">
      <c r="S8703" s="142"/>
      <c r="T8703" s="142"/>
    </row>
    <row r="8704" spans="19:20" x14ac:dyDescent="0.3">
      <c r="S8704" s="142"/>
      <c r="T8704" s="142"/>
    </row>
    <row r="8705" spans="19:20" x14ac:dyDescent="0.3">
      <c r="S8705" s="142"/>
      <c r="T8705" s="142"/>
    </row>
    <row r="8706" spans="19:20" x14ac:dyDescent="0.3">
      <c r="S8706" s="142"/>
      <c r="T8706" s="142"/>
    </row>
    <row r="8707" spans="19:20" x14ac:dyDescent="0.3">
      <c r="S8707" s="142"/>
      <c r="T8707" s="142"/>
    </row>
    <row r="8708" spans="19:20" x14ac:dyDescent="0.3">
      <c r="S8708" s="142"/>
      <c r="T8708" s="142"/>
    </row>
    <row r="8709" spans="19:20" x14ac:dyDescent="0.3">
      <c r="S8709" s="142"/>
      <c r="T8709" s="142"/>
    </row>
    <row r="8710" spans="19:20" x14ac:dyDescent="0.3">
      <c r="S8710" s="142"/>
      <c r="T8710" s="142"/>
    </row>
    <row r="8711" spans="19:20" x14ac:dyDescent="0.3">
      <c r="S8711" s="142"/>
      <c r="T8711" s="142"/>
    </row>
    <row r="8712" spans="19:20" x14ac:dyDescent="0.3">
      <c r="S8712" s="142"/>
      <c r="T8712" s="142"/>
    </row>
    <row r="8713" spans="19:20" x14ac:dyDescent="0.3">
      <c r="S8713" s="142"/>
      <c r="T8713" s="142"/>
    </row>
    <row r="8714" spans="19:20" x14ac:dyDescent="0.3">
      <c r="S8714" s="142"/>
      <c r="T8714" s="142"/>
    </row>
    <row r="8715" spans="19:20" x14ac:dyDescent="0.3">
      <c r="S8715" s="142"/>
      <c r="T8715" s="142"/>
    </row>
    <row r="8716" spans="19:20" x14ac:dyDescent="0.3">
      <c r="S8716" s="142"/>
      <c r="T8716" s="142"/>
    </row>
    <row r="8717" spans="19:20" x14ac:dyDescent="0.3">
      <c r="S8717" s="142"/>
      <c r="T8717" s="142"/>
    </row>
    <row r="8718" spans="19:20" x14ac:dyDescent="0.3">
      <c r="S8718" s="142"/>
      <c r="T8718" s="142"/>
    </row>
    <row r="8719" spans="19:20" x14ac:dyDescent="0.3">
      <c r="S8719" s="142"/>
      <c r="T8719" s="142"/>
    </row>
    <row r="8720" spans="19:20" x14ac:dyDescent="0.3">
      <c r="S8720" s="142"/>
      <c r="T8720" s="142"/>
    </row>
    <row r="8721" spans="19:20" x14ac:dyDescent="0.3">
      <c r="S8721" s="142"/>
      <c r="T8721" s="142"/>
    </row>
    <row r="8722" spans="19:20" x14ac:dyDescent="0.3">
      <c r="S8722" s="142"/>
      <c r="T8722" s="142"/>
    </row>
    <row r="8723" spans="19:20" x14ac:dyDescent="0.3">
      <c r="S8723" s="142"/>
      <c r="T8723" s="142"/>
    </row>
    <row r="8724" spans="19:20" x14ac:dyDescent="0.3">
      <c r="S8724" s="142"/>
      <c r="T8724" s="142"/>
    </row>
    <row r="8725" spans="19:20" x14ac:dyDescent="0.3">
      <c r="S8725" s="142"/>
      <c r="T8725" s="142"/>
    </row>
    <row r="8726" spans="19:20" x14ac:dyDescent="0.3">
      <c r="S8726" s="142"/>
      <c r="T8726" s="142"/>
    </row>
    <row r="8727" spans="19:20" x14ac:dyDescent="0.3">
      <c r="S8727" s="142"/>
      <c r="T8727" s="142"/>
    </row>
    <row r="8728" spans="19:20" x14ac:dyDescent="0.3">
      <c r="S8728" s="142"/>
      <c r="T8728" s="142"/>
    </row>
    <row r="8729" spans="19:20" x14ac:dyDescent="0.3">
      <c r="S8729" s="142"/>
      <c r="T8729" s="142"/>
    </row>
    <row r="8730" spans="19:20" x14ac:dyDescent="0.3">
      <c r="S8730" s="142"/>
      <c r="T8730" s="142"/>
    </row>
    <row r="8731" spans="19:20" x14ac:dyDescent="0.3">
      <c r="S8731" s="142"/>
      <c r="T8731" s="142"/>
    </row>
    <row r="8732" spans="19:20" x14ac:dyDescent="0.3">
      <c r="S8732" s="142"/>
      <c r="T8732" s="142"/>
    </row>
    <row r="8733" spans="19:20" x14ac:dyDescent="0.3">
      <c r="S8733" s="142"/>
      <c r="T8733" s="142"/>
    </row>
    <row r="8734" spans="19:20" x14ac:dyDescent="0.3">
      <c r="S8734" s="142"/>
      <c r="T8734" s="142"/>
    </row>
    <row r="8735" spans="19:20" x14ac:dyDescent="0.3">
      <c r="S8735" s="142"/>
      <c r="T8735" s="142"/>
    </row>
    <row r="8736" spans="19:20" x14ac:dyDescent="0.3">
      <c r="S8736" s="142"/>
      <c r="T8736" s="142"/>
    </row>
    <row r="8737" spans="19:20" x14ac:dyDescent="0.3">
      <c r="S8737" s="142"/>
      <c r="T8737" s="142"/>
    </row>
    <row r="8738" spans="19:20" x14ac:dyDescent="0.3">
      <c r="S8738" s="142"/>
      <c r="T8738" s="142"/>
    </row>
    <row r="8739" spans="19:20" x14ac:dyDescent="0.3">
      <c r="S8739" s="142"/>
      <c r="T8739" s="142"/>
    </row>
    <row r="8740" spans="19:20" x14ac:dyDescent="0.3">
      <c r="S8740" s="142"/>
      <c r="T8740" s="142"/>
    </row>
    <row r="8741" spans="19:20" x14ac:dyDescent="0.3">
      <c r="S8741" s="142"/>
      <c r="T8741" s="142"/>
    </row>
    <row r="8742" spans="19:20" x14ac:dyDescent="0.3">
      <c r="S8742" s="142"/>
      <c r="T8742" s="142"/>
    </row>
    <row r="8743" spans="19:20" x14ac:dyDescent="0.3">
      <c r="S8743" s="142"/>
      <c r="T8743" s="142"/>
    </row>
    <row r="8744" spans="19:20" x14ac:dyDescent="0.3">
      <c r="S8744" s="142"/>
      <c r="T8744" s="142"/>
    </row>
    <row r="8745" spans="19:20" x14ac:dyDescent="0.3">
      <c r="S8745" s="142"/>
      <c r="T8745" s="142"/>
    </row>
    <row r="8746" spans="19:20" x14ac:dyDescent="0.3">
      <c r="S8746" s="142"/>
      <c r="T8746" s="142"/>
    </row>
    <row r="8747" spans="19:20" x14ac:dyDescent="0.3">
      <c r="S8747" s="142"/>
      <c r="T8747" s="142"/>
    </row>
    <row r="8748" spans="19:20" x14ac:dyDescent="0.3">
      <c r="S8748" s="142"/>
      <c r="T8748" s="142"/>
    </row>
    <row r="8749" spans="19:20" x14ac:dyDescent="0.3">
      <c r="S8749" s="142"/>
      <c r="T8749" s="142"/>
    </row>
    <row r="8750" spans="19:20" x14ac:dyDescent="0.3">
      <c r="S8750" s="142"/>
      <c r="T8750" s="142"/>
    </row>
    <row r="8751" spans="19:20" x14ac:dyDescent="0.3">
      <c r="S8751" s="142"/>
      <c r="T8751" s="142"/>
    </row>
    <row r="8752" spans="19:20" x14ac:dyDescent="0.3">
      <c r="S8752" s="142"/>
      <c r="T8752" s="142"/>
    </row>
    <row r="8753" spans="19:20" x14ac:dyDescent="0.3">
      <c r="S8753" s="142"/>
      <c r="T8753" s="142"/>
    </row>
    <row r="8754" spans="19:20" x14ac:dyDescent="0.3">
      <c r="S8754" s="142"/>
      <c r="T8754" s="142"/>
    </row>
    <row r="8755" spans="19:20" x14ac:dyDescent="0.3">
      <c r="S8755" s="142"/>
      <c r="T8755" s="142"/>
    </row>
    <row r="8756" spans="19:20" x14ac:dyDescent="0.3">
      <c r="S8756" s="142"/>
      <c r="T8756" s="142"/>
    </row>
    <row r="8757" spans="19:20" x14ac:dyDescent="0.3">
      <c r="S8757" s="142"/>
      <c r="T8757" s="142"/>
    </row>
    <row r="8758" spans="19:20" x14ac:dyDescent="0.3">
      <c r="S8758" s="142"/>
      <c r="T8758" s="142"/>
    </row>
    <row r="8759" spans="19:20" x14ac:dyDescent="0.3">
      <c r="S8759" s="142"/>
      <c r="T8759" s="142"/>
    </row>
    <row r="8760" spans="19:20" x14ac:dyDescent="0.3">
      <c r="S8760" s="142"/>
      <c r="T8760" s="142"/>
    </row>
    <row r="8761" spans="19:20" x14ac:dyDescent="0.3">
      <c r="S8761" s="142"/>
      <c r="T8761" s="142"/>
    </row>
    <row r="8762" spans="19:20" x14ac:dyDescent="0.3">
      <c r="S8762" s="142"/>
      <c r="T8762" s="142"/>
    </row>
    <row r="8763" spans="19:20" x14ac:dyDescent="0.3">
      <c r="S8763" s="142"/>
      <c r="T8763" s="142"/>
    </row>
    <row r="8764" spans="19:20" x14ac:dyDescent="0.3">
      <c r="S8764" s="142"/>
      <c r="T8764" s="142"/>
    </row>
    <row r="8765" spans="19:20" x14ac:dyDescent="0.3">
      <c r="S8765" s="142"/>
      <c r="T8765" s="142"/>
    </row>
    <row r="8766" spans="19:20" x14ac:dyDescent="0.3">
      <c r="S8766" s="142"/>
      <c r="T8766" s="142"/>
    </row>
    <row r="8767" spans="19:20" x14ac:dyDescent="0.3">
      <c r="S8767" s="142"/>
      <c r="T8767" s="142"/>
    </row>
    <row r="8768" spans="19:20" x14ac:dyDescent="0.3">
      <c r="S8768" s="142"/>
      <c r="T8768" s="142"/>
    </row>
    <row r="8769" spans="19:20" x14ac:dyDescent="0.3">
      <c r="S8769" s="142"/>
      <c r="T8769" s="142"/>
    </row>
    <row r="8770" spans="19:20" x14ac:dyDescent="0.3">
      <c r="S8770" s="142"/>
      <c r="T8770" s="142"/>
    </row>
    <row r="8771" spans="19:20" x14ac:dyDescent="0.3">
      <c r="S8771" s="142"/>
      <c r="T8771" s="142"/>
    </row>
    <row r="8772" spans="19:20" x14ac:dyDescent="0.3">
      <c r="S8772" s="142"/>
      <c r="T8772" s="142"/>
    </row>
    <row r="8773" spans="19:20" x14ac:dyDescent="0.3">
      <c r="S8773" s="142"/>
      <c r="T8773" s="142"/>
    </row>
    <row r="8774" spans="19:20" x14ac:dyDescent="0.3">
      <c r="S8774" s="142"/>
      <c r="T8774" s="142"/>
    </row>
    <row r="8775" spans="19:20" x14ac:dyDescent="0.3">
      <c r="S8775" s="142"/>
      <c r="T8775" s="142"/>
    </row>
    <row r="8776" spans="19:20" x14ac:dyDescent="0.3">
      <c r="S8776" s="142"/>
      <c r="T8776" s="142"/>
    </row>
    <row r="8777" spans="19:20" x14ac:dyDescent="0.3">
      <c r="S8777" s="142"/>
      <c r="T8777" s="142"/>
    </row>
    <row r="8778" spans="19:20" x14ac:dyDescent="0.3">
      <c r="S8778" s="142"/>
      <c r="T8778" s="142"/>
    </row>
    <row r="8779" spans="19:20" x14ac:dyDescent="0.3">
      <c r="S8779" s="142"/>
      <c r="T8779" s="142"/>
    </row>
    <row r="8780" spans="19:20" x14ac:dyDescent="0.3">
      <c r="S8780" s="142"/>
      <c r="T8780" s="142"/>
    </row>
    <row r="8781" spans="19:20" x14ac:dyDescent="0.3">
      <c r="S8781" s="142"/>
      <c r="T8781" s="142"/>
    </row>
    <row r="8782" spans="19:20" x14ac:dyDescent="0.3">
      <c r="S8782" s="142"/>
      <c r="T8782" s="142"/>
    </row>
    <row r="8783" spans="19:20" x14ac:dyDescent="0.3">
      <c r="S8783" s="142"/>
      <c r="T8783" s="142"/>
    </row>
    <row r="8784" spans="19:20" x14ac:dyDescent="0.3">
      <c r="S8784" s="142"/>
      <c r="T8784" s="142"/>
    </row>
    <row r="8785" spans="19:20" x14ac:dyDescent="0.3">
      <c r="S8785" s="142"/>
      <c r="T8785" s="142"/>
    </row>
    <row r="8786" spans="19:20" x14ac:dyDescent="0.3">
      <c r="S8786" s="142"/>
      <c r="T8786" s="142"/>
    </row>
    <row r="8787" spans="19:20" x14ac:dyDescent="0.3">
      <c r="S8787" s="142"/>
      <c r="T8787" s="142"/>
    </row>
    <row r="8788" spans="19:20" x14ac:dyDescent="0.3">
      <c r="S8788" s="142"/>
      <c r="T8788" s="142"/>
    </row>
    <row r="8789" spans="19:20" x14ac:dyDescent="0.3">
      <c r="S8789" s="142"/>
      <c r="T8789" s="142"/>
    </row>
    <row r="8790" spans="19:20" x14ac:dyDescent="0.3">
      <c r="S8790" s="142"/>
      <c r="T8790" s="142"/>
    </row>
    <row r="8791" spans="19:20" x14ac:dyDescent="0.3">
      <c r="S8791" s="142"/>
      <c r="T8791" s="142"/>
    </row>
    <row r="8792" spans="19:20" x14ac:dyDescent="0.3">
      <c r="S8792" s="142"/>
      <c r="T8792" s="142"/>
    </row>
    <row r="8793" spans="19:20" x14ac:dyDescent="0.3">
      <c r="S8793" s="142"/>
      <c r="T8793" s="142"/>
    </row>
    <row r="8794" spans="19:20" x14ac:dyDescent="0.3">
      <c r="S8794" s="142"/>
      <c r="T8794" s="142"/>
    </row>
    <row r="8795" spans="19:20" x14ac:dyDescent="0.3">
      <c r="S8795" s="142"/>
      <c r="T8795" s="142"/>
    </row>
    <row r="8796" spans="19:20" x14ac:dyDescent="0.3">
      <c r="S8796" s="142"/>
      <c r="T8796" s="142"/>
    </row>
    <row r="8797" spans="19:20" x14ac:dyDescent="0.3">
      <c r="S8797" s="142"/>
      <c r="T8797" s="142"/>
    </row>
    <row r="8798" spans="19:20" x14ac:dyDescent="0.3">
      <c r="S8798" s="142"/>
      <c r="T8798" s="142"/>
    </row>
    <row r="8799" spans="19:20" x14ac:dyDescent="0.3">
      <c r="S8799" s="142"/>
      <c r="T8799" s="142"/>
    </row>
    <row r="8800" spans="19:20" x14ac:dyDescent="0.3">
      <c r="S8800" s="142"/>
      <c r="T8800" s="142"/>
    </row>
    <row r="8801" spans="19:20" x14ac:dyDescent="0.3">
      <c r="S8801" s="142"/>
      <c r="T8801" s="142"/>
    </row>
    <row r="8802" spans="19:20" x14ac:dyDescent="0.3">
      <c r="S8802" s="142"/>
      <c r="T8802" s="142"/>
    </row>
    <row r="8803" spans="19:20" x14ac:dyDescent="0.3">
      <c r="S8803" s="142"/>
      <c r="T8803" s="142"/>
    </row>
    <row r="8804" spans="19:20" x14ac:dyDescent="0.3">
      <c r="S8804" s="142"/>
      <c r="T8804" s="142"/>
    </row>
    <row r="8805" spans="19:20" x14ac:dyDescent="0.3">
      <c r="S8805" s="142"/>
      <c r="T8805" s="142"/>
    </row>
    <row r="8806" spans="19:20" x14ac:dyDescent="0.3">
      <c r="S8806" s="142"/>
      <c r="T8806" s="142"/>
    </row>
    <row r="8807" spans="19:20" x14ac:dyDescent="0.3">
      <c r="S8807" s="142"/>
      <c r="T8807" s="142"/>
    </row>
    <row r="8808" spans="19:20" x14ac:dyDescent="0.3">
      <c r="S8808" s="142"/>
      <c r="T8808" s="142"/>
    </row>
    <row r="8809" spans="19:20" x14ac:dyDescent="0.3">
      <c r="S8809" s="142"/>
      <c r="T8809" s="142"/>
    </row>
    <row r="8810" spans="19:20" x14ac:dyDescent="0.3">
      <c r="S8810" s="142"/>
      <c r="T8810" s="142"/>
    </row>
    <row r="8811" spans="19:20" x14ac:dyDescent="0.3">
      <c r="S8811" s="142"/>
      <c r="T8811" s="142"/>
    </row>
    <row r="8812" spans="19:20" x14ac:dyDescent="0.3">
      <c r="S8812" s="142"/>
      <c r="T8812" s="142"/>
    </row>
    <row r="8813" spans="19:20" x14ac:dyDescent="0.3">
      <c r="S8813" s="142"/>
      <c r="T8813" s="142"/>
    </row>
    <row r="8814" spans="19:20" x14ac:dyDescent="0.3">
      <c r="S8814" s="142"/>
      <c r="T8814" s="142"/>
    </row>
    <row r="8815" spans="19:20" x14ac:dyDescent="0.3">
      <c r="S8815" s="142"/>
      <c r="T8815" s="142"/>
    </row>
    <row r="8816" spans="19:20" x14ac:dyDescent="0.3">
      <c r="S8816" s="142"/>
      <c r="T8816" s="142"/>
    </row>
    <row r="8817" spans="19:20" x14ac:dyDescent="0.3">
      <c r="S8817" s="142"/>
      <c r="T8817" s="142"/>
    </row>
    <row r="8818" spans="19:20" x14ac:dyDescent="0.3">
      <c r="S8818" s="142"/>
      <c r="T8818" s="142"/>
    </row>
    <row r="8819" spans="19:20" x14ac:dyDescent="0.3">
      <c r="S8819" s="142"/>
      <c r="T8819" s="142"/>
    </row>
    <row r="8820" spans="19:20" x14ac:dyDescent="0.3">
      <c r="S8820" s="142"/>
      <c r="T8820" s="142"/>
    </row>
    <row r="8821" spans="19:20" x14ac:dyDescent="0.3">
      <c r="S8821" s="142"/>
      <c r="T8821" s="142"/>
    </row>
    <row r="8822" spans="19:20" x14ac:dyDescent="0.3">
      <c r="S8822" s="142"/>
      <c r="T8822" s="142"/>
    </row>
    <row r="8823" spans="19:20" x14ac:dyDescent="0.3">
      <c r="S8823" s="142"/>
      <c r="T8823" s="142"/>
    </row>
    <row r="8824" spans="19:20" x14ac:dyDescent="0.3">
      <c r="S8824" s="142"/>
      <c r="T8824" s="142"/>
    </row>
    <row r="8825" spans="19:20" x14ac:dyDescent="0.3">
      <c r="S8825" s="142"/>
      <c r="T8825" s="142"/>
    </row>
    <row r="8826" spans="19:20" x14ac:dyDescent="0.3">
      <c r="S8826" s="142"/>
      <c r="T8826" s="142"/>
    </row>
    <row r="8827" spans="19:20" x14ac:dyDescent="0.3">
      <c r="S8827" s="142"/>
      <c r="T8827" s="142"/>
    </row>
    <row r="8828" spans="19:20" x14ac:dyDescent="0.3">
      <c r="S8828" s="142"/>
      <c r="T8828" s="142"/>
    </row>
    <row r="8829" spans="19:20" x14ac:dyDescent="0.3">
      <c r="S8829" s="142"/>
      <c r="T8829" s="142"/>
    </row>
    <row r="8830" spans="19:20" x14ac:dyDescent="0.3">
      <c r="S8830" s="142"/>
      <c r="T8830" s="142"/>
    </row>
    <row r="8831" spans="19:20" x14ac:dyDescent="0.3">
      <c r="S8831" s="142"/>
      <c r="T8831" s="142"/>
    </row>
    <row r="8832" spans="19:20" x14ac:dyDescent="0.3">
      <c r="S8832" s="142"/>
      <c r="T8832" s="142"/>
    </row>
    <row r="8833" spans="19:20" x14ac:dyDescent="0.3">
      <c r="S8833" s="142"/>
      <c r="T8833" s="142"/>
    </row>
    <row r="8834" spans="19:20" x14ac:dyDescent="0.3">
      <c r="S8834" s="142"/>
      <c r="T8834" s="142"/>
    </row>
    <row r="8835" spans="19:20" x14ac:dyDescent="0.3">
      <c r="S8835" s="142"/>
      <c r="T8835" s="142"/>
    </row>
    <row r="8836" spans="19:20" x14ac:dyDescent="0.3">
      <c r="S8836" s="142"/>
      <c r="T8836" s="142"/>
    </row>
    <row r="8837" spans="19:20" x14ac:dyDescent="0.3">
      <c r="S8837" s="142"/>
      <c r="T8837" s="142"/>
    </row>
    <row r="8838" spans="19:20" x14ac:dyDescent="0.3">
      <c r="S8838" s="142"/>
      <c r="T8838" s="142"/>
    </row>
    <row r="8839" spans="19:20" x14ac:dyDescent="0.3">
      <c r="S8839" s="142"/>
      <c r="T8839" s="142"/>
    </row>
    <row r="8840" spans="19:20" x14ac:dyDescent="0.3">
      <c r="S8840" s="142"/>
      <c r="T8840" s="142"/>
    </row>
    <row r="8841" spans="19:20" x14ac:dyDescent="0.3">
      <c r="S8841" s="142"/>
      <c r="T8841" s="142"/>
    </row>
    <row r="8842" spans="19:20" x14ac:dyDescent="0.3">
      <c r="S8842" s="142"/>
      <c r="T8842" s="142"/>
    </row>
    <row r="8843" spans="19:20" x14ac:dyDescent="0.3">
      <c r="S8843" s="142"/>
      <c r="T8843" s="142"/>
    </row>
    <row r="8844" spans="19:20" x14ac:dyDescent="0.3">
      <c r="S8844" s="142"/>
      <c r="T8844" s="142"/>
    </row>
    <row r="8845" spans="19:20" x14ac:dyDescent="0.3">
      <c r="S8845" s="142"/>
      <c r="T8845" s="142"/>
    </row>
    <row r="8846" spans="19:20" x14ac:dyDescent="0.3">
      <c r="S8846" s="142"/>
      <c r="T8846" s="142"/>
    </row>
    <row r="8847" spans="19:20" x14ac:dyDescent="0.3">
      <c r="S8847" s="142"/>
      <c r="T8847" s="142"/>
    </row>
    <row r="8848" spans="19:20" x14ac:dyDescent="0.3">
      <c r="S8848" s="142"/>
      <c r="T8848" s="142"/>
    </row>
    <row r="8849" spans="19:20" x14ac:dyDescent="0.3">
      <c r="S8849" s="142"/>
      <c r="T8849" s="142"/>
    </row>
    <row r="8850" spans="19:20" x14ac:dyDescent="0.3">
      <c r="S8850" s="142"/>
      <c r="T8850" s="142"/>
    </row>
    <row r="8851" spans="19:20" x14ac:dyDescent="0.3">
      <c r="S8851" s="142"/>
      <c r="T8851" s="142"/>
    </row>
    <row r="8852" spans="19:20" x14ac:dyDescent="0.3">
      <c r="S8852" s="142"/>
      <c r="T8852" s="142"/>
    </row>
    <row r="8853" spans="19:20" x14ac:dyDescent="0.3">
      <c r="S8853" s="142"/>
      <c r="T8853" s="142"/>
    </row>
    <row r="8854" spans="19:20" x14ac:dyDescent="0.3">
      <c r="S8854" s="142"/>
      <c r="T8854" s="142"/>
    </row>
    <row r="8855" spans="19:20" x14ac:dyDescent="0.3">
      <c r="S8855" s="142"/>
      <c r="T8855" s="142"/>
    </row>
    <row r="8856" spans="19:20" x14ac:dyDescent="0.3">
      <c r="S8856" s="142"/>
      <c r="T8856" s="142"/>
    </row>
    <row r="8857" spans="19:20" x14ac:dyDescent="0.3">
      <c r="S8857" s="142"/>
      <c r="T8857" s="142"/>
    </row>
    <row r="8858" spans="19:20" x14ac:dyDescent="0.3">
      <c r="S8858" s="142"/>
      <c r="T8858" s="142"/>
    </row>
    <row r="8859" spans="19:20" x14ac:dyDescent="0.3">
      <c r="S8859" s="142"/>
      <c r="T8859" s="142"/>
    </row>
    <row r="8860" spans="19:20" x14ac:dyDescent="0.3">
      <c r="S8860" s="142"/>
      <c r="T8860" s="142"/>
    </row>
    <row r="8861" spans="19:20" x14ac:dyDescent="0.3">
      <c r="S8861" s="142"/>
      <c r="T8861" s="142"/>
    </row>
    <row r="8862" spans="19:20" x14ac:dyDescent="0.3">
      <c r="S8862" s="142"/>
      <c r="T8862" s="142"/>
    </row>
    <row r="8863" spans="19:20" x14ac:dyDescent="0.3">
      <c r="S8863" s="142"/>
      <c r="T8863" s="142"/>
    </row>
    <row r="8864" spans="19:20" x14ac:dyDescent="0.3">
      <c r="S8864" s="142"/>
      <c r="T8864" s="142"/>
    </row>
    <row r="8865" spans="19:20" x14ac:dyDescent="0.3">
      <c r="S8865" s="142"/>
      <c r="T8865" s="142"/>
    </row>
    <row r="8866" spans="19:20" x14ac:dyDescent="0.3">
      <c r="S8866" s="142"/>
      <c r="T8866" s="142"/>
    </row>
    <row r="8867" spans="19:20" x14ac:dyDescent="0.3">
      <c r="S8867" s="142"/>
      <c r="T8867" s="142"/>
    </row>
    <row r="8868" spans="19:20" x14ac:dyDescent="0.3">
      <c r="S8868" s="142"/>
      <c r="T8868" s="142"/>
    </row>
    <row r="8869" spans="19:20" x14ac:dyDescent="0.3">
      <c r="S8869" s="142"/>
      <c r="T8869" s="142"/>
    </row>
    <row r="8870" spans="19:20" x14ac:dyDescent="0.3">
      <c r="S8870" s="142"/>
      <c r="T8870" s="142"/>
    </row>
    <row r="8871" spans="19:20" x14ac:dyDescent="0.3">
      <c r="S8871" s="142"/>
      <c r="T8871" s="142"/>
    </row>
    <row r="8872" spans="19:20" x14ac:dyDescent="0.3">
      <c r="S8872" s="142"/>
      <c r="T8872" s="142"/>
    </row>
    <row r="8873" spans="19:20" x14ac:dyDescent="0.3">
      <c r="S8873" s="142"/>
      <c r="T8873" s="142"/>
    </row>
    <row r="8874" spans="19:20" x14ac:dyDescent="0.3">
      <c r="S8874" s="142"/>
      <c r="T8874" s="142"/>
    </row>
    <row r="8875" spans="19:20" x14ac:dyDescent="0.3">
      <c r="S8875" s="142"/>
      <c r="T8875" s="142"/>
    </row>
    <row r="8876" spans="19:20" x14ac:dyDescent="0.3">
      <c r="S8876" s="142"/>
      <c r="T8876" s="142"/>
    </row>
    <row r="8877" spans="19:20" x14ac:dyDescent="0.3">
      <c r="S8877" s="142"/>
      <c r="T8877" s="142"/>
    </row>
    <row r="8878" spans="19:20" x14ac:dyDescent="0.3">
      <c r="S8878" s="142"/>
      <c r="T8878" s="142"/>
    </row>
    <row r="8879" spans="19:20" x14ac:dyDescent="0.3">
      <c r="S8879" s="142"/>
      <c r="T8879" s="142"/>
    </row>
    <row r="8880" spans="19:20" x14ac:dyDescent="0.3">
      <c r="S8880" s="142"/>
      <c r="T8880" s="142"/>
    </row>
    <row r="8881" spans="19:20" x14ac:dyDescent="0.3">
      <c r="S8881" s="142"/>
      <c r="T8881" s="142"/>
    </row>
    <row r="8882" spans="19:20" x14ac:dyDescent="0.3">
      <c r="S8882" s="142"/>
      <c r="T8882" s="142"/>
    </row>
    <row r="8883" spans="19:20" x14ac:dyDescent="0.3">
      <c r="S8883" s="142"/>
      <c r="T8883" s="142"/>
    </row>
    <row r="8884" spans="19:20" x14ac:dyDescent="0.3">
      <c r="S8884" s="142"/>
      <c r="T8884" s="142"/>
    </row>
    <row r="8885" spans="19:20" x14ac:dyDescent="0.3">
      <c r="S8885" s="142"/>
      <c r="T8885" s="142"/>
    </row>
    <row r="8886" spans="19:20" x14ac:dyDescent="0.3">
      <c r="S8886" s="142"/>
      <c r="T8886" s="142"/>
    </row>
    <row r="8887" spans="19:20" x14ac:dyDescent="0.3">
      <c r="S8887" s="142"/>
      <c r="T8887" s="142"/>
    </row>
    <row r="8888" spans="19:20" x14ac:dyDescent="0.3">
      <c r="S8888" s="142"/>
      <c r="T8888" s="142"/>
    </row>
    <row r="8889" spans="19:20" x14ac:dyDescent="0.3">
      <c r="S8889" s="142"/>
      <c r="T8889" s="142"/>
    </row>
    <row r="8890" spans="19:20" x14ac:dyDescent="0.3">
      <c r="S8890" s="142"/>
      <c r="T8890" s="142"/>
    </row>
    <row r="8891" spans="19:20" x14ac:dyDescent="0.3">
      <c r="S8891" s="142"/>
      <c r="T8891" s="142"/>
    </row>
    <row r="8892" spans="19:20" x14ac:dyDescent="0.3">
      <c r="S8892" s="142"/>
      <c r="T8892" s="142"/>
    </row>
    <row r="8893" spans="19:20" x14ac:dyDescent="0.3">
      <c r="S8893" s="142"/>
      <c r="T8893" s="142"/>
    </row>
    <row r="8894" spans="19:20" x14ac:dyDescent="0.3">
      <c r="S8894" s="142"/>
      <c r="T8894" s="142"/>
    </row>
    <row r="8895" spans="19:20" x14ac:dyDescent="0.3">
      <c r="S8895" s="142"/>
      <c r="T8895" s="142"/>
    </row>
    <row r="8896" spans="19:20" x14ac:dyDescent="0.3">
      <c r="S8896" s="142"/>
      <c r="T8896" s="142"/>
    </row>
    <row r="8897" spans="19:20" x14ac:dyDescent="0.3">
      <c r="S8897" s="142"/>
      <c r="T8897" s="142"/>
    </row>
    <row r="8898" spans="19:20" x14ac:dyDescent="0.3">
      <c r="S8898" s="142"/>
      <c r="T8898" s="142"/>
    </row>
    <row r="8899" spans="19:20" x14ac:dyDescent="0.3">
      <c r="S8899" s="142"/>
      <c r="T8899" s="142"/>
    </row>
    <row r="8900" spans="19:20" x14ac:dyDescent="0.3">
      <c r="S8900" s="142"/>
      <c r="T8900" s="142"/>
    </row>
    <row r="8901" spans="19:20" x14ac:dyDescent="0.3">
      <c r="S8901" s="142"/>
      <c r="T8901" s="142"/>
    </row>
    <row r="8902" spans="19:20" x14ac:dyDescent="0.3">
      <c r="S8902" s="142"/>
      <c r="T8902" s="142"/>
    </row>
    <row r="8903" spans="19:20" x14ac:dyDescent="0.3">
      <c r="S8903" s="142"/>
      <c r="T8903" s="142"/>
    </row>
    <row r="8904" spans="19:20" x14ac:dyDescent="0.3">
      <c r="S8904" s="142"/>
      <c r="T8904" s="142"/>
    </row>
    <row r="8905" spans="19:20" x14ac:dyDescent="0.3">
      <c r="S8905" s="142"/>
      <c r="T8905" s="142"/>
    </row>
    <row r="8906" spans="19:20" x14ac:dyDescent="0.3">
      <c r="S8906" s="142"/>
      <c r="T8906" s="142"/>
    </row>
    <row r="8907" spans="19:20" x14ac:dyDescent="0.3">
      <c r="S8907" s="142"/>
      <c r="T8907" s="142"/>
    </row>
    <row r="8908" spans="19:20" x14ac:dyDescent="0.3">
      <c r="S8908" s="142"/>
      <c r="T8908" s="142"/>
    </row>
    <row r="8909" spans="19:20" x14ac:dyDescent="0.3">
      <c r="S8909" s="142"/>
      <c r="T8909" s="142"/>
    </row>
    <row r="8910" spans="19:20" x14ac:dyDescent="0.3">
      <c r="S8910" s="142"/>
      <c r="T8910" s="142"/>
    </row>
    <row r="8911" spans="19:20" x14ac:dyDescent="0.3">
      <c r="S8911" s="142"/>
      <c r="T8911" s="142"/>
    </row>
    <row r="8912" spans="19:20" x14ac:dyDescent="0.3">
      <c r="S8912" s="142"/>
      <c r="T8912" s="142"/>
    </row>
    <row r="8913" spans="19:20" x14ac:dyDescent="0.3">
      <c r="S8913" s="142"/>
      <c r="T8913" s="142"/>
    </row>
    <row r="8914" spans="19:20" x14ac:dyDescent="0.3">
      <c r="S8914" s="142"/>
      <c r="T8914" s="142"/>
    </row>
    <row r="8915" spans="19:20" x14ac:dyDescent="0.3">
      <c r="S8915" s="142"/>
      <c r="T8915" s="142"/>
    </row>
    <row r="8916" spans="19:20" x14ac:dyDescent="0.3">
      <c r="S8916" s="142"/>
      <c r="T8916" s="142"/>
    </row>
    <row r="8917" spans="19:20" x14ac:dyDescent="0.3">
      <c r="S8917" s="142"/>
      <c r="T8917" s="142"/>
    </row>
    <row r="8918" spans="19:20" x14ac:dyDescent="0.3">
      <c r="S8918" s="142"/>
      <c r="T8918" s="142"/>
    </row>
    <row r="8919" spans="19:20" x14ac:dyDescent="0.3">
      <c r="S8919" s="142"/>
      <c r="T8919" s="142"/>
    </row>
    <row r="8920" spans="19:20" x14ac:dyDescent="0.3">
      <c r="S8920" s="142"/>
      <c r="T8920" s="142"/>
    </row>
    <row r="8921" spans="19:20" x14ac:dyDescent="0.3">
      <c r="S8921" s="142"/>
      <c r="T8921" s="142"/>
    </row>
    <row r="8922" spans="19:20" x14ac:dyDescent="0.3">
      <c r="S8922" s="142"/>
      <c r="T8922" s="142"/>
    </row>
    <row r="8923" spans="19:20" x14ac:dyDescent="0.3">
      <c r="S8923" s="142"/>
      <c r="T8923" s="142"/>
    </row>
    <row r="8924" spans="19:20" x14ac:dyDescent="0.3">
      <c r="S8924" s="142"/>
      <c r="T8924" s="142"/>
    </row>
    <row r="8925" spans="19:20" x14ac:dyDescent="0.3">
      <c r="S8925" s="142"/>
      <c r="T8925" s="142"/>
    </row>
    <row r="8926" spans="19:20" x14ac:dyDescent="0.3">
      <c r="S8926" s="142"/>
      <c r="T8926" s="142"/>
    </row>
    <row r="8927" spans="19:20" x14ac:dyDescent="0.3">
      <c r="S8927" s="142"/>
      <c r="T8927" s="142"/>
    </row>
    <row r="8928" spans="19:20" x14ac:dyDescent="0.3">
      <c r="S8928" s="142"/>
      <c r="T8928" s="142"/>
    </row>
    <row r="8929" spans="19:20" x14ac:dyDescent="0.3">
      <c r="S8929" s="142"/>
      <c r="T8929" s="142"/>
    </row>
    <row r="8930" spans="19:20" x14ac:dyDescent="0.3">
      <c r="S8930" s="142"/>
      <c r="T8930" s="142"/>
    </row>
    <row r="8931" spans="19:20" x14ac:dyDescent="0.3">
      <c r="S8931" s="142"/>
      <c r="T8931" s="142"/>
    </row>
    <row r="8932" spans="19:20" x14ac:dyDescent="0.3">
      <c r="S8932" s="142"/>
      <c r="T8932" s="142"/>
    </row>
    <row r="8933" spans="19:20" x14ac:dyDescent="0.3">
      <c r="S8933" s="142"/>
      <c r="T8933" s="142"/>
    </row>
    <row r="8934" spans="19:20" x14ac:dyDescent="0.3">
      <c r="S8934" s="142"/>
      <c r="T8934" s="142"/>
    </row>
    <row r="8935" spans="19:20" x14ac:dyDescent="0.3">
      <c r="S8935" s="142"/>
      <c r="T8935" s="142"/>
    </row>
    <row r="8936" spans="19:20" x14ac:dyDescent="0.3">
      <c r="S8936" s="142"/>
      <c r="T8936" s="142"/>
    </row>
    <row r="8937" spans="19:20" x14ac:dyDescent="0.3">
      <c r="S8937" s="142"/>
      <c r="T8937" s="142"/>
    </row>
    <row r="8938" spans="19:20" x14ac:dyDescent="0.3">
      <c r="S8938" s="142"/>
      <c r="T8938" s="142"/>
    </row>
    <row r="8939" spans="19:20" x14ac:dyDescent="0.3">
      <c r="S8939" s="142"/>
      <c r="T8939" s="142"/>
    </row>
    <row r="8940" spans="19:20" x14ac:dyDescent="0.3">
      <c r="S8940" s="142"/>
      <c r="T8940" s="142"/>
    </row>
    <row r="8941" spans="19:20" x14ac:dyDescent="0.3">
      <c r="S8941" s="142"/>
      <c r="T8941" s="142"/>
    </row>
    <row r="8942" spans="19:20" x14ac:dyDescent="0.3">
      <c r="S8942" s="142"/>
      <c r="T8942" s="142"/>
    </row>
    <row r="8943" spans="19:20" x14ac:dyDescent="0.3">
      <c r="S8943" s="142"/>
      <c r="T8943" s="142"/>
    </row>
    <row r="8944" spans="19:20" x14ac:dyDescent="0.3">
      <c r="S8944" s="142"/>
      <c r="T8944" s="142"/>
    </row>
    <row r="8945" spans="19:20" x14ac:dyDescent="0.3">
      <c r="S8945" s="142"/>
      <c r="T8945" s="142"/>
    </row>
    <row r="8946" spans="19:20" x14ac:dyDescent="0.3">
      <c r="S8946" s="142"/>
      <c r="T8946" s="142"/>
    </row>
    <row r="8947" spans="19:20" x14ac:dyDescent="0.3">
      <c r="S8947" s="142"/>
      <c r="T8947" s="142"/>
    </row>
    <row r="8948" spans="19:20" x14ac:dyDescent="0.3">
      <c r="S8948" s="142"/>
      <c r="T8948" s="142"/>
    </row>
    <row r="8949" spans="19:20" x14ac:dyDescent="0.3">
      <c r="S8949" s="142"/>
      <c r="T8949" s="142"/>
    </row>
    <row r="8950" spans="19:20" x14ac:dyDescent="0.3">
      <c r="S8950" s="142"/>
      <c r="T8950" s="142"/>
    </row>
    <row r="8951" spans="19:20" x14ac:dyDescent="0.3">
      <c r="S8951" s="142"/>
      <c r="T8951" s="142"/>
    </row>
    <row r="8952" spans="19:20" x14ac:dyDescent="0.3">
      <c r="S8952" s="142"/>
      <c r="T8952" s="142"/>
    </row>
    <row r="8953" spans="19:20" x14ac:dyDescent="0.3">
      <c r="S8953" s="142"/>
      <c r="T8953" s="142"/>
    </row>
    <row r="8954" spans="19:20" x14ac:dyDescent="0.3">
      <c r="S8954" s="142"/>
      <c r="T8954" s="142"/>
    </row>
    <row r="8955" spans="19:20" x14ac:dyDescent="0.3">
      <c r="S8955" s="142"/>
      <c r="T8955" s="142"/>
    </row>
    <row r="8956" spans="19:20" x14ac:dyDescent="0.3">
      <c r="S8956" s="142"/>
      <c r="T8956" s="142"/>
    </row>
    <row r="8957" spans="19:20" x14ac:dyDescent="0.3">
      <c r="S8957" s="142"/>
      <c r="T8957" s="142"/>
    </row>
    <row r="8958" spans="19:20" x14ac:dyDescent="0.3">
      <c r="S8958" s="142"/>
      <c r="T8958" s="142"/>
    </row>
    <row r="8959" spans="19:20" x14ac:dyDescent="0.3">
      <c r="S8959" s="142"/>
      <c r="T8959" s="142"/>
    </row>
    <row r="8960" spans="19:20" x14ac:dyDescent="0.3">
      <c r="S8960" s="142"/>
      <c r="T8960" s="142"/>
    </row>
    <row r="8961" spans="19:20" x14ac:dyDescent="0.3">
      <c r="S8961" s="142"/>
      <c r="T8961" s="142"/>
    </row>
    <row r="8962" spans="19:20" x14ac:dyDescent="0.3">
      <c r="S8962" s="142"/>
      <c r="T8962" s="142"/>
    </row>
    <row r="8963" spans="19:20" x14ac:dyDescent="0.3">
      <c r="S8963" s="142"/>
      <c r="T8963" s="142"/>
    </row>
    <row r="8964" spans="19:20" x14ac:dyDescent="0.3">
      <c r="S8964" s="142"/>
      <c r="T8964" s="142"/>
    </row>
    <row r="8965" spans="19:20" x14ac:dyDescent="0.3">
      <c r="S8965" s="142"/>
      <c r="T8965" s="142"/>
    </row>
    <row r="8966" spans="19:20" x14ac:dyDescent="0.3">
      <c r="S8966" s="142"/>
      <c r="T8966" s="142"/>
    </row>
    <row r="8967" spans="19:20" x14ac:dyDescent="0.3">
      <c r="S8967" s="142"/>
      <c r="T8967" s="142"/>
    </row>
    <row r="8968" spans="19:20" x14ac:dyDescent="0.3">
      <c r="S8968" s="142"/>
      <c r="T8968" s="142"/>
    </row>
    <row r="8969" spans="19:20" x14ac:dyDescent="0.3">
      <c r="S8969" s="142"/>
      <c r="T8969" s="142"/>
    </row>
    <row r="8970" spans="19:20" x14ac:dyDescent="0.3">
      <c r="S8970" s="142"/>
      <c r="T8970" s="142"/>
    </row>
    <row r="8971" spans="19:20" x14ac:dyDescent="0.3">
      <c r="S8971" s="142"/>
      <c r="T8971" s="142"/>
    </row>
    <row r="8972" spans="19:20" x14ac:dyDescent="0.3">
      <c r="S8972" s="142"/>
      <c r="T8972" s="142"/>
    </row>
    <row r="8973" spans="19:20" x14ac:dyDescent="0.3">
      <c r="S8973" s="142"/>
      <c r="T8973" s="142"/>
    </row>
    <row r="8974" spans="19:20" x14ac:dyDescent="0.3">
      <c r="S8974" s="142"/>
      <c r="T8974" s="142"/>
    </row>
    <row r="8975" spans="19:20" x14ac:dyDescent="0.3">
      <c r="S8975" s="142"/>
      <c r="T8975" s="142"/>
    </row>
    <row r="8976" spans="19:20" x14ac:dyDescent="0.3">
      <c r="S8976" s="142"/>
      <c r="T8976" s="142"/>
    </row>
    <row r="8977" spans="19:20" x14ac:dyDescent="0.3">
      <c r="S8977" s="142"/>
      <c r="T8977" s="142"/>
    </row>
    <row r="8978" spans="19:20" x14ac:dyDescent="0.3">
      <c r="S8978" s="142"/>
      <c r="T8978" s="142"/>
    </row>
    <row r="8979" spans="19:20" x14ac:dyDescent="0.3">
      <c r="S8979" s="142"/>
      <c r="T8979" s="142"/>
    </row>
    <row r="8980" spans="19:20" x14ac:dyDescent="0.3">
      <c r="S8980" s="142"/>
      <c r="T8980" s="142"/>
    </row>
    <row r="8981" spans="19:20" x14ac:dyDescent="0.3">
      <c r="S8981" s="142"/>
      <c r="T8981" s="142"/>
    </row>
    <row r="8982" spans="19:20" x14ac:dyDescent="0.3">
      <c r="S8982" s="142"/>
      <c r="T8982" s="142"/>
    </row>
    <row r="8983" spans="19:20" x14ac:dyDescent="0.3">
      <c r="S8983" s="142"/>
      <c r="T8983" s="142"/>
    </row>
    <row r="8984" spans="19:20" x14ac:dyDescent="0.3">
      <c r="S8984" s="142"/>
      <c r="T8984" s="142"/>
    </row>
    <row r="8985" spans="19:20" x14ac:dyDescent="0.3">
      <c r="S8985" s="142"/>
      <c r="T8985" s="142"/>
    </row>
    <row r="8986" spans="19:20" x14ac:dyDescent="0.3">
      <c r="S8986" s="142"/>
      <c r="T8986" s="142"/>
    </row>
    <row r="8987" spans="19:20" x14ac:dyDescent="0.3">
      <c r="S8987" s="142"/>
      <c r="T8987" s="142"/>
    </row>
    <row r="8988" spans="19:20" x14ac:dyDescent="0.3">
      <c r="S8988" s="142"/>
      <c r="T8988" s="142"/>
    </row>
    <row r="8989" spans="19:20" x14ac:dyDescent="0.3">
      <c r="S8989" s="142"/>
      <c r="T8989" s="142"/>
    </row>
    <row r="8990" spans="19:20" x14ac:dyDescent="0.3">
      <c r="S8990" s="142"/>
      <c r="T8990" s="142"/>
    </row>
    <row r="8991" spans="19:20" x14ac:dyDescent="0.3">
      <c r="S8991" s="142"/>
      <c r="T8991" s="142"/>
    </row>
    <row r="8992" spans="19:20" x14ac:dyDescent="0.3">
      <c r="S8992" s="142"/>
      <c r="T8992" s="142"/>
    </row>
    <row r="8993" spans="19:20" x14ac:dyDescent="0.3">
      <c r="S8993" s="142"/>
      <c r="T8993" s="142"/>
    </row>
    <row r="8994" spans="19:20" x14ac:dyDescent="0.3">
      <c r="S8994" s="142"/>
      <c r="T8994" s="142"/>
    </row>
    <row r="8995" spans="19:20" x14ac:dyDescent="0.3">
      <c r="S8995" s="142"/>
      <c r="T8995" s="142"/>
    </row>
    <row r="8996" spans="19:20" x14ac:dyDescent="0.3">
      <c r="S8996" s="142"/>
      <c r="T8996" s="142"/>
    </row>
    <row r="8997" spans="19:20" x14ac:dyDescent="0.3">
      <c r="S8997" s="142"/>
      <c r="T8997" s="142"/>
    </row>
    <row r="8998" spans="19:20" x14ac:dyDescent="0.3">
      <c r="S8998" s="142"/>
      <c r="T8998" s="142"/>
    </row>
    <row r="8999" spans="19:20" x14ac:dyDescent="0.3">
      <c r="S8999" s="142"/>
      <c r="T8999" s="142"/>
    </row>
    <row r="9000" spans="19:20" x14ac:dyDescent="0.3">
      <c r="S9000" s="142"/>
      <c r="T9000" s="142"/>
    </row>
    <row r="9001" spans="19:20" x14ac:dyDescent="0.3">
      <c r="S9001" s="142"/>
      <c r="T9001" s="142"/>
    </row>
    <row r="9002" spans="19:20" x14ac:dyDescent="0.3">
      <c r="S9002" s="142"/>
      <c r="T9002" s="142"/>
    </row>
    <row r="9003" spans="19:20" x14ac:dyDescent="0.3">
      <c r="S9003" s="142"/>
      <c r="T9003" s="142"/>
    </row>
    <row r="9004" spans="19:20" x14ac:dyDescent="0.3">
      <c r="S9004" s="142"/>
      <c r="T9004" s="142"/>
    </row>
    <row r="9005" spans="19:20" x14ac:dyDescent="0.3">
      <c r="S9005" s="142"/>
      <c r="T9005" s="142"/>
    </row>
    <row r="9006" spans="19:20" x14ac:dyDescent="0.3">
      <c r="S9006" s="142"/>
      <c r="T9006" s="142"/>
    </row>
    <row r="9007" spans="19:20" x14ac:dyDescent="0.3">
      <c r="S9007" s="142"/>
      <c r="T9007" s="142"/>
    </row>
    <row r="9008" spans="19:20" x14ac:dyDescent="0.3">
      <c r="S9008" s="142"/>
      <c r="T9008" s="142"/>
    </row>
    <row r="9009" spans="19:20" x14ac:dyDescent="0.3">
      <c r="S9009" s="142"/>
      <c r="T9009" s="142"/>
    </row>
    <row r="9010" spans="19:20" x14ac:dyDescent="0.3">
      <c r="S9010" s="142"/>
      <c r="T9010" s="142"/>
    </row>
    <row r="9011" spans="19:20" x14ac:dyDescent="0.3">
      <c r="S9011" s="142"/>
      <c r="T9011" s="142"/>
    </row>
    <row r="9012" spans="19:20" x14ac:dyDescent="0.3">
      <c r="S9012" s="142"/>
      <c r="T9012" s="142"/>
    </row>
    <row r="9013" spans="19:20" x14ac:dyDescent="0.3">
      <c r="S9013" s="142"/>
      <c r="T9013" s="142"/>
    </row>
    <row r="9014" spans="19:20" x14ac:dyDescent="0.3">
      <c r="S9014" s="142"/>
      <c r="T9014" s="142"/>
    </row>
    <row r="9015" spans="19:20" x14ac:dyDescent="0.3">
      <c r="S9015" s="142"/>
      <c r="T9015" s="142"/>
    </row>
    <row r="9016" spans="19:20" x14ac:dyDescent="0.3">
      <c r="S9016" s="142"/>
      <c r="T9016" s="142"/>
    </row>
    <row r="9017" spans="19:20" x14ac:dyDescent="0.3">
      <c r="S9017" s="142"/>
      <c r="T9017" s="142"/>
    </row>
    <row r="9018" spans="19:20" x14ac:dyDescent="0.3">
      <c r="S9018" s="142"/>
      <c r="T9018" s="142"/>
    </row>
    <row r="9019" spans="19:20" x14ac:dyDescent="0.3">
      <c r="S9019" s="142"/>
      <c r="T9019" s="142"/>
    </row>
    <row r="9020" spans="19:20" x14ac:dyDescent="0.3">
      <c r="S9020" s="142"/>
      <c r="T9020" s="142"/>
    </row>
    <row r="9021" spans="19:20" x14ac:dyDescent="0.3">
      <c r="S9021" s="142"/>
      <c r="T9021" s="142"/>
    </row>
    <row r="9022" spans="19:20" x14ac:dyDescent="0.3">
      <c r="S9022" s="142"/>
      <c r="T9022" s="142"/>
    </row>
    <row r="9023" spans="19:20" x14ac:dyDescent="0.3">
      <c r="S9023" s="142"/>
      <c r="T9023" s="142"/>
    </row>
    <row r="9024" spans="19:20" x14ac:dyDescent="0.3">
      <c r="S9024" s="142"/>
      <c r="T9024" s="142"/>
    </row>
    <row r="9025" spans="19:20" x14ac:dyDescent="0.3">
      <c r="S9025" s="142"/>
      <c r="T9025" s="142"/>
    </row>
    <row r="9026" spans="19:20" x14ac:dyDescent="0.3">
      <c r="S9026" s="142"/>
      <c r="T9026" s="142"/>
    </row>
    <row r="9027" spans="19:20" x14ac:dyDescent="0.3">
      <c r="S9027" s="142"/>
      <c r="T9027" s="142"/>
    </row>
    <row r="9028" spans="19:20" x14ac:dyDescent="0.3">
      <c r="S9028" s="142"/>
      <c r="T9028" s="142"/>
    </row>
    <row r="9029" spans="19:20" x14ac:dyDescent="0.3">
      <c r="S9029" s="142"/>
      <c r="T9029" s="142"/>
    </row>
    <row r="9030" spans="19:20" x14ac:dyDescent="0.3">
      <c r="S9030" s="142"/>
      <c r="T9030" s="142"/>
    </row>
    <row r="9031" spans="19:20" x14ac:dyDescent="0.3">
      <c r="S9031" s="142"/>
      <c r="T9031" s="142"/>
    </row>
    <row r="9032" spans="19:20" x14ac:dyDescent="0.3">
      <c r="S9032" s="142"/>
      <c r="T9032" s="142"/>
    </row>
    <row r="9033" spans="19:20" x14ac:dyDescent="0.3">
      <c r="S9033" s="142"/>
      <c r="T9033" s="142"/>
    </row>
    <row r="9034" spans="19:20" x14ac:dyDescent="0.3">
      <c r="S9034" s="142"/>
      <c r="T9034" s="142"/>
    </row>
    <row r="9035" spans="19:20" x14ac:dyDescent="0.3">
      <c r="S9035" s="142"/>
      <c r="T9035" s="142"/>
    </row>
    <row r="9036" spans="19:20" x14ac:dyDescent="0.3">
      <c r="S9036" s="142"/>
      <c r="T9036" s="142"/>
    </row>
    <row r="9037" spans="19:20" x14ac:dyDescent="0.3">
      <c r="S9037" s="142"/>
      <c r="T9037" s="142"/>
    </row>
    <row r="9038" spans="19:20" x14ac:dyDescent="0.3">
      <c r="S9038" s="142"/>
      <c r="T9038" s="142"/>
    </row>
    <row r="9039" spans="19:20" x14ac:dyDescent="0.3">
      <c r="S9039" s="142"/>
      <c r="T9039" s="142"/>
    </row>
    <row r="9040" spans="19:20" x14ac:dyDescent="0.3">
      <c r="S9040" s="142"/>
      <c r="T9040" s="142"/>
    </row>
    <row r="9041" spans="19:20" x14ac:dyDescent="0.3">
      <c r="S9041" s="142"/>
      <c r="T9041" s="142"/>
    </row>
    <row r="9042" spans="19:20" x14ac:dyDescent="0.3">
      <c r="S9042" s="142"/>
      <c r="T9042" s="142"/>
    </row>
    <row r="9043" spans="19:20" x14ac:dyDescent="0.3">
      <c r="S9043" s="142"/>
      <c r="T9043" s="142"/>
    </row>
    <row r="9044" spans="19:20" x14ac:dyDescent="0.3">
      <c r="S9044" s="142"/>
      <c r="T9044" s="142"/>
    </row>
    <row r="9045" spans="19:20" x14ac:dyDescent="0.3">
      <c r="S9045" s="142"/>
      <c r="T9045" s="142"/>
    </row>
    <row r="9046" spans="19:20" x14ac:dyDescent="0.3">
      <c r="S9046" s="142"/>
      <c r="T9046" s="142"/>
    </row>
    <row r="9047" spans="19:20" x14ac:dyDescent="0.3">
      <c r="S9047" s="142"/>
      <c r="T9047" s="142"/>
    </row>
    <row r="9048" spans="19:20" x14ac:dyDescent="0.3">
      <c r="S9048" s="142"/>
      <c r="T9048" s="142"/>
    </row>
    <row r="9049" spans="19:20" x14ac:dyDescent="0.3">
      <c r="S9049" s="142"/>
      <c r="T9049" s="142"/>
    </row>
    <row r="9050" spans="19:20" x14ac:dyDescent="0.3">
      <c r="S9050" s="142"/>
      <c r="T9050" s="142"/>
    </row>
    <row r="9051" spans="19:20" x14ac:dyDescent="0.3">
      <c r="S9051" s="142"/>
      <c r="T9051" s="142"/>
    </row>
    <row r="9052" spans="19:20" x14ac:dyDescent="0.3">
      <c r="S9052" s="142"/>
      <c r="T9052" s="142"/>
    </row>
    <row r="9053" spans="19:20" x14ac:dyDescent="0.3">
      <c r="S9053" s="142"/>
      <c r="T9053" s="142"/>
    </row>
    <row r="9054" spans="19:20" x14ac:dyDescent="0.3">
      <c r="S9054" s="142"/>
      <c r="T9054" s="142"/>
    </row>
    <row r="9055" spans="19:20" x14ac:dyDescent="0.3">
      <c r="S9055" s="142"/>
      <c r="T9055" s="142"/>
    </row>
    <row r="9056" spans="19:20" x14ac:dyDescent="0.3">
      <c r="S9056" s="142"/>
      <c r="T9056" s="142"/>
    </row>
    <row r="9057" spans="19:20" x14ac:dyDescent="0.3">
      <c r="S9057" s="142"/>
      <c r="T9057" s="142"/>
    </row>
    <row r="9058" spans="19:20" x14ac:dyDescent="0.3">
      <c r="S9058" s="142"/>
      <c r="T9058" s="142"/>
    </row>
    <row r="9059" spans="19:20" x14ac:dyDescent="0.3">
      <c r="S9059" s="142"/>
      <c r="T9059" s="142"/>
    </row>
    <row r="9060" spans="19:20" x14ac:dyDescent="0.3">
      <c r="S9060" s="142"/>
      <c r="T9060" s="142"/>
    </row>
    <row r="9061" spans="19:20" x14ac:dyDescent="0.3">
      <c r="S9061" s="142"/>
      <c r="T9061" s="142"/>
    </row>
    <row r="9062" spans="19:20" x14ac:dyDescent="0.3">
      <c r="S9062" s="142"/>
      <c r="T9062" s="142"/>
    </row>
    <row r="9063" spans="19:20" x14ac:dyDescent="0.3">
      <c r="S9063" s="142"/>
      <c r="T9063" s="142"/>
    </row>
    <row r="9064" spans="19:20" x14ac:dyDescent="0.3">
      <c r="S9064" s="142"/>
      <c r="T9064" s="142"/>
    </row>
    <row r="9065" spans="19:20" x14ac:dyDescent="0.3">
      <c r="S9065" s="142"/>
      <c r="T9065" s="142"/>
    </row>
    <row r="9066" spans="19:20" x14ac:dyDescent="0.3">
      <c r="S9066" s="142"/>
      <c r="T9066" s="142"/>
    </row>
    <row r="9067" spans="19:20" x14ac:dyDescent="0.3">
      <c r="S9067" s="142"/>
      <c r="T9067" s="142"/>
    </row>
    <row r="9068" spans="19:20" x14ac:dyDescent="0.3">
      <c r="S9068" s="142"/>
      <c r="T9068" s="142"/>
    </row>
    <row r="9069" spans="19:20" x14ac:dyDescent="0.3">
      <c r="S9069" s="142"/>
      <c r="T9069" s="142"/>
    </row>
    <row r="9070" spans="19:20" x14ac:dyDescent="0.3">
      <c r="S9070" s="142"/>
      <c r="T9070" s="142"/>
    </row>
    <row r="9071" spans="19:20" x14ac:dyDescent="0.3">
      <c r="S9071" s="142"/>
      <c r="T9071" s="142"/>
    </row>
    <row r="9072" spans="19:20" x14ac:dyDescent="0.3">
      <c r="S9072" s="142"/>
      <c r="T9072" s="142"/>
    </row>
    <row r="9073" spans="19:20" x14ac:dyDescent="0.3">
      <c r="S9073" s="142"/>
      <c r="T9073" s="142"/>
    </row>
    <row r="9074" spans="19:20" x14ac:dyDescent="0.3">
      <c r="S9074" s="142"/>
      <c r="T9074" s="142"/>
    </row>
    <row r="9075" spans="19:20" x14ac:dyDescent="0.3">
      <c r="S9075" s="142"/>
      <c r="T9075" s="142"/>
    </row>
    <row r="9076" spans="19:20" x14ac:dyDescent="0.3">
      <c r="S9076" s="142"/>
      <c r="T9076" s="142"/>
    </row>
    <row r="9077" spans="19:20" x14ac:dyDescent="0.3">
      <c r="S9077" s="142"/>
      <c r="T9077" s="142"/>
    </row>
    <row r="9078" spans="19:20" x14ac:dyDescent="0.3">
      <c r="S9078" s="142"/>
      <c r="T9078" s="142"/>
    </row>
    <row r="9079" spans="19:20" x14ac:dyDescent="0.3">
      <c r="S9079" s="142"/>
      <c r="T9079" s="142"/>
    </row>
    <row r="9080" spans="19:20" x14ac:dyDescent="0.3">
      <c r="S9080" s="142"/>
      <c r="T9080" s="142"/>
    </row>
    <row r="9081" spans="19:20" x14ac:dyDescent="0.3">
      <c r="S9081" s="142"/>
      <c r="T9081" s="142"/>
    </row>
    <row r="9082" spans="19:20" x14ac:dyDescent="0.3">
      <c r="S9082" s="142"/>
      <c r="T9082" s="142"/>
    </row>
    <row r="9083" spans="19:20" x14ac:dyDescent="0.3">
      <c r="S9083" s="142"/>
      <c r="T9083" s="142"/>
    </row>
    <row r="9084" spans="19:20" x14ac:dyDescent="0.3">
      <c r="S9084" s="142"/>
      <c r="T9084" s="142"/>
    </row>
    <row r="9085" spans="19:20" x14ac:dyDescent="0.3">
      <c r="S9085" s="142"/>
      <c r="T9085" s="142"/>
    </row>
    <row r="9086" spans="19:20" x14ac:dyDescent="0.3">
      <c r="S9086" s="142"/>
      <c r="T9086" s="142"/>
    </row>
    <row r="9087" spans="19:20" x14ac:dyDescent="0.3">
      <c r="S9087" s="142"/>
      <c r="T9087" s="142"/>
    </row>
    <row r="9088" spans="19:20" x14ac:dyDescent="0.3">
      <c r="S9088" s="142"/>
      <c r="T9088" s="142"/>
    </row>
    <row r="9089" spans="19:20" x14ac:dyDescent="0.3">
      <c r="S9089" s="142"/>
      <c r="T9089" s="142"/>
    </row>
    <row r="9090" spans="19:20" x14ac:dyDescent="0.3">
      <c r="S9090" s="142"/>
      <c r="T9090" s="142"/>
    </row>
    <row r="9091" spans="19:20" x14ac:dyDescent="0.3">
      <c r="S9091" s="142"/>
      <c r="T9091" s="142"/>
    </row>
    <row r="9092" spans="19:20" x14ac:dyDescent="0.3">
      <c r="S9092" s="142"/>
      <c r="T9092" s="142"/>
    </row>
    <row r="9093" spans="19:20" x14ac:dyDescent="0.3">
      <c r="S9093" s="142"/>
      <c r="T9093" s="142"/>
    </row>
    <row r="9094" spans="19:20" x14ac:dyDescent="0.3">
      <c r="S9094" s="142"/>
      <c r="T9094" s="142"/>
    </row>
    <row r="9095" spans="19:20" x14ac:dyDescent="0.3">
      <c r="S9095" s="142"/>
      <c r="T9095" s="142"/>
    </row>
    <row r="9096" spans="19:20" x14ac:dyDescent="0.3">
      <c r="S9096" s="142"/>
      <c r="T9096" s="142"/>
    </row>
    <row r="9097" spans="19:20" x14ac:dyDescent="0.3">
      <c r="S9097" s="142"/>
      <c r="T9097" s="142"/>
    </row>
    <row r="9098" spans="19:20" x14ac:dyDescent="0.3">
      <c r="S9098" s="142"/>
      <c r="T9098" s="142"/>
    </row>
    <row r="9099" spans="19:20" x14ac:dyDescent="0.3">
      <c r="S9099" s="142"/>
      <c r="T9099" s="142"/>
    </row>
    <row r="9100" spans="19:20" x14ac:dyDescent="0.3">
      <c r="S9100" s="142"/>
      <c r="T9100" s="142"/>
    </row>
    <row r="9101" spans="19:20" x14ac:dyDescent="0.3">
      <c r="S9101" s="142"/>
      <c r="T9101" s="142"/>
    </row>
    <row r="9102" spans="19:20" x14ac:dyDescent="0.3">
      <c r="S9102" s="142"/>
      <c r="T9102" s="142"/>
    </row>
    <row r="9103" spans="19:20" x14ac:dyDescent="0.3">
      <c r="S9103" s="142"/>
      <c r="T9103" s="142"/>
    </row>
    <row r="9104" spans="19:20" x14ac:dyDescent="0.3">
      <c r="S9104" s="142"/>
      <c r="T9104" s="142"/>
    </row>
    <row r="9105" spans="19:20" x14ac:dyDescent="0.3">
      <c r="S9105" s="142"/>
      <c r="T9105" s="142"/>
    </row>
    <row r="9106" spans="19:20" x14ac:dyDescent="0.3">
      <c r="S9106" s="142"/>
      <c r="T9106" s="142"/>
    </row>
    <row r="9107" spans="19:20" x14ac:dyDescent="0.3">
      <c r="S9107" s="142"/>
      <c r="T9107" s="142"/>
    </row>
    <row r="9108" spans="19:20" x14ac:dyDescent="0.3">
      <c r="S9108" s="142"/>
      <c r="T9108" s="142"/>
    </row>
    <row r="9109" spans="19:20" x14ac:dyDescent="0.3">
      <c r="S9109" s="142"/>
      <c r="T9109" s="142"/>
    </row>
    <row r="9110" spans="19:20" x14ac:dyDescent="0.3">
      <c r="S9110" s="142"/>
      <c r="T9110" s="142"/>
    </row>
    <row r="9111" spans="19:20" x14ac:dyDescent="0.3">
      <c r="S9111" s="142"/>
      <c r="T9111" s="142"/>
    </row>
    <row r="9112" spans="19:20" x14ac:dyDescent="0.3">
      <c r="S9112" s="142"/>
      <c r="T9112" s="142"/>
    </row>
    <row r="9113" spans="19:20" x14ac:dyDescent="0.3">
      <c r="S9113" s="142"/>
      <c r="T9113" s="142"/>
    </row>
    <row r="9114" spans="19:20" x14ac:dyDescent="0.3">
      <c r="S9114" s="142"/>
      <c r="T9114" s="142"/>
    </row>
    <row r="9115" spans="19:20" x14ac:dyDescent="0.3">
      <c r="S9115" s="142"/>
      <c r="T9115" s="142"/>
    </row>
    <row r="9116" spans="19:20" x14ac:dyDescent="0.3">
      <c r="S9116" s="142"/>
      <c r="T9116" s="142"/>
    </row>
    <row r="9117" spans="19:20" x14ac:dyDescent="0.3">
      <c r="S9117" s="142"/>
      <c r="T9117" s="142"/>
    </row>
    <row r="9118" spans="19:20" x14ac:dyDescent="0.3">
      <c r="S9118" s="142"/>
      <c r="T9118" s="142"/>
    </row>
    <row r="9119" spans="19:20" x14ac:dyDescent="0.3">
      <c r="S9119" s="142"/>
      <c r="T9119" s="142"/>
    </row>
    <row r="9120" spans="19:20" x14ac:dyDescent="0.3">
      <c r="S9120" s="142"/>
      <c r="T9120" s="142"/>
    </row>
    <row r="9121" spans="19:20" x14ac:dyDescent="0.3">
      <c r="S9121" s="142"/>
      <c r="T9121" s="142"/>
    </row>
    <row r="9122" spans="19:20" x14ac:dyDescent="0.3">
      <c r="S9122" s="142"/>
      <c r="T9122" s="142"/>
    </row>
    <row r="9123" spans="19:20" x14ac:dyDescent="0.3">
      <c r="S9123" s="142"/>
      <c r="T9123" s="142"/>
    </row>
    <row r="9124" spans="19:20" x14ac:dyDescent="0.3">
      <c r="S9124" s="142"/>
      <c r="T9124" s="142"/>
    </row>
    <row r="9125" spans="19:20" x14ac:dyDescent="0.3">
      <c r="S9125" s="142"/>
      <c r="T9125" s="142"/>
    </row>
    <row r="9126" spans="19:20" x14ac:dyDescent="0.3">
      <c r="S9126" s="142"/>
      <c r="T9126" s="142"/>
    </row>
    <row r="9127" spans="19:20" x14ac:dyDescent="0.3">
      <c r="S9127" s="142"/>
      <c r="T9127" s="142"/>
    </row>
    <row r="9128" spans="19:20" x14ac:dyDescent="0.3">
      <c r="S9128" s="142"/>
      <c r="T9128" s="142"/>
    </row>
    <row r="9129" spans="19:20" x14ac:dyDescent="0.3">
      <c r="S9129" s="142"/>
      <c r="T9129" s="142"/>
    </row>
    <row r="9130" spans="19:20" x14ac:dyDescent="0.3">
      <c r="S9130" s="142"/>
      <c r="T9130" s="142"/>
    </row>
    <row r="9131" spans="19:20" x14ac:dyDescent="0.3">
      <c r="S9131" s="142"/>
      <c r="T9131" s="142"/>
    </row>
    <row r="9132" spans="19:20" x14ac:dyDescent="0.3">
      <c r="S9132" s="142"/>
      <c r="T9132" s="142"/>
    </row>
    <row r="9133" spans="19:20" x14ac:dyDescent="0.3">
      <c r="S9133" s="142"/>
      <c r="T9133" s="142"/>
    </row>
    <row r="9134" spans="19:20" x14ac:dyDescent="0.3">
      <c r="S9134" s="142"/>
      <c r="T9134" s="142"/>
    </row>
    <row r="9135" spans="19:20" x14ac:dyDescent="0.3">
      <c r="S9135" s="142"/>
      <c r="T9135" s="142"/>
    </row>
    <row r="9136" spans="19:20" x14ac:dyDescent="0.3">
      <c r="S9136" s="142"/>
      <c r="T9136" s="142"/>
    </row>
    <row r="9137" spans="19:20" x14ac:dyDescent="0.3">
      <c r="S9137" s="142"/>
      <c r="T9137" s="142"/>
    </row>
    <row r="9138" spans="19:20" x14ac:dyDescent="0.3">
      <c r="S9138" s="142"/>
      <c r="T9138" s="142"/>
    </row>
    <row r="9139" spans="19:20" x14ac:dyDescent="0.3">
      <c r="S9139" s="142"/>
      <c r="T9139" s="142"/>
    </row>
    <row r="9140" spans="19:20" x14ac:dyDescent="0.3">
      <c r="S9140" s="142"/>
      <c r="T9140" s="142"/>
    </row>
    <row r="9141" spans="19:20" x14ac:dyDescent="0.3">
      <c r="S9141" s="142"/>
      <c r="T9141" s="142"/>
    </row>
    <row r="9142" spans="19:20" x14ac:dyDescent="0.3">
      <c r="S9142" s="142"/>
      <c r="T9142" s="142"/>
    </row>
    <row r="9143" spans="19:20" x14ac:dyDescent="0.3">
      <c r="S9143" s="142"/>
      <c r="T9143" s="142"/>
    </row>
    <row r="9144" spans="19:20" x14ac:dyDescent="0.3">
      <c r="S9144" s="142"/>
      <c r="T9144" s="142"/>
    </row>
    <row r="9145" spans="19:20" x14ac:dyDescent="0.3">
      <c r="S9145" s="142"/>
      <c r="T9145" s="142"/>
    </row>
    <row r="9146" spans="19:20" x14ac:dyDescent="0.3">
      <c r="S9146" s="142"/>
      <c r="T9146" s="142"/>
    </row>
    <row r="9147" spans="19:20" x14ac:dyDescent="0.3">
      <c r="S9147" s="142"/>
      <c r="T9147" s="142"/>
    </row>
    <row r="9148" spans="19:20" x14ac:dyDescent="0.3">
      <c r="S9148" s="142"/>
      <c r="T9148" s="142"/>
    </row>
    <row r="9149" spans="19:20" x14ac:dyDescent="0.3">
      <c r="S9149" s="142"/>
      <c r="T9149" s="142"/>
    </row>
    <row r="9150" spans="19:20" x14ac:dyDescent="0.3">
      <c r="S9150" s="142"/>
      <c r="T9150" s="142"/>
    </row>
    <row r="9151" spans="19:20" x14ac:dyDescent="0.3">
      <c r="S9151" s="142"/>
      <c r="T9151" s="142"/>
    </row>
    <row r="9152" spans="19:20" x14ac:dyDescent="0.3">
      <c r="S9152" s="142"/>
      <c r="T9152" s="142"/>
    </row>
    <row r="9153" spans="19:20" x14ac:dyDescent="0.3">
      <c r="S9153" s="142"/>
      <c r="T9153" s="142"/>
    </row>
    <row r="9154" spans="19:20" x14ac:dyDescent="0.3">
      <c r="S9154" s="142"/>
      <c r="T9154" s="142"/>
    </row>
    <row r="9155" spans="19:20" x14ac:dyDescent="0.3">
      <c r="S9155" s="142"/>
      <c r="T9155" s="142"/>
    </row>
    <row r="9156" spans="19:20" x14ac:dyDescent="0.3">
      <c r="S9156" s="142"/>
      <c r="T9156" s="142"/>
    </row>
    <row r="9157" spans="19:20" x14ac:dyDescent="0.3">
      <c r="S9157" s="142"/>
      <c r="T9157" s="142"/>
    </row>
    <row r="9158" spans="19:20" x14ac:dyDescent="0.3">
      <c r="S9158" s="142"/>
      <c r="T9158" s="142"/>
    </row>
    <row r="9159" spans="19:20" x14ac:dyDescent="0.3">
      <c r="S9159" s="142"/>
      <c r="T9159" s="142"/>
    </row>
    <row r="9160" spans="19:20" x14ac:dyDescent="0.3">
      <c r="S9160" s="142"/>
      <c r="T9160" s="142"/>
    </row>
    <row r="9161" spans="19:20" x14ac:dyDescent="0.3">
      <c r="S9161" s="142"/>
      <c r="T9161" s="142"/>
    </row>
    <row r="9162" spans="19:20" x14ac:dyDescent="0.3">
      <c r="S9162" s="142"/>
      <c r="T9162" s="142"/>
    </row>
    <row r="9163" spans="19:20" x14ac:dyDescent="0.3">
      <c r="S9163" s="142"/>
      <c r="T9163" s="142"/>
    </row>
    <row r="9164" spans="19:20" x14ac:dyDescent="0.3">
      <c r="S9164" s="142"/>
      <c r="T9164" s="142"/>
    </row>
    <row r="9165" spans="19:20" x14ac:dyDescent="0.3">
      <c r="S9165" s="142"/>
      <c r="T9165" s="142"/>
    </row>
    <row r="9166" spans="19:20" x14ac:dyDescent="0.3">
      <c r="S9166" s="142"/>
      <c r="T9166" s="142"/>
    </row>
    <row r="9167" spans="19:20" x14ac:dyDescent="0.3">
      <c r="S9167" s="142"/>
      <c r="T9167" s="142"/>
    </row>
    <row r="9168" spans="19:20" x14ac:dyDescent="0.3">
      <c r="S9168" s="142"/>
      <c r="T9168" s="142"/>
    </row>
    <row r="9169" spans="19:20" x14ac:dyDescent="0.3">
      <c r="S9169" s="142"/>
      <c r="T9169" s="142"/>
    </row>
    <row r="9170" spans="19:20" x14ac:dyDescent="0.3">
      <c r="S9170" s="142"/>
      <c r="T9170" s="142"/>
    </row>
    <row r="9171" spans="19:20" x14ac:dyDescent="0.3">
      <c r="S9171" s="142"/>
      <c r="T9171" s="142"/>
    </row>
    <row r="9172" spans="19:20" x14ac:dyDescent="0.3">
      <c r="S9172" s="142"/>
      <c r="T9172" s="142"/>
    </row>
    <row r="9173" spans="19:20" x14ac:dyDescent="0.3">
      <c r="S9173" s="142"/>
      <c r="T9173" s="142"/>
    </row>
    <row r="9174" spans="19:20" x14ac:dyDescent="0.3">
      <c r="S9174" s="142"/>
      <c r="T9174" s="142"/>
    </row>
    <row r="9175" spans="19:20" x14ac:dyDescent="0.3">
      <c r="S9175" s="142"/>
      <c r="T9175" s="142"/>
    </row>
    <row r="9176" spans="19:20" x14ac:dyDescent="0.3">
      <c r="S9176" s="142"/>
      <c r="T9176" s="142"/>
    </row>
    <row r="9177" spans="19:20" x14ac:dyDescent="0.3">
      <c r="S9177" s="142"/>
      <c r="T9177" s="142"/>
    </row>
    <row r="9178" spans="19:20" x14ac:dyDescent="0.3">
      <c r="S9178" s="142"/>
      <c r="T9178" s="142"/>
    </row>
    <row r="9179" spans="19:20" x14ac:dyDescent="0.3">
      <c r="S9179" s="142"/>
      <c r="T9179" s="142"/>
    </row>
    <row r="9180" spans="19:20" x14ac:dyDescent="0.3">
      <c r="S9180" s="142"/>
      <c r="T9180" s="142"/>
    </row>
    <row r="9181" spans="19:20" x14ac:dyDescent="0.3">
      <c r="S9181" s="142"/>
      <c r="T9181" s="142"/>
    </row>
    <row r="9182" spans="19:20" x14ac:dyDescent="0.3">
      <c r="S9182" s="142"/>
      <c r="T9182" s="142"/>
    </row>
    <row r="9183" spans="19:20" x14ac:dyDescent="0.3">
      <c r="S9183" s="142"/>
      <c r="T9183" s="142"/>
    </row>
    <row r="9184" spans="19:20" x14ac:dyDescent="0.3">
      <c r="S9184" s="142"/>
      <c r="T9184" s="142"/>
    </row>
    <row r="9185" spans="19:20" x14ac:dyDescent="0.3">
      <c r="S9185" s="142"/>
      <c r="T9185" s="142"/>
    </row>
    <row r="9186" spans="19:20" x14ac:dyDescent="0.3">
      <c r="S9186" s="142"/>
      <c r="T9186" s="142"/>
    </row>
    <row r="9187" spans="19:20" x14ac:dyDescent="0.3">
      <c r="S9187" s="142"/>
      <c r="T9187" s="142"/>
    </row>
    <row r="9188" spans="19:20" x14ac:dyDescent="0.3">
      <c r="S9188" s="142"/>
      <c r="T9188" s="142"/>
    </row>
    <row r="9189" spans="19:20" x14ac:dyDescent="0.3">
      <c r="S9189" s="142"/>
      <c r="T9189" s="142"/>
    </row>
    <row r="9190" spans="19:20" x14ac:dyDescent="0.3">
      <c r="S9190" s="142"/>
      <c r="T9190" s="142"/>
    </row>
    <row r="9191" spans="19:20" x14ac:dyDescent="0.3">
      <c r="S9191" s="142"/>
      <c r="T9191" s="142"/>
    </row>
    <row r="9192" spans="19:20" x14ac:dyDescent="0.3">
      <c r="S9192" s="142"/>
      <c r="T9192" s="142"/>
    </row>
    <row r="9193" spans="19:20" x14ac:dyDescent="0.3">
      <c r="S9193" s="142"/>
      <c r="T9193" s="142"/>
    </row>
    <row r="9194" spans="19:20" x14ac:dyDescent="0.3">
      <c r="S9194" s="142"/>
      <c r="T9194" s="142"/>
    </row>
    <row r="9195" spans="19:20" x14ac:dyDescent="0.3">
      <c r="S9195" s="142"/>
      <c r="T9195" s="142"/>
    </row>
    <row r="9196" spans="19:20" x14ac:dyDescent="0.3">
      <c r="S9196" s="142"/>
      <c r="T9196" s="142"/>
    </row>
    <row r="9197" spans="19:20" x14ac:dyDescent="0.3">
      <c r="S9197" s="142"/>
      <c r="T9197" s="142"/>
    </row>
    <row r="9198" spans="19:20" x14ac:dyDescent="0.3">
      <c r="S9198" s="142"/>
      <c r="T9198" s="142"/>
    </row>
    <row r="9199" spans="19:20" x14ac:dyDescent="0.3">
      <c r="S9199" s="142"/>
      <c r="T9199" s="142"/>
    </row>
    <row r="9200" spans="19:20" x14ac:dyDescent="0.3">
      <c r="S9200" s="142"/>
      <c r="T9200" s="142"/>
    </row>
    <row r="9201" spans="19:20" x14ac:dyDescent="0.3">
      <c r="S9201" s="142"/>
      <c r="T9201" s="142"/>
    </row>
    <row r="9202" spans="19:20" x14ac:dyDescent="0.3">
      <c r="S9202" s="142"/>
      <c r="T9202" s="142"/>
    </row>
    <row r="9203" spans="19:20" x14ac:dyDescent="0.3">
      <c r="S9203" s="142"/>
      <c r="T9203" s="142"/>
    </row>
    <row r="9204" spans="19:20" x14ac:dyDescent="0.3">
      <c r="S9204" s="142"/>
      <c r="T9204" s="142"/>
    </row>
    <row r="9205" spans="19:20" x14ac:dyDescent="0.3">
      <c r="S9205" s="142"/>
      <c r="T9205" s="142"/>
    </row>
    <row r="9206" spans="19:20" x14ac:dyDescent="0.3">
      <c r="S9206" s="142"/>
      <c r="T9206" s="142"/>
    </row>
    <row r="9207" spans="19:20" x14ac:dyDescent="0.3">
      <c r="S9207" s="142"/>
      <c r="T9207" s="142"/>
    </row>
    <row r="9208" spans="19:20" x14ac:dyDescent="0.3">
      <c r="S9208" s="142"/>
      <c r="T9208" s="142"/>
    </row>
    <row r="9209" spans="19:20" x14ac:dyDescent="0.3">
      <c r="S9209" s="142"/>
      <c r="T9209" s="142"/>
    </row>
    <row r="9210" spans="19:20" x14ac:dyDescent="0.3">
      <c r="S9210" s="142"/>
      <c r="T9210" s="142"/>
    </row>
    <row r="9211" spans="19:20" x14ac:dyDescent="0.3">
      <c r="S9211" s="142"/>
      <c r="T9211" s="142"/>
    </row>
    <row r="9212" spans="19:20" x14ac:dyDescent="0.3">
      <c r="S9212" s="142"/>
      <c r="T9212" s="142"/>
    </row>
    <row r="9213" spans="19:20" x14ac:dyDescent="0.3">
      <c r="S9213" s="142"/>
      <c r="T9213" s="142"/>
    </row>
    <row r="9214" spans="19:20" x14ac:dyDescent="0.3">
      <c r="S9214" s="142"/>
      <c r="T9214" s="142"/>
    </row>
    <row r="9215" spans="19:20" x14ac:dyDescent="0.3">
      <c r="S9215" s="142"/>
      <c r="T9215" s="142"/>
    </row>
    <row r="9216" spans="19:20" x14ac:dyDescent="0.3">
      <c r="S9216" s="142"/>
      <c r="T9216" s="142"/>
    </row>
    <row r="9217" spans="19:20" x14ac:dyDescent="0.3">
      <c r="S9217" s="142"/>
      <c r="T9217" s="142"/>
    </row>
    <row r="9218" spans="19:20" x14ac:dyDescent="0.3">
      <c r="S9218" s="142"/>
      <c r="T9218" s="142"/>
    </row>
    <row r="9219" spans="19:20" x14ac:dyDescent="0.3">
      <c r="S9219" s="142"/>
      <c r="T9219" s="142"/>
    </row>
    <row r="9220" spans="19:20" x14ac:dyDescent="0.3">
      <c r="S9220" s="142"/>
      <c r="T9220" s="142"/>
    </row>
    <row r="9221" spans="19:20" x14ac:dyDescent="0.3">
      <c r="S9221" s="142"/>
      <c r="T9221" s="142"/>
    </row>
    <row r="9222" spans="19:20" x14ac:dyDescent="0.3">
      <c r="S9222" s="142"/>
      <c r="T9222" s="142"/>
    </row>
    <row r="9223" spans="19:20" x14ac:dyDescent="0.3">
      <c r="S9223" s="142"/>
      <c r="T9223" s="142"/>
    </row>
    <row r="9224" spans="19:20" x14ac:dyDescent="0.3">
      <c r="S9224" s="142"/>
      <c r="T9224" s="142"/>
    </row>
    <row r="9225" spans="19:20" x14ac:dyDescent="0.3">
      <c r="S9225" s="142"/>
      <c r="T9225" s="142"/>
    </row>
    <row r="9226" spans="19:20" x14ac:dyDescent="0.3">
      <c r="S9226" s="142"/>
      <c r="T9226" s="142"/>
    </row>
    <row r="9227" spans="19:20" x14ac:dyDescent="0.3">
      <c r="S9227" s="142"/>
      <c r="T9227" s="142"/>
    </row>
    <row r="9228" spans="19:20" x14ac:dyDescent="0.3">
      <c r="S9228" s="142"/>
      <c r="T9228" s="142"/>
    </row>
    <row r="9229" spans="19:20" x14ac:dyDescent="0.3">
      <c r="S9229" s="142"/>
      <c r="T9229" s="142"/>
    </row>
    <row r="9230" spans="19:20" x14ac:dyDescent="0.3">
      <c r="S9230" s="142"/>
      <c r="T9230" s="142"/>
    </row>
    <row r="9231" spans="19:20" x14ac:dyDescent="0.3">
      <c r="S9231" s="142"/>
      <c r="T9231" s="142"/>
    </row>
    <row r="9232" spans="19:20" x14ac:dyDescent="0.3">
      <c r="S9232" s="142"/>
      <c r="T9232" s="142"/>
    </row>
    <row r="9233" spans="19:20" x14ac:dyDescent="0.3">
      <c r="S9233" s="142"/>
      <c r="T9233" s="142"/>
    </row>
    <row r="9234" spans="19:20" x14ac:dyDescent="0.3">
      <c r="S9234" s="142"/>
      <c r="T9234" s="142"/>
    </row>
    <row r="9235" spans="19:20" x14ac:dyDescent="0.3">
      <c r="S9235" s="142"/>
      <c r="T9235" s="142"/>
    </row>
    <row r="9236" spans="19:20" x14ac:dyDescent="0.3">
      <c r="S9236" s="142"/>
      <c r="T9236" s="142"/>
    </row>
    <row r="9237" spans="19:20" x14ac:dyDescent="0.3">
      <c r="S9237" s="142"/>
      <c r="T9237" s="142"/>
    </row>
    <row r="9238" spans="19:20" x14ac:dyDescent="0.3">
      <c r="S9238" s="142"/>
      <c r="T9238" s="142"/>
    </row>
    <row r="9239" spans="19:20" x14ac:dyDescent="0.3">
      <c r="S9239" s="142"/>
      <c r="T9239" s="142"/>
    </row>
    <row r="9240" spans="19:20" x14ac:dyDescent="0.3">
      <c r="S9240" s="142"/>
      <c r="T9240" s="142"/>
    </row>
    <row r="9241" spans="19:20" x14ac:dyDescent="0.3">
      <c r="S9241" s="142"/>
      <c r="T9241" s="142"/>
    </row>
    <row r="9242" spans="19:20" x14ac:dyDescent="0.3">
      <c r="S9242" s="142"/>
      <c r="T9242" s="142"/>
    </row>
    <row r="9243" spans="19:20" x14ac:dyDescent="0.3">
      <c r="S9243" s="142"/>
      <c r="T9243" s="142"/>
    </row>
    <row r="9244" spans="19:20" x14ac:dyDescent="0.3">
      <c r="S9244" s="142"/>
      <c r="T9244" s="142"/>
    </row>
    <row r="9245" spans="19:20" x14ac:dyDescent="0.3">
      <c r="S9245" s="142"/>
      <c r="T9245" s="142"/>
    </row>
    <row r="9246" spans="19:20" x14ac:dyDescent="0.3">
      <c r="S9246" s="142"/>
      <c r="T9246" s="142"/>
    </row>
    <row r="9247" spans="19:20" x14ac:dyDescent="0.3">
      <c r="S9247" s="142"/>
      <c r="T9247" s="142"/>
    </row>
    <row r="9248" spans="19:20" x14ac:dyDescent="0.3">
      <c r="S9248" s="142"/>
      <c r="T9248" s="142"/>
    </row>
    <row r="9249" spans="19:20" x14ac:dyDescent="0.3">
      <c r="S9249" s="142"/>
      <c r="T9249" s="142"/>
    </row>
    <row r="9250" spans="19:20" x14ac:dyDescent="0.3">
      <c r="S9250" s="142"/>
      <c r="T9250" s="142"/>
    </row>
    <row r="9251" spans="19:20" x14ac:dyDescent="0.3">
      <c r="S9251" s="142"/>
      <c r="T9251" s="142"/>
    </row>
    <row r="9252" spans="19:20" x14ac:dyDescent="0.3">
      <c r="S9252" s="142"/>
      <c r="T9252" s="142"/>
    </row>
    <row r="9253" spans="19:20" x14ac:dyDescent="0.3">
      <c r="S9253" s="142"/>
      <c r="T9253" s="142"/>
    </row>
    <row r="9254" spans="19:20" x14ac:dyDescent="0.3">
      <c r="S9254" s="142"/>
      <c r="T9254" s="142"/>
    </row>
    <row r="9255" spans="19:20" x14ac:dyDescent="0.3">
      <c r="S9255" s="142"/>
      <c r="T9255" s="142"/>
    </row>
    <row r="9256" spans="19:20" x14ac:dyDescent="0.3">
      <c r="S9256" s="142"/>
      <c r="T9256" s="142"/>
    </row>
    <row r="9257" spans="19:20" x14ac:dyDescent="0.3">
      <c r="S9257" s="142"/>
      <c r="T9257" s="142"/>
    </row>
    <row r="9258" spans="19:20" x14ac:dyDescent="0.3">
      <c r="S9258" s="142"/>
      <c r="T9258" s="142"/>
    </row>
    <row r="9259" spans="19:20" x14ac:dyDescent="0.3">
      <c r="S9259" s="142"/>
      <c r="T9259" s="142"/>
    </row>
    <row r="9260" spans="19:20" x14ac:dyDescent="0.3">
      <c r="S9260" s="142"/>
      <c r="T9260" s="142"/>
    </row>
    <row r="9261" spans="19:20" x14ac:dyDescent="0.3">
      <c r="S9261" s="142"/>
      <c r="T9261" s="142"/>
    </row>
    <row r="9262" spans="19:20" x14ac:dyDescent="0.3">
      <c r="S9262" s="142"/>
      <c r="T9262" s="142"/>
    </row>
    <row r="9263" spans="19:20" x14ac:dyDescent="0.3">
      <c r="S9263" s="142"/>
      <c r="T9263" s="142"/>
    </row>
    <row r="9264" spans="19:20" x14ac:dyDescent="0.3">
      <c r="S9264" s="142"/>
      <c r="T9264" s="142"/>
    </row>
    <row r="9265" spans="19:20" x14ac:dyDescent="0.3">
      <c r="S9265" s="142"/>
      <c r="T9265" s="142"/>
    </row>
    <row r="9266" spans="19:20" x14ac:dyDescent="0.3">
      <c r="S9266" s="142"/>
      <c r="T9266" s="142"/>
    </row>
    <row r="9267" spans="19:20" x14ac:dyDescent="0.3">
      <c r="S9267" s="142"/>
      <c r="T9267" s="142"/>
    </row>
    <row r="9268" spans="19:20" x14ac:dyDescent="0.3">
      <c r="S9268" s="142"/>
      <c r="T9268" s="142"/>
    </row>
    <row r="9269" spans="19:20" x14ac:dyDescent="0.3">
      <c r="S9269" s="142"/>
      <c r="T9269" s="142"/>
    </row>
    <row r="9270" spans="19:20" x14ac:dyDescent="0.3">
      <c r="S9270" s="142"/>
      <c r="T9270" s="142"/>
    </row>
    <row r="9271" spans="19:20" x14ac:dyDescent="0.3">
      <c r="S9271" s="142"/>
      <c r="T9271" s="142"/>
    </row>
    <row r="9272" spans="19:20" x14ac:dyDescent="0.3">
      <c r="S9272" s="142"/>
      <c r="T9272" s="142"/>
    </row>
    <row r="9273" spans="19:20" x14ac:dyDescent="0.3">
      <c r="S9273" s="142"/>
      <c r="T9273" s="142"/>
    </row>
    <row r="9274" spans="19:20" x14ac:dyDescent="0.3">
      <c r="S9274" s="142"/>
      <c r="T9274" s="142"/>
    </row>
    <row r="9275" spans="19:20" x14ac:dyDescent="0.3">
      <c r="S9275" s="142"/>
      <c r="T9275" s="142"/>
    </row>
    <row r="9276" spans="19:20" x14ac:dyDescent="0.3">
      <c r="S9276" s="142"/>
      <c r="T9276" s="142"/>
    </row>
    <row r="9277" spans="19:20" x14ac:dyDescent="0.3">
      <c r="S9277" s="142"/>
      <c r="T9277" s="142"/>
    </row>
    <row r="9278" spans="19:20" x14ac:dyDescent="0.3">
      <c r="S9278" s="142"/>
      <c r="T9278" s="142"/>
    </row>
    <row r="9279" spans="19:20" x14ac:dyDescent="0.3">
      <c r="S9279" s="142"/>
      <c r="T9279" s="142"/>
    </row>
    <row r="9280" spans="19:20" x14ac:dyDescent="0.3">
      <c r="S9280" s="142"/>
      <c r="T9280" s="142"/>
    </row>
    <row r="9281" spans="19:20" x14ac:dyDescent="0.3">
      <c r="S9281" s="142"/>
      <c r="T9281" s="142"/>
    </row>
    <row r="9282" spans="19:20" x14ac:dyDescent="0.3">
      <c r="S9282" s="142"/>
      <c r="T9282" s="142"/>
    </row>
    <row r="9283" spans="19:20" x14ac:dyDescent="0.3">
      <c r="S9283" s="142"/>
      <c r="T9283" s="142"/>
    </row>
    <row r="9284" spans="19:20" x14ac:dyDescent="0.3">
      <c r="S9284" s="142"/>
      <c r="T9284" s="142"/>
    </row>
    <row r="9285" spans="19:20" x14ac:dyDescent="0.3">
      <c r="S9285" s="142"/>
      <c r="T9285" s="142"/>
    </row>
    <row r="9286" spans="19:20" x14ac:dyDescent="0.3">
      <c r="S9286" s="142"/>
      <c r="T9286" s="142"/>
    </row>
    <row r="9287" spans="19:20" x14ac:dyDescent="0.3">
      <c r="S9287" s="142"/>
      <c r="T9287" s="142"/>
    </row>
    <row r="9288" spans="19:20" x14ac:dyDescent="0.3">
      <c r="S9288" s="142"/>
      <c r="T9288" s="142"/>
    </row>
    <row r="9289" spans="19:20" x14ac:dyDescent="0.3">
      <c r="S9289" s="142"/>
      <c r="T9289" s="142"/>
    </row>
    <row r="9290" spans="19:20" x14ac:dyDescent="0.3">
      <c r="S9290" s="142"/>
      <c r="T9290" s="142"/>
    </row>
    <row r="9291" spans="19:20" x14ac:dyDescent="0.3">
      <c r="S9291" s="142"/>
      <c r="T9291" s="142"/>
    </row>
    <row r="9292" spans="19:20" x14ac:dyDescent="0.3">
      <c r="S9292" s="142"/>
      <c r="T9292" s="142"/>
    </row>
    <row r="9293" spans="19:20" x14ac:dyDescent="0.3">
      <c r="S9293" s="142"/>
      <c r="T9293" s="142"/>
    </row>
    <row r="9294" spans="19:20" x14ac:dyDescent="0.3">
      <c r="S9294" s="142"/>
      <c r="T9294" s="142"/>
    </row>
    <row r="9295" spans="19:20" x14ac:dyDescent="0.3">
      <c r="S9295" s="142"/>
      <c r="T9295" s="142"/>
    </row>
    <row r="9296" spans="19:20" x14ac:dyDescent="0.3">
      <c r="S9296" s="142"/>
      <c r="T9296" s="142"/>
    </row>
    <row r="9297" spans="19:20" x14ac:dyDescent="0.3">
      <c r="S9297" s="142"/>
      <c r="T9297" s="142"/>
    </row>
    <row r="9298" spans="19:20" x14ac:dyDescent="0.3">
      <c r="S9298" s="142"/>
      <c r="T9298" s="142"/>
    </row>
    <row r="9299" spans="19:20" x14ac:dyDescent="0.3">
      <c r="S9299" s="142"/>
      <c r="T9299" s="142"/>
    </row>
    <row r="9300" spans="19:20" x14ac:dyDescent="0.3">
      <c r="S9300" s="142"/>
      <c r="T9300" s="142"/>
    </row>
    <row r="9301" spans="19:20" x14ac:dyDescent="0.3">
      <c r="S9301" s="142"/>
      <c r="T9301" s="142"/>
    </row>
    <row r="9302" spans="19:20" x14ac:dyDescent="0.3">
      <c r="S9302" s="142"/>
      <c r="T9302" s="142"/>
    </row>
    <row r="9303" spans="19:20" x14ac:dyDescent="0.3">
      <c r="S9303" s="142"/>
      <c r="T9303" s="142"/>
    </row>
    <row r="9304" spans="19:20" x14ac:dyDescent="0.3">
      <c r="S9304" s="142"/>
      <c r="T9304" s="142"/>
    </row>
    <row r="9305" spans="19:20" x14ac:dyDescent="0.3">
      <c r="S9305" s="142"/>
      <c r="T9305" s="142"/>
    </row>
    <row r="9306" spans="19:20" x14ac:dyDescent="0.3">
      <c r="S9306" s="142"/>
      <c r="T9306" s="142"/>
    </row>
    <row r="9307" spans="19:20" x14ac:dyDescent="0.3">
      <c r="S9307" s="142"/>
      <c r="T9307" s="142"/>
    </row>
    <row r="9308" spans="19:20" x14ac:dyDescent="0.3">
      <c r="S9308" s="142"/>
      <c r="T9308" s="142"/>
    </row>
    <row r="9309" spans="19:20" x14ac:dyDescent="0.3">
      <c r="S9309" s="142"/>
      <c r="T9309" s="142"/>
    </row>
    <row r="9310" spans="19:20" x14ac:dyDescent="0.3">
      <c r="S9310" s="142"/>
      <c r="T9310" s="142"/>
    </row>
    <row r="9311" spans="19:20" x14ac:dyDescent="0.3">
      <c r="S9311" s="142"/>
      <c r="T9311" s="142"/>
    </row>
    <row r="9312" spans="19:20" x14ac:dyDescent="0.3">
      <c r="S9312" s="142"/>
      <c r="T9312" s="142"/>
    </row>
    <row r="9313" spans="19:20" x14ac:dyDescent="0.3">
      <c r="S9313" s="142"/>
      <c r="T9313" s="142"/>
    </row>
    <row r="9314" spans="19:20" x14ac:dyDescent="0.3">
      <c r="S9314" s="142"/>
      <c r="T9314" s="142"/>
    </row>
    <row r="9315" spans="19:20" x14ac:dyDescent="0.3">
      <c r="S9315" s="142"/>
      <c r="T9315" s="142"/>
    </row>
    <row r="9316" spans="19:20" x14ac:dyDescent="0.3">
      <c r="S9316" s="142"/>
      <c r="T9316" s="142"/>
    </row>
    <row r="9317" spans="19:20" x14ac:dyDescent="0.3">
      <c r="S9317" s="142"/>
      <c r="T9317" s="142"/>
    </row>
    <row r="9318" spans="19:20" x14ac:dyDescent="0.3">
      <c r="S9318" s="142"/>
      <c r="T9318" s="142"/>
    </row>
    <row r="9319" spans="19:20" x14ac:dyDescent="0.3">
      <c r="S9319" s="142"/>
      <c r="T9319" s="142"/>
    </row>
    <row r="9320" spans="19:20" x14ac:dyDescent="0.3">
      <c r="S9320" s="142"/>
      <c r="T9320" s="142"/>
    </row>
    <row r="9321" spans="19:20" x14ac:dyDescent="0.3">
      <c r="S9321" s="142"/>
      <c r="T9321" s="142"/>
    </row>
    <row r="9322" spans="19:20" x14ac:dyDescent="0.3">
      <c r="S9322" s="142"/>
      <c r="T9322" s="142"/>
    </row>
    <row r="9323" spans="19:20" x14ac:dyDescent="0.3">
      <c r="S9323" s="142"/>
      <c r="T9323" s="142"/>
    </row>
    <row r="9324" spans="19:20" x14ac:dyDescent="0.3">
      <c r="S9324" s="142"/>
      <c r="T9324" s="142"/>
    </row>
    <row r="9325" spans="19:20" x14ac:dyDescent="0.3">
      <c r="S9325" s="142"/>
      <c r="T9325" s="142"/>
    </row>
    <row r="9326" spans="19:20" x14ac:dyDescent="0.3">
      <c r="S9326" s="142"/>
      <c r="T9326" s="142"/>
    </row>
    <row r="9327" spans="19:20" x14ac:dyDescent="0.3">
      <c r="S9327" s="142"/>
      <c r="T9327" s="142"/>
    </row>
    <row r="9328" spans="19:20" x14ac:dyDescent="0.3">
      <c r="S9328" s="142"/>
      <c r="T9328" s="142"/>
    </row>
    <row r="9329" spans="19:20" x14ac:dyDescent="0.3">
      <c r="S9329" s="142"/>
      <c r="T9329" s="142"/>
    </row>
    <row r="9330" spans="19:20" x14ac:dyDescent="0.3">
      <c r="S9330" s="142"/>
      <c r="T9330" s="142"/>
    </row>
    <row r="9331" spans="19:20" x14ac:dyDescent="0.3">
      <c r="S9331" s="142"/>
      <c r="T9331" s="142"/>
    </row>
    <row r="9332" spans="19:20" x14ac:dyDescent="0.3">
      <c r="S9332" s="142"/>
      <c r="T9332" s="142"/>
    </row>
    <row r="9333" spans="19:20" x14ac:dyDescent="0.3">
      <c r="S9333" s="142"/>
      <c r="T9333" s="142"/>
    </row>
    <row r="9334" spans="19:20" x14ac:dyDescent="0.3">
      <c r="S9334" s="142"/>
      <c r="T9334" s="142"/>
    </row>
    <row r="9335" spans="19:20" x14ac:dyDescent="0.3">
      <c r="S9335" s="142"/>
      <c r="T9335" s="142"/>
    </row>
    <row r="9336" spans="19:20" x14ac:dyDescent="0.3">
      <c r="S9336" s="142"/>
      <c r="T9336" s="142"/>
    </row>
    <row r="9337" spans="19:20" x14ac:dyDescent="0.3">
      <c r="S9337" s="142"/>
      <c r="T9337" s="142"/>
    </row>
    <row r="9338" spans="19:20" x14ac:dyDescent="0.3">
      <c r="S9338" s="142"/>
      <c r="T9338" s="142"/>
    </row>
    <row r="9339" spans="19:20" x14ac:dyDescent="0.3">
      <c r="S9339" s="142"/>
      <c r="T9339" s="142"/>
    </row>
    <row r="9340" spans="19:20" x14ac:dyDescent="0.3">
      <c r="S9340" s="142"/>
      <c r="T9340" s="142"/>
    </row>
    <row r="9341" spans="19:20" x14ac:dyDescent="0.3">
      <c r="S9341" s="142"/>
      <c r="T9341" s="142"/>
    </row>
    <row r="9342" spans="19:20" x14ac:dyDescent="0.3">
      <c r="S9342" s="142"/>
      <c r="T9342" s="142"/>
    </row>
    <row r="9343" spans="19:20" x14ac:dyDescent="0.3">
      <c r="S9343" s="142"/>
      <c r="T9343" s="142"/>
    </row>
    <row r="9344" spans="19:20" x14ac:dyDescent="0.3">
      <c r="S9344" s="142"/>
      <c r="T9344" s="142"/>
    </row>
    <row r="9345" spans="19:20" x14ac:dyDescent="0.3">
      <c r="S9345" s="142"/>
      <c r="T9345" s="142"/>
    </row>
    <row r="9346" spans="19:20" x14ac:dyDescent="0.3">
      <c r="S9346" s="142"/>
      <c r="T9346" s="142"/>
    </row>
    <row r="9347" spans="19:20" x14ac:dyDescent="0.3">
      <c r="S9347" s="142"/>
      <c r="T9347" s="142"/>
    </row>
    <row r="9348" spans="19:20" x14ac:dyDescent="0.3">
      <c r="S9348" s="142"/>
      <c r="T9348" s="142"/>
    </row>
    <row r="9349" spans="19:20" x14ac:dyDescent="0.3">
      <c r="S9349" s="142"/>
      <c r="T9349" s="142"/>
    </row>
    <row r="9350" spans="19:20" x14ac:dyDescent="0.3">
      <c r="S9350" s="142"/>
      <c r="T9350" s="142"/>
    </row>
    <row r="9351" spans="19:20" x14ac:dyDescent="0.3">
      <c r="S9351" s="142"/>
      <c r="T9351" s="142"/>
    </row>
    <row r="9352" spans="19:20" x14ac:dyDescent="0.3">
      <c r="S9352" s="142"/>
      <c r="T9352" s="142"/>
    </row>
    <row r="9353" spans="19:20" x14ac:dyDescent="0.3">
      <c r="S9353" s="142"/>
      <c r="T9353" s="142"/>
    </row>
    <row r="9354" spans="19:20" x14ac:dyDescent="0.3">
      <c r="S9354" s="142"/>
      <c r="T9354" s="142"/>
    </row>
    <row r="9355" spans="19:20" x14ac:dyDescent="0.3">
      <c r="S9355" s="142"/>
      <c r="T9355" s="142"/>
    </row>
    <row r="9356" spans="19:20" x14ac:dyDescent="0.3">
      <c r="S9356" s="142"/>
      <c r="T9356" s="142"/>
    </row>
    <row r="9357" spans="19:20" x14ac:dyDescent="0.3">
      <c r="S9357" s="142"/>
      <c r="T9357" s="142"/>
    </row>
    <row r="9358" spans="19:20" x14ac:dyDescent="0.3">
      <c r="S9358" s="142"/>
      <c r="T9358" s="142"/>
    </row>
    <row r="9359" spans="19:20" x14ac:dyDescent="0.3">
      <c r="S9359" s="142"/>
      <c r="T9359" s="142"/>
    </row>
    <row r="9360" spans="19:20" x14ac:dyDescent="0.3">
      <c r="S9360" s="142"/>
      <c r="T9360" s="142"/>
    </row>
    <row r="9361" spans="19:20" x14ac:dyDescent="0.3">
      <c r="S9361" s="142"/>
      <c r="T9361" s="142"/>
    </row>
    <row r="9362" spans="19:20" x14ac:dyDescent="0.3">
      <c r="S9362" s="142"/>
      <c r="T9362" s="142"/>
    </row>
    <row r="9363" spans="19:20" x14ac:dyDescent="0.3">
      <c r="S9363" s="142"/>
      <c r="T9363" s="142"/>
    </row>
    <row r="9364" spans="19:20" x14ac:dyDescent="0.3">
      <c r="S9364" s="142"/>
      <c r="T9364" s="142"/>
    </row>
    <row r="9365" spans="19:20" x14ac:dyDescent="0.3">
      <c r="S9365" s="142"/>
      <c r="T9365" s="142"/>
    </row>
    <row r="9366" spans="19:20" x14ac:dyDescent="0.3">
      <c r="S9366" s="142"/>
      <c r="T9366" s="142"/>
    </row>
    <row r="9367" spans="19:20" x14ac:dyDescent="0.3">
      <c r="S9367" s="142"/>
      <c r="T9367" s="142"/>
    </row>
    <row r="9368" spans="19:20" x14ac:dyDescent="0.3">
      <c r="S9368" s="142"/>
      <c r="T9368" s="142"/>
    </row>
    <row r="9369" spans="19:20" x14ac:dyDescent="0.3">
      <c r="S9369" s="142"/>
      <c r="T9369" s="142"/>
    </row>
    <row r="9370" spans="19:20" x14ac:dyDescent="0.3">
      <c r="S9370" s="142"/>
      <c r="T9370" s="142"/>
    </row>
    <row r="9371" spans="19:20" x14ac:dyDescent="0.3">
      <c r="S9371" s="142"/>
      <c r="T9371" s="142"/>
    </row>
    <row r="9372" spans="19:20" x14ac:dyDescent="0.3">
      <c r="S9372" s="142"/>
      <c r="T9372" s="142"/>
    </row>
    <row r="9373" spans="19:20" x14ac:dyDescent="0.3">
      <c r="S9373" s="142"/>
      <c r="T9373" s="142"/>
    </row>
    <row r="9374" spans="19:20" x14ac:dyDescent="0.3">
      <c r="S9374" s="142"/>
      <c r="T9374" s="142"/>
    </row>
    <row r="9375" spans="19:20" x14ac:dyDescent="0.3">
      <c r="S9375" s="142"/>
      <c r="T9375" s="142"/>
    </row>
    <row r="9376" spans="19:20" x14ac:dyDescent="0.3">
      <c r="S9376" s="142"/>
      <c r="T9376" s="142"/>
    </row>
    <row r="9377" spans="19:20" x14ac:dyDescent="0.3">
      <c r="S9377" s="142"/>
      <c r="T9377" s="142"/>
    </row>
    <row r="9378" spans="19:20" x14ac:dyDescent="0.3">
      <c r="S9378" s="142"/>
      <c r="T9378" s="142"/>
    </row>
    <row r="9379" spans="19:20" x14ac:dyDescent="0.3">
      <c r="S9379" s="142"/>
      <c r="T9379" s="142"/>
    </row>
    <row r="9380" spans="19:20" x14ac:dyDescent="0.3">
      <c r="S9380" s="142"/>
      <c r="T9380" s="142"/>
    </row>
    <row r="9381" spans="19:20" x14ac:dyDescent="0.3">
      <c r="S9381" s="142"/>
      <c r="T9381" s="142"/>
    </row>
    <row r="9382" spans="19:20" x14ac:dyDescent="0.3">
      <c r="S9382" s="142"/>
      <c r="T9382" s="142"/>
    </row>
    <row r="9383" spans="19:20" x14ac:dyDescent="0.3">
      <c r="S9383" s="142"/>
      <c r="T9383" s="142"/>
    </row>
    <row r="9384" spans="19:20" x14ac:dyDescent="0.3">
      <c r="S9384" s="142"/>
      <c r="T9384" s="142"/>
    </row>
    <row r="9385" spans="19:20" x14ac:dyDescent="0.3">
      <c r="S9385" s="142"/>
      <c r="T9385" s="142"/>
    </row>
    <row r="9386" spans="19:20" x14ac:dyDescent="0.3">
      <c r="S9386" s="142"/>
      <c r="T9386" s="142"/>
    </row>
    <row r="9387" spans="19:20" x14ac:dyDescent="0.3">
      <c r="S9387" s="142"/>
      <c r="T9387" s="142"/>
    </row>
    <row r="9388" spans="19:20" x14ac:dyDescent="0.3">
      <c r="S9388" s="142"/>
      <c r="T9388" s="142"/>
    </row>
    <row r="9389" spans="19:20" x14ac:dyDescent="0.3">
      <c r="S9389" s="142"/>
      <c r="T9389" s="142"/>
    </row>
    <row r="9390" spans="19:20" x14ac:dyDescent="0.3">
      <c r="S9390" s="142"/>
      <c r="T9390" s="142"/>
    </row>
    <row r="9391" spans="19:20" x14ac:dyDescent="0.3">
      <c r="S9391" s="142"/>
      <c r="T9391" s="142"/>
    </row>
    <row r="9392" spans="19:20" x14ac:dyDescent="0.3">
      <c r="S9392" s="142"/>
      <c r="T9392" s="142"/>
    </row>
    <row r="9393" spans="19:20" x14ac:dyDescent="0.3">
      <c r="S9393" s="142"/>
      <c r="T9393" s="142"/>
    </row>
    <row r="9394" spans="19:20" x14ac:dyDescent="0.3">
      <c r="S9394" s="142"/>
      <c r="T9394" s="142"/>
    </row>
    <row r="9395" spans="19:20" x14ac:dyDescent="0.3">
      <c r="S9395" s="142"/>
      <c r="T9395" s="142"/>
    </row>
    <row r="9396" spans="19:20" x14ac:dyDescent="0.3">
      <c r="S9396" s="142"/>
      <c r="T9396" s="142"/>
    </row>
    <row r="9397" spans="19:20" x14ac:dyDescent="0.3">
      <c r="S9397" s="142"/>
      <c r="T9397" s="142"/>
    </row>
    <row r="9398" spans="19:20" x14ac:dyDescent="0.3">
      <c r="S9398" s="142"/>
      <c r="T9398" s="142"/>
    </row>
    <row r="9399" spans="19:20" x14ac:dyDescent="0.3">
      <c r="S9399" s="142"/>
      <c r="T9399" s="142"/>
    </row>
    <row r="9400" spans="19:20" x14ac:dyDescent="0.3">
      <c r="S9400" s="142"/>
      <c r="T9400" s="142"/>
    </row>
    <row r="9401" spans="19:20" x14ac:dyDescent="0.3">
      <c r="S9401" s="142"/>
      <c r="T9401" s="142"/>
    </row>
    <row r="9402" spans="19:20" x14ac:dyDescent="0.3">
      <c r="S9402" s="142"/>
      <c r="T9402" s="142"/>
    </row>
    <row r="9403" spans="19:20" x14ac:dyDescent="0.3">
      <c r="S9403" s="142"/>
      <c r="T9403" s="142"/>
    </row>
    <row r="9404" spans="19:20" x14ac:dyDescent="0.3">
      <c r="S9404" s="142"/>
      <c r="T9404" s="142"/>
    </row>
    <row r="9405" spans="19:20" x14ac:dyDescent="0.3">
      <c r="S9405" s="142"/>
      <c r="T9405" s="142"/>
    </row>
    <row r="9406" spans="19:20" x14ac:dyDescent="0.3">
      <c r="S9406" s="142"/>
      <c r="T9406" s="142"/>
    </row>
    <row r="9407" spans="19:20" x14ac:dyDescent="0.3">
      <c r="S9407" s="142"/>
      <c r="T9407" s="142"/>
    </row>
    <row r="9408" spans="19:20" x14ac:dyDescent="0.3">
      <c r="S9408" s="142"/>
      <c r="T9408" s="142"/>
    </row>
    <row r="9409" spans="19:20" x14ac:dyDescent="0.3">
      <c r="S9409" s="142"/>
      <c r="T9409" s="142"/>
    </row>
    <row r="9410" spans="19:20" x14ac:dyDescent="0.3">
      <c r="S9410" s="142"/>
      <c r="T9410" s="142"/>
    </row>
    <row r="9411" spans="19:20" x14ac:dyDescent="0.3">
      <c r="S9411" s="142"/>
      <c r="T9411" s="142"/>
    </row>
    <row r="9412" spans="19:20" x14ac:dyDescent="0.3">
      <c r="S9412" s="142"/>
      <c r="T9412" s="142"/>
    </row>
    <row r="9413" spans="19:20" x14ac:dyDescent="0.3">
      <c r="S9413" s="142"/>
      <c r="T9413" s="142"/>
    </row>
    <row r="9414" spans="19:20" x14ac:dyDescent="0.3">
      <c r="S9414" s="142"/>
      <c r="T9414" s="142"/>
    </row>
    <row r="9415" spans="19:20" x14ac:dyDescent="0.3">
      <c r="S9415" s="142"/>
      <c r="T9415" s="142"/>
    </row>
    <row r="9416" spans="19:20" x14ac:dyDescent="0.3">
      <c r="S9416" s="142"/>
      <c r="T9416" s="142"/>
    </row>
    <row r="9417" spans="19:20" x14ac:dyDescent="0.3">
      <c r="S9417" s="142"/>
      <c r="T9417" s="142"/>
    </row>
    <row r="9418" spans="19:20" x14ac:dyDescent="0.3">
      <c r="S9418" s="142"/>
      <c r="T9418" s="142"/>
    </row>
    <row r="9419" spans="19:20" x14ac:dyDescent="0.3">
      <c r="S9419" s="142"/>
      <c r="T9419" s="142"/>
    </row>
    <row r="9420" spans="19:20" x14ac:dyDescent="0.3">
      <c r="S9420" s="142"/>
      <c r="T9420" s="142"/>
    </row>
    <row r="9421" spans="19:20" x14ac:dyDescent="0.3">
      <c r="S9421" s="142"/>
      <c r="T9421" s="142"/>
    </row>
    <row r="9422" spans="19:20" x14ac:dyDescent="0.3">
      <c r="S9422" s="142"/>
      <c r="T9422" s="142"/>
    </row>
    <row r="9423" spans="19:20" x14ac:dyDescent="0.3">
      <c r="S9423" s="142"/>
      <c r="T9423" s="142"/>
    </row>
    <row r="9424" spans="19:20" x14ac:dyDescent="0.3">
      <c r="S9424" s="142"/>
      <c r="T9424" s="142"/>
    </row>
    <row r="9425" spans="19:20" x14ac:dyDescent="0.3">
      <c r="S9425" s="142"/>
      <c r="T9425" s="142"/>
    </row>
    <row r="9426" spans="19:20" x14ac:dyDescent="0.3">
      <c r="S9426" s="142"/>
      <c r="T9426" s="142"/>
    </row>
    <row r="9427" spans="19:20" x14ac:dyDescent="0.3">
      <c r="S9427" s="142"/>
      <c r="T9427" s="142"/>
    </row>
    <row r="9428" spans="19:20" x14ac:dyDescent="0.3">
      <c r="S9428" s="142"/>
      <c r="T9428" s="142"/>
    </row>
    <row r="9429" spans="19:20" x14ac:dyDescent="0.3">
      <c r="S9429" s="142"/>
      <c r="T9429" s="142"/>
    </row>
    <row r="9430" spans="19:20" x14ac:dyDescent="0.3">
      <c r="S9430" s="142"/>
      <c r="T9430" s="142"/>
    </row>
    <row r="9431" spans="19:20" x14ac:dyDescent="0.3">
      <c r="S9431" s="142"/>
      <c r="T9431" s="142"/>
    </row>
    <row r="9432" spans="19:20" x14ac:dyDescent="0.3">
      <c r="S9432" s="142"/>
      <c r="T9432" s="142"/>
    </row>
    <row r="9433" spans="19:20" x14ac:dyDescent="0.3">
      <c r="S9433" s="142"/>
      <c r="T9433" s="142"/>
    </row>
    <row r="9434" spans="19:20" x14ac:dyDescent="0.3">
      <c r="S9434" s="142"/>
      <c r="T9434" s="142"/>
    </row>
    <row r="9435" spans="19:20" x14ac:dyDescent="0.3">
      <c r="S9435" s="142"/>
      <c r="T9435" s="142"/>
    </row>
    <row r="9436" spans="19:20" x14ac:dyDescent="0.3">
      <c r="S9436" s="142"/>
      <c r="T9436" s="142"/>
    </row>
    <row r="9437" spans="19:20" x14ac:dyDescent="0.3">
      <c r="S9437" s="142"/>
      <c r="T9437" s="142"/>
    </row>
    <row r="9438" spans="19:20" x14ac:dyDescent="0.3">
      <c r="S9438" s="142"/>
      <c r="T9438" s="142"/>
    </row>
    <row r="9439" spans="19:20" x14ac:dyDescent="0.3">
      <c r="S9439" s="142"/>
      <c r="T9439" s="142"/>
    </row>
    <row r="9440" spans="19:20" x14ac:dyDescent="0.3">
      <c r="S9440" s="142"/>
      <c r="T9440" s="142"/>
    </row>
    <row r="9441" spans="19:20" x14ac:dyDescent="0.3">
      <c r="S9441" s="142"/>
      <c r="T9441" s="142"/>
    </row>
    <row r="9442" spans="19:20" x14ac:dyDescent="0.3">
      <c r="S9442" s="142"/>
      <c r="T9442" s="142"/>
    </row>
    <row r="9443" spans="19:20" x14ac:dyDescent="0.3">
      <c r="S9443" s="142"/>
      <c r="T9443" s="142"/>
    </row>
    <row r="9444" spans="19:20" x14ac:dyDescent="0.3">
      <c r="S9444" s="142"/>
      <c r="T9444" s="142"/>
    </row>
    <row r="9445" spans="19:20" x14ac:dyDescent="0.3">
      <c r="S9445" s="142"/>
      <c r="T9445" s="142"/>
    </row>
    <row r="9446" spans="19:20" x14ac:dyDescent="0.3">
      <c r="S9446" s="142"/>
      <c r="T9446" s="142"/>
    </row>
    <row r="9447" spans="19:20" x14ac:dyDescent="0.3">
      <c r="S9447" s="142"/>
      <c r="T9447" s="142"/>
    </row>
    <row r="9448" spans="19:20" x14ac:dyDescent="0.3">
      <c r="S9448" s="142"/>
      <c r="T9448" s="142"/>
    </row>
    <row r="9449" spans="19:20" x14ac:dyDescent="0.3">
      <c r="S9449" s="142"/>
      <c r="T9449" s="142"/>
    </row>
    <row r="9450" spans="19:20" x14ac:dyDescent="0.3">
      <c r="S9450" s="142"/>
      <c r="T9450" s="142"/>
    </row>
    <row r="9451" spans="19:20" x14ac:dyDescent="0.3">
      <c r="S9451" s="142"/>
      <c r="T9451" s="142"/>
    </row>
    <row r="9452" spans="19:20" x14ac:dyDescent="0.3">
      <c r="S9452" s="142"/>
      <c r="T9452" s="142"/>
    </row>
    <row r="9453" spans="19:20" x14ac:dyDescent="0.3">
      <c r="S9453" s="142"/>
      <c r="T9453" s="142"/>
    </row>
    <row r="9454" spans="19:20" x14ac:dyDescent="0.3">
      <c r="S9454" s="142"/>
      <c r="T9454" s="142"/>
    </row>
    <row r="9455" spans="19:20" x14ac:dyDescent="0.3">
      <c r="S9455" s="142"/>
      <c r="T9455" s="142"/>
    </row>
    <row r="9456" spans="19:20" x14ac:dyDescent="0.3">
      <c r="S9456" s="142"/>
      <c r="T9456" s="142"/>
    </row>
    <row r="9457" spans="19:20" x14ac:dyDescent="0.3">
      <c r="S9457" s="142"/>
      <c r="T9457" s="142"/>
    </row>
    <row r="9458" spans="19:20" x14ac:dyDescent="0.3">
      <c r="S9458" s="142"/>
      <c r="T9458" s="142"/>
    </row>
    <row r="9459" spans="19:20" x14ac:dyDescent="0.3">
      <c r="S9459" s="142"/>
      <c r="T9459" s="142"/>
    </row>
    <row r="9460" spans="19:20" x14ac:dyDescent="0.3">
      <c r="S9460" s="142"/>
      <c r="T9460" s="142"/>
    </row>
    <row r="9461" spans="19:20" x14ac:dyDescent="0.3">
      <c r="S9461" s="142"/>
      <c r="T9461" s="142"/>
    </row>
    <row r="9462" spans="19:20" x14ac:dyDescent="0.3">
      <c r="S9462" s="142"/>
      <c r="T9462" s="142"/>
    </row>
    <row r="9463" spans="19:20" x14ac:dyDescent="0.3">
      <c r="S9463" s="142"/>
      <c r="T9463" s="142"/>
    </row>
    <row r="9464" spans="19:20" x14ac:dyDescent="0.3">
      <c r="S9464" s="142"/>
      <c r="T9464" s="142"/>
    </row>
    <row r="9465" spans="19:20" x14ac:dyDescent="0.3">
      <c r="S9465" s="142"/>
      <c r="T9465" s="142"/>
    </row>
    <row r="9466" spans="19:20" x14ac:dyDescent="0.3">
      <c r="S9466" s="142"/>
      <c r="T9466" s="142"/>
    </row>
    <row r="9467" spans="19:20" x14ac:dyDescent="0.3">
      <c r="S9467" s="142"/>
      <c r="T9467" s="142"/>
    </row>
    <row r="9468" spans="19:20" x14ac:dyDescent="0.3">
      <c r="S9468" s="142"/>
      <c r="T9468" s="142"/>
    </row>
    <row r="9469" spans="19:20" x14ac:dyDescent="0.3">
      <c r="S9469" s="142"/>
      <c r="T9469" s="142"/>
    </row>
    <row r="9470" spans="19:20" x14ac:dyDescent="0.3">
      <c r="S9470" s="142"/>
      <c r="T9470" s="142"/>
    </row>
    <row r="9471" spans="19:20" x14ac:dyDescent="0.3">
      <c r="S9471" s="142"/>
      <c r="T9471" s="142"/>
    </row>
    <row r="9472" spans="19:20" x14ac:dyDescent="0.3">
      <c r="S9472" s="142"/>
      <c r="T9472" s="142"/>
    </row>
    <row r="9473" spans="19:20" x14ac:dyDescent="0.3">
      <c r="S9473" s="142"/>
      <c r="T9473" s="142"/>
    </row>
    <row r="9474" spans="19:20" x14ac:dyDescent="0.3">
      <c r="S9474" s="142"/>
      <c r="T9474" s="142"/>
    </row>
    <row r="9475" spans="19:20" x14ac:dyDescent="0.3">
      <c r="S9475" s="142"/>
      <c r="T9475" s="142"/>
    </row>
    <row r="9476" spans="19:20" x14ac:dyDescent="0.3">
      <c r="S9476" s="142"/>
      <c r="T9476" s="142"/>
    </row>
    <row r="9477" spans="19:20" x14ac:dyDescent="0.3">
      <c r="S9477" s="142"/>
      <c r="T9477" s="142"/>
    </row>
    <row r="9478" spans="19:20" x14ac:dyDescent="0.3">
      <c r="S9478" s="142"/>
      <c r="T9478" s="142"/>
    </row>
    <row r="9479" spans="19:20" x14ac:dyDescent="0.3">
      <c r="S9479" s="142"/>
      <c r="T9479" s="142"/>
    </row>
    <row r="9480" spans="19:20" x14ac:dyDescent="0.3">
      <c r="S9480" s="142"/>
      <c r="T9480" s="142"/>
    </row>
    <row r="9481" spans="19:20" x14ac:dyDescent="0.3">
      <c r="S9481" s="142"/>
      <c r="T9481" s="142"/>
    </row>
    <row r="9482" spans="19:20" x14ac:dyDescent="0.3">
      <c r="S9482" s="142"/>
      <c r="T9482" s="142"/>
    </row>
    <row r="9483" spans="19:20" x14ac:dyDescent="0.3">
      <c r="S9483" s="142"/>
      <c r="T9483" s="142"/>
    </row>
    <row r="9484" spans="19:20" x14ac:dyDescent="0.3">
      <c r="S9484" s="142"/>
      <c r="T9484" s="142"/>
    </row>
    <row r="9485" spans="19:20" x14ac:dyDescent="0.3">
      <c r="S9485" s="142"/>
      <c r="T9485" s="142"/>
    </row>
    <row r="9486" spans="19:20" x14ac:dyDescent="0.3">
      <c r="S9486" s="142"/>
      <c r="T9486" s="142"/>
    </row>
    <row r="9487" spans="19:20" x14ac:dyDescent="0.3">
      <c r="S9487" s="142"/>
      <c r="T9487" s="142"/>
    </row>
    <row r="9488" spans="19:20" x14ac:dyDescent="0.3">
      <c r="S9488" s="142"/>
      <c r="T9488" s="142"/>
    </row>
    <row r="9489" spans="19:20" x14ac:dyDescent="0.3">
      <c r="S9489" s="142"/>
      <c r="T9489" s="142"/>
    </row>
    <row r="9490" spans="19:20" x14ac:dyDescent="0.3">
      <c r="S9490" s="142"/>
      <c r="T9490" s="142"/>
    </row>
    <row r="9491" spans="19:20" x14ac:dyDescent="0.3">
      <c r="S9491" s="142"/>
      <c r="T9491" s="142"/>
    </row>
    <row r="9492" spans="19:20" x14ac:dyDescent="0.3">
      <c r="S9492" s="142"/>
      <c r="T9492" s="142"/>
    </row>
    <row r="9493" spans="19:20" x14ac:dyDescent="0.3">
      <c r="S9493" s="142"/>
      <c r="T9493" s="142"/>
    </row>
    <row r="9494" spans="19:20" x14ac:dyDescent="0.3">
      <c r="S9494" s="142"/>
      <c r="T9494" s="142"/>
    </row>
    <row r="9495" spans="19:20" x14ac:dyDescent="0.3">
      <c r="S9495" s="142"/>
      <c r="T9495" s="142"/>
    </row>
    <row r="9496" spans="19:20" x14ac:dyDescent="0.3">
      <c r="S9496" s="142"/>
      <c r="T9496" s="142"/>
    </row>
    <row r="9497" spans="19:20" x14ac:dyDescent="0.3">
      <c r="S9497" s="142"/>
      <c r="T9497" s="142"/>
    </row>
    <row r="9498" spans="19:20" x14ac:dyDescent="0.3">
      <c r="S9498" s="142"/>
      <c r="T9498" s="142"/>
    </row>
    <row r="9499" spans="19:20" x14ac:dyDescent="0.3">
      <c r="S9499" s="142"/>
      <c r="T9499" s="142"/>
    </row>
    <row r="9500" spans="19:20" x14ac:dyDescent="0.3">
      <c r="S9500" s="142"/>
      <c r="T9500" s="142"/>
    </row>
    <row r="9501" spans="19:20" x14ac:dyDescent="0.3">
      <c r="S9501" s="142"/>
      <c r="T9501" s="142"/>
    </row>
    <row r="9502" spans="19:20" x14ac:dyDescent="0.3">
      <c r="S9502" s="142"/>
      <c r="T9502" s="142"/>
    </row>
    <row r="9503" spans="19:20" x14ac:dyDescent="0.3">
      <c r="S9503" s="142"/>
      <c r="T9503" s="142"/>
    </row>
    <row r="9504" spans="19:20" x14ac:dyDescent="0.3">
      <c r="S9504" s="142"/>
      <c r="T9504" s="142"/>
    </row>
    <row r="9505" spans="19:20" x14ac:dyDescent="0.3">
      <c r="S9505" s="142"/>
      <c r="T9505" s="142"/>
    </row>
    <row r="9506" spans="19:20" x14ac:dyDescent="0.3">
      <c r="S9506" s="142"/>
      <c r="T9506" s="142"/>
    </row>
    <row r="9507" spans="19:20" x14ac:dyDescent="0.3">
      <c r="S9507" s="142"/>
      <c r="T9507" s="142"/>
    </row>
    <row r="9508" spans="19:20" x14ac:dyDescent="0.3">
      <c r="S9508" s="142"/>
      <c r="T9508" s="142"/>
    </row>
    <row r="9509" spans="19:20" x14ac:dyDescent="0.3">
      <c r="S9509" s="142"/>
      <c r="T9509" s="142"/>
    </row>
    <row r="9510" spans="19:20" x14ac:dyDescent="0.3">
      <c r="S9510" s="142"/>
      <c r="T9510" s="142"/>
    </row>
    <row r="9511" spans="19:20" x14ac:dyDescent="0.3">
      <c r="S9511" s="142"/>
      <c r="T9511" s="142"/>
    </row>
    <row r="9512" spans="19:20" x14ac:dyDescent="0.3">
      <c r="S9512" s="142"/>
      <c r="T9512" s="142"/>
    </row>
    <row r="9513" spans="19:20" x14ac:dyDescent="0.3">
      <c r="S9513" s="142"/>
      <c r="T9513" s="142"/>
    </row>
    <row r="9514" spans="19:20" x14ac:dyDescent="0.3">
      <c r="S9514" s="142"/>
      <c r="T9514" s="142"/>
    </row>
    <row r="9515" spans="19:20" x14ac:dyDescent="0.3">
      <c r="S9515" s="142"/>
      <c r="T9515" s="142"/>
    </row>
    <row r="9516" spans="19:20" x14ac:dyDescent="0.3">
      <c r="S9516" s="142"/>
      <c r="T9516" s="142"/>
    </row>
    <row r="9517" spans="19:20" x14ac:dyDescent="0.3">
      <c r="S9517" s="142"/>
      <c r="T9517" s="142"/>
    </row>
    <row r="9518" spans="19:20" x14ac:dyDescent="0.3">
      <c r="S9518" s="142"/>
      <c r="T9518" s="142"/>
    </row>
    <row r="9519" spans="19:20" x14ac:dyDescent="0.3">
      <c r="S9519" s="142"/>
      <c r="T9519" s="142"/>
    </row>
    <row r="9520" spans="19:20" x14ac:dyDescent="0.3">
      <c r="S9520" s="142"/>
      <c r="T9520" s="142"/>
    </row>
    <row r="9521" spans="19:20" x14ac:dyDescent="0.3">
      <c r="S9521" s="142"/>
      <c r="T9521" s="142"/>
    </row>
    <row r="9522" spans="19:20" x14ac:dyDescent="0.3">
      <c r="S9522" s="142"/>
      <c r="T9522" s="142"/>
    </row>
    <row r="9523" spans="19:20" x14ac:dyDescent="0.3">
      <c r="S9523" s="142"/>
      <c r="T9523" s="142"/>
    </row>
    <row r="9524" spans="19:20" x14ac:dyDescent="0.3">
      <c r="S9524" s="142"/>
      <c r="T9524" s="142"/>
    </row>
    <row r="9525" spans="19:20" x14ac:dyDescent="0.3">
      <c r="S9525" s="142"/>
      <c r="T9525" s="142"/>
    </row>
    <row r="9526" spans="19:20" x14ac:dyDescent="0.3">
      <c r="S9526" s="142"/>
      <c r="T9526" s="142"/>
    </row>
    <row r="9527" spans="19:20" x14ac:dyDescent="0.3">
      <c r="S9527" s="142"/>
      <c r="T9527" s="142"/>
    </row>
    <row r="9528" spans="19:20" x14ac:dyDescent="0.3">
      <c r="S9528" s="142"/>
      <c r="T9528" s="142"/>
    </row>
    <row r="9529" spans="19:20" x14ac:dyDescent="0.3">
      <c r="S9529" s="142"/>
      <c r="T9529" s="142"/>
    </row>
    <row r="9530" spans="19:20" x14ac:dyDescent="0.3">
      <c r="S9530" s="142"/>
      <c r="T9530" s="142"/>
    </row>
    <row r="9531" spans="19:20" x14ac:dyDescent="0.3">
      <c r="S9531" s="142"/>
      <c r="T9531" s="142"/>
    </row>
    <row r="9532" spans="19:20" x14ac:dyDescent="0.3">
      <c r="S9532" s="142"/>
      <c r="T9532" s="142"/>
    </row>
    <row r="9533" spans="19:20" x14ac:dyDescent="0.3">
      <c r="S9533" s="142"/>
      <c r="T9533" s="142"/>
    </row>
    <row r="9534" spans="19:20" x14ac:dyDescent="0.3">
      <c r="S9534" s="142"/>
      <c r="T9534" s="142"/>
    </row>
    <row r="9535" spans="19:20" x14ac:dyDescent="0.3">
      <c r="S9535" s="142"/>
      <c r="T9535" s="142"/>
    </row>
    <row r="9536" spans="19:20" x14ac:dyDescent="0.3">
      <c r="S9536" s="142"/>
      <c r="T9536" s="142"/>
    </row>
    <row r="9537" spans="19:20" x14ac:dyDescent="0.3">
      <c r="S9537" s="142"/>
      <c r="T9537" s="142"/>
    </row>
    <row r="9538" spans="19:20" x14ac:dyDescent="0.3">
      <c r="S9538" s="142"/>
      <c r="T9538" s="142"/>
    </row>
    <row r="9539" spans="19:20" x14ac:dyDescent="0.3">
      <c r="S9539" s="142"/>
      <c r="T9539" s="142"/>
    </row>
    <row r="9540" spans="19:20" x14ac:dyDescent="0.3">
      <c r="S9540" s="142"/>
      <c r="T9540" s="142"/>
    </row>
    <row r="9541" spans="19:20" x14ac:dyDescent="0.3">
      <c r="S9541" s="142"/>
      <c r="T9541" s="142"/>
    </row>
    <row r="9542" spans="19:20" x14ac:dyDescent="0.3">
      <c r="S9542" s="142"/>
      <c r="T9542" s="142"/>
    </row>
    <row r="9543" spans="19:20" x14ac:dyDescent="0.3">
      <c r="S9543" s="142"/>
      <c r="T9543" s="142"/>
    </row>
    <row r="9544" spans="19:20" x14ac:dyDescent="0.3">
      <c r="S9544" s="142"/>
      <c r="T9544" s="142"/>
    </row>
    <row r="9545" spans="19:20" x14ac:dyDescent="0.3">
      <c r="S9545" s="142"/>
      <c r="T9545" s="142"/>
    </row>
    <row r="9546" spans="19:20" x14ac:dyDescent="0.3">
      <c r="S9546" s="142"/>
      <c r="T9546" s="142"/>
    </row>
    <row r="9547" spans="19:20" x14ac:dyDescent="0.3">
      <c r="S9547" s="142"/>
      <c r="T9547" s="142"/>
    </row>
    <row r="9548" spans="19:20" x14ac:dyDescent="0.3">
      <c r="S9548" s="142"/>
      <c r="T9548" s="142"/>
    </row>
    <row r="9549" spans="19:20" x14ac:dyDescent="0.3">
      <c r="S9549" s="142"/>
      <c r="T9549" s="142"/>
    </row>
    <row r="9550" spans="19:20" x14ac:dyDescent="0.3">
      <c r="S9550" s="142"/>
      <c r="T9550" s="142"/>
    </row>
    <row r="9551" spans="19:20" x14ac:dyDescent="0.3">
      <c r="S9551" s="142"/>
      <c r="T9551" s="142"/>
    </row>
    <row r="9552" spans="19:20" x14ac:dyDescent="0.3">
      <c r="S9552" s="142"/>
      <c r="T9552" s="142"/>
    </row>
    <row r="9553" spans="19:20" x14ac:dyDescent="0.3">
      <c r="S9553" s="142"/>
      <c r="T9553" s="142"/>
    </row>
    <row r="9554" spans="19:20" x14ac:dyDescent="0.3">
      <c r="S9554" s="142"/>
      <c r="T9554" s="142"/>
    </row>
    <row r="9555" spans="19:20" x14ac:dyDescent="0.3">
      <c r="S9555" s="142"/>
      <c r="T9555" s="142"/>
    </row>
    <row r="9556" spans="19:20" x14ac:dyDescent="0.3">
      <c r="S9556" s="142"/>
      <c r="T9556" s="142"/>
    </row>
    <row r="9557" spans="19:20" x14ac:dyDescent="0.3">
      <c r="S9557" s="142"/>
      <c r="T9557" s="142"/>
    </row>
    <row r="9558" spans="19:20" x14ac:dyDescent="0.3">
      <c r="S9558" s="142"/>
      <c r="T9558" s="142"/>
    </row>
    <row r="9559" spans="19:20" x14ac:dyDescent="0.3">
      <c r="S9559" s="142"/>
      <c r="T9559" s="142"/>
    </row>
    <row r="9560" spans="19:20" x14ac:dyDescent="0.3">
      <c r="S9560" s="142"/>
      <c r="T9560" s="142"/>
    </row>
    <row r="9561" spans="19:20" x14ac:dyDescent="0.3">
      <c r="S9561" s="142"/>
      <c r="T9561" s="142"/>
    </row>
    <row r="9562" spans="19:20" x14ac:dyDescent="0.3">
      <c r="S9562" s="142"/>
      <c r="T9562" s="142"/>
    </row>
    <row r="9563" spans="19:20" x14ac:dyDescent="0.3">
      <c r="S9563" s="142"/>
      <c r="T9563" s="142"/>
    </row>
    <row r="9564" spans="19:20" x14ac:dyDescent="0.3">
      <c r="S9564" s="142"/>
      <c r="T9564" s="142"/>
    </row>
    <row r="9565" spans="19:20" x14ac:dyDescent="0.3">
      <c r="S9565" s="142"/>
      <c r="T9565" s="142"/>
    </row>
    <row r="9566" spans="19:20" x14ac:dyDescent="0.3">
      <c r="S9566" s="142"/>
      <c r="T9566" s="142"/>
    </row>
    <row r="9567" spans="19:20" x14ac:dyDescent="0.3">
      <c r="S9567" s="142"/>
      <c r="T9567" s="142"/>
    </row>
    <row r="9568" spans="19:20" x14ac:dyDescent="0.3">
      <c r="S9568" s="142"/>
      <c r="T9568" s="142"/>
    </row>
    <row r="9569" spans="19:20" x14ac:dyDescent="0.3">
      <c r="S9569" s="142"/>
      <c r="T9569" s="142"/>
    </row>
    <row r="9570" spans="19:20" x14ac:dyDescent="0.3">
      <c r="S9570" s="142"/>
      <c r="T9570" s="142"/>
    </row>
    <row r="9571" spans="19:20" x14ac:dyDescent="0.3">
      <c r="S9571" s="142"/>
      <c r="T9571" s="142"/>
    </row>
    <row r="9572" spans="19:20" x14ac:dyDescent="0.3">
      <c r="S9572" s="142"/>
      <c r="T9572" s="142"/>
    </row>
    <row r="9573" spans="19:20" x14ac:dyDescent="0.3">
      <c r="S9573" s="142"/>
      <c r="T9573" s="142"/>
    </row>
    <row r="9574" spans="19:20" x14ac:dyDescent="0.3">
      <c r="S9574" s="142"/>
      <c r="T9574" s="142"/>
    </row>
    <row r="9575" spans="19:20" x14ac:dyDescent="0.3">
      <c r="S9575" s="142"/>
      <c r="T9575" s="142"/>
    </row>
    <row r="9576" spans="19:20" x14ac:dyDescent="0.3">
      <c r="S9576" s="142"/>
      <c r="T9576" s="142"/>
    </row>
    <row r="9577" spans="19:20" x14ac:dyDescent="0.3">
      <c r="S9577" s="142"/>
      <c r="T9577" s="142"/>
    </row>
    <row r="9578" spans="19:20" x14ac:dyDescent="0.3">
      <c r="S9578" s="142"/>
      <c r="T9578" s="142"/>
    </row>
    <row r="9579" spans="19:20" x14ac:dyDescent="0.3">
      <c r="S9579" s="142"/>
      <c r="T9579" s="142"/>
    </row>
    <row r="9580" spans="19:20" x14ac:dyDescent="0.3">
      <c r="S9580" s="142"/>
      <c r="T9580" s="142"/>
    </row>
    <row r="9581" spans="19:20" x14ac:dyDescent="0.3">
      <c r="S9581" s="142"/>
      <c r="T9581" s="142"/>
    </row>
    <row r="9582" spans="19:20" x14ac:dyDescent="0.3">
      <c r="S9582" s="142"/>
      <c r="T9582" s="142"/>
    </row>
    <row r="9583" spans="19:20" x14ac:dyDescent="0.3">
      <c r="S9583" s="142"/>
      <c r="T9583" s="142"/>
    </row>
    <row r="9584" spans="19:20" x14ac:dyDescent="0.3">
      <c r="S9584" s="142"/>
      <c r="T9584" s="142"/>
    </row>
    <row r="9585" spans="19:20" x14ac:dyDescent="0.3">
      <c r="S9585" s="142"/>
      <c r="T9585" s="142"/>
    </row>
    <row r="9586" spans="19:20" x14ac:dyDescent="0.3">
      <c r="S9586" s="142"/>
      <c r="T9586" s="142"/>
    </row>
    <row r="9587" spans="19:20" x14ac:dyDescent="0.3">
      <c r="S9587" s="142"/>
      <c r="T9587" s="142"/>
    </row>
    <row r="9588" spans="19:20" x14ac:dyDescent="0.3">
      <c r="S9588" s="142"/>
      <c r="T9588" s="142"/>
    </row>
    <row r="9589" spans="19:20" x14ac:dyDescent="0.3">
      <c r="S9589" s="142"/>
      <c r="T9589" s="142"/>
    </row>
    <row r="9590" spans="19:20" x14ac:dyDescent="0.3">
      <c r="S9590" s="142"/>
      <c r="T9590" s="142"/>
    </row>
    <row r="9591" spans="19:20" x14ac:dyDescent="0.3">
      <c r="S9591" s="142"/>
      <c r="T9591" s="142"/>
    </row>
    <row r="9592" spans="19:20" x14ac:dyDescent="0.3">
      <c r="S9592" s="142"/>
      <c r="T9592" s="142"/>
    </row>
    <row r="9593" spans="19:20" x14ac:dyDescent="0.3">
      <c r="S9593" s="142"/>
      <c r="T9593" s="142"/>
    </row>
    <row r="9594" spans="19:20" x14ac:dyDescent="0.3">
      <c r="S9594" s="142"/>
      <c r="T9594" s="142"/>
    </row>
    <row r="9595" spans="19:20" x14ac:dyDescent="0.3">
      <c r="S9595" s="142"/>
      <c r="T9595" s="142"/>
    </row>
    <row r="9596" spans="19:20" x14ac:dyDescent="0.3">
      <c r="S9596" s="142"/>
      <c r="T9596" s="142"/>
    </row>
    <row r="9597" spans="19:20" x14ac:dyDescent="0.3">
      <c r="S9597" s="142"/>
      <c r="T9597" s="142"/>
    </row>
    <row r="9598" spans="19:20" x14ac:dyDescent="0.3">
      <c r="S9598" s="142"/>
      <c r="T9598" s="142"/>
    </row>
    <row r="9599" spans="19:20" x14ac:dyDescent="0.3">
      <c r="S9599" s="142"/>
      <c r="T9599" s="142"/>
    </row>
    <row r="9600" spans="19:20" x14ac:dyDescent="0.3">
      <c r="S9600" s="142"/>
      <c r="T9600" s="142"/>
    </row>
    <row r="9601" spans="19:20" x14ac:dyDescent="0.3">
      <c r="S9601" s="142"/>
      <c r="T9601" s="142"/>
    </row>
    <row r="9602" spans="19:20" x14ac:dyDescent="0.3">
      <c r="S9602" s="142"/>
      <c r="T9602" s="142"/>
    </row>
    <row r="9603" spans="19:20" x14ac:dyDescent="0.3">
      <c r="S9603" s="142"/>
      <c r="T9603" s="142"/>
    </row>
    <row r="9604" spans="19:20" x14ac:dyDescent="0.3">
      <c r="S9604" s="142"/>
      <c r="T9604" s="142"/>
    </row>
    <row r="9605" spans="19:20" x14ac:dyDescent="0.3">
      <c r="S9605" s="142"/>
      <c r="T9605" s="142"/>
    </row>
    <row r="9606" spans="19:20" x14ac:dyDescent="0.3">
      <c r="S9606" s="142"/>
      <c r="T9606" s="142"/>
    </row>
    <row r="9607" spans="19:20" x14ac:dyDescent="0.3">
      <c r="S9607" s="142"/>
      <c r="T9607" s="142"/>
    </row>
    <row r="9608" spans="19:20" x14ac:dyDescent="0.3">
      <c r="S9608" s="142"/>
      <c r="T9608" s="142"/>
    </row>
    <row r="9609" spans="19:20" x14ac:dyDescent="0.3">
      <c r="S9609" s="142"/>
      <c r="T9609" s="142"/>
    </row>
    <row r="9610" spans="19:20" x14ac:dyDescent="0.3">
      <c r="S9610" s="142"/>
      <c r="T9610" s="142"/>
    </row>
    <row r="9611" spans="19:20" x14ac:dyDescent="0.3">
      <c r="S9611" s="142"/>
      <c r="T9611" s="142"/>
    </row>
    <row r="9612" spans="19:20" x14ac:dyDescent="0.3">
      <c r="S9612" s="142"/>
      <c r="T9612" s="142"/>
    </row>
    <row r="9613" spans="19:20" x14ac:dyDescent="0.3">
      <c r="S9613" s="142"/>
      <c r="T9613" s="142"/>
    </row>
    <row r="9614" spans="19:20" x14ac:dyDescent="0.3">
      <c r="S9614" s="142"/>
      <c r="T9614" s="142"/>
    </row>
    <row r="9615" spans="19:20" x14ac:dyDescent="0.3">
      <c r="S9615" s="142"/>
      <c r="T9615" s="142"/>
    </row>
    <row r="9616" spans="19:20" x14ac:dyDescent="0.3">
      <c r="S9616" s="142"/>
      <c r="T9616" s="142"/>
    </row>
    <row r="9617" spans="19:20" x14ac:dyDescent="0.3">
      <c r="S9617" s="142"/>
      <c r="T9617" s="142"/>
    </row>
    <row r="9618" spans="19:20" x14ac:dyDescent="0.3">
      <c r="S9618" s="142"/>
      <c r="T9618" s="142"/>
    </row>
    <row r="9619" spans="19:20" x14ac:dyDescent="0.3">
      <c r="S9619" s="142"/>
      <c r="T9619" s="142"/>
    </row>
    <row r="9620" spans="19:20" x14ac:dyDescent="0.3">
      <c r="S9620" s="142"/>
      <c r="T9620" s="142"/>
    </row>
    <row r="9621" spans="19:20" x14ac:dyDescent="0.3">
      <c r="S9621" s="142"/>
      <c r="T9621" s="142"/>
    </row>
    <row r="9622" spans="19:20" x14ac:dyDescent="0.3">
      <c r="S9622" s="142"/>
      <c r="T9622" s="142"/>
    </row>
    <row r="9623" spans="19:20" x14ac:dyDescent="0.3">
      <c r="S9623" s="142"/>
      <c r="T9623" s="142"/>
    </row>
    <row r="9624" spans="19:20" x14ac:dyDescent="0.3">
      <c r="S9624" s="142"/>
      <c r="T9624" s="142"/>
    </row>
    <row r="9625" spans="19:20" x14ac:dyDescent="0.3">
      <c r="S9625" s="142"/>
      <c r="T9625" s="142"/>
    </row>
    <row r="9626" spans="19:20" x14ac:dyDescent="0.3">
      <c r="S9626" s="142"/>
      <c r="T9626" s="142"/>
    </row>
    <row r="9627" spans="19:20" x14ac:dyDescent="0.3">
      <c r="S9627" s="142"/>
      <c r="T9627" s="142"/>
    </row>
    <row r="9628" spans="19:20" x14ac:dyDescent="0.3">
      <c r="S9628" s="142"/>
      <c r="T9628" s="142"/>
    </row>
    <row r="9629" spans="19:20" x14ac:dyDescent="0.3">
      <c r="S9629" s="142"/>
      <c r="T9629" s="142"/>
    </row>
    <row r="9630" spans="19:20" x14ac:dyDescent="0.3">
      <c r="S9630" s="142"/>
      <c r="T9630" s="142"/>
    </row>
    <row r="9631" spans="19:20" x14ac:dyDescent="0.3">
      <c r="S9631" s="142"/>
      <c r="T9631" s="142"/>
    </row>
    <row r="9632" spans="19:20" x14ac:dyDescent="0.3">
      <c r="S9632" s="142"/>
      <c r="T9632" s="142"/>
    </row>
    <row r="9633" spans="19:20" x14ac:dyDescent="0.3">
      <c r="S9633" s="142"/>
      <c r="T9633" s="142"/>
    </row>
    <row r="9634" spans="19:20" x14ac:dyDescent="0.3">
      <c r="S9634" s="142"/>
      <c r="T9634" s="142"/>
    </row>
    <row r="9635" spans="19:20" x14ac:dyDescent="0.3">
      <c r="S9635" s="142"/>
      <c r="T9635" s="142"/>
    </row>
    <row r="9636" spans="19:20" x14ac:dyDescent="0.3">
      <c r="S9636" s="142"/>
      <c r="T9636" s="142"/>
    </row>
    <row r="9637" spans="19:20" x14ac:dyDescent="0.3">
      <c r="S9637" s="142"/>
      <c r="T9637" s="142"/>
    </row>
    <row r="9638" spans="19:20" x14ac:dyDescent="0.3">
      <c r="S9638" s="142"/>
      <c r="T9638" s="142"/>
    </row>
    <row r="9639" spans="19:20" x14ac:dyDescent="0.3">
      <c r="S9639" s="142"/>
      <c r="T9639" s="142"/>
    </row>
    <row r="9640" spans="19:20" x14ac:dyDescent="0.3">
      <c r="S9640" s="142"/>
      <c r="T9640" s="142"/>
    </row>
    <row r="9641" spans="19:20" x14ac:dyDescent="0.3">
      <c r="S9641" s="142"/>
      <c r="T9641" s="142"/>
    </row>
    <row r="9642" spans="19:20" x14ac:dyDescent="0.3">
      <c r="S9642" s="142"/>
      <c r="T9642" s="142"/>
    </row>
    <row r="9643" spans="19:20" x14ac:dyDescent="0.3">
      <c r="S9643" s="142"/>
      <c r="T9643" s="142"/>
    </row>
    <row r="9644" spans="19:20" x14ac:dyDescent="0.3">
      <c r="S9644" s="142"/>
      <c r="T9644" s="142"/>
    </row>
    <row r="9645" spans="19:20" x14ac:dyDescent="0.3">
      <c r="S9645" s="142"/>
      <c r="T9645" s="142"/>
    </row>
    <row r="9646" spans="19:20" x14ac:dyDescent="0.3">
      <c r="S9646" s="142"/>
      <c r="T9646" s="142"/>
    </row>
    <row r="9647" spans="19:20" x14ac:dyDescent="0.3">
      <c r="S9647" s="142"/>
      <c r="T9647" s="142"/>
    </row>
    <row r="9648" spans="19:20" x14ac:dyDescent="0.3">
      <c r="S9648" s="142"/>
      <c r="T9648" s="142"/>
    </row>
    <row r="9649" spans="19:20" x14ac:dyDescent="0.3">
      <c r="S9649" s="142"/>
      <c r="T9649" s="142"/>
    </row>
    <row r="9650" spans="19:20" x14ac:dyDescent="0.3">
      <c r="S9650" s="142"/>
      <c r="T9650" s="142"/>
    </row>
    <row r="9651" spans="19:20" x14ac:dyDescent="0.3">
      <c r="S9651" s="142"/>
      <c r="T9651" s="142"/>
    </row>
    <row r="9652" spans="19:20" x14ac:dyDescent="0.3">
      <c r="S9652" s="142"/>
      <c r="T9652" s="142"/>
    </row>
    <row r="9653" spans="19:20" x14ac:dyDescent="0.3">
      <c r="S9653" s="142"/>
      <c r="T9653" s="142"/>
    </row>
    <row r="9654" spans="19:20" x14ac:dyDescent="0.3">
      <c r="S9654" s="142"/>
      <c r="T9654" s="142"/>
    </row>
    <row r="9655" spans="19:20" x14ac:dyDescent="0.3">
      <c r="S9655" s="142"/>
      <c r="T9655" s="142"/>
    </row>
    <row r="9656" spans="19:20" x14ac:dyDescent="0.3">
      <c r="S9656" s="142"/>
      <c r="T9656" s="142"/>
    </row>
    <row r="9657" spans="19:20" x14ac:dyDescent="0.3">
      <c r="S9657" s="142"/>
      <c r="T9657" s="142"/>
    </row>
    <row r="9658" spans="19:20" x14ac:dyDescent="0.3">
      <c r="S9658" s="142"/>
      <c r="T9658" s="142"/>
    </row>
    <row r="9659" spans="19:20" x14ac:dyDescent="0.3">
      <c r="S9659" s="142"/>
      <c r="T9659" s="142"/>
    </row>
    <row r="9660" spans="19:20" x14ac:dyDescent="0.3">
      <c r="S9660" s="142"/>
      <c r="T9660" s="142"/>
    </row>
    <row r="9661" spans="19:20" x14ac:dyDescent="0.3">
      <c r="S9661" s="142"/>
      <c r="T9661" s="142"/>
    </row>
    <row r="9662" spans="19:20" x14ac:dyDescent="0.3">
      <c r="S9662" s="142"/>
      <c r="T9662" s="142"/>
    </row>
    <row r="9663" spans="19:20" x14ac:dyDescent="0.3">
      <c r="S9663" s="142"/>
      <c r="T9663" s="142"/>
    </row>
    <row r="9664" spans="19:20" x14ac:dyDescent="0.3">
      <c r="S9664" s="142"/>
      <c r="T9664" s="142"/>
    </row>
    <row r="9665" spans="19:20" x14ac:dyDescent="0.3">
      <c r="S9665" s="142"/>
      <c r="T9665" s="142"/>
    </row>
    <row r="9666" spans="19:20" x14ac:dyDescent="0.3">
      <c r="S9666" s="142"/>
      <c r="T9666" s="142"/>
    </row>
    <row r="9667" spans="19:20" x14ac:dyDescent="0.3">
      <c r="S9667" s="142"/>
      <c r="T9667" s="142"/>
    </row>
    <row r="9668" spans="19:20" x14ac:dyDescent="0.3">
      <c r="S9668" s="142"/>
      <c r="T9668" s="142"/>
    </row>
    <row r="9669" spans="19:20" x14ac:dyDescent="0.3">
      <c r="S9669" s="142"/>
      <c r="T9669" s="142"/>
    </row>
    <row r="9670" spans="19:20" x14ac:dyDescent="0.3">
      <c r="S9670" s="142"/>
      <c r="T9670" s="142"/>
    </row>
    <row r="9671" spans="19:20" x14ac:dyDescent="0.3">
      <c r="S9671" s="142"/>
      <c r="T9671" s="142"/>
    </row>
    <row r="9672" spans="19:20" x14ac:dyDescent="0.3">
      <c r="S9672" s="142"/>
      <c r="T9672" s="142"/>
    </row>
    <row r="9673" spans="19:20" x14ac:dyDescent="0.3">
      <c r="S9673" s="142"/>
      <c r="T9673" s="142"/>
    </row>
    <row r="9674" spans="19:20" x14ac:dyDescent="0.3">
      <c r="S9674" s="142"/>
      <c r="T9674" s="142"/>
    </row>
    <row r="9675" spans="19:20" x14ac:dyDescent="0.3">
      <c r="S9675" s="142"/>
      <c r="T9675" s="142"/>
    </row>
    <row r="9676" spans="19:20" x14ac:dyDescent="0.3">
      <c r="S9676" s="142"/>
      <c r="T9676" s="142"/>
    </row>
    <row r="9677" spans="19:20" x14ac:dyDescent="0.3">
      <c r="S9677" s="142"/>
      <c r="T9677" s="142"/>
    </row>
    <row r="9678" spans="19:20" x14ac:dyDescent="0.3">
      <c r="S9678" s="142"/>
      <c r="T9678" s="142"/>
    </row>
    <row r="9679" spans="19:20" x14ac:dyDescent="0.3">
      <c r="S9679" s="142"/>
      <c r="T9679" s="142"/>
    </row>
    <row r="9680" spans="19:20" x14ac:dyDescent="0.3">
      <c r="S9680" s="142"/>
      <c r="T9680" s="142"/>
    </row>
    <row r="9681" spans="19:20" x14ac:dyDescent="0.3">
      <c r="S9681" s="142"/>
      <c r="T9681" s="142"/>
    </row>
    <row r="9682" spans="19:20" x14ac:dyDescent="0.3">
      <c r="S9682" s="142"/>
      <c r="T9682" s="142"/>
    </row>
    <row r="9683" spans="19:20" x14ac:dyDescent="0.3">
      <c r="S9683" s="142"/>
      <c r="T9683" s="142"/>
    </row>
    <row r="9684" spans="19:20" x14ac:dyDescent="0.3">
      <c r="S9684" s="142"/>
      <c r="T9684" s="142"/>
    </row>
    <row r="9685" spans="19:20" x14ac:dyDescent="0.3">
      <c r="S9685" s="142"/>
      <c r="T9685" s="142"/>
    </row>
    <row r="9686" spans="19:20" x14ac:dyDescent="0.3">
      <c r="S9686" s="142"/>
      <c r="T9686" s="142"/>
    </row>
    <row r="9687" spans="19:20" x14ac:dyDescent="0.3">
      <c r="S9687" s="142"/>
      <c r="T9687" s="142"/>
    </row>
    <row r="9688" spans="19:20" x14ac:dyDescent="0.3">
      <c r="S9688" s="142"/>
      <c r="T9688" s="142"/>
    </row>
    <row r="9689" spans="19:20" x14ac:dyDescent="0.3">
      <c r="S9689" s="142"/>
      <c r="T9689" s="142"/>
    </row>
    <row r="9690" spans="19:20" x14ac:dyDescent="0.3">
      <c r="S9690" s="142"/>
      <c r="T9690" s="142"/>
    </row>
    <row r="9691" spans="19:20" x14ac:dyDescent="0.3">
      <c r="S9691" s="142"/>
      <c r="T9691" s="142"/>
    </row>
    <row r="9692" spans="19:20" x14ac:dyDescent="0.3">
      <c r="S9692" s="142"/>
      <c r="T9692" s="142"/>
    </row>
    <row r="9693" spans="19:20" x14ac:dyDescent="0.3">
      <c r="S9693" s="142"/>
      <c r="T9693" s="142"/>
    </row>
    <row r="9694" spans="19:20" x14ac:dyDescent="0.3">
      <c r="S9694" s="142"/>
      <c r="T9694" s="142"/>
    </row>
    <row r="9695" spans="19:20" x14ac:dyDescent="0.3">
      <c r="S9695" s="142"/>
      <c r="T9695" s="142"/>
    </row>
    <row r="9696" spans="19:20" x14ac:dyDescent="0.3">
      <c r="S9696" s="142"/>
      <c r="T9696" s="142"/>
    </row>
    <row r="9697" spans="19:20" x14ac:dyDescent="0.3">
      <c r="S9697" s="142"/>
      <c r="T9697" s="142"/>
    </row>
    <row r="9698" spans="19:20" x14ac:dyDescent="0.3">
      <c r="S9698" s="142"/>
      <c r="T9698" s="142"/>
    </row>
    <row r="9699" spans="19:20" x14ac:dyDescent="0.3">
      <c r="S9699" s="142"/>
      <c r="T9699" s="142"/>
    </row>
    <row r="9700" spans="19:20" x14ac:dyDescent="0.3">
      <c r="S9700" s="142"/>
      <c r="T9700" s="142"/>
    </row>
    <row r="9701" spans="19:20" x14ac:dyDescent="0.3">
      <c r="S9701" s="142"/>
      <c r="T9701" s="142"/>
    </row>
    <row r="9702" spans="19:20" x14ac:dyDescent="0.3">
      <c r="S9702" s="142"/>
      <c r="T9702" s="142"/>
    </row>
    <row r="9703" spans="19:20" x14ac:dyDescent="0.3">
      <c r="S9703" s="142"/>
      <c r="T9703" s="142"/>
    </row>
    <row r="9704" spans="19:20" x14ac:dyDescent="0.3">
      <c r="S9704" s="142"/>
      <c r="T9704" s="142"/>
    </row>
    <row r="9705" spans="19:20" x14ac:dyDescent="0.3">
      <c r="S9705" s="142"/>
      <c r="T9705" s="142"/>
    </row>
    <row r="9706" spans="19:20" x14ac:dyDescent="0.3">
      <c r="S9706" s="142"/>
      <c r="T9706" s="142"/>
    </row>
    <row r="9707" spans="19:20" x14ac:dyDescent="0.3">
      <c r="S9707" s="142"/>
      <c r="T9707" s="142"/>
    </row>
    <row r="9708" spans="19:20" x14ac:dyDescent="0.3">
      <c r="S9708" s="142"/>
      <c r="T9708" s="142"/>
    </row>
    <row r="9709" spans="19:20" x14ac:dyDescent="0.3">
      <c r="S9709" s="142"/>
      <c r="T9709" s="142"/>
    </row>
    <row r="9710" spans="19:20" x14ac:dyDescent="0.3">
      <c r="S9710" s="142"/>
      <c r="T9710" s="142"/>
    </row>
    <row r="9711" spans="19:20" x14ac:dyDescent="0.3">
      <c r="S9711" s="142"/>
      <c r="T9711" s="142"/>
    </row>
    <row r="9712" spans="19:20" x14ac:dyDescent="0.3">
      <c r="S9712" s="142"/>
      <c r="T9712" s="142"/>
    </row>
    <row r="9713" spans="19:20" x14ac:dyDescent="0.3">
      <c r="S9713" s="142"/>
      <c r="T9713" s="142"/>
    </row>
    <row r="9714" spans="19:20" x14ac:dyDescent="0.3">
      <c r="S9714" s="142"/>
      <c r="T9714" s="142"/>
    </row>
    <row r="9715" spans="19:20" x14ac:dyDescent="0.3">
      <c r="S9715" s="142"/>
      <c r="T9715" s="142"/>
    </row>
    <row r="9716" spans="19:20" x14ac:dyDescent="0.3">
      <c r="S9716" s="142"/>
      <c r="T9716" s="142"/>
    </row>
    <row r="9717" spans="19:20" x14ac:dyDescent="0.3">
      <c r="S9717" s="142"/>
      <c r="T9717" s="142"/>
    </row>
    <row r="9718" spans="19:20" x14ac:dyDescent="0.3">
      <c r="S9718" s="142"/>
      <c r="T9718" s="142"/>
    </row>
    <row r="9719" spans="19:20" x14ac:dyDescent="0.3">
      <c r="S9719" s="142"/>
      <c r="T9719" s="142"/>
    </row>
    <row r="9720" spans="19:20" x14ac:dyDescent="0.3">
      <c r="S9720" s="142"/>
      <c r="T9720" s="142"/>
    </row>
    <row r="9721" spans="19:20" x14ac:dyDescent="0.3">
      <c r="S9721" s="142"/>
      <c r="T9721" s="142"/>
    </row>
    <row r="9722" spans="19:20" x14ac:dyDescent="0.3">
      <c r="S9722" s="142"/>
      <c r="T9722" s="142"/>
    </row>
    <row r="9723" spans="19:20" x14ac:dyDescent="0.3">
      <c r="S9723" s="142"/>
      <c r="T9723" s="142"/>
    </row>
    <row r="9724" spans="19:20" x14ac:dyDescent="0.3">
      <c r="S9724" s="142"/>
      <c r="T9724" s="142"/>
    </row>
    <row r="9725" spans="19:20" x14ac:dyDescent="0.3">
      <c r="S9725" s="142"/>
      <c r="T9725" s="142"/>
    </row>
    <row r="9726" spans="19:20" x14ac:dyDescent="0.3">
      <c r="S9726" s="142"/>
      <c r="T9726" s="142"/>
    </row>
    <row r="9727" spans="19:20" x14ac:dyDescent="0.3">
      <c r="S9727" s="142"/>
      <c r="T9727" s="142"/>
    </row>
    <row r="9728" spans="19:20" x14ac:dyDescent="0.3">
      <c r="S9728" s="142"/>
      <c r="T9728" s="142"/>
    </row>
    <row r="9729" spans="19:20" x14ac:dyDescent="0.3">
      <c r="S9729" s="142"/>
      <c r="T9729" s="142"/>
    </row>
    <row r="9730" spans="19:20" x14ac:dyDescent="0.3">
      <c r="S9730" s="142"/>
      <c r="T9730" s="142"/>
    </row>
    <row r="9731" spans="19:20" x14ac:dyDescent="0.3">
      <c r="S9731" s="142"/>
      <c r="T9731" s="142"/>
    </row>
    <row r="9732" spans="19:20" x14ac:dyDescent="0.3">
      <c r="S9732" s="142"/>
      <c r="T9732" s="142"/>
    </row>
    <row r="9733" spans="19:20" x14ac:dyDescent="0.3">
      <c r="S9733" s="142"/>
      <c r="T9733" s="142"/>
    </row>
    <row r="9734" spans="19:20" x14ac:dyDescent="0.3">
      <c r="S9734" s="142"/>
      <c r="T9734" s="142"/>
    </row>
    <row r="9735" spans="19:20" x14ac:dyDescent="0.3">
      <c r="S9735" s="142"/>
      <c r="T9735" s="142"/>
    </row>
    <row r="9736" spans="19:20" x14ac:dyDescent="0.3">
      <c r="S9736" s="142"/>
      <c r="T9736" s="142"/>
    </row>
    <row r="9737" spans="19:20" x14ac:dyDescent="0.3">
      <c r="S9737" s="142"/>
      <c r="T9737" s="142"/>
    </row>
    <row r="9738" spans="19:20" x14ac:dyDescent="0.3">
      <c r="S9738" s="142"/>
      <c r="T9738" s="142"/>
    </row>
    <row r="9739" spans="19:20" x14ac:dyDescent="0.3">
      <c r="S9739" s="142"/>
      <c r="T9739" s="142"/>
    </row>
    <row r="9740" spans="19:20" x14ac:dyDescent="0.3">
      <c r="S9740" s="142"/>
      <c r="T9740" s="142"/>
    </row>
    <row r="9741" spans="19:20" x14ac:dyDescent="0.3">
      <c r="S9741" s="142"/>
      <c r="T9741" s="142"/>
    </row>
    <row r="9742" spans="19:20" x14ac:dyDescent="0.3">
      <c r="S9742" s="142"/>
      <c r="T9742" s="142"/>
    </row>
    <row r="9743" spans="19:20" x14ac:dyDescent="0.3">
      <c r="S9743" s="142"/>
      <c r="T9743" s="142"/>
    </row>
    <row r="9744" spans="19:20" x14ac:dyDescent="0.3">
      <c r="S9744" s="142"/>
      <c r="T9744" s="142"/>
    </row>
    <row r="9745" spans="19:20" x14ac:dyDescent="0.3">
      <c r="S9745" s="142"/>
      <c r="T9745" s="142"/>
    </row>
    <row r="9746" spans="19:20" x14ac:dyDescent="0.3">
      <c r="S9746" s="142"/>
      <c r="T9746" s="142"/>
    </row>
    <row r="9747" spans="19:20" x14ac:dyDescent="0.3">
      <c r="S9747" s="142"/>
      <c r="T9747" s="142"/>
    </row>
    <row r="9748" spans="19:20" x14ac:dyDescent="0.3">
      <c r="S9748" s="142"/>
      <c r="T9748" s="142"/>
    </row>
    <row r="9749" spans="19:20" x14ac:dyDescent="0.3">
      <c r="S9749" s="142"/>
      <c r="T9749" s="142"/>
    </row>
    <row r="9750" spans="19:20" x14ac:dyDescent="0.3">
      <c r="S9750" s="142"/>
      <c r="T9750" s="142"/>
    </row>
    <row r="9751" spans="19:20" x14ac:dyDescent="0.3">
      <c r="S9751" s="142"/>
      <c r="T9751" s="142"/>
    </row>
    <row r="9752" spans="19:20" x14ac:dyDescent="0.3">
      <c r="S9752" s="142"/>
      <c r="T9752" s="142"/>
    </row>
    <row r="9753" spans="19:20" x14ac:dyDescent="0.3">
      <c r="S9753" s="142"/>
      <c r="T9753" s="142"/>
    </row>
    <row r="9754" spans="19:20" x14ac:dyDescent="0.3">
      <c r="S9754" s="142"/>
      <c r="T9754" s="142"/>
    </row>
    <row r="9755" spans="19:20" x14ac:dyDescent="0.3">
      <c r="S9755" s="142"/>
      <c r="T9755" s="142"/>
    </row>
    <row r="9756" spans="19:20" x14ac:dyDescent="0.3">
      <c r="S9756" s="142"/>
      <c r="T9756" s="142"/>
    </row>
    <row r="9757" spans="19:20" x14ac:dyDescent="0.3">
      <c r="S9757" s="142"/>
      <c r="T9757" s="142"/>
    </row>
    <row r="9758" spans="19:20" x14ac:dyDescent="0.3">
      <c r="S9758" s="142"/>
      <c r="T9758" s="142"/>
    </row>
    <row r="9759" spans="19:20" x14ac:dyDescent="0.3">
      <c r="S9759" s="142"/>
      <c r="T9759" s="142"/>
    </row>
    <row r="9760" spans="19:20" x14ac:dyDescent="0.3">
      <c r="S9760" s="142"/>
      <c r="T9760" s="142"/>
    </row>
    <row r="9761" spans="19:20" x14ac:dyDescent="0.3">
      <c r="S9761" s="142"/>
      <c r="T9761" s="142"/>
    </row>
    <row r="9762" spans="19:20" x14ac:dyDescent="0.3">
      <c r="S9762" s="142"/>
      <c r="T9762" s="142"/>
    </row>
    <row r="9763" spans="19:20" x14ac:dyDescent="0.3">
      <c r="S9763" s="142"/>
      <c r="T9763" s="142"/>
    </row>
    <row r="9764" spans="19:20" x14ac:dyDescent="0.3">
      <c r="S9764" s="142"/>
      <c r="T9764" s="142"/>
    </row>
    <row r="9765" spans="19:20" x14ac:dyDescent="0.3">
      <c r="S9765" s="142"/>
      <c r="T9765" s="142"/>
    </row>
    <row r="9766" spans="19:20" x14ac:dyDescent="0.3">
      <c r="S9766" s="142"/>
      <c r="T9766" s="142"/>
    </row>
    <row r="9767" spans="19:20" x14ac:dyDescent="0.3">
      <c r="S9767" s="142"/>
      <c r="T9767" s="142"/>
    </row>
    <row r="9768" spans="19:20" x14ac:dyDescent="0.3">
      <c r="S9768" s="142"/>
      <c r="T9768" s="142"/>
    </row>
    <row r="9769" spans="19:20" x14ac:dyDescent="0.3">
      <c r="S9769" s="142"/>
      <c r="T9769" s="142"/>
    </row>
    <row r="9770" spans="19:20" x14ac:dyDescent="0.3">
      <c r="S9770" s="142"/>
      <c r="T9770" s="142"/>
    </row>
    <row r="9771" spans="19:20" x14ac:dyDescent="0.3">
      <c r="S9771" s="142"/>
      <c r="T9771" s="142"/>
    </row>
    <row r="9772" spans="19:20" x14ac:dyDescent="0.3">
      <c r="S9772" s="142"/>
      <c r="T9772" s="142"/>
    </row>
    <row r="9773" spans="19:20" x14ac:dyDescent="0.3">
      <c r="S9773" s="142"/>
      <c r="T9773" s="142"/>
    </row>
    <row r="9774" spans="19:20" x14ac:dyDescent="0.3">
      <c r="S9774" s="142"/>
      <c r="T9774" s="142"/>
    </row>
    <row r="9775" spans="19:20" x14ac:dyDescent="0.3">
      <c r="S9775" s="142"/>
      <c r="T9775" s="142"/>
    </row>
    <row r="9776" spans="19:20" x14ac:dyDescent="0.3">
      <c r="S9776" s="142"/>
      <c r="T9776" s="142"/>
    </row>
    <row r="9777" spans="19:20" x14ac:dyDescent="0.3">
      <c r="S9777" s="142"/>
      <c r="T9777" s="142"/>
    </row>
    <row r="9778" spans="19:20" x14ac:dyDescent="0.3">
      <c r="S9778" s="142"/>
      <c r="T9778" s="142"/>
    </row>
    <row r="9779" spans="19:20" x14ac:dyDescent="0.3">
      <c r="S9779" s="142"/>
      <c r="T9779" s="142"/>
    </row>
    <row r="9780" spans="19:20" x14ac:dyDescent="0.3">
      <c r="S9780" s="142"/>
      <c r="T9780" s="142"/>
    </row>
    <row r="9781" spans="19:20" x14ac:dyDescent="0.3">
      <c r="S9781" s="142"/>
      <c r="T9781" s="142"/>
    </row>
    <row r="9782" spans="19:20" x14ac:dyDescent="0.3">
      <c r="S9782" s="142"/>
      <c r="T9782" s="142"/>
    </row>
    <row r="9783" spans="19:20" x14ac:dyDescent="0.3">
      <c r="S9783" s="142"/>
      <c r="T9783" s="142"/>
    </row>
    <row r="9784" spans="19:20" x14ac:dyDescent="0.3">
      <c r="S9784" s="142"/>
      <c r="T9784" s="142"/>
    </row>
    <row r="9785" spans="19:20" x14ac:dyDescent="0.3">
      <c r="S9785" s="142"/>
      <c r="T9785" s="142"/>
    </row>
    <row r="9786" spans="19:20" x14ac:dyDescent="0.3">
      <c r="S9786" s="142"/>
      <c r="T9786" s="142"/>
    </row>
    <row r="9787" spans="19:20" x14ac:dyDescent="0.3">
      <c r="S9787" s="142"/>
      <c r="T9787" s="142"/>
    </row>
    <row r="9788" spans="19:20" x14ac:dyDescent="0.3">
      <c r="S9788" s="142"/>
      <c r="T9788" s="142"/>
    </row>
    <row r="9789" spans="19:20" x14ac:dyDescent="0.3">
      <c r="S9789" s="142"/>
      <c r="T9789" s="142"/>
    </row>
    <row r="9790" spans="19:20" x14ac:dyDescent="0.3">
      <c r="S9790" s="142"/>
      <c r="T9790" s="142"/>
    </row>
    <row r="9791" spans="19:20" x14ac:dyDescent="0.3">
      <c r="S9791" s="142"/>
      <c r="T9791" s="142"/>
    </row>
    <row r="9792" spans="19:20" x14ac:dyDescent="0.3">
      <c r="S9792" s="142"/>
      <c r="T9792" s="142"/>
    </row>
    <row r="9793" spans="19:20" x14ac:dyDescent="0.3">
      <c r="S9793" s="142"/>
      <c r="T9793" s="142"/>
    </row>
    <row r="9794" spans="19:20" x14ac:dyDescent="0.3">
      <c r="S9794" s="142"/>
      <c r="T9794" s="142"/>
    </row>
    <row r="9795" spans="19:20" x14ac:dyDescent="0.3">
      <c r="S9795" s="142"/>
      <c r="T9795" s="142"/>
    </row>
    <row r="9796" spans="19:20" x14ac:dyDescent="0.3">
      <c r="S9796" s="142"/>
      <c r="T9796" s="142"/>
    </row>
    <row r="9797" spans="19:20" x14ac:dyDescent="0.3">
      <c r="S9797" s="142"/>
      <c r="T9797" s="142"/>
    </row>
    <row r="9798" spans="19:20" x14ac:dyDescent="0.3">
      <c r="S9798" s="142"/>
      <c r="T9798" s="142"/>
    </row>
    <row r="9799" spans="19:20" x14ac:dyDescent="0.3">
      <c r="S9799" s="142"/>
      <c r="T9799" s="142"/>
    </row>
    <row r="9800" spans="19:20" x14ac:dyDescent="0.3">
      <c r="S9800" s="142"/>
      <c r="T9800" s="142"/>
    </row>
    <row r="9801" spans="19:20" x14ac:dyDescent="0.3">
      <c r="S9801" s="142"/>
      <c r="T9801" s="142"/>
    </row>
    <row r="9802" spans="19:20" x14ac:dyDescent="0.3">
      <c r="S9802" s="142"/>
      <c r="T9802" s="142"/>
    </row>
    <row r="9803" spans="19:20" x14ac:dyDescent="0.3">
      <c r="S9803" s="142"/>
      <c r="T9803" s="142"/>
    </row>
    <row r="9804" spans="19:20" x14ac:dyDescent="0.3">
      <c r="S9804" s="142"/>
      <c r="T9804" s="142"/>
    </row>
    <row r="9805" spans="19:20" x14ac:dyDescent="0.3">
      <c r="S9805" s="142"/>
      <c r="T9805" s="142"/>
    </row>
    <row r="9806" spans="19:20" x14ac:dyDescent="0.3">
      <c r="S9806" s="142"/>
      <c r="T9806" s="142"/>
    </row>
    <row r="9807" spans="19:20" x14ac:dyDescent="0.3">
      <c r="S9807" s="142"/>
      <c r="T9807" s="142"/>
    </row>
    <row r="9808" spans="19:20" x14ac:dyDescent="0.3">
      <c r="S9808" s="142"/>
      <c r="T9808" s="142"/>
    </row>
    <row r="9809" spans="19:20" x14ac:dyDescent="0.3">
      <c r="S9809" s="142"/>
      <c r="T9809" s="142"/>
    </row>
    <row r="9810" spans="19:20" x14ac:dyDescent="0.3">
      <c r="S9810" s="142"/>
      <c r="T9810" s="142"/>
    </row>
    <row r="9811" spans="19:20" x14ac:dyDescent="0.3">
      <c r="S9811" s="142"/>
      <c r="T9811" s="142"/>
    </row>
    <row r="9812" spans="19:20" x14ac:dyDescent="0.3">
      <c r="S9812" s="142"/>
      <c r="T9812" s="142"/>
    </row>
    <row r="9813" spans="19:20" x14ac:dyDescent="0.3">
      <c r="S9813" s="142"/>
      <c r="T9813" s="142"/>
    </row>
    <row r="9814" spans="19:20" x14ac:dyDescent="0.3">
      <c r="S9814" s="142"/>
      <c r="T9814" s="142"/>
    </row>
    <row r="9815" spans="19:20" x14ac:dyDescent="0.3">
      <c r="S9815" s="142"/>
      <c r="T9815" s="142"/>
    </row>
    <row r="9816" spans="19:20" x14ac:dyDescent="0.3">
      <c r="S9816" s="142"/>
      <c r="T9816" s="142"/>
    </row>
    <row r="9817" spans="19:20" x14ac:dyDescent="0.3">
      <c r="S9817" s="142"/>
      <c r="T9817" s="142"/>
    </row>
    <row r="9818" spans="19:20" x14ac:dyDescent="0.3">
      <c r="S9818" s="142"/>
      <c r="T9818" s="142"/>
    </row>
    <row r="9819" spans="19:20" x14ac:dyDescent="0.3">
      <c r="S9819" s="142"/>
      <c r="T9819" s="142"/>
    </row>
    <row r="9820" spans="19:20" x14ac:dyDescent="0.3">
      <c r="S9820" s="142"/>
      <c r="T9820" s="142"/>
    </row>
    <row r="9821" spans="19:20" x14ac:dyDescent="0.3">
      <c r="S9821" s="142"/>
      <c r="T9821" s="142"/>
    </row>
    <row r="9822" spans="19:20" x14ac:dyDescent="0.3">
      <c r="S9822" s="142"/>
      <c r="T9822" s="142"/>
    </row>
    <row r="9823" spans="19:20" x14ac:dyDescent="0.3">
      <c r="S9823" s="142"/>
      <c r="T9823" s="142"/>
    </row>
    <row r="9824" spans="19:20" x14ac:dyDescent="0.3">
      <c r="S9824" s="142"/>
      <c r="T9824" s="142"/>
    </row>
    <row r="9825" spans="19:20" x14ac:dyDescent="0.3">
      <c r="S9825" s="142"/>
      <c r="T9825" s="142"/>
    </row>
    <row r="9826" spans="19:20" x14ac:dyDescent="0.3">
      <c r="S9826" s="142"/>
      <c r="T9826" s="142"/>
    </row>
    <row r="9827" spans="19:20" x14ac:dyDescent="0.3">
      <c r="S9827" s="142"/>
      <c r="T9827" s="142"/>
    </row>
    <row r="9828" spans="19:20" x14ac:dyDescent="0.3">
      <c r="S9828" s="142"/>
      <c r="T9828" s="142"/>
    </row>
    <row r="9829" spans="19:20" x14ac:dyDescent="0.3">
      <c r="S9829" s="142"/>
      <c r="T9829" s="142"/>
    </row>
    <row r="9830" spans="19:20" x14ac:dyDescent="0.3">
      <c r="S9830" s="142"/>
      <c r="T9830" s="142"/>
    </row>
    <row r="9831" spans="19:20" x14ac:dyDescent="0.3">
      <c r="S9831" s="142"/>
      <c r="T9831" s="142"/>
    </row>
    <row r="9832" spans="19:20" x14ac:dyDescent="0.3">
      <c r="S9832" s="142"/>
      <c r="T9832" s="142"/>
    </row>
    <row r="9833" spans="19:20" x14ac:dyDescent="0.3">
      <c r="S9833" s="142"/>
      <c r="T9833" s="142"/>
    </row>
    <row r="9834" spans="19:20" x14ac:dyDescent="0.3">
      <c r="S9834" s="142"/>
      <c r="T9834" s="142"/>
    </row>
    <row r="9835" spans="19:20" x14ac:dyDescent="0.3">
      <c r="S9835" s="142"/>
      <c r="T9835" s="142"/>
    </row>
    <row r="9836" spans="19:20" x14ac:dyDescent="0.3">
      <c r="S9836" s="142"/>
      <c r="T9836" s="142"/>
    </row>
    <row r="9837" spans="19:20" x14ac:dyDescent="0.3">
      <c r="S9837" s="142"/>
      <c r="T9837" s="142"/>
    </row>
    <row r="9838" spans="19:20" x14ac:dyDescent="0.3">
      <c r="S9838" s="142"/>
      <c r="T9838" s="142"/>
    </row>
    <row r="9839" spans="19:20" x14ac:dyDescent="0.3">
      <c r="S9839" s="142"/>
      <c r="T9839" s="142"/>
    </row>
    <row r="9840" spans="19:20" x14ac:dyDescent="0.3">
      <c r="S9840" s="142"/>
      <c r="T9840" s="142"/>
    </row>
    <row r="9841" spans="19:20" x14ac:dyDescent="0.3">
      <c r="S9841" s="142"/>
      <c r="T9841" s="142"/>
    </row>
    <row r="9842" spans="19:20" x14ac:dyDescent="0.3">
      <c r="S9842" s="142"/>
      <c r="T9842" s="142"/>
    </row>
    <row r="9843" spans="19:20" x14ac:dyDescent="0.3">
      <c r="S9843" s="142"/>
      <c r="T9843" s="142"/>
    </row>
    <row r="9844" spans="19:20" x14ac:dyDescent="0.3">
      <c r="S9844" s="142"/>
      <c r="T9844" s="142"/>
    </row>
    <row r="9845" spans="19:20" x14ac:dyDescent="0.3">
      <c r="S9845" s="142"/>
      <c r="T9845" s="142"/>
    </row>
    <row r="9846" spans="19:20" x14ac:dyDescent="0.3">
      <c r="S9846" s="142"/>
      <c r="T9846" s="142"/>
    </row>
    <row r="9847" spans="19:20" x14ac:dyDescent="0.3">
      <c r="S9847" s="142"/>
      <c r="T9847" s="142"/>
    </row>
    <row r="9848" spans="19:20" x14ac:dyDescent="0.3">
      <c r="S9848" s="142"/>
      <c r="T9848" s="142"/>
    </row>
    <row r="9849" spans="19:20" x14ac:dyDescent="0.3">
      <c r="S9849" s="142"/>
      <c r="T9849" s="142"/>
    </row>
    <row r="9850" spans="19:20" x14ac:dyDescent="0.3">
      <c r="S9850" s="142"/>
      <c r="T9850" s="142"/>
    </row>
    <row r="9851" spans="19:20" x14ac:dyDescent="0.3">
      <c r="S9851" s="142"/>
      <c r="T9851" s="142"/>
    </row>
    <row r="9852" spans="19:20" x14ac:dyDescent="0.3">
      <c r="S9852" s="142"/>
      <c r="T9852" s="142"/>
    </row>
    <row r="9853" spans="19:20" x14ac:dyDescent="0.3">
      <c r="S9853" s="142"/>
      <c r="T9853" s="142"/>
    </row>
    <row r="9854" spans="19:20" x14ac:dyDescent="0.3">
      <c r="S9854" s="142"/>
      <c r="T9854" s="142"/>
    </row>
    <row r="9855" spans="19:20" x14ac:dyDescent="0.3">
      <c r="S9855" s="142"/>
      <c r="T9855" s="142"/>
    </row>
    <row r="9856" spans="19:20" x14ac:dyDescent="0.3">
      <c r="S9856" s="142"/>
      <c r="T9856" s="142"/>
    </row>
    <row r="9857" spans="19:20" x14ac:dyDescent="0.3">
      <c r="S9857" s="142"/>
      <c r="T9857" s="142"/>
    </row>
    <row r="9858" spans="19:20" x14ac:dyDescent="0.3">
      <c r="S9858" s="142"/>
      <c r="T9858" s="142"/>
    </row>
    <row r="9859" spans="19:20" x14ac:dyDescent="0.3">
      <c r="S9859" s="142"/>
      <c r="T9859" s="142"/>
    </row>
    <row r="9860" spans="19:20" x14ac:dyDescent="0.3">
      <c r="S9860" s="142"/>
      <c r="T9860" s="142"/>
    </row>
    <row r="9861" spans="19:20" x14ac:dyDescent="0.3">
      <c r="S9861" s="142"/>
      <c r="T9861" s="142"/>
    </row>
    <row r="9862" spans="19:20" x14ac:dyDescent="0.3">
      <c r="S9862" s="142"/>
      <c r="T9862" s="142"/>
    </row>
    <row r="9863" spans="19:20" x14ac:dyDescent="0.3">
      <c r="S9863" s="142"/>
      <c r="T9863" s="142"/>
    </row>
    <row r="9864" spans="19:20" x14ac:dyDescent="0.3">
      <c r="S9864" s="142"/>
      <c r="T9864" s="142"/>
    </row>
    <row r="9865" spans="19:20" x14ac:dyDescent="0.3">
      <c r="S9865" s="142"/>
      <c r="T9865" s="142"/>
    </row>
    <row r="9866" spans="19:20" x14ac:dyDescent="0.3">
      <c r="S9866" s="142"/>
      <c r="T9866" s="142"/>
    </row>
    <row r="9867" spans="19:20" x14ac:dyDescent="0.3">
      <c r="S9867" s="142"/>
      <c r="T9867" s="142"/>
    </row>
    <row r="9868" spans="19:20" x14ac:dyDescent="0.3">
      <c r="S9868" s="142"/>
      <c r="T9868" s="142"/>
    </row>
    <row r="9869" spans="19:20" x14ac:dyDescent="0.3">
      <c r="S9869" s="142"/>
      <c r="T9869" s="142"/>
    </row>
    <row r="9870" spans="19:20" x14ac:dyDescent="0.3">
      <c r="S9870" s="142"/>
      <c r="T9870" s="142"/>
    </row>
    <row r="9871" spans="19:20" x14ac:dyDescent="0.3">
      <c r="S9871" s="142"/>
      <c r="T9871" s="142"/>
    </row>
    <row r="9872" spans="19:20" x14ac:dyDescent="0.3">
      <c r="S9872" s="142"/>
      <c r="T9872" s="142"/>
    </row>
    <row r="9873" spans="19:20" x14ac:dyDescent="0.3">
      <c r="S9873" s="142"/>
      <c r="T9873" s="142"/>
    </row>
    <row r="9874" spans="19:20" x14ac:dyDescent="0.3">
      <c r="S9874" s="142"/>
      <c r="T9874" s="142"/>
    </row>
    <row r="9875" spans="19:20" x14ac:dyDescent="0.3">
      <c r="S9875" s="142"/>
      <c r="T9875" s="142"/>
    </row>
    <row r="9876" spans="19:20" x14ac:dyDescent="0.3">
      <c r="S9876" s="142"/>
      <c r="T9876" s="142"/>
    </row>
    <row r="9877" spans="19:20" x14ac:dyDescent="0.3">
      <c r="S9877" s="142"/>
      <c r="T9877" s="142"/>
    </row>
    <row r="9878" spans="19:20" x14ac:dyDescent="0.3">
      <c r="S9878" s="142"/>
      <c r="T9878" s="142"/>
    </row>
    <row r="9879" spans="19:20" x14ac:dyDescent="0.3">
      <c r="S9879" s="142"/>
      <c r="T9879" s="142"/>
    </row>
    <row r="9880" spans="19:20" x14ac:dyDescent="0.3">
      <c r="S9880" s="142"/>
      <c r="T9880" s="142"/>
    </row>
    <row r="9881" spans="19:20" x14ac:dyDescent="0.3">
      <c r="S9881" s="142"/>
      <c r="T9881" s="142"/>
    </row>
    <row r="9882" spans="19:20" x14ac:dyDescent="0.3">
      <c r="S9882" s="142"/>
      <c r="T9882" s="142"/>
    </row>
    <row r="9883" spans="19:20" x14ac:dyDescent="0.3">
      <c r="S9883" s="142"/>
      <c r="T9883" s="142"/>
    </row>
    <row r="9884" spans="19:20" x14ac:dyDescent="0.3">
      <c r="S9884" s="142"/>
      <c r="T9884" s="142"/>
    </row>
    <row r="9885" spans="19:20" x14ac:dyDescent="0.3">
      <c r="S9885" s="142"/>
      <c r="T9885" s="142"/>
    </row>
    <row r="9886" spans="19:20" x14ac:dyDescent="0.3">
      <c r="S9886" s="142"/>
      <c r="T9886" s="142"/>
    </row>
    <row r="9887" spans="19:20" x14ac:dyDescent="0.3">
      <c r="S9887" s="142"/>
      <c r="T9887" s="142"/>
    </row>
    <row r="9888" spans="19:20" x14ac:dyDescent="0.3">
      <c r="S9888" s="142"/>
      <c r="T9888" s="142"/>
    </row>
    <row r="9889" spans="19:20" x14ac:dyDescent="0.3">
      <c r="S9889" s="142"/>
      <c r="T9889" s="142"/>
    </row>
    <row r="9890" spans="19:20" x14ac:dyDescent="0.3">
      <c r="S9890" s="142"/>
      <c r="T9890" s="142"/>
    </row>
    <row r="9891" spans="19:20" x14ac:dyDescent="0.3">
      <c r="S9891" s="142"/>
      <c r="T9891" s="142"/>
    </row>
    <row r="9892" spans="19:20" x14ac:dyDescent="0.3">
      <c r="S9892" s="142"/>
      <c r="T9892" s="142"/>
    </row>
    <row r="9893" spans="19:20" x14ac:dyDescent="0.3">
      <c r="S9893" s="142"/>
      <c r="T9893" s="142"/>
    </row>
    <row r="9894" spans="19:20" x14ac:dyDescent="0.3">
      <c r="S9894" s="142"/>
      <c r="T9894" s="142"/>
    </row>
    <row r="9895" spans="19:20" x14ac:dyDescent="0.3">
      <c r="S9895" s="142"/>
      <c r="T9895" s="142"/>
    </row>
    <row r="9896" spans="19:20" x14ac:dyDescent="0.3">
      <c r="S9896" s="142"/>
      <c r="T9896" s="142"/>
    </row>
    <row r="9897" spans="19:20" x14ac:dyDescent="0.3">
      <c r="S9897" s="142"/>
      <c r="T9897" s="142"/>
    </row>
    <row r="9898" spans="19:20" x14ac:dyDescent="0.3">
      <c r="S9898" s="142"/>
      <c r="T9898" s="142"/>
    </row>
    <row r="9899" spans="19:20" x14ac:dyDescent="0.3">
      <c r="S9899" s="142"/>
      <c r="T9899" s="142"/>
    </row>
    <row r="9900" spans="19:20" x14ac:dyDescent="0.3">
      <c r="S9900" s="142"/>
      <c r="T9900" s="142"/>
    </row>
    <row r="9901" spans="19:20" x14ac:dyDescent="0.3">
      <c r="S9901" s="142"/>
      <c r="T9901" s="142"/>
    </row>
    <row r="9902" spans="19:20" x14ac:dyDescent="0.3">
      <c r="S9902" s="142"/>
      <c r="T9902" s="142"/>
    </row>
    <row r="9903" spans="19:20" x14ac:dyDescent="0.3">
      <c r="S9903" s="142"/>
      <c r="T9903" s="142"/>
    </row>
    <row r="9904" spans="19:20" x14ac:dyDescent="0.3">
      <c r="S9904" s="142"/>
      <c r="T9904" s="142"/>
    </row>
    <row r="9905" spans="19:20" x14ac:dyDescent="0.3">
      <c r="S9905" s="142"/>
      <c r="T9905" s="142"/>
    </row>
    <row r="9906" spans="19:20" x14ac:dyDescent="0.3">
      <c r="S9906" s="142"/>
      <c r="T9906" s="142"/>
    </row>
    <row r="9907" spans="19:20" x14ac:dyDescent="0.3">
      <c r="S9907" s="142"/>
      <c r="T9907" s="142"/>
    </row>
    <row r="9908" spans="19:20" x14ac:dyDescent="0.3">
      <c r="S9908" s="142"/>
      <c r="T9908" s="142"/>
    </row>
    <row r="9909" spans="19:20" x14ac:dyDescent="0.3">
      <c r="S9909" s="142"/>
      <c r="T9909" s="142"/>
    </row>
    <row r="9910" spans="19:20" x14ac:dyDescent="0.3">
      <c r="S9910" s="142"/>
      <c r="T9910" s="142"/>
    </row>
    <row r="9911" spans="19:20" x14ac:dyDescent="0.3">
      <c r="S9911" s="142"/>
      <c r="T9911" s="142"/>
    </row>
    <row r="9912" spans="19:20" x14ac:dyDescent="0.3">
      <c r="S9912" s="142"/>
      <c r="T9912" s="142"/>
    </row>
    <row r="9913" spans="19:20" x14ac:dyDescent="0.3">
      <c r="S9913" s="142"/>
      <c r="T9913" s="142"/>
    </row>
    <row r="9914" spans="19:20" x14ac:dyDescent="0.3">
      <c r="S9914" s="142"/>
      <c r="T9914" s="142"/>
    </row>
    <row r="9915" spans="19:20" x14ac:dyDescent="0.3">
      <c r="S9915" s="142"/>
      <c r="T9915" s="142"/>
    </row>
    <row r="9916" spans="19:20" x14ac:dyDescent="0.3">
      <c r="S9916" s="142"/>
      <c r="T9916" s="142"/>
    </row>
    <row r="9917" spans="19:20" x14ac:dyDescent="0.3">
      <c r="S9917" s="142"/>
      <c r="T9917" s="142"/>
    </row>
    <row r="9918" spans="19:20" x14ac:dyDescent="0.3">
      <c r="S9918" s="142"/>
      <c r="T9918" s="142"/>
    </row>
    <row r="9919" spans="19:20" x14ac:dyDescent="0.3">
      <c r="S9919" s="142"/>
      <c r="T9919" s="142"/>
    </row>
    <row r="9920" spans="19:20" x14ac:dyDescent="0.3">
      <c r="S9920" s="142"/>
      <c r="T9920" s="142"/>
    </row>
    <row r="9921" spans="19:20" x14ac:dyDescent="0.3">
      <c r="S9921" s="142"/>
      <c r="T9921" s="142"/>
    </row>
    <row r="9922" spans="19:20" x14ac:dyDescent="0.3">
      <c r="S9922" s="142"/>
      <c r="T9922" s="142"/>
    </row>
    <row r="9923" spans="19:20" x14ac:dyDescent="0.3">
      <c r="S9923" s="142"/>
      <c r="T9923" s="142"/>
    </row>
    <row r="9924" spans="19:20" x14ac:dyDescent="0.3">
      <c r="S9924" s="142"/>
      <c r="T9924" s="142"/>
    </row>
    <row r="9925" spans="19:20" x14ac:dyDescent="0.3">
      <c r="S9925" s="142"/>
      <c r="T9925" s="142"/>
    </row>
    <row r="9926" spans="19:20" x14ac:dyDescent="0.3">
      <c r="S9926" s="142"/>
      <c r="T9926" s="142"/>
    </row>
    <row r="9927" spans="19:20" x14ac:dyDescent="0.3">
      <c r="S9927" s="142"/>
      <c r="T9927" s="142"/>
    </row>
    <row r="9928" spans="19:20" x14ac:dyDescent="0.3">
      <c r="S9928" s="142"/>
      <c r="T9928" s="142"/>
    </row>
    <row r="9929" spans="19:20" x14ac:dyDescent="0.3">
      <c r="S9929" s="142"/>
      <c r="T9929" s="142"/>
    </row>
    <row r="9930" spans="19:20" x14ac:dyDescent="0.3">
      <c r="S9930" s="142"/>
      <c r="T9930" s="142"/>
    </row>
    <row r="9931" spans="19:20" x14ac:dyDescent="0.3">
      <c r="S9931" s="142"/>
      <c r="T9931" s="142"/>
    </row>
    <row r="9932" spans="19:20" x14ac:dyDescent="0.3">
      <c r="S9932" s="142"/>
      <c r="T9932" s="142"/>
    </row>
    <row r="9933" spans="19:20" x14ac:dyDescent="0.3">
      <c r="S9933" s="142"/>
      <c r="T9933" s="142"/>
    </row>
    <row r="9934" spans="19:20" x14ac:dyDescent="0.3">
      <c r="S9934" s="142"/>
      <c r="T9934" s="142"/>
    </row>
    <row r="9935" spans="19:20" x14ac:dyDescent="0.3">
      <c r="S9935" s="142"/>
      <c r="T9935" s="142"/>
    </row>
    <row r="9936" spans="19:20" x14ac:dyDescent="0.3">
      <c r="S9936" s="142"/>
      <c r="T9936" s="142"/>
    </row>
    <row r="9937" spans="19:20" x14ac:dyDescent="0.3">
      <c r="S9937" s="142"/>
      <c r="T9937" s="142"/>
    </row>
    <row r="9938" spans="19:20" x14ac:dyDescent="0.3">
      <c r="S9938" s="142"/>
      <c r="T9938" s="142"/>
    </row>
    <row r="9939" spans="19:20" x14ac:dyDescent="0.3">
      <c r="S9939" s="142"/>
      <c r="T9939" s="142"/>
    </row>
    <row r="9940" spans="19:20" x14ac:dyDescent="0.3">
      <c r="S9940" s="142"/>
      <c r="T9940" s="142"/>
    </row>
    <row r="9941" spans="19:20" x14ac:dyDescent="0.3">
      <c r="S9941" s="142"/>
      <c r="T9941" s="142"/>
    </row>
    <row r="9942" spans="19:20" x14ac:dyDescent="0.3">
      <c r="S9942" s="142"/>
      <c r="T9942" s="142"/>
    </row>
    <row r="9943" spans="19:20" x14ac:dyDescent="0.3">
      <c r="S9943" s="142"/>
      <c r="T9943" s="142"/>
    </row>
    <row r="9944" spans="19:20" x14ac:dyDescent="0.3">
      <c r="S9944" s="142"/>
      <c r="T9944" s="142"/>
    </row>
    <row r="9945" spans="19:20" x14ac:dyDescent="0.3">
      <c r="S9945" s="142"/>
      <c r="T9945" s="142"/>
    </row>
    <row r="9946" spans="19:20" x14ac:dyDescent="0.3">
      <c r="S9946" s="142"/>
      <c r="T9946" s="142"/>
    </row>
    <row r="9947" spans="19:20" x14ac:dyDescent="0.3">
      <c r="S9947" s="142"/>
      <c r="T9947" s="142"/>
    </row>
    <row r="9948" spans="19:20" x14ac:dyDescent="0.3">
      <c r="S9948" s="142"/>
      <c r="T9948" s="142"/>
    </row>
    <row r="9949" spans="19:20" x14ac:dyDescent="0.3">
      <c r="S9949" s="142"/>
      <c r="T9949" s="142"/>
    </row>
    <row r="9950" spans="19:20" x14ac:dyDescent="0.3">
      <c r="S9950" s="142"/>
      <c r="T9950" s="142"/>
    </row>
    <row r="9951" spans="19:20" x14ac:dyDescent="0.3">
      <c r="S9951" s="142"/>
      <c r="T9951" s="142"/>
    </row>
    <row r="9952" spans="19:20" x14ac:dyDescent="0.3">
      <c r="S9952" s="142"/>
      <c r="T9952" s="142"/>
    </row>
    <row r="9953" spans="19:20" x14ac:dyDescent="0.3">
      <c r="S9953" s="142"/>
      <c r="T9953" s="142"/>
    </row>
    <row r="9954" spans="19:20" x14ac:dyDescent="0.3">
      <c r="S9954" s="142"/>
      <c r="T9954" s="142"/>
    </row>
    <row r="9955" spans="19:20" x14ac:dyDescent="0.3">
      <c r="S9955" s="142"/>
      <c r="T9955" s="142"/>
    </row>
    <row r="9956" spans="19:20" x14ac:dyDescent="0.3">
      <c r="S9956" s="142"/>
      <c r="T9956" s="142"/>
    </row>
    <row r="9957" spans="19:20" x14ac:dyDescent="0.3">
      <c r="S9957" s="142"/>
      <c r="T9957" s="142"/>
    </row>
    <row r="9958" spans="19:20" x14ac:dyDescent="0.3">
      <c r="S9958" s="142"/>
      <c r="T9958" s="142"/>
    </row>
    <row r="9959" spans="19:20" x14ac:dyDescent="0.3">
      <c r="S9959" s="142"/>
      <c r="T9959" s="142"/>
    </row>
    <row r="9960" spans="19:20" x14ac:dyDescent="0.3">
      <c r="S9960" s="142"/>
      <c r="T9960" s="142"/>
    </row>
    <row r="9961" spans="19:20" x14ac:dyDescent="0.3">
      <c r="S9961" s="142"/>
      <c r="T9961" s="142"/>
    </row>
    <row r="9962" spans="19:20" x14ac:dyDescent="0.3">
      <c r="S9962" s="142"/>
      <c r="T9962" s="142"/>
    </row>
    <row r="9963" spans="19:20" x14ac:dyDescent="0.3">
      <c r="S9963" s="142"/>
      <c r="T9963" s="142"/>
    </row>
    <row r="9964" spans="19:20" x14ac:dyDescent="0.3">
      <c r="S9964" s="142"/>
      <c r="T9964" s="142"/>
    </row>
    <row r="9965" spans="19:20" x14ac:dyDescent="0.3">
      <c r="S9965" s="142"/>
      <c r="T9965" s="142"/>
    </row>
    <row r="9966" spans="19:20" x14ac:dyDescent="0.3">
      <c r="S9966" s="142"/>
      <c r="T9966" s="142"/>
    </row>
    <row r="9967" spans="19:20" x14ac:dyDescent="0.3">
      <c r="S9967" s="142"/>
      <c r="T9967" s="142"/>
    </row>
    <row r="9968" spans="19:20" x14ac:dyDescent="0.3">
      <c r="S9968" s="142"/>
      <c r="T9968" s="142"/>
    </row>
    <row r="9969" spans="19:20" x14ac:dyDescent="0.3">
      <c r="S9969" s="142"/>
      <c r="T9969" s="142"/>
    </row>
    <row r="9970" spans="19:20" x14ac:dyDescent="0.3">
      <c r="S9970" s="142"/>
      <c r="T9970" s="142"/>
    </row>
    <row r="9971" spans="19:20" x14ac:dyDescent="0.3">
      <c r="S9971" s="142"/>
      <c r="T9971" s="142"/>
    </row>
    <row r="9972" spans="19:20" x14ac:dyDescent="0.3">
      <c r="S9972" s="142"/>
      <c r="T9972" s="142"/>
    </row>
    <row r="9973" spans="19:20" x14ac:dyDescent="0.3">
      <c r="S9973" s="142"/>
      <c r="T9973" s="142"/>
    </row>
    <row r="9974" spans="19:20" x14ac:dyDescent="0.3">
      <c r="S9974" s="142"/>
      <c r="T9974" s="142"/>
    </row>
    <row r="9975" spans="19:20" x14ac:dyDescent="0.3">
      <c r="S9975" s="142"/>
      <c r="T9975" s="142"/>
    </row>
    <row r="9976" spans="19:20" x14ac:dyDescent="0.3">
      <c r="S9976" s="142"/>
      <c r="T9976" s="142"/>
    </row>
    <row r="9977" spans="19:20" x14ac:dyDescent="0.3">
      <c r="S9977" s="142"/>
      <c r="T9977" s="142"/>
    </row>
    <row r="9978" spans="19:20" x14ac:dyDescent="0.3">
      <c r="S9978" s="142"/>
      <c r="T9978" s="142"/>
    </row>
    <row r="9979" spans="19:20" x14ac:dyDescent="0.3">
      <c r="S9979" s="142"/>
      <c r="T9979" s="142"/>
    </row>
    <row r="9980" spans="19:20" x14ac:dyDescent="0.3">
      <c r="S9980" s="142"/>
      <c r="T9980" s="142"/>
    </row>
    <row r="9981" spans="19:20" x14ac:dyDescent="0.3">
      <c r="S9981" s="142"/>
      <c r="T9981" s="142"/>
    </row>
    <row r="9982" spans="19:20" x14ac:dyDescent="0.3">
      <c r="S9982" s="142"/>
      <c r="T9982" s="142"/>
    </row>
    <row r="9983" spans="19:20" x14ac:dyDescent="0.3">
      <c r="S9983" s="142"/>
      <c r="T9983" s="142"/>
    </row>
    <row r="9984" spans="19:20" x14ac:dyDescent="0.3">
      <c r="S9984" s="142"/>
      <c r="T9984" s="142"/>
    </row>
    <row r="9985" spans="19:20" x14ac:dyDescent="0.3">
      <c r="S9985" s="142"/>
      <c r="T9985" s="142"/>
    </row>
    <row r="9986" spans="19:20" x14ac:dyDescent="0.3">
      <c r="S9986" s="142"/>
      <c r="T9986" s="142"/>
    </row>
    <row r="9987" spans="19:20" x14ac:dyDescent="0.3">
      <c r="S9987" s="142"/>
      <c r="T9987" s="142"/>
    </row>
    <row r="9988" spans="19:20" x14ac:dyDescent="0.3">
      <c r="S9988" s="142"/>
      <c r="T9988" s="142"/>
    </row>
    <row r="9989" spans="19:20" x14ac:dyDescent="0.3">
      <c r="S9989" s="142"/>
      <c r="T9989" s="142"/>
    </row>
    <row r="9990" spans="19:20" x14ac:dyDescent="0.3">
      <c r="S9990" s="142"/>
      <c r="T9990" s="142"/>
    </row>
    <row r="9991" spans="19:20" x14ac:dyDescent="0.3">
      <c r="S9991" s="142"/>
      <c r="T9991" s="142"/>
    </row>
    <row r="9992" spans="19:20" x14ac:dyDescent="0.3">
      <c r="S9992" s="142"/>
      <c r="T9992" s="142"/>
    </row>
    <row r="9993" spans="19:20" x14ac:dyDescent="0.3">
      <c r="S9993" s="142"/>
      <c r="T9993" s="142"/>
    </row>
    <row r="9994" spans="19:20" x14ac:dyDescent="0.3">
      <c r="S9994" s="142"/>
      <c r="T9994" s="142"/>
    </row>
    <row r="9995" spans="19:20" x14ac:dyDescent="0.3">
      <c r="S9995" s="142"/>
      <c r="T9995" s="142"/>
    </row>
    <row r="9996" spans="19:20" x14ac:dyDescent="0.3">
      <c r="S9996" s="142"/>
      <c r="T9996" s="142"/>
    </row>
    <row r="9997" spans="19:20" x14ac:dyDescent="0.3">
      <c r="S9997" s="142"/>
      <c r="T9997" s="142"/>
    </row>
    <row r="9998" spans="19:20" x14ac:dyDescent="0.3">
      <c r="S9998" s="142"/>
      <c r="T9998" s="142"/>
    </row>
    <row r="9999" spans="19:20" x14ac:dyDescent="0.3">
      <c r="S9999" s="142"/>
      <c r="T9999" s="142"/>
    </row>
    <row r="10000" spans="19:20" x14ac:dyDescent="0.3">
      <c r="S10000" s="142"/>
      <c r="T10000" s="142"/>
    </row>
    <row r="10001" spans="19:20" x14ac:dyDescent="0.3">
      <c r="S10001" s="142"/>
      <c r="T10001" s="142"/>
    </row>
    <row r="10002" spans="19:20" x14ac:dyDescent="0.3">
      <c r="S10002" s="142"/>
      <c r="T10002" s="142"/>
    </row>
    <row r="10003" spans="19:20" x14ac:dyDescent="0.3">
      <c r="S10003" s="142"/>
      <c r="T10003" s="142"/>
    </row>
    <row r="10004" spans="19:20" x14ac:dyDescent="0.3">
      <c r="S10004" s="142"/>
      <c r="T10004" s="142"/>
    </row>
    <row r="10005" spans="19:20" x14ac:dyDescent="0.3">
      <c r="S10005" s="142"/>
      <c r="T10005" s="142"/>
    </row>
    <row r="10006" spans="19:20" x14ac:dyDescent="0.3">
      <c r="S10006" s="142"/>
      <c r="T10006" s="142"/>
    </row>
    <row r="10007" spans="19:20" x14ac:dyDescent="0.3">
      <c r="S10007" s="142"/>
      <c r="T10007" s="142"/>
    </row>
    <row r="10008" spans="19:20" x14ac:dyDescent="0.3">
      <c r="S10008" s="142"/>
      <c r="T10008" s="142"/>
    </row>
    <row r="10009" spans="19:20" x14ac:dyDescent="0.3">
      <c r="S10009" s="142"/>
      <c r="T10009" s="142"/>
    </row>
    <row r="10010" spans="19:20" x14ac:dyDescent="0.3">
      <c r="S10010" s="142"/>
      <c r="T10010" s="142"/>
    </row>
    <row r="10011" spans="19:20" x14ac:dyDescent="0.3">
      <c r="S10011" s="142"/>
      <c r="T10011" s="142"/>
    </row>
    <row r="10012" spans="19:20" x14ac:dyDescent="0.3">
      <c r="S10012" s="142"/>
      <c r="T10012" s="142"/>
    </row>
    <row r="10013" spans="19:20" x14ac:dyDescent="0.3">
      <c r="S10013" s="142"/>
      <c r="T10013" s="142"/>
    </row>
    <row r="10014" spans="19:20" x14ac:dyDescent="0.3">
      <c r="S10014" s="142"/>
      <c r="T10014" s="142"/>
    </row>
    <row r="10015" spans="19:20" x14ac:dyDescent="0.3">
      <c r="S10015" s="142"/>
      <c r="T10015" s="142"/>
    </row>
    <row r="10016" spans="19:20" x14ac:dyDescent="0.3">
      <c r="S10016" s="142"/>
      <c r="T10016" s="142"/>
    </row>
    <row r="10017" spans="19:20" x14ac:dyDescent="0.3">
      <c r="S10017" s="142"/>
      <c r="T10017" s="142"/>
    </row>
    <row r="10018" spans="19:20" x14ac:dyDescent="0.3">
      <c r="S10018" s="142"/>
      <c r="T10018" s="142"/>
    </row>
    <row r="10019" spans="19:20" x14ac:dyDescent="0.3">
      <c r="S10019" s="142"/>
      <c r="T10019" s="142"/>
    </row>
    <row r="10020" spans="19:20" x14ac:dyDescent="0.3">
      <c r="S10020" s="142"/>
      <c r="T10020" s="142"/>
    </row>
    <row r="10021" spans="19:20" x14ac:dyDescent="0.3">
      <c r="S10021" s="142"/>
      <c r="T10021" s="142"/>
    </row>
    <row r="10022" spans="19:20" x14ac:dyDescent="0.3">
      <c r="S10022" s="142"/>
      <c r="T10022" s="142"/>
    </row>
    <row r="10023" spans="19:20" x14ac:dyDescent="0.3">
      <c r="S10023" s="142"/>
      <c r="T10023" s="142"/>
    </row>
    <row r="10024" spans="19:20" x14ac:dyDescent="0.3">
      <c r="S10024" s="142"/>
      <c r="T10024" s="142"/>
    </row>
    <row r="10025" spans="19:20" x14ac:dyDescent="0.3">
      <c r="S10025" s="142"/>
      <c r="T10025" s="142"/>
    </row>
    <row r="10026" spans="19:20" x14ac:dyDescent="0.3">
      <c r="S10026" s="142"/>
      <c r="T10026" s="142"/>
    </row>
    <row r="10027" spans="19:20" x14ac:dyDescent="0.3">
      <c r="S10027" s="142"/>
      <c r="T10027" s="142"/>
    </row>
    <row r="10028" spans="19:20" x14ac:dyDescent="0.3">
      <c r="S10028" s="142"/>
      <c r="T10028" s="142"/>
    </row>
    <row r="10029" spans="19:20" x14ac:dyDescent="0.3">
      <c r="S10029" s="142"/>
      <c r="T10029" s="142"/>
    </row>
    <row r="10030" spans="19:20" x14ac:dyDescent="0.3">
      <c r="S10030" s="142"/>
      <c r="T10030" s="142"/>
    </row>
    <row r="10031" spans="19:20" x14ac:dyDescent="0.3">
      <c r="S10031" s="142"/>
      <c r="T10031" s="142"/>
    </row>
    <row r="10032" spans="19:20" x14ac:dyDescent="0.3">
      <c r="S10032" s="142"/>
      <c r="T10032" s="142"/>
    </row>
    <row r="10033" spans="19:20" x14ac:dyDescent="0.3">
      <c r="S10033" s="142"/>
      <c r="T10033" s="142"/>
    </row>
    <row r="10034" spans="19:20" x14ac:dyDescent="0.3">
      <c r="S10034" s="142"/>
      <c r="T10034" s="142"/>
    </row>
    <row r="10035" spans="19:20" x14ac:dyDescent="0.3">
      <c r="S10035" s="142"/>
      <c r="T10035" s="142"/>
    </row>
    <row r="10036" spans="19:20" x14ac:dyDescent="0.3">
      <c r="S10036" s="142"/>
      <c r="T10036" s="142"/>
    </row>
    <row r="10037" spans="19:20" x14ac:dyDescent="0.3">
      <c r="S10037" s="142"/>
      <c r="T10037" s="142"/>
    </row>
    <row r="10038" spans="19:20" x14ac:dyDescent="0.3">
      <c r="S10038" s="142"/>
      <c r="T10038" s="142"/>
    </row>
    <row r="10039" spans="19:20" x14ac:dyDescent="0.3">
      <c r="S10039" s="142"/>
      <c r="T10039" s="142"/>
    </row>
    <row r="10040" spans="19:20" x14ac:dyDescent="0.3">
      <c r="S10040" s="142"/>
      <c r="T10040" s="142"/>
    </row>
    <row r="10041" spans="19:20" x14ac:dyDescent="0.3">
      <c r="S10041" s="142"/>
      <c r="T10041" s="142"/>
    </row>
    <row r="10042" spans="19:20" x14ac:dyDescent="0.3">
      <c r="S10042" s="142"/>
      <c r="T10042" s="142"/>
    </row>
    <row r="10043" spans="19:20" x14ac:dyDescent="0.3">
      <c r="S10043" s="142"/>
      <c r="T10043" s="142"/>
    </row>
    <row r="10044" spans="19:20" x14ac:dyDescent="0.3">
      <c r="S10044" s="142"/>
      <c r="T10044" s="142"/>
    </row>
    <row r="10045" spans="19:20" x14ac:dyDescent="0.3">
      <c r="S10045" s="142"/>
      <c r="T10045" s="142"/>
    </row>
    <row r="10046" spans="19:20" x14ac:dyDescent="0.3">
      <c r="S10046" s="142"/>
      <c r="T10046" s="142"/>
    </row>
    <row r="10047" spans="19:20" x14ac:dyDescent="0.3">
      <c r="S10047" s="142"/>
      <c r="T10047" s="142"/>
    </row>
    <row r="10048" spans="19:20" x14ac:dyDescent="0.3">
      <c r="S10048" s="142"/>
      <c r="T10048" s="142"/>
    </row>
    <row r="10049" spans="19:20" x14ac:dyDescent="0.3">
      <c r="S10049" s="142"/>
      <c r="T10049" s="142"/>
    </row>
    <row r="10050" spans="19:20" x14ac:dyDescent="0.3">
      <c r="S10050" s="142"/>
      <c r="T10050" s="142"/>
    </row>
    <row r="10051" spans="19:20" x14ac:dyDescent="0.3">
      <c r="S10051" s="142"/>
      <c r="T10051" s="142"/>
    </row>
    <row r="10052" spans="19:20" x14ac:dyDescent="0.3">
      <c r="S10052" s="142"/>
      <c r="T10052" s="142"/>
    </row>
    <row r="10053" spans="19:20" x14ac:dyDescent="0.3">
      <c r="S10053" s="142"/>
      <c r="T10053" s="142"/>
    </row>
    <row r="10054" spans="19:20" x14ac:dyDescent="0.3">
      <c r="S10054" s="142"/>
      <c r="T10054" s="142"/>
    </row>
    <row r="10055" spans="19:20" x14ac:dyDescent="0.3">
      <c r="S10055" s="142"/>
      <c r="T10055" s="142"/>
    </row>
    <row r="10056" spans="19:20" x14ac:dyDescent="0.3">
      <c r="S10056" s="142"/>
      <c r="T10056" s="142"/>
    </row>
    <row r="10057" spans="19:20" x14ac:dyDescent="0.3">
      <c r="S10057" s="142"/>
      <c r="T10057" s="142"/>
    </row>
    <row r="10058" spans="19:20" x14ac:dyDescent="0.3">
      <c r="S10058" s="142"/>
      <c r="T10058" s="142"/>
    </row>
    <row r="10059" spans="19:20" x14ac:dyDescent="0.3">
      <c r="S10059" s="142"/>
      <c r="T10059" s="142"/>
    </row>
    <row r="10060" spans="19:20" x14ac:dyDescent="0.3">
      <c r="S10060" s="142"/>
      <c r="T10060" s="142"/>
    </row>
    <row r="10061" spans="19:20" x14ac:dyDescent="0.3">
      <c r="S10061" s="142"/>
      <c r="T10061" s="142"/>
    </row>
    <row r="10062" spans="19:20" x14ac:dyDescent="0.3">
      <c r="S10062" s="142"/>
      <c r="T10062" s="142"/>
    </row>
    <row r="10063" spans="19:20" x14ac:dyDescent="0.3">
      <c r="S10063" s="142"/>
      <c r="T10063" s="142"/>
    </row>
    <row r="10064" spans="19:20" x14ac:dyDescent="0.3">
      <c r="S10064" s="142"/>
      <c r="T10064" s="142"/>
    </row>
    <row r="10065" spans="19:20" x14ac:dyDescent="0.3">
      <c r="S10065" s="142"/>
      <c r="T10065" s="142"/>
    </row>
    <row r="10066" spans="19:20" x14ac:dyDescent="0.3">
      <c r="S10066" s="142"/>
      <c r="T10066" s="142"/>
    </row>
    <row r="10067" spans="19:20" x14ac:dyDescent="0.3">
      <c r="S10067" s="142"/>
      <c r="T10067" s="142"/>
    </row>
    <row r="10068" spans="19:20" x14ac:dyDescent="0.3">
      <c r="S10068" s="142"/>
      <c r="T10068" s="142"/>
    </row>
    <row r="10069" spans="19:20" x14ac:dyDescent="0.3">
      <c r="S10069" s="142"/>
      <c r="T10069" s="142"/>
    </row>
    <row r="10070" spans="19:20" x14ac:dyDescent="0.3">
      <c r="S10070" s="142"/>
      <c r="T10070" s="142"/>
    </row>
    <row r="10071" spans="19:20" x14ac:dyDescent="0.3">
      <c r="S10071" s="142"/>
      <c r="T10071" s="142"/>
    </row>
    <row r="10072" spans="19:20" x14ac:dyDescent="0.3">
      <c r="S10072" s="142"/>
      <c r="T10072" s="142"/>
    </row>
    <row r="10073" spans="19:20" x14ac:dyDescent="0.3">
      <c r="S10073" s="142"/>
      <c r="T10073" s="142"/>
    </row>
    <row r="10074" spans="19:20" x14ac:dyDescent="0.3">
      <c r="S10074" s="142"/>
      <c r="T10074" s="142"/>
    </row>
    <row r="10075" spans="19:20" x14ac:dyDescent="0.3">
      <c r="S10075" s="142"/>
      <c r="T10075" s="142"/>
    </row>
    <row r="10076" spans="19:20" x14ac:dyDescent="0.3">
      <c r="S10076" s="142"/>
      <c r="T10076" s="142"/>
    </row>
    <row r="10077" spans="19:20" x14ac:dyDescent="0.3">
      <c r="S10077" s="142"/>
      <c r="T10077" s="142"/>
    </row>
    <row r="10078" spans="19:20" x14ac:dyDescent="0.3">
      <c r="S10078" s="142"/>
      <c r="T10078" s="142"/>
    </row>
    <row r="10079" spans="19:20" x14ac:dyDescent="0.3">
      <c r="S10079" s="142"/>
      <c r="T10079" s="142"/>
    </row>
    <row r="10080" spans="19:20" x14ac:dyDescent="0.3">
      <c r="S10080" s="142"/>
      <c r="T10080" s="142"/>
    </row>
    <row r="10081" spans="19:20" x14ac:dyDescent="0.3">
      <c r="S10081" s="142"/>
      <c r="T10081" s="142"/>
    </row>
    <row r="10082" spans="19:20" x14ac:dyDescent="0.3">
      <c r="S10082" s="142"/>
      <c r="T10082" s="142"/>
    </row>
    <row r="10083" spans="19:20" x14ac:dyDescent="0.3">
      <c r="S10083" s="142"/>
      <c r="T10083" s="142"/>
    </row>
    <row r="10084" spans="19:20" x14ac:dyDescent="0.3">
      <c r="S10084" s="142"/>
      <c r="T10084" s="142"/>
    </row>
    <row r="10085" spans="19:20" x14ac:dyDescent="0.3">
      <c r="S10085" s="142"/>
      <c r="T10085" s="142"/>
    </row>
    <row r="10086" spans="19:20" x14ac:dyDescent="0.3">
      <c r="S10086" s="142"/>
      <c r="T10086" s="142"/>
    </row>
    <row r="10087" spans="19:20" x14ac:dyDescent="0.3">
      <c r="S10087" s="142"/>
      <c r="T10087" s="142"/>
    </row>
    <row r="10088" spans="19:20" x14ac:dyDescent="0.3">
      <c r="S10088" s="142"/>
      <c r="T10088" s="142"/>
    </row>
    <row r="10089" spans="19:20" x14ac:dyDescent="0.3">
      <c r="S10089" s="142"/>
      <c r="T10089" s="142"/>
    </row>
    <row r="10090" spans="19:20" x14ac:dyDescent="0.3">
      <c r="S10090" s="142"/>
      <c r="T10090" s="142"/>
    </row>
    <row r="10091" spans="19:20" x14ac:dyDescent="0.3">
      <c r="S10091" s="142"/>
      <c r="T10091" s="142"/>
    </row>
    <row r="10092" spans="19:20" x14ac:dyDescent="0.3">
      <c r="S10092" s="142"/>
      <c r="T10092" s="142"/>
    </row>
    <row r="10093" spans="19:20" x14ac:dyDescent="0.3">
      <c r="S10093" s="142"/>
      <c r="T10093" s="142"/>
    </row>
    <row r="10094" spans="19:20" x14ac:dyDescent="0.3">
      <c r="S10094" s="142"/>
      <c r="T10094" s="142"/>
    </row>
    <row r="10095" spans="19:20" x14ac:dyDescent="0.3">
      <c r="S10095" s="142"/>
      <c r="T10095" s="142"/>
    </row>
    <row r="10096" spans="19:20" x14ac:dyDescent="0.3">
      <c r="S10096" s="142"/>
      <c r="T10096" s="142"/>
    </row>
    <row r="10097" spans="19:20" x14ac:dyDescent="0.3">
      <c r="S10097" s="142"/>
      <c r="T10097" s="142"/>
    </row>
    <row r="10098" spans="19:20" x14ac:dyDescent="0.3">
      <c r="S10098" s="142"/>
      <c r="T10098" s="142"/>
    </row>
    <row r="10099" spans="19:20" x14ac:dyDescent="0.3">
      <c r="S10099" s="142"/>
      <c r="T10099" s="142"/>
    </row>
    <row r="10100" spans="19:20" x14ac:dyDescent="0.3">
      <c r="S10100" s="142"/>
      <c r="T10100" s="142"/>
    </row>
    <row r="10101" spans="19:20" x14ac:dyDescent="0.3">
      <c r="S10101" s="142"/>
      <c r="T10101" s="142"/>
    </row>
    <row r="10102" spans="19:20" x14ac:dyDescent="0.3">
      <c r="S10102" s="142"/>
      <c r="T10102" s="142"/>
    </row>
    <row r="10103" spans="19:20" x14ac:dyDescent="0.3">
      <c r="S10103" s="142"/>
      <c r="T10103" s="142"/>
    </row>
    <row r="10104" spans="19:20" x14ac:dyDescent="0.3">
      <c r="S10104" s="142"/>
      <c r="T10104" s="142"/>
    </row>
    <row r="10105" spans="19:20" x14ac:dyDescent="0.3">
      <c r="S10105" s="142"/>
      <c r="T10105" s="142"/>
    </row>
    <row r="10106" spans="19:20" x14ac:dyDescent="0.3">
      <c r="S10106" s="142"/>
      <c r="T10106" s="142"/>
    </row>
    <row r="10107" spans="19:20" x14ac:dyDescent="0.3">
      <c r="S10107" s="142"/>
      <c r="T10107" s="142"/>
    </row>
    <row r="10108" spans="19:20" x14ac:dyDescent="0.3">
      <c r="S10108" s="142"/>
      <c r="T10108" s="142"/>
    </row>
    <row r="10109" spans="19:20" x14ac:dyDescent="0.3">
      <c r="S10109" s="142"/>
      <c r="T10109" s="142"/>
    </row>
    <row r="10110" spans="19:20" x14ac:dyDescent="0.3">
      <c r="S10110" s="142"/>
      <c r="T10110" s="142"/>
    </row>
    <row r="10111" spans="19:20" x14ac:dyDescent="0.3">
      <c r="S10111" s="142"/>
      <c r="T10111" s="142"/>
    </row>
    <row r="10112" spans="19:20" x14ac:dyDescent="0.3">
      <c r="S10112" s="142"/>
      <c r="T10112" s="142"/>
    </row>
    <row r="10113" spans="19:20" x14ac:dyDescent="0.3">
      <c r="S10113" s="142"/>
      <c r="T10113" s="142"/>
    </row>
    <row r="10114" spans="19:20" x14ac:dyDescent="0.3">
      <c r="S10114" s="142"/>
      <c r="T10114" s="142"/>
    </row>
    <row r="10115" spans="19:20" x14ac:dyDescent="0.3">
      <c r="S10115" s="142"/>
      <c r="T10115" s="142"/>
    </row>
    <row r="10116" spans="19:20" x14ac:dyDescent="0.3">
      <c r="S10116" s="142"/>
      <c r="T10116" s="142"/>
    </row>
    <row r="10117" spans="19:20" x14ac:dyDescent="0.3">
      <c r="S10117" s="142"/>
      <c r="T10117" s="142"/>
    </row>
    <row r="10118" spans="19:20" x14ac:dyDescent="0.3">
      <c r="S10118" s="142"/>
      <c r="T10118" s="142"/>
    </row>
    <row r="10119" spans="19:20" x14ac:dyDescent="0.3">
      <c r="S10119" s="142"/>
      <c r="T10119" s="142"/>
    </row>
    <row r="10120" spans="19:20" x14ac:dyDescent="0.3">
      <c r="S10120" s="142"/>
      <c r="T10120" s="142"/>
    </row>
    <row r="10121" spans="19:20" x14ac:dyDescent="0.3">
      <c r="S10121" s="142"/>
      <c r="T10121" s="142"/>
    </row>
    <row r="10122" spans="19:20" x14ac:dyDescent="0.3">
      <c r="S10122" s="142"/>
      <c r="T10122" s="142"/>
    </row>
    <row r="10123" spans="19:20" x14ac:dyDescent="0.3">
      <c r="S10123" s="142"/>
      <c r="T10123" s="142"/>
    </row>
    <row r="10124" spans="19:20" x14ac:dyDescent="0.3">
      <c r="S10124" s="142"/>
      <c r="T10124" s="142"/>
    </row>
    <row r="10125" spans="19:20" x14ac:dyDescent="0.3">
      <c r="S10125" s="142"/>
      <c r="T10125" s="142"/>
    </row>
    <row r="10126" spans="19:20" x14ac:dyDescent="0.3">
      <c r="S10126" s="142"/>
      <c r="T10126" s="142"/>
    </row>
    <row r="10127" spans="19:20" x14ac:dyDescent="0.3">
      <c r="S10127" s="142"/>
      <c r="T10127" s="142"/>
    </row>
    <row r="10128" spans="19:20" x14ac:dyDescent="0.3">
      <c r="S10128" s="142"/>
      <c r="T10128" s="142"/>
    </row>
    <row r="10129" spans="19:20" x14ac:dyDescent="0.3">
      <c r="S10129" s="142"/>
      <c r="T10129" s="142"/>
    </row>
    <row r="10130" spans="19:20" x14ac:dyDescent="0.3">
      <c r="S10130" s="142"/>
      <c r="T10130" s="142"/>
    </row>
    <row r="10131" spans="19:20" x14ac:dyDescent="0.3">
      <c r="S10131" s="142"/>
      <c r="T10131" s="142"/>
    </row>
    <row r="10132" spans="19:20" x14ac:dyDescent="0.3">
      <c r="S10132" s="142"/>
      <c r="T10132" s="142"/>
    </row>
    <row r="10133" spans="19:20" x14ac:dyDescent="0.3">
      <c r="S10133" s="142"/>
      <c r="T10133" s="142"/>
    </row>
    <row r="10134" spans="19:20" x14ac:dyDescent="0.3">
      <c r="S10134" s="142"/>
      <c r="T10134" s="142"/>
    </row>
    <row r="10135" spans="19:20" x14ac:dyDescent="0.3">
      <c r="S10135" s="142"/>
      <c r="T10135" s="142"/>
    </row>
    <row r="10136" spans="19:20" x14ac:dyDescent="0.3">
      <c r="S10136" s="142"/>
      <c r="T10136" s="142"/>
    </row>
    <row r="10137" spans="19:20" x14ac:dyDescent="0.3">
      <c r="S10137" s="142"/>
      <c r="T10137" s="142"/>
    </row>
    <row r="10138" spans="19:20" x14ac:dyDescent="0.3">
      <c r="S10138" s="142"/>
      <c r="T10138" s="142"/>
    </row>
    <row r="10139" spans="19:20" x14ac:dyDescent="0.3">
      <c r="S10139" s="142"/>
      <c r="T10139" s="142"/>
    </row>
    <row r="10140" spans="19:20" x14ac:dyDescent="0.3">
      <c r="S10140" s="142"/>
      <c r="T10140" s="142"/>
    </row>
    <row r="10141" spans="19:20" x14ac:dyDescent="0.3">
      <c r="S10141" s="142"/>
      <c r="T10141" s="142"/>
    </row>
    <row r="10142" spans="19:20" x14ac:dyDescent="0.3">
      <c r="S10142" s="142"/>
      <c r="T10142" s="142"/>
    </row>
    <row r="10143" spans="19:20" x14ac:dyDescent="0.3">
      <c r="S10143" s="142"/>
      <c r="T10143" s="142"/>
    </row>
    <row r="10144" spans="19:20" x14ac:dyDescent="0.3">
      <c r="S10144" s="142"/>
      <c r="T10144" s="142"/>
    </row>
    <row r="10145" spans="19:20" x14ac:dyDescent="0.3">
      <c r="S10145" s="142"/>
      <c r="T10145" s="142"/>
    </row>
    <row r="10146" spans="19:20" x14ac:dyDescent="0.3">
      <c r="S10146" s="142"/>
      <c r="T10146" s="142"/>
    </row>
    <row r="10147" spans="19:20" x14ac:dyDescent="0.3">
      <c r="S10147" s="142"/>
      <c r="T10147" s="142"/>
    </row>
    <row r="10148" spans="19:20" x14ac:dyDescent="0.3">
      <c r="S10148" s="142"/>
      <c r="T10148" s="142"/>
    </row>
    <row r="10149" spans="19:20" x14ac:dyDescent="0.3">
      <c r="S10149" s="142"/>
      <c r="T10149" s="142"/>
    </row>
    <row r="10150" spans="19:20" x14ac:dyDescent="0.3">
      <c r="S10150" s="142"/>
      <c r="T10150" s="142"/>
    </row>
    <row r="10151" spans="19:20" x14ac:dyDescent="0.3">
      <c r="S10151" s="142"/>
      <c r="T10151" s="142"/>
    </row>
    <row r="10152" spans="19:20" x14ac:dyDescent="0.3">
      <c r="S10152" s="142"/>
      <c r="T10152" s="142"/>
    </row>
    <row r="10153" spans="19:20" x14ac:dyDescent="0.3">
      <c r="S10153" s="142"/>
      <c r="T10153" s="142"/>
    </row>
    <row r="10154" spans="19:20" x14ac:dyDescent="0.3">
      <c r="S10154" s="142"/>
      <c r="T10154" s="142"/>
    </row>
    <row r="10155" spans="19:20" x14ac:dyDescent="0.3">
      <c r="S10155" s="142"/>
      <c r="T10155" s="142"/>
    </row>
    <row r="10156" spans="19:20" x14ac:dyDescent="0.3">
      <c r="S10156" s="142"/>
      <c r="T10156" s="142"/>
    </row>
    <row r="10157" spans="19:20" x14ac:dyDescent="0.3">
      <c r="S10157" s="142"/>
      <c r="T10157" s="142"/>
    </row>
    <row r="10158" spans="19:20" x14ac:dyDescent="0.3">
      <c r="S10158" s="142"/>
      <c r="T10158" s="142"/>
    </row>
    <row r="10159" spans="19:20" x14ac:dyDescent="0.3">
      <c r="S10159" s="142"/>
      <c r="T10159" s="142"/>
    </row>
    <row r="10160" spans="19:20" x14ac:dyDescent="0.3">
      <c r="S10160" s="142"/>
      <c r="T10160" s="142"/>
    </row>
    <row r="10161" spans="19:20" x14ac:dyDescent="0.3">
      <c r="S10161" s="142"/>
      <c r="T10161" s="142"/>
    </row>
    <row r="10162" spans="19:20" x14ac:dyDescent="0.3">
      <c r="S10162" s="142"/>
      <c r="T10162" s="142"/>
    </row>
    <row r="10163" spans="19:20" x14ac:dyDescent="0.3">
      <c r="S10163" s="142"/>
      <c r="T10163" s="142"/>
    </row>
    <row r="10164" spans="19:20" x14ac:dyDescent="0.3">
      <c r="S10164" s="142"/>
      <c r="T10164" s="142"/>
    </row>
    <row r="10165" spans="19:20" x14ac:dyDescent="0.3">
      <c r="S10165" s="142"/>
      <c r="T10165" s="142"/>
    </row>
    <row r="10166" spans="19:20" x14ac:dyDescent="0.3">
      <c r="S10166" s="142"/>
      <c r="T10166" s="142"/>
    </row>
    <row r="10167" spans="19:20" x14ac:dyDescent="0.3">
      <c r="S10167" s="142"/>
      <c r="T10167" s="142"/>
    </row>
    <row r="10168" spans="19:20" x14ac:dyDescent="0.3">
      <c r="S10168" s="142"/>
      <c r="T10168" s="142"/>
    </row>
    <row r="10169" spans="19:20" x14ac:dyDescent="0.3">
      <c r="S10169" s="142"/>
      <c r="T10169" s="142"/>
    </row>
    <row r="10170" spans="19:20" x14ac:dyDescent="0.3">
      <c r="S10170" s="142"/>
      <c r="T10170" s="142"/>
    </row>
    <row r="10171" spans="19:20" x14ac:dyDescent="0.3">
      <c r="S10171" s="142"/>
      <c r="T10171" s="142"/>
    </row>
    <row r="10172" spans="19:20" x14ac:dyDescent="0.3">
      <c r="S10172" s="142"/>
      <c r="T10172" s="142"/>
    </row>
    <row r="10173" spans="19:20" x14ac:dyDescent="0.3">
      <c r="S10173" s="142"/>
      <c r="T10173" s="142"/>
    </row>
    <row r="10174" spans="19:20" x14ac:dyDescent="0.3">
      <c r="S10174" s="142"/>
      <c r="T10174" s="142"/>
    </row>
    <row r="10175" spans="19:20" x14ac:dyDescent="0.3">
      <c r="S10175" s="142"/>
      <c r="T10175" s="142"/>
    </row>
    <row r="10176" spans="19:20" x14ac:dyDescent="0.3">
      <c r="S10176" s="142"/>
      <c r="T10176" s="142"/>
    </row>
    <row r="10177" spans="19:20" x14ac:dyDescent="0.3">
      <c r="S10177" s="142"/>
      <c r="T10177" s="142"/>
    </row>
    <row r="10178" spans="19:20" x14ac:dyDescent="0.3">
      <c r="S10178" s="142"/>
      <c r="T10178" s="142"/>
    </row>
    <row r="10179" spans="19:20" x14ac:dyDescent="0.3">
      <c r="S10179" s="142"/>
      <c r="T10179" s="142"/>
    </row>
    <row r="10180" spans="19:20" x14ac:dyDescent="0.3">
      <c r="S10180" s="142"/>
      <c r="T10180" s="142"/>
    </row>
    <row r="10181" spans="19:20" x14ac:dyDescent="0.3">
      <c r="S10181" s="142"/>
      <c r="T10181" s="142"/>
    </row>
    <row r="10182" spans="19:20" x14ac:dyDescent="0.3">
      <c r="S10182" s="142"/>
      <c r="T10182" s="142"/>
    </row>
    <row r="10183" spans="19:20" x14ac:dyDescent="0.3">
      <c r="S10183" s="142"/>
      <c r="T10183" s="142"/>
    </row>
    <row r="10184" spans="19:20" x14ac:dyDescent="0.3">
      <c r="S10184" s="142"/>
      <c r="T10184" s="142"/>
    </row>
    <row r="10185" spans="19:20" x14ac:dyDescent="0.3">
      <c r="S10185" s="142"/>
      <c r="T10185" s="142"/>
    </row>
    <row r="10186" spans="19:20" x14ac:dyDescent="0.3">
      <c r="S10186" s="142"/>
      <c r="T10186" s="142"/>
    </row>
    <row r="10187" spans="19:20" x14ac:dyDescent="0.3">
      <c r="S10187" s="142"/>
      <c r="T10187" s="142"/>
    </row>
    <row r="10188" spans="19:20" x14ac:dyDescent="0.3">
      <c r="S10188" s="142"/>
      <c r="T10188" s="142"/>
    </row>
    <row r="10189" spans="19:20" x14ac:dyDescent="0.3">
      <c r="S10189" s="142"/>
      <c r="T10189" s="142"/>
    </row>
    <row r="10190" spans="19:20" x14ac:dyDescent="0.3">
      <c r="S10190" s="142"/>
      <c r="T10190" s="142"/>
    </row>
    <row r="10191" spans="19:20" x14ac:dyDescent="0.3">
      <c r="S10191" s="142"/>
      <c r="T10191" s="142"/>
    </row>
    <row r="10192" spans="19:20" x14ac:dyDescent="0.3">
      <c r="S10192" s="142"/>
      <c r="T10192" s="142"/>
    </row>
    <row r="10193" spans="19:20" x14ac:dyDescent="0.3">
      <c r="S10193" s="142"/>
      <c r="T10193" s="142"/>
    </row>
    <row r="10194" spans="19:20" x14ac:dyDescent="0.3">
      <c r="S10194" s="142"/>
      <c r="T10194" s="142"/>
    </row>
    <row r="10195" spans="19:20" x14ac:dyDescent="0.3">
      <c r="S10195" s="142"/>
      <c r="T10195" s="142"/>
    </row>
    <row r="10196" spans="19:20" x14ac:dyDescent="0.3">
      <c r="S10196" s="142"/>
      <c r="T10196" s="142"/>
    </row>
    <row r="10197" spans="19:20" x14ac:dyDescent="0.3">
      <c r="S10197" s="142"/>
      <c r="T10197" s="142"/>
    </row>
    <row r="10198" spans="19:20" x14ac:dyDescent="0.3">
      <c r="S10198" s="142"/>
      <c r="T10198" s="142"/>
    </row>
    <row r="10199" spans="19:20" x14ac:dyDescent="0.3">
      <c r="S10199" s="142"/>
      <c r="T10199" s="142"/>
    </row>
    <row r="10200" spans="19:20" x14ac:dyDescent="0.3">
      <c r="S10200" s="142"/>
      <c r="T10200" s="142"/>
    </row>
    <row r="10201" spans="19:20" x14ac:dyDescent="0.3">
      <c r="S10201" s="142"/>
      <c r="T10201" s="142"/>
    </row>
    <row r="10202" spans="19:20" x14ac:dyDescent="0.3">
      <c r="S10202" s="142"/>
      <c r="T10202" s="142"/>
    </row>
    <row r="10203" spans="19:20" x14ac:dyDescent="0.3">
      <c r="S10203" s="142"/>
      <c r="T10203" s="142"/>
    </row>
    <row r="10204" spans="19:20" x14ac:dyDescent="0.3">
      <c r="S10204" s="142"/>
      <c r="T10204" s="142"/>
    </row>
    <row r="10205" spans="19:20" x14ac:dyDescent="0.3">
      <c r="S10205" s="142"/>
      <c r="T10205" s="142"/>
    </row>
    <row r="10206" spans="19:20" x14ac:dyDescent="0.3">
      <c r="S10206" s="142"/>
      <c r="T10206" s="142"/>
    </row>
    <row r="10207" spans="19:20" x14ac:dyDescent="0.3">
      <c r="S10207" s="142"/>
      <c r="T10207" s="142"/>
    </row>
    <row r="10208" spans="19:20" x14ac:dyDescent="0.3">
      <c r="S10208" s="142"/>
      <c r="T10208" s="142"/>
    </row>
    <row r="10209" spans="19:20" x14ac:dyDescent="0.3">
      <c r="S10209" s="142"/>
      <c r="T10209" s="142"/>
    </row>
    <row r="10210" spans="19:20" x14ac:dyDescent="0.3">
      <c r="S10210" s="142"/>
      <c r="T10210" s="142"/>
    </row>
    <row r="10211" spans="19:20" x14ac:dyDescent="0.3">
      <c r="S10211" s="142"/>
      <c r="T10211" s="142"/>
    </row>
    <row r="10212" spans="19:20" x14ac:dyDescent="0.3">
      <c r="S10212" s="142"/>
      <c r="T10212" s="142"/>
    </row>
    <row r="10213" spans="19:20" x14ac:dyDescent="0.3">
      <c r="S10213" s="142"/>
      <c r="T10213" s="142"/>
    </row>
    <row r="10214" spans="19:20" x14ac:dyDescent="0.3">
      <c r="S10214" s="142"/>
      <c r="T10214" s="142"/>
    </row>
    <row r="10215" spans="19:20" x14ac:dyDescent="0.3">
      <c r="S10215" s="142"/>
      <c r="T10215" s="142"/>
    </row>
    <row r="10216" spans="19:20" x14ac:dyDescent="0.3">
      <c r="S10216" s="142"/>
      <c r="T10216" s="142"/>
    </row>
    <row r="10217" spans="19:20" x14ac:dyDescent="0.3">
      <c r="S10217" s="142"/>
      <c r="T10217" s="142"/>
    </row>
    <row r="10218" spans="19:20" x14ac:dyDescent="0.3">
      <c r="S10218" s="142"/>
      <c r="T10218" s="142"/>
    </row>
    <row r="10219" spans="19:20" x14ac:dyDescent="0.3">
      <c r="S10219" s="142"/>
      <c r="T10219" s="142"/>
    </row>
    <row r="10220" spans="19:20" x14ac:dyDescent="0.3">
      <c r="S10220" s="142"/>
      <c r="T10220" s="142"/>
    </row>
    <row r="10221" spans="19:20" x14ac:dyDescent="0.3">
      <c r="S10221" s="142"/>
      <c r="T10221" s="142"/>
    </row>
    <row r="10222" spans="19:20" x14ac:dyDescent="0.3">
      <c r="S10222" s="142"/>
      <c r="T10222" s="142"/>
    </row>
    <row r="10223" spans="19:20" x14ac:dyDescent="0.3">
      <c r="S10223" s="142"/>
      <c r="T10223" s="142"/>
    </row>
    <row r="10224" spans="19:20" x14ac:dyDescent="0.3">
      <c r="S10224" s="142"/>
      <c r="T10224" s="142"/>
    </row>
    <row r="10225" spans="19:20" x14ac:dyDescent="0.3">
      <c r="S10225" s="142"/>
      <c r="T10225" s="142"/>
    </row>
    <row r="10226" spans="19:20" x14ac:dyDescent="0.3">
      <c r="S10226" s="142"/>
      <c r="T10226" s="142"/>
    </row>
    <row r="10227" spans="19:20" x14ac:dyDescent="0.3">
      <c r="S10227" s="142"/>
      <c r="T10227" s="142"/>
    </row>
    <row r="10228" spans="19:20" x14ac:dyDescent="0.3">
      <c r="S10228" s="142"/>
      <c r="T10228" s="142"/>
    </row>
    <row r="10229" spans="19:20" x14ac:dyDescent="0.3">
      <c r="S10229" s="142"/>
      <c r="T10229" s="142"/>
    </row>
    <row r="10230" spans="19:20" x14ac:dyDescent="0.3">
      <c r="S10230" s="142"/>
      <c r="T10230" s="142"/>
    </row>
    <row r="10231" spans="19:20" x14ac:dyDescent="0.3">
      <c r="S10231" s="142"/>
      <c r="T10231" s="142"/>
    </row>
    <row r="10232" spans="19:20" x14ac:dyDescent="0.3">
      <c r="S10232" s="142"/>
      <c r="T10232" s="142"/>
    </row>
    <row r="10233" spans="19:20" x14ac:dyDescent="0.3">
      <c r="S10233" s="142"/>
      <c r="T10233" s="142"/>
    </row>
    <row r="10234" spans="19:20" x14ac:dyDescent="0.3">
      <c r="S10234" s="142"/>
      <c r="T10234" s="142"/>
    </row>
    <row r="10235" spans="19:20" x14ac:dyDescent="0.3">
      <c r="S10235" s="142"/>
      <c r="T10235" s="142"/>
    </row>
    <row r="10236" spans="19:20" x14ac:dyDescent="0.3">
      <c r="S10236" s="142"/>
      <c r="T10236" s="142"/>
    </row>
    <row r="10237" spans="19:20" x14ac:dyDescent="0.3">
      <c r="S10237" s="142"/>
      <c r="T10237" s="142"/>
    </row>
    <row r="10238" spans="19:20" x14ac:dyDescent="0.3">
      <c r="S10238" s="142"/>
      <c r="T10238" s="142"/>
    </row>
    <row r="10239" spans="19:20" x14ac:dyDescent="0.3">
      <c r="S10239" s="142"/>
      <c r="T10239" s="142"/>
    </row>
    <row r="10240" spans="19:20" x14ac:dyDescent="0.3">
      <c r="S10240" s="142"/>
      <c r="T10240" s="142"/>
    </row>
    <row r="10241" spans="19:20" x14ac:dyDescent="0.3">
      <c r="S10241" s="142"/>
      <c r="T10241" s="142"/>
    </row>
    <row r="10242" spans="19:20" x14ac:dyDescent="0.3">
      <c r="S10242" s="142"/>
      <c r="T10242" s="142"/>
    </row>
    <row r="10243" spans="19:20" x14ac:dyDescent="0.3">
      <c r="S10243" s="142"/>
      <c r="T10243" s="142"/>
    </row>
    <row r="10244" spans="19:20" x14ac:dyDescent="0.3">
      <c r="S10244" s="142"/>
      <c r="T10244" s="142"/>
    </row>
    <row r="10245" spans="19:20" x14ac:dyDescent="0.3">
      <c r="S10245" s="142"/>
      <c r="T10245" s="142"/>
    </row>
    <row r="10246" spans="19:20" x14ac:dyDescent="0.3">
      <c r="S10246" s="142"/>
      <c r="T10246" s="142"/>
    </row>
    <row r="10247" spans="19:20" x14ac:dyDescent="0.3">
      <c r="S10247" s="142"/>
      <c r="T10247" s="142"/>
    </row>
    <row r="10248" spans="19:20" x14ac:dyDescent="0.3">
      <c r="S10248" s="142"/>
      <c r="T10248" s="142"/>
    </row>
    <row r="10249" spans="19:20" x14ac:dyDescent="0.3">
      <c r="S10249" s="142"/>
      <c r="T10249" s="142"/>
    </row>
    <row r="10250" spans="19:20" x14ac:dyDescent="0.3">
      <c r="S10250" s="142"/>
      <c r="T10250" s="142"/>
    </row>
    <row r="10251" spans="19:20" x14ac:dyDescent="0.3">
      <c r="S10251" s="142"/>
      <c r="T10251" s="142"/>
    </row>
    <row r="10252" spans="19:20" x14ac:dyDescent="0.3">
      <c r="S10252" s="142"/>
      <c r="T10252" s="142"/>
    </row>
    <row r="10253" spans="19:20" x14ac:dyDescent="0.3">
      <c r="S10253" s="142"/>
      <c r="T10253" s="142"/>
    </row>
    <row r="10254" spans="19:20" x14ac:dyDescent="0.3">
      <c r="S10254" s="142"/>
      <c r="T10254" s="142"/>
    </row>
    <row r="10255" spans="19:20" x14ac:dyDescent="0.3">
      <c r="S10255" s="142"/>
      <c r="T10255" s="142"/>
    </row>
    <row r="10256" spans="19:20" x14ac:dyDescent="0.3">
      <c r="S10256" s="142"/>
      <c r="T10256" s="142"/>
    </row>
    <row r="10257" spans="19:20" x14ac:dyDescent="0.3">
      <c r="S10257" s="142"/>
      <c r="T10257" s="142"/>
    </row>
    <row r="10258" spans="19:20" x14ac:dyDescent="0.3">
      <c r="S10258" s="142"/>
      <c r="T10258" s="142"/>
    </row>
    <row r="10259" spans="19:20" x14ac:dyDescent="0.3">
      <c r="S10259" s="142"/>
      <c r="T10259" s="142"/>
    </row>
    <row r="10260" spans="19:20" x14ac:dyDescent="0.3">
      <c r="S10260" s="142"/>
      <c r="T10260" s="142"/>
    </row>
    <row r="10261" spans="19:20" x14ac:dyDescent="0.3">
      <c r="S10261" s="142"/>
      <c r="T10261" s="142"/>
    </row>
    <row r="10262" spans="19:20" x14ac:dyDescent="0.3">
      <c r="S10262" s="142"/>
      <c r="T10262" s="142"/>
    </row>
    <row r="10263" spans="19:20" x14ac:dyDescent="0.3">
      <c r="S10263" s="142"/>
      <c r="T10263" s="142"/>
    </row>
    <row r="10264" spans="19:20" x14ac:dyDescent="0.3">
      <c r="S10264" s="142"/>
      <c r="T10264" s="142"/>
    </row>
    <row r="10265" spans="19:20" x14ac:dyDescent="0.3">
      <c r="S10265" s="142"/>
      <c r="T10265" s="142"/>
    </row>
    <row r="10266" spans="19:20" x14ac:dyDescent="0.3">
      <c r="S10266" s="142"/>
      <c r="T10266" s="142"/>
    </row>
    <row r="10267" spans="19:20" x14ac:dyDescent="0.3">
      <c r="S10267" s="142"/>
      <c r="T10267" s="142"/>
    </row>
    <row r="10268" spans="19:20" x14ac:dyDescent="0.3">
      <c r="S10268" s="142"/>
      <c r="T10268" s="142"/>
    </row>
    <row r="10269" spans="19:20" x14ac:dyDescent="0.3">
      <c r="S10269" s="142"/>
      <c r="T10269" s="142"/>
    </row>
    <row r="10270" spans="19:20" x14ac:dyDescent="0.3">
      <c r="S10270" s="142"/>
      <c r="T10270" s="142"/>
    </row>
    <row r="10271" spans="19:20" x14ac:dyDescent="0.3">
      <c r="S10271" s="142"/>
      <c r="T10271" s="142"/>
    </row>
    <row r="10272" spans="19:20" x14ac:dyDescent="0.3">
      <c r="S10272" s="142"/>
      <c r="T10272" s="142"/>
    </row>
    <row r="10273" spans="19:20" x14ac:dyDescent="0.3">
      <c r="S10273" s="142"/>
      <c r="T10273" s="142"/>
    </row>
    <row r="10274" spans="19:20" x14ac:dyDescent="0.3">
      <c r="S10274" s="142"/>
      <c r="T10274" s="142"/>
    </row>
    <row r="10275" spans="19:20" x14ac:dyDescent="0.3">
      <c r="S10275" s="142"/>
      <c r="T10275" s="142"/>
    </row>
    <row r="10276" spans="19:20" x14ac:dyDescent="0.3">
      <c r="S10276" s="142"/>
      <c r="T10276" s="142"/>
    </row>
    <row r="10277" spans="19:20" x14ac:dyDescent="0.3">
      <c r="S10277" s="142"/>
      <c r="T10277" s="142"/>
    </row>
    <row r="10278" spans="19:20" x14ac:dyDescent="0.3">
      <c r="S10278" s="142"/>
      <c r="T10278" s="142"/>
    </row>
    <row r="10279" spans="19:20" x14ac:dyDescent="0.3">
      <c r="S10279" s="142"/>
      <c r="T10279" s="142"/>
    </row>
    <row r="10280" spans="19:20" x14ac:dyDescent="0.3">
      <c r="S10280" s="142"/>
      <c r="T10280" s="142"/>
    </row>
    <row r="10281" spans="19:20" x14ac:dyDescent="0.3">
      <c r="S10281" s="142"/>
      <c r="T10281" s="142"/>
    </row>
    <row r="10282" spans="19:20" x14ac:dyDescent="0.3">
      <c r="S10282" s="142"/>
      <c r="T10282" s="142"/>
    </row>
    <row r="10283" spans="19:20" x14ac:dyDescent="0.3">
      <c r="S10283" s="142"/>
      <c r="T10283" s="142"/>
    </row>
    <row r="10284" spans="19:20" x14ac:dyDescent="0.3">
      <c r="S10284" s="142"/>
      <c r="T10284" s="142"/>
    </row>
    <row r="10285" spans="19:20" x14ac:dyDescent="0.3">
      <c r="S10285" s="142"/>
      <c r="T10285" s="142"/>
    </row>
    <row r="10286" spans="19:20" x14ac:dyDescent="0.3">
      <c r="S10286" s="142"/>
      <c r="T10286" s="142"/>
    </row>
    <row r="10287" spans="19:20" x14ac:dyDescent="0.3">
      <c r="S10287" s="142"/>
      <c r="T10287" s="142"/>
    </row>
    <row r="10288" spans="19:20" x14ac:dyDescent="0.3">
      <c r="S10288" s="142"/>
      <c r="T10288" s="142"/>
    </row>
    <row r="10289" spans="19:20" x14ac:dyDescent="0.3">
      <c r="S10289" s="142"/>
      <c r="T10289" s="142"/>
    </row>
    <row r="10290" spans="19:20" x14ac:dyDescent="0.3">
      <c r="S10290" s="142"/>
      <c r="T10290" s="142"/>
    </row>
    <row r="10291" spans="19:20" x14ac:dyDescent="0.3">
      <c r="S10291" s="142"/>
      <c r="T10291" s="142"/>
    </row>
    <row r="10292" spans="19:20" x14ac:dyDescent="0.3">
      <c r="S10292" s="142"/>
      <c r="T10292" s="142"/>
    </row>
    <row r="10293" spans="19:20" x14ac:dyDescent="0.3">
      <c r="S10293" s="142"/>
      <c r="T10293" s="142"/>
    </row>
    <row r="10294" spans="19:20" x14ac:dyDescent="0.3">
      <c r="S10294" s="142"/>
      <c r="T10294" s="142"/>
    </row>
    <row r="10295" spans="19:20" x14ac:dyDescent="0.3">
      <c r="S10295" s="142"/>
      <c r="T10295" s="142"/>
    </row>
    <row r="10296" spans="19:20" x14ac:dyDescent="0.3">
      <c r="S10296" s="142"/>
      <c r="T10296" s="142"/>
    </row>
    <row r="10297" spans="19:20" x14ac:dyDescent="0.3">
      <c r="S10297" s="142"/>
      <c r="T10297" s="142"/>
    </row>
    <row r="10298" spans="19:20" x14ac:dyDescent="0.3">
      <c r="S10298" s="142"/>
      <c r="T10298" s="142"/>
    </row>
    <row r="10299" spans="19:20" x14ac:dyDescent="0.3">
      <c r="S10299" s="142"/>
      <c r="T10299" s="142"/>
    </row>
    <row r="10300" spans="19:20" x14ac:dyDescent="0.3">
      <c r="S10300" s="142"/>
      <c r="T10300" s="142"/>
    </row>
    <row r="10301" spans="19:20" x14ac:dyDescent="0.3">
      <c r="S10301" s="142"/>
      <c r="T10301" s="142"/>
    </row>
    <row r="10302" spans="19:20" x14ac:dyDescent="0.3">
      <c r="S10302" s="142"/>
      <c r="T10302" s="142"/>
    </row>
    <row r="10303" spans="19:20" x14ac:dyDescent="0.3">
      <c r="S10303" s="142"/>
      <c r="T10303" s="142"/>
    </row>
    <row r="10304" spans="19:20" x14ac:dyDescent="0.3">
      <c r="S10304" s="142"/>
      <c r="T10304" s="142"/>
    </row>
    <row r="10305" spans="19:20" x14ac:dyDescent="0.3">
      <c r="S10305" s="142"/>
      <c r="T10305" s="142"/>
    </row>
    <row r="10306" spans="19:20" x14ac:dyDescent="0.3">
      <c r="S10306" s="142"/>
      <c r="T10306" s="142"/>
    </row>
    <row r="10307" spans="19:20" x14ac:dyDescent="0.3">
      <c r="S10307" s="142"/>
      <c r="T10307" s="142"/>
    </row>
    <row r="10308" spans="19:20" x14ac:dyDescent="0.3">
      <c r="S10308" s="142"/>
      <c r="T10308" s="142"/>
    </row>
    <row r="10309" spans="19:20" x14ac:dyDescent="0.3">
      <c r="S10309" s="142"/>
      <c r="T10309" s="142"/>
    </row>
    <row r="10310" spans="19:20" x14ac:dyDescent="0.3">
      <c r="S10310" s="142"/>
      <c r="T10310" s="142"/>
    </row>
    <row r="10311" spans="19:20" x14ac:dyDescent="0.3">
      <c r="S10311" s="142"/>
      <c r="T10311" s="142"/>
    </row>
    <row r="10312" spans="19:20" x14ac:dyDescent="0.3">
      <c r="S10312" s="142"/>
      <c r="T10312" s="142"/>
    </row>
    <row r="10313" spans="19:20" x14ac:dyDescent="0.3">
      <c r="S10313" s="142"/>
      <c r="T10313" s="142"/>
    </row>
    <row r="10314" spans="19:20" x14ac:dyDescent="0.3">
      <c r="S10314" s="142"/>
      <c r="T10314" s="142"/>
    </row>
    <row r="10315" spans="19:20" x14ac:dyDescent="0.3">
      <c r="S10315" s="142"/>
      <c r="T10315" s="142"/>
    </row>
    <row r="10316" spans="19:20" x14ac:dyDescent="0.3">
      <c r="S10316" s="142"/>
      <c r="T10316" s="142"/>
    </row>
    <row r="10317" spans="19:20" x14ac:dyDescent="0.3">
      <c r="S10317" s="142"/>
      <c r="T10317" s="142"/>
    </row>
    <row r="10318" spans="19:20" x14ac:dyDescent="0.3">
      <c r="S10318" s="142"/>
      <c r="T10318" s="142"/>
    </row>
    <row r="10319" spans="19:20" x14ac:dyDescent="0.3">
      <c r="S10319" s="142"/>
      <c r="T10319" s="142"/>
    </row>
    <row r="10320" spans="19:20" x14ac:dyDescent="0.3">
      <c r="S10320" s="142"/>
      <c r="T10320" s="142"/>
    </row>
    <row r="10321" spans="19:20" x14ac:dyDescent="0.3">
      <c r="S10321" s="142"/>
      <c r="T10321" s="142"/>
    </row>
    <row r="10322" spans="19:20" x14ac:dyDescent="0.3">
      <c r="S10322" s="142"/>
      <c r="T10322" s="142"/>
    </row>
    <row r="10323" spans="19:20" x14ac:dyDescent="0.3">
      <c r="S10323" s="142"/>
      <c r="T10323" s="142"/>
    </row>
    <row r="10324" spans="19:20" x14ac:dyDescent="0.3">
      <c r="S10324" s="142"/>
      <c r="T10324" s="142"/>
    </row>
    <row r="10325" spans="19:20" x14ac:dyDescent="0.3">
      <c r="S10325" s="142"/>
      <c r="T10325" s="142"/>
    </row>
    <row r="10326" spans="19:20" x14ac:dyDescent="0.3">
      <c r="S10326" s="142"/>
      <c r="T10326" s="142"/>
    </row>
    <row r="10327" spans="19:20" x14ac:dyDescent="0.3">
      <c r="S10327" s="142"/>
      <c r="T10327" s="142"/>
    </row>
    <row r="10328" spans="19:20" x14ac:dyDescent="0.3">
      <c r="S10328" s="142"/>
      <c r="T10328" s="142"/>
    </row>
    <row r="10329" spans="19:20" x14ac:dyDescent="0.3">
      <c r="S10329" s="142"/>
      <c r="T10329" s="142"/>
    </row>
    <row r="10330" spans="19:20" x14ac:dyDescent="0.3">
      <c r="S10330" s="142"/>
      <c r="T10330" s="142"/>
    </row>
    <row r="10331" spans="19:20" x14ac:dyDescent="0.3">
      <c r="S10331" s="142"/>
      <c r="T10331" s="142"/>
    </row>
    <row r="10332" spans="19:20" x14ac:dyDescent="0.3">
      <c r="S10332" s="142"/>
      <c r="T10332" s="142"/>
    </row>
    <row r="10333" spans="19:20" x14ac:dyDescent="0.3">
      <c r="S10333" s="142"/>
      <c r="T10333" s="142"/>
    </row>
    <row r="10334" spans="19:20" x14ac:dyDescent="0.3">
      <c r="S10334" s="142"/>
      <c r="T10334" s="142"/>
    </row>
    <row r="10335" spans="19:20" x14ac:dyDescent="0.3">
      <c r="S10335" s="142"/>
      <c r="T10335" s="142"/>
    </row>
    <row r="10336" spans="19:20" x14ac:dyDescent="0.3">
      <c r="S10336" s="142"/>
      <c r="T10336" s="142"/>
    </row>
    <row r="10337" spans="19:20" x14ac:dyDescent="0.3">
      <c r="S10337" s="142"/>
      <c r="T10337" s="142"/>
    </row>
    <row r="10338" spans="19:20" x14ac:dyDescent="0.3">
      <c r="S10338" s="142"/>
      <c r="T10338" s="142"/>
    </row>
    <row r="10339" spans="19:20" x14ac:dyDescent="0.3">
      <c r="S10339" s="142"/>
      <c r="T10339" s="142"/>
    </row>
    <row r="10340" spans="19:20" x14ac:dyDescent="0.3">
      <c r="S10340" s="142"/>
      <c r="T10340" s="142"/>
    </row>
    <row r="10341" spans="19:20" x14ac:dyDescent="0.3">
      <c r="S10341" s="142"/>
      <c r="T10341" s="142"/>
    </row>
    <row r="10342" spans="19:20" x14ac:dyDescent="0.3">
      <c r="S10342" s="142"/>
      <c r="T10342" s="142"/>
    </row>
    <row r="10343" spans="19:20" x14ac:dyDescent="0.3">
      <c r="S10343" s="142"/>
      <c r="T10343" s="142"/>
    </row>
    <row r="10344" spans="19:20" x14ac:dyDescent="0.3">
      <c r="S10344" s="142"/>
      <c r="T10344" s="142"/>
    </row>
    <row r="10345" spans="19:20" x14ac:dyDescent="0.3">
      <c r="S10345" s="142"/>
      <c r="T10345" s="142"/>
    </row>
    <row r="10346" spans="19:20" x14ac:dyDescent="0.3">
      <c r="S10346" s="142"/>
      <c r="T10346" s="142"/>
    </row>
    <row r="10347" spans="19:20" x14ac:dyDescent="0.3">
      <c r="S10347" s="142"/>
      <c r="T10347" s="142"/>
    </row>
    <row r="10348" spans="19:20" x14ac:dyDescent="0.3">
      <c r="S10348" s="142"/>
      <c r="T10348" s="142"/>
    </row>
    <row r="10349" spans="19:20" x14ac:dyDescent="0.3">
      <c r="S10349" s="142"/>
      <c r="T10349" s="142"/>
    </row>
    <row r="10350" spans="19:20" x14ac:dyDescent="0.3">
      <c r="S10350" s="142"/>
      <c r="T10350" s="142"/>
    </row>
    <row r="10351" spans="19:20" x14ac:dyDescent="0.3">
      <c r="S10351" s="142"/>
      <c r="T10351" s="142"/>
    </row>
    <row r="10352" spans="19:20" x14ac:dyDescent="0.3">
      <c r="S10352" s="142"/>
      <c r="T10352" s="142"/>
    </row>
    <row r="10353" spans="19:20" x14ac:dyDescent="0.3">
      <c r="S10353" s="142"/>
      <c r="T10353" s="142"/>
    </row>
    <row r="10354" spans="19:20" x14ac:dyDescent="0.3">
      <c r="S10354" s="142"/>
      <c r="T10354" s="142"/>
    </row>
    <row r="10355" spans="19:20" x14ac:dyDescent="0.3">
      <c r="S10355" s="142"/>
      <c r="T10355" s="142"/>
    </row>
    <row r="10356" spans="19:20" x14ac:dyDescent="0.3">
      <c r="S10356" s="142"/>
      <c r="T10356" s="142"/>
    </row>
    <row r="10357" spans="19:20" x14ac:dyDescent="0.3">
      <c r="S10357" s="142"/>
      <c r="T10357" s="142"/>
    </row>
    <row r="10358" spans="19:20" x14ac:dyDescent="0.3">
      <c r="S10358" s="142"/>
      <c r="T10358" s="142"/>
    </row>
    <row r="10359" spans="19:20" x14ac:dyDescent="0.3">
      <c r="S10359" s="142"/>
      <c r="T10359" s="142"/>
    </row>
    <row r="10360" spans="19:20" x14ac:dyDescent="0.3">
      <c r="S10360" s="142"/>
      <c r="T10360" s="142"/>
    </row>
    <row r="10361" spans="19:20" x14ac:dyDescent="0.3">
      <c r="S10361" s="142"/>
      <c r="T10361" s="142"/>
    </row>
    <row r="10362" spans="19:20" x14ac:dyDescent="0.3">
      <c r="S10362" s="142"/>
      <c r="T10362" s="142"/>
    </row>
    <row r="10363" spans="19:20" x14ac:dyDescent="0.3">
      <c r="S10363" s="142"/>
      <c r="T10363" s="142"/>
    </row>
    <row r="10364" spans="19:20" x14ac:dyDescent="0.3">
      <c r="S10364" s="142"/>
      <c r="T10364" s="142"/>
    </row>
    <row r="10365" spans="19:20" x14ac:dyDescent="0.3">
      <c r="S10365" s="142"/>
      <c r="T10365" s="142"/>
    </row>
    <row r="10366" spans="19:20" x14ac:dyDescent="0.3">
      <c r="S10366" s="142"/>
      <c r="T10366" s="142"/>
    </row>
    <row r="10367" spans="19:20" x14ac:dyDescent="0.3">
      <c r="S10367" s="142"/>
      <c r="T10367" s="142"/>
    </row>
    <row r="10368" spans="19:20" x14ac:dyDescent="0.3">
      <c r="S10368" s="142"/>
      <c r="T10368" s="142"/>
    </row>
    <row r="10369" spans="19:20" x14ac:dyDescent="0.3">
      <c r="S10369" s="142"/>
      <c r="T10369" s="142"/>
    </row>
    <row r="10370" spans="19:20" x14ac:dyDescent="0.3">
      <c r="S10370" s="142"/>
      <c r="T10370" s="142"/>
    </row>
    <row r="10371" spans="19:20" x14ac:dyDescent="0.3">
      <c r="S10371" s="142"/>
      <c r="T10371" s="142"/>
    </row>
    <row r="10372" spans="19:20" x14ac:dyDescent="0.3">
      <c r="S10372" s="142"/>
      <c r="T10372" s="142"/>
    </row>
    <row r="10373" spans="19:20" x14ac:dyDescent="0.3">
      <c r="S10373" s="142"/>
      <c r="T10373" s="142"/>
    </row>
    <row r="10374" spans="19:20" x14ac:dyDescent="0.3">
      <c r="S10374" s="142"/>
      <c r="T10374" s="142"/>
    </row>
    <row r="10375" spans="19:20" x14ac:dyDescent="0.3">
      <c r="S10375" s="142"/>
      <c r="T10375" s="142"/>
    </row>
    <row r="10376" spans="19:20" x14ac:dyDescent="0.3">
      <c r="S10376" s="142"/>
      <c r="T10376" s="142"/>
    </row>
    <row r="10377" spans="19:20" x14ac:dyDescent="0.3">
      <c r="S10377" s="142"/>
      <c r="T10377" s="142"/>
    </row>
    <row r="10378" spans="19:20" x14ac:dyDescent="0.3">
      <c r="S10378" s="142"/>
      <c r="T10378" s="142"/>
    </row>
    <row r="10379" spans="19:20" x14ac:dyDescent="0.3">
      <c r="S10379" s="142"/>
      <c r="T10379" s="142"/>
    </row>
    <row r="10380" spans="19:20" x14ac:dyDescent="0.3">
      <c r="S10380" s="142"/>
      <c r="T10380" s="142"/>
    </row>
    <row r="10381" spans="19:20" x14ac:dyDescent="0.3">
      <c r="S10381" s="142"/>
      <c r="T10381" s="142"/>
    </row>
    <row r="10382" spans="19:20" x14ac:dyDescent="0.3">
      <c r="S10382" s="142"/>
      <c r="T10382" s="142"/>
    </row>
    <row r="10383" spans="19:20" x14ac:dyDescent="0.3">
      <c r="S10383" s="142"/>
      <c r="T10383" s="142"/>
    </row>
    <row r="10384" spans="19:20" x14ac:dyDescent="0.3">
      <c r="S10384" s="142"/>
      <c r="T10384" s="142"/>
    </row>
    <row r="10385" spans="19:20" x14ac:dyDescent="0.3">
      <c r="S10385" s="142"/>
      <c r="T10385" s="142"/>
    </row>
    <row r="10386" spans="19:20" x14ac:dyDescent="0.3">
      <c r="S10386" s="142"/>
      <c r="T10386" s="142"/>
    </row>
    <row r="10387" spans="19:20" x14ac:dyDescent="0.3">
      <c r="S10387" s="142"/>
      <c r="T10387" s="142"/>
    </row>
    <row r="10388" spans="19:20" x14ac:dyDescent="0.3">
      <c r="S10388" s="142"/>
      <c r="T10388" s="142"/>
    </row>
    <row r="10389" spans="19:20" x14ac:dyDescent="0.3">
      <c r="S10389" s="142"/>
      <c r="T10389" s="142"/>
    </row>
    <row r="10390" spans="19:20" x14ac:dyDescent="0.3">
      <c r="S10390" s="142"/>
      <c r="T10390" s="142"/>
    </row>
    <row r="10391" spans="19:20" x14ac:dyDescent="0.3">
      <c r="S10391" s="142"/>
      <c r="T10391" s="142"/>
    </row>
    <row r="10392" spans="19:20" x14ac:dyDescent="0.3">
      <c r="S10392" s="142"/>
      <c r="T10392" s="142"/>
    </row>
    <row r="10393" spans="19:20" x14ac:dyDescent="0.3">
      <c r="S10393" s="142"/>
      <c r="T10393" s="142"/>
    </row>
    <row r="10394" spans="19:20" x14ac:dyDescent="0.3">
      <c r="S10394" s="142"/>
      <c r="T10394" s="142"/>
    </row>
    <row r="10395" spans="19:20" x14ac:dyDescent="0.3">
      <c r="S10395" s="142"/>
      <c r="T10395" s="142"/>
    </row>
    <row r="10396" spans="19:20" x14ac:dyDescent="0.3">
      <c r="S10396" s="142"/>
      <c r="T10396" s="142"/>
    </row>
    <row r="10397" spans="19:20" x14ac:dyDescent="0.3">
      <c r="S10397" s="142"/>
      <c r="T10397" s="142"/>
    </row>
    <row r="10398" spans="19:20" x14ac:dyDescent="0.3">
      <c r="S10398" s="142"/>
      <c r="T10398" s="142"/>
    </row>
    <row r="10399" spans="19:20" x14ac:dyDescent="0.3">
      <c r="S10399" s="142"/>
      <c r="T10399" s="142"/>
    </row>
    <row r="10400" spans="19:20" x14ac:dyDescent="0.3">
      <c r="S10400" s="142"/>
      <c r="T10400" s="142"/>
    </row>
    <row r="10401" spans="19:20" x14ac:dyDescent="0.3">
      <c r="S10401" s="142"/>
      <c r="T10401" s="142"/>
    </row>
    <row r="10402" spans="19:20" x14ac:dyDescent="0.3">
      <c r="S10402" s="142"/>
      <c r="T10402" s="142"/>
    </row>
    <row r="10403" spans="19:20" x14ac:dyDescent="0.3">
      <c r="S10403" s="142"/>
      <c r="T10403" s="142"/>
    </row>
    <row r="10404" spans="19:20" x14ac:dyDescent="0.3">
      <c r="S10404" s="142"/>
      <c r="T10404" s="142"/>
    </row>
    <row r="10405" spans="19:20" x14ac:dyDescent="0.3">
      <c r="S10405" s="142"/>
      <c r="T10405" s="142"/>
    </row>
    <row r="10406" spans="19:20" x14ac:dyDescent="0.3">
      <c r="S10406" s="142"/>
      <c r="T10406" s="142"/>
    </row>
    <row r="10407" spans="19:20" x14ac:dyDescent="0.3">
      <c r="S10407" s="142"/>
      <c r="T10407" s="142"/>
    </row>
    <row r="10408" spans="19:20" x14ac:dyDescent="0.3">
      <c r="S10408" s="142"/>
      <c r="T10408" s="142"/>
    </row>
    <row r="10409" spans="19:20" x14ac:dyDescent="0.3">
      <c r="S10409" s="142"/>
      <c r="T10409" s="142"/>
    </row>
    <row r="10410" spans="19:20" x14ac:dyDescent="0.3">
      <c r="S10410" s="142"/>
      <c r="T10410" s="142"/>
    </row>
    <row r="10411" spans="19:20" x14ac:dyDescent="0.3">
      <c r="S10411" s="142"/>
      <c r="T10411" s="142"/>
    </row>
    <row r="10412" spans="19:20" x14ac:dyDescent="0.3">
      <c r="S10412" s="142"/>
      <c r="T10412" s="142"/>
    </row>
    <row r="10413" spans="19:20" x14ac:dyDescent="0.3">
      <c r="S10413" s="142"/>
      <c r="T10413" s="142"/>
    </row>
    <row r="10414" spans="19:20" x14ac:dyDescent="0.3">
      <c r="S10414" s="142"/>
      <c r="T10414" s="142"/>
    </row>
    <row r="10415" spans="19:20" x14ac:dyDescent="0.3">
      <c r="S10415" s="142"/>
      <c r="T10415" s="142"/>
    </row>
    <row r="10416" spans="19:20" x14ac:dyDescent="0.3">
      <c r="S10416" s="142"/>
      <c r="T10416" s="142"/>
    </row>
    <row r="10417" spans="19:20" x14ac:dyDescent="0.3">
      <c r="S10417" s="142"/>
      <c r="T10417" s="142"/>
    </row>
    <row r="10418" spans="19:20" x14ac:dyDescent="0.3">
      <c r="S10418" s="142"/>
      <c r="T10418" s="142"/>
    </row>
    <row r="10419" spans="19:20" x14ac:dyDescent="0.3">
      <c r="S10419" s="142"/>
      <c r="T10419" s="142"/>
    </row>
    <row r="10420" spans="19:20" x14ac:dyDescent="0.3">
      <c r="S10420" s="142"/>
      <c r="T10420" s="142"/>
    </row>
    <row r="10421" spans="19:20" x14ac:dyDescent="0.3">
      <c r="S10421" s="142"/>
      <c r="T10421" s="142"/>
    </row>
    <row r="10422" spans="19:20" x14ac:dyDescent="0.3">
      <c r="S10422" s="142"/>
      <c r="T10422" s="142"/>
    </row>
    <row r="10423" spans="19:20" x14ac:dyDescent="0.3">
      <c r="S10423" s="142"/>
      <c r="T10423" s="142"/>
    </row>
    <row r="10424" spans="19:20" x14ac:dyDescent="0.3">
      <c r="S10424" s="142"/>
      <c r="T10424" s="142"/>
    </row>
    <row r="10425" spans="19:20" x14ac:dyDescent="0.3">
      <c r="S10425" s="142"/>
      <c r="T10425" s="142"/>
    </row>
    <row r="10426" spans="19:20" x14ac:dyDescent="0.3">
      <c r="S10426" s="142"/>
      <c r="T10426" s="142"/>
    </row>
    <row r="10427" spans="19:20" x14ac:dyDescent="0.3">
      <c r="S10427" s="142"/>
      <c r="T10427" s="142"/>
    </row>
    <row r="10428" spans="19:20" x14ac:dyDescent="0.3">
      <c r="S10428" s="142"/>
      <c r="T10428" s="142"/>
    </row>
    <row r="10429" spans="19:20" x14ac:dyDescent="0.3">
      <c r="S10429" s="142"/>
      <c r="T10429" s="142"/>
    </row>
    <row r="10430" spans="19:20" x14ac:dyDescent="0.3">
      <c r="S10430" s="142"/>
      <c r="T10430" s="142"/>
    </row>
    <row r="10431" spans="19:20" x14ac:dyDescent="0.3">
      <c r="S10431" s="142"/>
      <c r="T10431" s="142"/>
    </row>
    <row r="10432" spans="19:20" x14ac:dyDescent="0.3">
      <c r="S10432" s="142"/>
      <c r="T10432" s="142"/>
    </row>
    <row r="10433" spans="19:20" x14ac:dyDescent="0.3">
      <c r="S10433" s="142"/>
      <c r="T10433" s="142"/>
    </row>
    <row r="10434" spans="19:20" x14ac:dyDescent="0.3">
      <c r="S10434" s="142"/>
      <c r="T10434" s="142"/>
    </row>
    <row r="10435" spans="19:20" x14ac:dyDescent="0.3">
      <c r="S10435" s="142"/>
      <c r="T10435" s="142"/>
    </row>
    <row r="10436" spans="19:20" x14ac:dyDescent="0.3">
      <c r="S10436" s="142"/>
      <c r="T10436" s="142"/>
    </row>
    <row r="10437" spans="19:20" x14ac:dyDescent="0.3">
      <c r="S10437" s="142"/>
      <c r="T10437" s="142"/>
    </row>
    <row r="10438" spans="19:20" x14ac:dyDescent="0.3">
      <c r="S10438" s="142"/>
      <c r="T10438" s="142"/>
    </row>
    <row r="10439" spans="19:20" x14ac:dyDescent="0.3">
      <c r="S10439" s="142"/>
      <c r="T10439" s="142"/>
    </row>
    <row r="10440" spans="19:20" x14ac:dyDescent="0.3">
      <c r="S10440" s="142"/>
      <c r="T10440" s="142"/>
    </row>
    <row r="10441" spans="19:20" x14ac:dyDescent="0.3">
      <c r="S10441" s="142"/>
      <c r="T10441" s="142"/>
    </row>
    <row r="10442" spans="19:20" x14ac:dyDescent="0.3">
      <c r="S10442" s="142"/>
      <c r="T10442" s="142"/>
    </row>
    <row r="10443" spans="19:20" x14ac:dyDescent="0.3">
      <c r="S10443" s="142"/>
      <c r="T10443" s="142"/>
    </row>
    <row r="10444" spans="19:20" x14ac:dyDescent="0.3">
      <c r="S10444" s="142"/>
      <c r="T10444" s="142"/>
    </row>
    <row r="10445" spans="19:20" x14ac:dyDescent="0.3">
      <c r="S10445" s="142"/>
      <c r="T10445" s="142"/>
    </row>
    <row r="10446" spans="19:20" x14ac:dyDescent="0.3">
      <c r="S10446" s="142"/>
      <c r="T10446" s="142"/>
    </row>
    <row r="10447" spans="19:20" x14ac:dyDescent="0.3">
      <c r="S10447" s="142"/>
      <c r="T10447" s="142"/>
    </row>
    <row r="10448" spans="19:20" x14ac:dyDescent="0.3">
      <c r="S10448" s="142"/>
      <c r="T10448" s="142"/>
    </row>
    <row r="10449" spans="19:20" x14ac:dyDescent="0.3">
      <c r="S10449" s="142"/>
      <c r="T10449" s="142"/>
    </row>
    <row r="10450" spans="19:20" x14ac:dyDescent="0.3">
      <c r="S10450" s="142"/>
      <c r="T10450" s="142"/>
    </row>
    <row r="10451" spans="19:20" x14ac:dyDescent="0.3">
      <c r="S10451" s="142"/>
      <c r="T10451" s="142"/>
    </row>
    <row r="10452" spans="19:20" x14ac:dyDescent="0.3">
      <c r="S10452" s="142"/>
      <c r="T10452" s="142"/>
    </row>
    <row r="10453" spans="19:20" x14ac:dyDescent="0.3">
      <c r="S10453" s="142"/>
      <c r="T10453" s="142"/>
    </row>
    <row r="10454" spans="19:20" x14ac:dyDescent="0.3">
      <c r="S10454" s="142"/>
      <c r="T10454" s="142"/>
    </row>
    <row r="10455" spans="19:20" x14ac:dyDescent="0.3">
      <c r="S10455" s="142"/>
      <c r="T10455" s="142"/>
    </row>
    <row r="10456" spans="19:20" x14ac:dyDescent="0.3">
      <c r="S10456" s="142"/>
      <c r="T10456" s="142"/>
    </row>
    <row r="10457" spans="19:20" x14ac:dyDescent="0.3">
      <c r="S10457" s="142"/>
      <c r="T10457" s="142"/>
    </row>
    <row r="10458" spans="19:20" x14ac:dyDescent="0.3">
      <c r="S10458" s="142"/>
      <c r="T10458" s="142"/>
    </row>
    <row r="10459" spans="19:20" x14ac:dyDescent="0.3">
      <c r="S10459" s="142"/>
      <c r="T10459" s="142"/>
    </row>
    <row r="10460" spans="19:20" x14ac:dyDescent="0.3">
      <c r="S10460" s="142"/>
      <c r="T10460" s="142"/>
    </row>
    <row r="10461" spans="19:20" x14ac:dyDescent="0.3">
      <c r="S10461" s="142"/>
      <c r="T10461" s="142"/>
    </row>
    <row r="10462" spans="19:20" x14ac:dyDescent="0.3">
      <c r="S10462" s="142"/>
      <c r="T10462" s="142"/>
    </row>
    <row r="10463" spans="19:20" x14ac:dyDescent="0.3">
      <c r="S10463" s="142"/>
      <c r="T10463" s="142"/>
    </row>
    <row r="10464" spans="19:20" x14ac:dyDescent="0.3">
      <c r="S10464" s="142"/>
      <c r="T10464" s="142"/>
    </row>
    <row r="10465" spans="19:20" x14ac:dyDescent="0.3">
      <c r="S10465" s="142"/>
      <c r="T10465" s="142"/>
    </row>
    <row r="10466" spans="19:20" x14ac:dyDescent="0.3">
      <c r="S10466" s="142"/>
      <c r="T10466" s="142"/>
    </row>
    <row r="10467" spans="19:20" x14ac:dyDescent="0.3">
      <c r="S10467" s="142"/>
      <c r="T10467" s="142"/>
    </row>
    <row r="10468" spans="19:20" x14ac:dyDescent="0.3">
      <c r="S10468" s="142"/>
      <c r="T10468" s="142"/>
    </row>
    <row r="10469" spans="19:20" x14ac:dyDescent="0.3">
      <c r="S10469" s="142"/>
      <c r="T10469" s="142"/>
    </row>
    <row r="10470" spans="19:20" x14ac:dyDescent="0.3">
      <c r="S10470" s="142"/>
      <c r="T10470" s="142"/>
    </row>
    <row r="10471" spans="19:20" x14ac:dyDescent="0.3">
      <c r="S10471" s="142"/>
      <c r="T10471" s="142"/>
    </row>
    <row r="10472" spans="19:20" x14ac:dyDescent="0.3">
      <c r="S10472" s="142"/>
      <c r="T10472" s="142"/>
    </row>
    <row r="10473" spans="19:20" x14ac:dyDescent="0.3">
      <c r="S10473" s="142"/>
      <c r="T10473" s="142"/>
    </row>
    <row r="10474" spans="19:20" x14ac:dyDescent="0.3">
      <c r="S10474" s="142"/>
      <c r="T10474" s="142"/>
    </row>
    <row r="10475" spans="19:20" x14ac:dyDescent="0.3">
      <c r="S10475" s="142"/>
      <c r="T10475" s="142"/>
    </row>
    <row r="10476" spans="19:20" x14ac:dyDescent="0.3">
      <c r="S10476" s="142"/>
      <c r="T10476" s="142"/>
    </row>
    <row r="10477" spans="19:20" x14ac:dyDescent="0.3">
      <c r="S10477" s="142"/>
      <c r="T10477" s="142"/>
    </row>
    <row r="10478" spans="19:20" x14ac:dyDescent="0.3">
      <c r="S10478" s="142"/>
      <c r="T10478" s="142"/>
    </row>
    <row r="10479" spans="19:20" x14ac:dyDescent="0.3">
      <c r="S10479" s="142"/>
      <c r="T10479" s="142"/>
    </row>
    <row r="10480" spans="19:20" x14ac:dyDescent="0.3">
      <c r="S10480" s="142"/>
      <c r="T10480" s="142"/>
    </row>
    <row r="10481" spans="19:20" x14ac:dyDescent="0.3">
      <c r="S10481" s="142"/>
      <c r="T10481" s="142"/>
    </row>
    <row r="10482" spans="19:20" x14ac:dyDescent="0.3">
      <c r="S10482" s="142"/>
      <c r="T10482" s="142"/>
    </row>
    <row r="10483" spans="19:20" x14ac:dyDescent="0.3">
      <c r="S10483" s="142"/>
      <c r="T10483" s="142"/>
    </row>
    <row r="10484" spans="19:20" x14ac:dyDescent="0.3">
      <c r="S10484" s="142"/>
      <c r="T10484" s="142"/>
    </row>
    <row r="10485" spans="19:20" x14ac:dyDescent="0.3">
      <c r="S10485" s="142"/>
      <c r="T10485" s="142"/>
    </row>
    <row r="10486" spans="19:20" x14ac:dyDescent="0.3">
      <c r="S10486" s="142"/>
      <c r="T10486" s="142"/>
    </row>
    <row r="10487" spans="19:20" x14ac:dyDescent="0.3">
      <c r="S10487" s="142"/>
      <c r="T10487" s="142"/>
    </row>
    <row r="10488" spans="19:20" x14ac:dyDescent="0.3">
      <c r="S10488" s="142"/>
      <c r="T10488" s="142"/>
    </row>
    <row r="10489" spans="19:20" x14ac:dyDescent="0.3">
      <c r="S10489" s="142"/>
      <c r="T10489" s="142"/>
    </row>
    <row r="10490" spans="19:20" x14ac:dyDescent="0.3">
      <c r="S10490" s="142"/>
      <c r="T10490" s="142"/>
    </row>
    <row r="10491" spans="19:20" x14ac:dyDescent="0.3">
      <c r="S10491" s="142"/>
      <c r="T10491" s="142"/>
    </row>
    <row r="10492" spans="19:20" x14ac:dyDescent="0.3">
      <c r="S10492" s="142"/>
      <c r="T10492" s="142"/>
    </row>
    <row r="10493" spans="19:20" x14ac:dyDescent="0.3">
      <c r="S10493" s="142"/>
      <c r="T10493" s="142"/>
    </row>
    <row r="10494" spans="19:20" x14ac:dyDescent="0.3">
      <c r="S10494" s="142"/>
      <c r="T10494" s="142"/>
    </row>
    <row r="10495" spans="19:20" x14ac:dyDescent="0.3">
      <c r="S10495" s="142"/>
      <c r="T10495" s="142"/>
    </row>
    <row r="10496" spans="19:20" x14ac:dyDescent="0.3">
      <c r="S10496" s="142"/>
      <c r="T10496" s="142"/>
    </row>
    <row r="10497" spans="19:20" x14ac:dyDescent="0.3">
      <c r="S10497" s="142"/>
      <c r="T10497" s="142"/>
    </row>
    <row r="10498" spans="19:20" x14ac:dyDescent="0.3">
      <c r="S10498" s="142"/>
      <c r="T10498" s="142"/>
    </row>
    <row r="10499" spans="19:20" x14ac:dyDescent="0.3">
      <c r="S10499" s="142"/>
      <c r="T10499" s="142"/>
    </row>
    <row r="10500" spans="19:20" x14ac:dyDescent="0.3">
      <c r="S10500" s="142"/>
      <c r="T10500" s="142"/>
    </row>
    <row r="10501" spans="19:20" x14ac:dyDescent="0.3">
      <c r="S10501" s="142"/>
      <c r="T10501" s="142"/>
    </row>
    <row r="10502" spans="19:20" x14ac:dyDescent="0.3">
      <c r="S10502" s="142"/>
      <c r="T10502" s="142"/>
    </row>
    <row r="10503" spans="19:20" x14ac:dyDescent="0.3">
      <c r="S10503" s="142"/>
      <c r="T10503" s="142"/>
    </row>
    <row r="10504" spans="19:20" x14ac:dyDescent="0.3">
      <c r="S10504" s="142"/>
      <c r="T10504" s="142"/>
    </row>
    <row r="10505" spans="19:20" x14ac:dyDescent="0.3">
      <c r="S10505" s="142"/>
      <c r="T10505" s="142"/>
    </row>
    <row r="10506" spans="19:20" x14ac:dyDescent="0.3">
      <c r="S10506" s="142"/>
      <c r="T10506" s="142"/>
    </row>
    <row r="10507" spans="19:20" x14ac:dyDescent="0.3">
      <c r="S10507" s="142"/>
      <c r="T10507" s="142"/>
    </row>
    <row r="10508" spans="19:20" x14ac:dyDescent="0.3">
      <c r="S10508" s="142"/>
      <c r="T10508" s="142"/>
    </row>
    <row r="10509" spans="19:20" x14ac:dyDescent="0.3">
      <c r="S10509" s="142"/>
      <c r="T10509" s="142"/>
    </row>
    <row r="10510" spans="19:20" x14ac:dyDescent="0.3">
      <c r="S10510" s="142"/>
      <c r="T10510" s="142"/>
    </row>
    <row r="10511" spans="19:20" x14ac:dyDescent="0.3">
      <c r="S10511" s="142"/>
      <c r="T10511" s="142"/>
    </row>
    <row r="10512" spans="19:20" x14ac:dyDescent="0.3">
      <c r="S10512" s="142"/>
      <c r="T10512" s="142"/>
    </row>
    <row r="10513" spans="19:20" x14ac:dyDescent="0.3">
      <c r="S10513" s="142"/>
      <c r="T10513" s="142"/>
    </row>
    <row r="10514" spans="19:20" x14ac:dyDescent="0.3">
      <c r="S10514" s="142"/>
      <c r="T10514" s="142"/>
    </row>
    <row r="10515" spans="19:20" x14ac:dyDescent="0.3">
      <c r="S10515" s="142"/>
      <c r="T10515" s="142"/>
    </row>
    <row r="10516" spans="19:20" x14ac:dyDescent="0.3">
      <c r="S10516" s="142"/>
      <c r="T10516" s="142"/>
    </row>
    <row r="10517" spans="19:20" x14ac:dyDescent="0.3">
      <c r="S10517" s="142"/>
      <c r="T10517" s="142"/>
    </row>
    <row r="10518" spans="19:20" x14ac:dyDescent="0.3">
      <c r="S10518" s="142"/>
      <c r="T10518" s="142"/>
    </row>
    <row r="10519" spans="19:20" x14ac:dyDescent="0.3">
      <c r="S10519" s="142"/>
      <c r="T10519" s="142"/>
    </row>
    <row r="10520" spans="19:20" x14ac:dyDescent="0.3">
      <c r="S10520" s="142"/>
      <c r="T10520" s="142"/>
    </row>
    <row r="10521" spans="19:20" x14ac:dyDescent="0.3">
      <c r="S10521" s="142"/>
      <c r="T10521" s="142"/>
    </row>
    <row r="10522" spans="19:20" x14ac:dyDescent="0.3">
      <c r="S10522" s="142"/>
      <c r="T10522" s="142"/>
    </row>
    <row r="10523" spans="19:20" x14ac:dyDescent="0.3">
      <c r="S10523" s="142"/>
      <c r="T10523" s="142"/>
    </row>
    <row r="10524" spans="19:20" x14ac:dyDescent="0.3">
      <c r="S10524" s="142"/>
      <c r="T10524" s="142"/>
    </row>
    <row r="10525" spans="19:20" x14ac:dyDescent="0.3">
      <c r="S10525" s="142"/>
      <c r="T10525" s="142"/>
    </row>
    <row r="10526" spans="19:20" x14ac:dyDescent="0.3">
      <c r="S10526" s="142"/>
      <c r="T10526" s="142"/>
    </row>
    <row r="10527" spans="19:20" x14ac:dyDescent="0.3">
      <c r="S10527" s="142"/>
      <c r="T10527" s="142"/>
    </row>
    <row r="10528" spans="19:20" x14ac:dyDescent="0.3">
      <c r="S10528" s="142"/>
      <c r="T10528" s="142"/>
    </row>
    <row r="10529" spans="19:20" x14ac:dyDescent="0.3">
      <c r="S10529" s="142"/>
      <c r="T10529" s="142"/>
    </row>
    <row r="10530" spans="19:20" x14ac:dyDescent="0.3">
      <c r="S10530" s="142"/>
      <c r="T10530" s="142"/>
    </row>
    <row r="10531" spans="19:20" x14ac:dyDescent="0.3">
      <c r="S10531" s="142"/>
      <c r="T10531" s="142"/>
    </row>
    <row r="10532" spans="19:20" x14ac:dyDescent="0.3">
      <c r="S10532" s="142"/>
      <c r="T10532" s="142"/>
    </row>
    <row r="10533" spans="19:20" x14ac:dyDescent="0.3">
      <c r="S10533" s="142"/>
      <c r="T10533" s="142"/>
    </row>
    <row r="10534" spans="19:20" x14ac:dyDescent="0.3">
      <c r="S10534" s="142"/>
      <c r="T10534" s="142"/>
    </row>
    <row r="10535" spans="19:20" x14ac:dyDescent="0.3">
      <c r="S10535" s="142"/>
      <c r="T10535" s="142"/>
    </row>
    <row r="10536" spans="19:20" x14ac:dyDescent="0.3">
      <c r="S10536" s="142"/>
      <c r="T10536" s="142"/>
    </row>
    <row r="10537" spans="19:20" x14ac:dyDescent="0.3">
      <c r="S10537" s="142"/>
      <c r="T10537" s="142"/>
    </row>
    <row r="10538" spans="19:20" x14ac:dyDescent="0.3">
      <c r="S10538" s="142"/>
      <c r="T10538" s="142"/>
    </row>
    <row r="10539" spans="19:20" x14ac:dyDescent="0.3">
      <c r="S10539" s="142"/>
      <c r="T10539" s="142"/>
    </row>
    <row r="10540" spans="19:20" x14ac:dyDescent="0.3">
      <c r="S10540" s="142"/>
      <c r="T10540" s="142"/>
    </row>
    <row r="10541" spans="19:20" x14ac:dyDescent="0.3">
      <c r="S10541" s="142"/>
      <c r="T10541" s="142"/>
    </row>
    <row r="10542" spans="19:20" x14ac:dyDescent="0.3">
      <c r="S10542" s="142"/>
      <c r="T10542" s="142"/>
    </row>
    <row r="10543" spans="19:20" x14ac:dyDescent="0.3">
      <c r="S10543" s="142"/>
      <c r="T10543" s="142"/>
    </row>
    <row r="10544" spans="19:20" x14ac:dyDescent="0.3">
      <c r="S10544" s="142"/>
      <c r="T10544" s="142"/>
    </row>
    <row r="10545" spans="19:20" x14ac:dyDescent="0.3">
      <c r="S10545" s="142"/>
      <c r="T10545" s="142"/>
    </row>
    <row r="10546" spans="19:20" x14ac:dyDescent="0.3">
      <c r="S10546" s="142"/>
      <c r="T10546" s="142"/>
    </row>
    <row r="10547" spans="19:20" x14ac:dyDescent="0.3">
      <c r="S10547" s="142"/>
      <c r="T10547" s="142"/>
    </row>
    <row r="10548" spans="19:20" x14ac:dyDescent="0.3">
      <c r="S10548" s="142"/>
      <c r="T10548" s="142"/>
    </row>
    <row r="10549" spans="19:20" x14ac:dyDescent="0.3">
      <c r="S10549" s="142"/>
      <c r="T10549" s="142"/>
    </row>
    <row r="10550" spans="19:20" x14ac:dyDescent="0.3">
      <c r="S10550" s="142"/>
      <c r="T10550" s="142"/>
    </row>
    <row r="10551" spans="19:20" x14ac:dyDescent="0.3">
      <c r="S10551" s="142"/>
      <c r="T10551" s="142"/>
    </row>
    <row r="10552" spans="19:20" x14ac:dyDescent="0.3">
      <c r="S10552" s="142"/>
      <c r="T10552" s="142"/>
    </row>
    <row r="10553" spans="19:20" x14ac:dyDescent="0.3">
      <c r="S10553" s="142"/>
      <c r="T10553" s="142"/>
    </row>
    <row r="10554" spans="19:20" x14ac:dyDescent="0.3">
      <c r="S10554" s="142"/>
      <c r="T10554" s="142"/>
    </row>
    <row r="10555" spans="19:20" x14ac:dyDescent="0.3">
      <c r="S10555" s="142"/>
      <c r="T10555" s="142"/>
    </row>
    <row r="10556" spans="19:20" x14ac:dyDescent="0.3">
      <c r="S10556" s="142"/>
      <c r="T10556" s="142"/>
    </row>
    <row r="10557" spans="19:20" x14ac:dyDescent="0.3">
      <c r="S10557" s="142"/>
      <c r="T10557" s="142"/>
    </row>
    <row r="10558" spans="19:20" x14ac:dyDescent="0.3">
      <c r="S10558" s="142"/>
      <c r="T10558" s="142"/>
    </row>
    <row r="10559" spans="19:20" x14ac:dyDescent="0.3">
      <c r="S10559" s="142"/>
      <c r="T10559" s="142"/>
    </row>
    <row r="10560" spans="19:20" x14ac:dyDescent="0.3">
      <c r="S10560" s="142"/>
      <c r="T10560" s="142"/>
    </row>
    <row r="10561" spans="19:20" x14ac:dyDescent="0.3">
      <c r="S10561" s="142"/>
      <c r="T10561" s="142"/>
    </row>
    <row r="10562" spans="19:20" x14ac:dyDescent="0.3">
      <c r="S10562" s="142"/>
      <c r="T10562" s="142"/>
    </row>
    <row r="10563" spans="19:20" x14ac:dyDescent="0.3">
      <c r="S10563" s="142"/>
      <c r="T10563" s="142"/>
    </row>
    <row r="10564" spans="19:20" x14ac:dyDescent="0.3">
      <c r="S10564" s="142"/>
      <c r="T10564" s="142"/>
    </row>
    <row r="10565" spans="19:20" x14ac:dyDescent="0.3">
      <c r="S10565" s="142"/>
      <c r="T10565" s="142"/>
    </row>
    <row r="10566" spans="19:20" x14ac:dyDescent="0.3">
      <c r="S10566" s="142"/>
      <c r="T10566" s="142"/>
    </row>
    <row r="10567" spans="19:20" x14ac:dyDescent="0.3">
      <c r="S10567" s="142"/>
      <c r="T10567" s="142"/>
    </row>
    <row r="10568" spans="19:20" x14ac:dyDescent="0.3">
      <c r="S10568" s="142"/>
      <c r="T10568" s="142"/>
    </row>
    <row r="10569" spans="19:20" x14ac:dyDescent="0.3">
      <c r="S10569" s="142"/>
      <c r="T10569" s="142"/>
    </row>
    <row r="10570" spans="19:20" x14ac:dyDescent="0.3">
      <c r="S10570" s="142"/>
      <c r="T10570" s="142"/>
    </row>
    <row r="10571" spans="19:20" x14ac:dyDescent="0.3">
      <c r="S10571" s="142"/>
      <c r="T10571" s="142"/>
    </row>
    <row r="10572" spans="19:20" x14ac:dyDescent="0.3">
      <c r="S10572" s="142"/>
      <c r="T10572" s="142"/>
    </row>
    <row r="10573" spans="19:20" x14ac:dyDescent="0.3">
      <c r="S10573" s="142"/>
      <c r="T10573" s="142"/>
    </row>
    <row r="10574" spans="19:20" x14ac:dyDescent="0.3">
      <c r="S10574" s="142"/>
      <c r="T10574" s="142"/>
    </row>
    <row r="10575" spans="19:20" x14ac:dyDescent="0.3">
      <c r="S10575" s="142"/>
      <c r="T10575" s="142"/>
    </row>
    <row r="10576" spans="19:20" x14ac:dyDescent="0.3">
      <c r="S10576" s="142"/>
      <c r="T10576" s="142"/>
    </row>
    <row r="10577" spans="19:20" x14ac:dyDescent="0.3">
      <c r="S10577" s="142"/>
      <c r="T10577" s="142"/>
    </row>
    <row r="10578" spans="19:20" x14ac:dyDescent="0.3">
      <c r="S10578" s="142"/>
      <c r="T10578" s="142"/>
    </row>
    <row r="10579" spans="19:20" x14ac:dyDescent="0.3">
      <c r="S10579" s="142"/>
      <c r="T10579" s="142"/>
    </row>
    <row r="10580" spans="19:20" x14ac:dyDescent="0.3">
      <c r="S10580" s="142"/>
      <c r="T10580" s="142"/>
    </row>
    <row r="10581" spans="19:20" x14ac:dyDescent="0.3">
      <c r="S10581" s="142"/>
      <c r="T10581" s="142"/>
    </row>
    <row r="10582" spans="19:20" x14ac:dyDescent="0.3">
      <c r="S10582" s="142"/>
      <c r="T10582" s="142"/>
    </row>
    <row r="10583" spans="19:20" x14ac:dyDescent="0.3">
      <c r="S10583" s="142"/>
      <c r="T10583" s="142"/>
    </row>
    <row r="10584" spans="19:20" x14ac:dyDescent="0.3">
      <c r="S10584" s="142"/>
      <c r="T10584" s="142"/>
    </row>
    <row r="10585" spans="19:20" x14ac:dyDescent="0.3">
      <c r="S10585" s="142"/>
      <c r="T10585" s="142"/>
    </row>
    <row r="10586" spans="19:20" x14ac:dyDescent="0.3">
      <c r="S10586" s="142"/>
      <c r="T10586" s="142"/>
    </row>
    <row r="10587" spans="19:20" x14ac:dyDescent="0.3">
      <c r="S10587" s="142"/>
      <c r="T10587" s="142"/>
    </row>
    <row r="10588" spans="19:20" x14ac:dyDescent="0.3">
      <c r="S10588" s="142"/>
      <c r="T10588" s="142"/>
    </row>
    <row r="10589" spans="19:20" x14ac:dyDescent="0.3">
      <c r="S10589" s="142"/>
      <c r="T10589" s="142"/>
    </row>
    <row r="10590" spans="19:20" x14ac:dyDescent="0.3">
      <c r="S10590" s="142"/>
      <c r="T10590" s="142"/>
    </row>
    <row r="10591" spans="19:20" x14ac:dyDescent="0.3">
      <c r="S10591" s="142"/>
      <c r="T10591" s="142"/>
    </row>
    <row r="10592" spans="19:20" x14ac:dyDescent="0.3">
      <c r="S10592" s="142"/>
      <c r="T10592" s="142"/>
    </row>
    <row r="10593" spans="19:20" x14ac:dyDescent="0.3">
      <c r="S10593" s="142"/>
      <c r="T10593" s="142"/>
    </row>
    <row r="10594" spans="19:20" x14ac:dyDescent="0.3">
      <c r="S10594" s="142"/>
      <c r="T10594" s="142"/>
    </row>
    <row r="10595" spans="19:20" x14ac:dyDescent="0.3">
      <c r="S10595" s="142"/>
      <c r="T10595" s="142"/>
    </row>
    <row r="10596" spans="19:20" x14ac:dyDescent="0.3">
      <c r="S10596" s="142"/>
      <c r="T10596" s="142"/>
    </row>
    <row r="10597" spans="19:20" x14ac:dyDescent="0.3">
      <c r="S10597" s="142"/>
      <c r="T10597" s="142"/>
    </row>
    <row r="10598" spans="19:20" x14ac:dyDescent="0.3">
      <c r="S10598" s="142"/>
      <c r="T10598" s="142"/>
    </row>
    <row r="10599" spans="19:20" x14ac:dyDescent="0.3">
      <c r="S10599" s="142"/>
      <c r="T10599" s="142"/>
    </row>
    <row r="10600" spans="19:20" x14ac:dyDescent="0.3">
      <c r="S10600" s="142"/>
      <c r="T10600" s="142"/>
    </row>
    <row r="10601" spans="19:20" x14ac:dyDescent="0.3">
      <c r="S10601" s="142"/>
      <c r="T10601" s="142"/>
    </row>
    <row r="10602" spans="19:20" x14ac:dyDescent="0.3">
      <c r="S10602" s="142"/>
      <c r="T10602" s="142"/>
    </row>
    <row r="10603" spans="19:20" x14ac:dyDescent="0.3">
      <c r="S10603" s="142"/>
      <c r="T10603" s="142"/>
    </row>
    <row r="10604" spans="19:20" x14ac:dyDescent="0.3">
      <c r="S10604" s="142"/>
      <c r="T10604" s="142"/>
    </row>
    <row r="10605" spans="19:20" x14ac:dyDescent="0.3">
      <c r="S10605" s="142"/>
      <c r="T10605" s="142"/>
    </row>
    <row r="10606" spans="19:20" x14ac:dyDescent="0.3">
      <c r="S10606" s="142"/>
      <c r="T10606" s="142"/>
    </row>
    <row r="10607" spans="19:20" x14ac:dyDescent="0.3">
      <c r="S10607" s="142"/>
      <c r="T10607" s="142"/>
    </row>
    <row r="10608" spans="19:20" x14ac:dyDescent="0.3">
      <c r="S10608" s="142"/>
      <c r="T10608" s="142"/>
    </row>
    <row r="10609" spans="19:20" x14ac:dyDescent="0.3">
      <c r="S10609" s="142"/>
      <c r="T10609" s="142"/>
    </row>
    <row r="10610" spans="19:20" x14ac:dyDescent="0.3">
      <c r="S10610" s="142"/>
      <c r="T10610" s="142"/>
    </row>
    <row r="10611" spans="19:20" x14ac:dyDescent="0.3">
      <c r="S10611" s="142"/>
      <c r="T10611" s="142"/>
    </row>
    <row r="10612" spans="19:20" x14ac:dyDescent="0.3">
      <c r="S10612" s="142"/>
      <c r="T10612" s="142"/>
    </row>
    <row r="10613" spans="19:20" x14ac:dyDescent="0.3">
      <c r="S10613" s="142"/>
      <c r="T10613" s="142"/>
    </row>
    <row r="10614" spans="19:20" x14ac:dyDescent="0.3">
      <c r="S10614" s="142"/>
      <c r="T10614" s="142"/>
    </row>
    <row r="10615" spans="19:20" x14ac:dyDescent="0.3">
      <c r="S10615" s="142"/>
      <c r="T10615" s="142"/>
    </row>
    <row r="10616" spans="19:20" x14ac:dyDescent="0.3">
      <c r="S10616" s="142"/>
      <c r="T10616" s="142"/>
    </row>
    <row r="10617" spans="19:20" x14ac:dyDescent="0.3">
      <c r="S10617" s="142"/>
      <c r="T10617" s="142"/>
    </row>
    <row r="10618" spans="19:20" x14ac:dyDescent="0.3">
      <c r="S10618" s="142"/>
      <c r="T10618" s="142"/>
    </row>
    <row r="10619" spans="19:20" x14ac:dyDescent="0.3">
      <c r="S10619" s="142"/>
      <c r="T10619" s="142"/>
    </row>
    <row r="10620" spans="19:20" x14ac:dyDescent="0.3">
      <c r="S10620" s="142"/>
      <c r="T10620" s="142"/>
    </row>
    <row r="10621" spans="19:20" x14ac:dyDescent="0.3">
      <c r="S10621" s="142"/>
      <c r="T10621" s="142"/>
    </row>
    <row r="10622" spans="19:20" x14ac:dyDescent="0.3">
      <c r="S10622" s="142"/>
      <c r="T10622" s="142"/>
    </row>
    <row r="10623" spans="19:20" x14ac:dyDescent="0.3">
      <c r="S10623" s="142"/>
      <c r="T10623" s="142"/>
    </row>
    <row r="10624" spans="19:20" x14ac:dyDescent="0.3">
      <c r="S10624" s="142"/>
      <c r="T10624" s="142"/>
    </row>
    <row r="10625" spans="19:20" x14ac:dyDescent="0.3">
      <c r="S10625" s="142"/>
      <c r="T10625" s="142"/>
    </row>
    <row r="10626" spans="19:20" x14ac:dyDescent="0.3">
      <c r="S10626" s="142"/>
      <c r="T10626" s="142"/>
    </row>
    <row r="10627" spans="19:20" x14ac:dyDescent="0.3">
      <c r="S10627" s="142"/>
      <c r="T10627" s="142"/>
    </row>
    <row r="10628" spans="19:20" x14ac:dyDescent="0.3">
      <c r="S10628" s="142"/>
      <c r="T10628" s="142"/>
    </row>
    <row r="10629" spans="19:20" x14ac:dyDescent="0.3">
      <c r="S10629" s="142"/>
      <c r="T10629" s="142"/>
    </row>
    <row r="10630" spans="19:20" x14ac:dyDescent="0.3">
      <c r="S10630" s="142"/>
      <c r="T10630" s="142"/>
    </row>
    <row r="10631" spans="19:20" x14ac:dyDescent="0.3">
      <c r="S10631" s="142"/>
      <c r="T10631" s="142"/>
    </row>
    <row r="10632" spans="19:20" x14ac:dyDescent="0.3">
      <c r="S10632" s="142"/>
      <c r="T10632" s="142"/>
    </row>
    <row r="10633" spans="19:20" x14ac:dyDescent="0.3">
      <c r="S10633" s="142"/>
      <c r="T10633" s="142"/>
    </row>
    <row r="10634" spans="19:20" x14ac:dyDescent="0.3">
      <c r="S10634" s="142"/>
      <c r="T10634" s="142"/>
    </row>
    <row r="10635" spans="19:20" x14ac:dyDescent="0.3">
      <c r="S10635" s="142"/>
      <c r="T10635" s="142"/>
    </row>
    <row r="10636" spans="19:20" x14ac:dyDescent="0.3">
      <c r="S10636" s="142"/>
      <c r="T10636" s="142"/>
    </row>
    <row r="10637" spans="19:20" x14ac:dyDescent="0.3">
      <c r="S10637" s="142"/>
      <c r="T10637" s="142"/>
    </row>
    <row r="10638" spans="19:20" x14ac:dyDescent="0.3">
      <c r="S10638" s="142"/>
      <c r="T10638" s="142"/>
    </row>
    <row r="10639" spans="19:20" x14ac:dyDescent="0.3">
      <c r="S10639" s="142"/>
      <c r="T10639" s="142"/>
    </row>
    <row r="10640" spans="19:20" x14ac:dyDescent="0.3">
      <c r="S10640" s="142"/>
      <c r="T10640" s="142"/>
    </row>
    <row r="10641" spans="19:20" x14ac:dyDescent="0.3">
      <c r="S10641" s="142"/>
      <c r="T10641" s="142"/>
    </row>
    <row r="10642" spans="19:20" x14ac:dyDescent="0.3">
      <c r="S10642" s="142"/>
      <c r="T10642" s="142"/>
    </row>
    <row r="10643" spans="19:20" x14ac:dyDescent="0.3">
      <c r="S10643" s="142"/>
      <c r="T10643" s="142"/>
    </row>
    <row r="10644" spans="19:20" x14ac:dyDescent="0.3">
      <c r="S10644" s="142"/>
      <c r="T10644" s="142"/>
    </row>
    <row r="10645" spans="19:20" x14ac:dyDescent="0.3">
      <c r="S10645" s="142"/>
      <c r="T10645" s="142"/>
    </row>
    <row r="10646" spans="19:20" x14ac:dyDescent="0.3">
      <c r="S10646" s="142"/>
      <c r="T10646" s="142"/>
    </row>
    <row r="10647" spans="19:20" x14ac:dyDescent="0.3">
      <c r="S10647" s="142"/>
      <c r="T10647" s="142"/>
    </row>
    <row r="10648" spans="19:20" x14ac:dyDescent="0.3">
      <c r="S10648" s="142"/>
      <c r="T10648" s="142"/>
    </row>
    <row r="10649" spans="19:20" x14ac:dyDescent="0.3">
      <c r="S10649" s="142"/>
      <c r="T10649" s="142"/>
    </row>
    <row r="10650" spans="19:20" x14ac:dyDescent="0.3">
      <c r="S10650" s="142"/>
      <c r="T10650" s="142"/>
    </row>
    <row r="10651" spans="19:20" x14ac:dyDescent="0.3">
      <c r="S10651" s="142"/>
      <c r="T10651" s="142"/>
    </row>
    <row r="10652" spans="19:20" x14ac:dyDescent="0.3">
      <c r="S10652" s="142"/>
      <c r="T10652" s="142"/>
    </row>
    <row r="10653" spans="19:20" x14ac:dyDescent="0.3">
      <c r="S10653" s="142"/>
      <c r="T10653" s="142"/>
    </row>
    <row r="10654" spans="19:20" x14ac:dyDescent="0.3">
      <c r="S10654" s="142"/>
      <c r="T10654" s="142"/>
    </row>
    <row r="10655" spans="19:20" x14ac:dyDescent="0.3">
      <c r="S10655" s="142"/>
      <c r="T10655" s="142"/>
    </row>
    <row r="10656" spans="19:20" x14ac:dyDescent="0.3">
      <c r="S10656" s="142"/>
      <c r="T10656" s="142"/>
    </row>
    <row r="10657" spans="19:20" x14ac:dyDescent="0.3">
      <c r="S10657" s="142"/>
      <c r="T10657" s="142"/>
    </row>
    <row r="10658" spans="19:20" x14ac:dyDescent="0.3">
      <c r="S10658" s="142"/>
      <c r="T10658" s="142"/>
    </row>
    <row r="10659" spans="19:20" x14ac:dyDescent="0.3">
      <c r="S10659" s="142"/>
      <c r="T10659" s="142"/>
    </row>
    <row r="10660" spans="19:20" x14ac:dyDescent="0.3">
      <c r="S10660" s="142"/>
      <c r="T10660" s="142"/>
    </row>
    <row r="10661" spans="19:20" x14ac:dyDescent="0.3">
      <c r="S10661" s="142"/>
      <c r="T10661" s="142"/>
    </row>
    <row r="10662" spans="19:20" x14ac:dyDescent="0.3">
      <c r="S10662" s="142"/>
      <c r="T10662" s="142"/>
    </row>
    <row r="10663" spans="19:20" x14ac:dyDescent="0.3">
      <c r="S10663" s="142"/>
      <c r="T10663" s="142"/>
    </row>
    <row r="10664" spans="19:20" x14ac:dyDescent="0.3">
      <c r="S10664" s="142"/>
      <c r="T10664" s="142"/>
    </row>
    <row r="10665" spans="19:20" x14ac:dyDescent="0.3">
      <c r="S10665" s="142"/>
      <c r="T10665" s="142"/>
    </row>
    <row r="10666" spans="19:20" x14ac:dyDescent="0.3">
      <c r="S10666" s="142"/>
      <c r="T10666" s="142"/>
    </row>
    <row r="10667" spans="19:20" x14ac:dyDescent="0.3">
      <c r="S10667" s="142"/>
      <c r="T10667" s="142"/>
    </row>
    <row r="10668" spans="19:20" x14ac:dyDescent="0.3">
      <c r="S10668" s="142"/>
      <c r="T10668" s="142"/>
    </row>
    <row r="10669" spans="19:20" x14ac:dyDescent="0.3">
      <c r="S10669" s="142"/>
      <c r="T10669" s="142"/>
    </row>
    <row r="10670" spans="19:20" x14ac:dyDescent="0.3">
      <c r="S10670" s="142"/>
      <c r="T10670" s="142"/>
    </row>
    <row r="10671" spans="19:20" x14ac:dyDescent="0.3">
      <c r="S10671" s="142"/>
      <c r="T10671" s="142"/>
    </row>
    <row r="10672" spans="19:20" x14ac:dyDescent="0.3">
      <c r="S10672" s="142"/>
      <c r="T10672" s="142"/>
    </row>
    <row r="10673" spans="19:20" x14ac:dyDescent="0.3">
      <c r="S10673" s="142"/>
      <c r="T10673" s="142"/>
    </row>
    <row r="10674" spans="19:20" x14ac:dyDescent="0.3">
      <c r="S10674" s="142"/>
      <c r="T10674" s="142"/>
    </row>
    <row r="10675" spans="19:20" x14ac:dyDescent="0.3">
      <c r="S10675" s="142"/>
      <c r="T10675" s="142"/>
    </row>
    <row r="10676" spans="19:20" x14ac:dyDescent="0.3">
      <c r="S10676" s="142"/>
      <c r="T10676" s="142"/>
    </row>
    <row r="10677" spans="19:20" x14ac:dyDescent="0.3">
      <c r="S10677" s="142"/>
      <c r="T10677" s="142"/>
    </row>
    <row r="10678" spans="19:20" x14ac:dyDescent="0.3">
      <c r="S10678" s="142"/>
      <c r="T10678" s="142"/>
    </row>
    <row r="10679" spans="19:20" x14ac:dyDescent="0.3">
      <c r="S10679" s="142"/>
      <c r="T10679" s="142"/>
    </row>
    <row r="10680" spans="19:20" x14ac:dyDescent="0.3">
      <c r="S10680" s="142"/>
      <c r="T10680" s="142"/>
    </row>
    <row r="10681" spans="19:20" x14ac:dyDescent="0.3">
      <c r="S10681" s="142"/>
      <c r="T10681" s="142"/>
    </row>
    <row r="10682" spans="19:20" x14ac:dyDescent="0.3">
      <c r="S10682" s="142"/>
      <c r="T10682" s="142"/>
    </row>
    <row r="10683" spans="19:20" x14ac:dyDescent="0.3">
      <c r="S10683" s="142"/>
      <c r="T10683" s="142"/>
    </row>
    <row r="10684" spans="19:20" x14ac:dyDescent="0.3">
      <c r="S10684" s="142"/>
      <c r="T10684" s="142"/>
    </row>
    <row r="10685" spans="19:20" x14ac:dyDescent="0.3">
      <c r="S10685" s="142"/>
      <c r="T10685" s="142"/>
    </row>
    <row r="10686" spans="19:20" x14ac:dyDescent="0.3">
      <c r="S10686" s="142"/>
      <c r="T10686" s="142"/>
    </row>
    <row r="10687" spans="19:20" x14ac:dyDescent="0.3">
      <c r="S10687" s="142"/>
      <c r="T10687" s="142"/>
    </row>
    <row r="10688" spans="19:20" x14ac:dyDescent="0.3">
      <c r="S10688" s="142"/>
      <c r="T10688" s="142"/>
    </row>
    <row r="10689" spans="19:20" x14ac:dyDescent="0.3">
      <c r="S10689" s="142"/>
      <c r="T10689" s="142"/>
    </row>
    <row r="10690" spans="19:20" x14ac:dyDescent="0.3">
      <c r="S10690" s="142"/>
      <c r="T10690" s="142"/>
    </row>
    <row r="10691" spans="19:20" x14ac:dyDescent="0.3">
      <c r="S10691" s="142"/>
      <c r="T10691" s="142"/>
    </row>
    <row r="10692" spans="19:20" x14ac:dyDescent="0.3">
      <c r="S10692" s="142"/>
      <c r="T10692" s="142"/>
    </row>
    <row r="10693" spans="19:20" x14ac:dyDescent="0.3">
      <c r="S10693" s="142"/>
      <c r="T10693" s="142"/>
    </row>
    <row r="10694" spans="19:20" x14ac:dyDescent="0.3">
      <c r="S10694" s="142"/>
      <c r="T10694" s="142"/>
    </row>
    <row r="10695" spans="19:20" x14ac:dyDescent="0.3">
      <c r="S10695" s="142"/>
      <c r="T10695" s="142"/>
    </row>
    <row r="10696" spans="19:20" x14ac:dyDescent="0.3">
      <c r="S10696" s="142"/>
      <c r="T10696" s="142"/>
    </row>
    <row r="10697" spans="19:20" x14ac:dyDescent="0.3">
      <c r="S10697" s="142"/>
      <c r="T10697" s="142"/>
    </row>
    <row r="10698" spans="19:20" x14ac:dyDescent="0.3">
      <c r="S10698" s="142"/>
      <c r="T10698" s="142"/>
    </row>
    <row r="10699" spans="19:20" x14ac:dyDescent="0.3">
      <c r="S10699" s="142"/>
      <c r="T10699" s="142"/>
    </row>
    <row r="10700" spans="19:20" x14ac:dyDescent="0.3">
      <c r="S10700" s="142"/>
      <c r="T10700" s="142"/>
    </row>
    <row r="10701" spans="19:20" x14ac:dyDescent="0.3">
      <c r="S10701" s="142"/>
      <c r="T10701" s="142"/>
    </row>
    <row r="10702" spans="19:20" x14ac:dyDescent="0.3">
      <c r="S10702" s="142"/>
      <c r="T10702" s="142"/>
    </row>
    <row r="10703" spans="19:20" x14ac:dyDescent="0.3">
      <c r="S10703" s="142"/>
      <c r="T10703" s="142"/>
    </row>
    <row r="10704" spans="19:20" x14ac:dyDescent="0.3">
      <c r="S10704" s="142"/>
      <c r="T10704" s="142"/>
    </row>
    <row r="10705" spans="19:20" x14ac:dyDescent="0.3">
      <c r="S10705" s="142"/>
      <c r="T10705" s="142"/>
    </row>
    <row r="10706" spans="19:20" x14ac:dyDescent="0.3">
      <c r="S10706" s="142"/>
      <c r="T10706" s="142"/>
    </row>
    <row r="10707" spans="19:20" x14ac:dyDescent="0.3">
      <c r="S10707" s="142"/>
      <c r="T10707" s="142"/>
    </row>
    <row r="10708" spans="19:20" x14ac:dyDescent="0.3">
      <c r="S10708" s="142"/>
      <c r="T10708" s="142"/>
    </row>
    <row r="10709" spans="19:20" x14ac:dyDescent="0.3">
      <c r="S10709" s="142"/>
      <c r="T10709" s="142"/>
    </row>
    <row r="10710" spans="19:20" x14ac:dyDescent="0.3">
      <c r="S10710" s="142"/>
      <c r="T10710" s="142"/>
    </row>
    <row r="10711" spans="19:20" x14ac:dyDescent="0.3">
      <c r="S10711" s="142"/>
      <c r="T10711" s="142"/>
    </row>
    <row r="10712" spans="19:20" x14ac:dyDescent="0.3">
      <c r="S10712" s="142"/>
      <c r="T10712" s="142"/>
    </row>
    <row r="10713" spans="19:20" x14ac:dyDescent="0.3">
      <c r="S10713" s="142"/>
      <c r="T10713" s="142"/>
    </row>
    <row r="10714" spans="19:20" x14ac:dyDescent="0.3">
      <c r="S10714" s="142"/>
      <c r="T10714" s="142"/>
    </row>
    <row r="10715" spans="19:20" x14ac:dyDescent="0.3">
      <c r="S10715" s="142"/>
      <c r="T10715" s="142"/>
    </row>
    <row r="10716" spans="19:20" x14ac:dyDescent="0.3">
      <c r="S10716" s="142"/>
      <c r="T10716" s="142"/>
    </row>
    <row r="10717" spans="19:20" x14ac:dyDescent="0.3">
      <c r="S10717" s="142"/>
      <c r="T10717" s="142"/>
    </row>
    <row r="10718" spans="19:20" x14ac:dyDescent="0.3">
      <c r="S10718" s="142"/>
      <c r="T10718" s="142"/>
    </row>
    <row r="10719" spans="19:20" x14ac:dyDescent="0.3">
      <c r="S10719" s="142"/>
      <c r="T10719" s="142"/>
    </row>
    <row r="10720" spans="19:20" x14ac:dyDescent="0.3">
      <c r="S10720" s="142"/>
      <c r="T10720" s="142"/>
    </row>
    <row r="10721" spans="19:20" x14ac:dyDescent="0.3">
      <c r="S10721" s="142"/>
      <c r="T10721" s="142"/>
    </row>
    <row r="10722" spans="19:20" x14ac:dyDescent="0.3">
      <c r="S10722" s="142"/>
      <c r="T10722" s="142"/>
    </row>
    <row r="10723" spans="19:20" x14ac:dyDescent="0.3">
      <c r="S10723" s="142"/>
      <c r="T10723" s="142"/>
    </row>
    <row r="10724" spans="19:20" x14ac:dyDescent="0.3">
      <c r="S10724" s="142"/>
      <c r="T10724" s="142"/>
    </row>
    <row r="10725" spans="19:20" x14ac:dyDescent="0.3">
      <c r="S10725" s="142"/>
      <c r="T10725" s="142"/>
    </row>
    <row r="10726" spans="19:20" x14ac:dyDescent="0.3">
      <c r="S10726" s="142"/>
      <c r="T10726" s="142"/>
    </row>
    <row r="10727" spans="19:20" x14ac:dyDescent="0.3">
      <c r="S10727" s="142"/>
      <c r="T10727" s="142"/>
    </row>
    <row r="10728" spans="19:20" x14ac:dyDescent="0.3">
      <c r="S10728" s="142"/>
      <c r="T10728" s="142"/>
    </row>
    <row r="10729" spans="19:20" x14ac:dyDescent="0.3">
      <c r="S10729" s="142"/>
      <c r="T10729" s="142"/>
    </row>
    <row r="10730" spans="19:20" x14ac:dyDescent="0.3">
      <c r="S10730" s="142"/>
      <c r="T10730" s="142"/>
    </row>
    <row r="10731" spans="19:20" x14ac:dyDescent="0.3">
      <c r="S10731" s="142"/>
      <c r="T10731" s="142"/>
    </row>
    <row r="10732" spans="19:20" x14ac:dyDescent="0.3">
      <c r="S10732" s="142"/>
      <c r="T10732" s="142"/>
    </row>
    <row r="10733" spans="19:20" x14ac:dyDescent="0.3">
      <c r="S10733" s="142"/>
      <c r="T10733" s="142"/>
    </row>
    <row r="10734" spans="19:20" x14ac:dyDescent="0.3">
      <c r="S10734" s="142"/>
      <c r="T10734" s="142"/>
    </row>
    <row r="10735" spans="19:20" x14ac:dyDescent="0.3">
      <c r="S10735" s="142"/>
      <c r="T10735" s="142"/>
    </row>
    <row r="10736" spans="19:20" x14ac:dyDescent="0.3">
      <c r="S10736" s="142"/>
      <c r="T10736" s="142"/>
    </row>
    <row r="10737" spans="19:20" x14ac:dyDescent="0.3">
      <c r="S10737" s="142"/>
      <c r="T10737" s="142"/>
    </row>
    <row r="10738" spans="19:20" x14ac:dyDescent="0.3">
      <c r="S10738" s="142"/>
      <c r="T10738" s="142"/>
    </row>
    <row r="10739" spans="19:20" x14ac:dyDescent="0.3">
      <c r="S10739" s="142"/>
      <c r="T10739" s="142"/>
    </row>
    <row r="10740" spans="19:20" x14ac:dyDescent="0.3">
      <c r="S10740" s="142"/>
      <c r="T10740" s="142"/>
    </row>
    <row r="10741" spans="19:20" x14ac:dyDescent="0.3">
      <c r="S10741" s="142"/>
      <c r="T10741" s="142"/>
    </row>
    <row r="10742" spans="19:20" x14ac:dyDescent="0.3">
      <c r="S10742" s="142"/>
      <c r="T10742" s="142"/>
    </row>
    <row r="10743" spans="19:20" x14ac:dyDescent="0.3">
      <c r="S10743" s="142"/>
      <c r="T10743" s="142"/>
    </row>
    <row r="10744" spans="19:20" x14ac:dyDescent="0.3">
      <c r="S10744" s="142"/>
      <c r="T10744" s="142"/>
    </row>
    <row r="10745" spans="19:20" x14ac:dyDescent="0.3">
      <c r="S10745" s="142"/>
      <c r="T10745" s="142"/>
    </row>
    <row r="10746" spans="19:20" x14ac:dyDescent="0.3">
      <c r="S10746" s="142"/>
      <c r="T10746" s="142"/>
    </row>
    <row r="10747" spans="19:20" x14ac:dyDescent="0.3">
      <c r="S10747" s="142"/>
      <c r="T10747" s="142"/>
    </row>
    <row r="10748" spans="19:20" x14ac:dyDescent="0.3">
      <c r="S10748" s="142"/>
      <c r="T10748" s="142"/>
    </row>
    <row r="10749" spans="19:20" x14ac:dyDescent="0.3">
      <c r="S10749" s="142"/>
      <c r="T10749" s="142"/>
    </row>
    <row r="10750" spans="19:20" x14ac:dyDescent="0.3">
      <c r="S10750" s="142"/>
      <c r="T10750" s="142"/>
    </row>
    <row r="10751" spans="19:20" x14ac:dyDescent="0.3">
      <c r="S10751" s="142"/>
      <c r="T10751" s="142"/>
    </row>
    <row r="10752" spans="19:20" x14ac:dyDescent="0.3">
      <c r="S10752" s="142"/>
      <c r="T10752" s="142"/>
    </row>
    <row r="10753" spans="19:20" x14ac:dyDescent="0.3">
      <c r="S10753" s="142"/>
      <c r="T10753" s="142"/>
    </row>
    <row r="10754" spans="19:20" x14ac:dyDescent="0.3">
      <c r="S10754" s="142"/>
      <c r="T10754" s="142"/>
    </row>
    <row r="10755" spans="19:20" x14ac:dyDescent="0.3">
      <c r="S10755" s="142"/>
      <c r="T10755" s="142"/>
    </row>
    <row r="10756" spans="19:20" x14ac:dyDescent="0.3">
      <c r="S10756" s="142"/>
      <c r="T10756" s="142"/>
    </row>
    <row r="10757" spans="19:20" x14ac:dyDescent="0.3">
      <c r="S10757" s="142"/>
      <c r="T10757" s="142"/>
    </row>
    <row r="10758" spans="19:20" x14ac:dyDescent="0.3">
      <c r="S10758" s="142"/>
      <c r="T10758" s="142"/>
    </row>
    <row r="10759" spans="19:20" x14ac:dyDescent="0.3">
      <c r="S10759" s="142"/>
      <c r="T10759" s="142"/>
    </row>
    <row r="10760" spans="19:20" x14ac:dyDescent="0.3">
      <c r="S10760" s="142"/>
      <c r="T10760" s="142"/>
    </row>
    <row r="10761" spans="19:20" x14ac:dyDescent="0.3">
      <c r="S10761" s="142"/>
      <c r="T10761" s="142"/>
    </row>
    <row r="10762" spans="19:20" x14ac:dyDescent="0.3">
      <c r="S10762" s="142"/>
      <c r="T10762" s="142"/>
    </row>
    <row r="10763" spans="19:20" x14ac:dyDescent="0.3">
      <c r="S10763" s="142"/>
      <c r="T10763" s="142"/>
    </row>
    <row r="10764" spans="19:20" x14ac:dyDescent="0.3">
      <c r="S10764" s="142"/>
      <c r="T10764" s="142"/>
    </row>
    <row r="10765" spans="19:20" x14ac:dyDescent="0.3">
      <c r="S10765" s="142"/>
      <c r="T10765" s="142"/>
    </row>
    <row r="10766" spans="19:20" x14ac:dyDescent="0.3">
      <c r="S10766" s="142"/>
      <c r="T10766" s="142"/>
    </row>
    <row r="10767" spans="19:20" x14ac:dyDescent="0.3">
      <c r="S10767" s="142"/>
      <c r="T10767" s="142"/>
    </row>
    <row r="10768" spans="19:20" x14ac:dyDescent="0.3">
      <c r="S10768" s="142"/>
      <c r="T10768" s="142"/>
    </row>
    <row r="10769" spans="19:20" x14ac:dyDescent="0.3">
      <c r="S10769" s="142"/>
      <c r="T10769" s="142"/>
    </row>
    <row r="10770" spans="19:20" x14ac:dyDescent="0.3">
      <c r="S10770" s="142"/>
      <c r="T10770" s="142"/>
    </row>
    <row r="10771" spans="19:20" x14ac:dyDescent="0.3">
      <c r="S10771" s="142"/>
      <c r="T10771" s="142"/>
    </row>
    <row r="10772" spans="19:20" x14ac:dyDescent="0.3">
      <c r="S10772" s="142"/>
      <c r="T10772" s="142"/>
    </row>
    <row r="10773" spans="19:20" x14ac:dyDescent="0.3">
      <c r="S10773" s="142"/>
      <c r="T10773" s="142"/>
    </row>
    <row r="10774" spans="19:20" x14ac:dyDescent="0.3">
      <c r="S10774" s="142"/>
      <c r="T10774" s="142"/>
    </row>
    <row r="10775" spans="19:20" x14ac:dyDescent="0.3">
      <c r="S10775" s="142"/>
      <c r="T10775" s="142"/>
    </row>
    <row r="10776" spans="19:20" x14ac:dyDescent="0.3">
      <c r="S10776" s="142"/>
      <c r="T10776" s="142"/>
    </row>
    <row r="10777" spans="19:20" x14ac:dyDescent="0.3">
      <c r="S10777" s="142"/>
      <c r="T10777" s="142"/>
    </row>
    <row r="10778" spans="19:20" x14ac:dyDescent="0.3">
      <c r="S10778" s="142"/>
      <c r="T10778" s="142"/>
    </row>
    <row r="10779" spans="19:20" x14ac:dyDescent="0.3">
      <c r="S10779" s="142"/>
      <c r="T10779" s="142"/>
    </row>
    <row r="10780" spans="19:20" x14ac:dyDescent="0.3">
      <c r="S10780" s="142"/>
      <c r="T10780" s="142"/>
    </row>
    <row r="10781" spans="19:20" x14ac:dyDescent="0.3">
      <c r="S10781" s="142"/>
      <c r="T10781" s="142"/>
    </row>
    <row r="10782" spans="19:20" x14ac:dyDescent="0.3">
      <c r="S10782" s="142"/>
      <c r="T10782" s="142"/>
    </row>
    <row r="10783" spans="19:20" x14ac:dyDescent="0.3">
      <c r="S10783" s="142"/>
      <c r="T10783" s="142"/>
    </row>
    <row r="10784" spans="19:20" x14ac:dyDescent="0.3">
      <c r="S10784" s="142"/>
      <c r="T10784" s="142"/>
    </row>
    <row r="10785" spans="19:20" x14ac:dyDescent="0.3">
      <c r="S10785" s="142"/>
      <c r="T10785" s="142"/>
    </row>
    <row r="10786" spans="19:20" x14ac:dyDescent="0.3">
      <c r="S10786" s="142"/>
      <c r="T10786" s="142"/>
    </row>
    <row r="10787" spans="19:20" x14ac:dyDescent="0.3">
      <c r="S10787" s="142"/>
      <c r="T10787" s="142"/>
    </row>
    <row r="10788" spans="19:20" x14ac:dyDescent="0.3">
      <c r="S10788" s="142"/>
      <c r="T10788" s="142"/>
    </row>
    <row r="10789" spans="19:20" x14ac:dyDescent="0.3">
      <c r="S10789" s="142"/>
      <c r="T10789" s="142"/>
    </row>
    <row r="10790" spans="19:20" x14ac:dyDescent="0.3">
      <c r="S10790" s="142"/>
      <c r="T10790" s="142"/>
    </row>
    <row r="10791" spans="19:20" x14ac:dyDescent="0.3">
      <c r="S10791" s="142"/>
      <c r="T10791" s="142"/>
    </row>
    <row r="10792" spans="19:20" x14ac:dyDescent="0.3">
      <c r="S10792" s="142"/>
      <c r="T10792" s="142"/>
    </row>
    <row r="10793" spans="19:20" x14ac:dyDescent="0.3">
      <c r="S10793" s="142"/>
      <c r="T10793" s="142"/>
    </row>
    <row r="10794" spans="19:20" x14ac:dyDescent="0.3">
      <c r="S10794" s="142"/>
      <c r="T10794" s="142"/>
    </row>
    <row r="10795" spans="19:20" x14ac:dyDescent="0.3">
      <c r="S10795" s="142"/>
      <c r="T10795" s="142"/>
    </row>
    <row r="10796" spans="19:20" x14ac:dyDescent="0.3">
      <c r="S10796" s="142"/>
      <c r="T10796" s="142"/>
    </row>
    <row r="10797" spans="19:20" x14ac:dyDescent="0.3">
      <c r="S10797" s="142"/>
      <c r="T10797" s="142"/>
    </row>
    <row r="10798" spans="19:20" x14ac:dyDescent="0.3">
      <c r="S10798" s="142"/>
      <c r="T10798" s="142"/>
    </row>
    <row r="10799" spans="19:20" x14ac:dyDescent="0.3">
      <c r="S10799" s="142"/>
      <c r="T10799" s="142"/>
    </row>
    <row r="10800" spans="19:20" x14ac:dyDescent="0.3">
      <c r="S10800" s="142"/>
      <c r="T10800" s="142"/>
    </row>
    <row r="10801" spans="19:20" x14ac:dyDescent="0.3">
      <c r="S10801" s="142"/>
      <c r="T10801" s="142"/>
    </row>
    <row r="10802" spans="19:20" x14ac:dyDescent="0.3">
      <c r="S10802" s="142"/>
      <c r="T10802" s="142"/>
    </row>
    <row r="10803" spans="19:20" x14ac:dyDescent="0.3">
      <c r="S10803" s="142"/>
      <c r="T10803" s="142"/>
    </row>
    <row r="10804" spans="19:20" x14ac:dyDescent="0.3">
      <c r="S10804" s="142"/>
      <c r="T10804" s="142"/>
    </row>
    <row r="10805" spans="19:20" x14ac:dyDescent="0.3">
      <c r="S10805" s="142"/>
      <c r="T10805" s="142"/>
    </row>
    <row r="10806" spans="19:20" x14ac:dyDescent="0.3">
      <c r="S10806" s="142"/>
      <c r="T10806" s="142"/>
    </row>
    <row r="10807" spans="19:20" x14ac:dyDescent="0.3">
      <c r="S10807" s="142"/>
      <c r="T10807" s="142"/>
    </row>
    <row r="10808" spans="19:20" x14ac:dyDescent="0.3">
      <c r="S10808" s="142"/>
      <c r="T10808" s="142"/>
    </row>
    <row r="10809" spans="19:20" x14ac:dyDescent="0.3">
      <c r="S10809" s="142"/>
      <c r="T10809" s="142"/>
    </row>
    <row r="10810" spans="19:20" x14ac:dyDescent="0.3">
      <c r="S10810" s="142"/>
      <c r="T10810" s="142"/>
    </row>
    <row r="10811" spans="19:20" x14ac:dyDescent="0.3">
      <c r="S10811" s="142"/>
      <c r="T10811" s="142"/>
    </row>
    <row r="10812" spans="19:20" x14ac:dyDescent="0.3">
      <c r="S10812" s="142"/>
      <c r="T10812" s="142"/>
    </row>
    <row r="10813" spans="19:20" x14ac:dyDescent="0.3">
      <c r="S10813" s="142"/>
      <c r="T10813" s="142"/>
    </row>
    <row r="10814" spans="19:20" x14ac:dyDescent="0.3">
      <c r="S10814" s="142"/>
      <c r="T10814" s="142"/>
    </row>
    <row r="10815" spans="19:20" x14ac:dyDescent="0.3">
      <c r="S10815" s="142"/>
      <c r="T10815" s="142"/>
    </row>
    <row r="10816" spans="19:20" x14ac:dyDescent="0.3">
      <c r="S10816" s="142"/>
      <c r="T10816" s="142"/>
    </row>
    <row r="10817" spans="19:20" x14ac:dyDescent="0.3">
      <c r="S10817" s="142"/>
      <c r="T10817" s="142"/>
    </row>
    <row r="10818" spans="19:20" x14ac:dyDescent="0.3">
      <c r="S10818" s="142"/>
      <c r="T10818" s="142"/>
    </row>
    <row r="10819" spans="19:20" x14ac:dyDescent="0.3">
      <c r="S10819" s="142"/>
      <c r="T10819" s="142"/>
    </row>
    <row r="10820" spans="19:20" x14ac:dyDescent="0.3">
      <c r="S10820" s="142"/>
      <c r="T10820" s="142"/>
    </row>
    <row r="10821" spans="19:20" x14ac:dyDescent="0.3">
      <c r="S10821" s="142"/>
      <c r="T10821" s="142"/>
    </row>
    <row r="10822" spans="19:20" x14ac:dyDescent="0.3">
      <c r="S10822" s="142"/>
      <c r="T10822" s="142"/>
    </row>
    <row r="10823" spans="19:20" x14ac:dyDescent="0.3">
      <c r="S10823" s="142"/>
      <c r="T10823" s="142"/>
    </row>
    <row r="10824" spans="19:20" x14ac:dyDescent="0.3">
      <c r="S10824" s="142"/>
      <c r="T10824" s="142"/>
    </row>
    <row r="10825" spans="19:20" x14ac:dyDescent="0.3">
      <c r="S10825" s="142"/>
      <c r="T10825" s="142"/>
    </row>
    <row r="10826" spans="19:20" x14ac:dyDescent="0.3">
      <c r="S10826" s="142"/>
      <c r="T10826" s="142"/>
    </row>
    <row r="10827" spans="19:20" x14ac:dyDescent="0.3">
      <c r="S10827" s="142"/>
      <c r="T10827" s="142"/>
    </row>
    <row r="10828" spans="19:20" x14ac:dyDescent="0.3">
      <c r="S10828" s="142"/>
      <c r="T10828" s="142"/>
    </row>
    <row r="10829" spans="19:20" x14ac:dyDescent="0.3">
      <c r="S10829" s="142"/>
      <c r="T10829" s="142"/>
    </row>
    <row r="10830" spans="19:20" x14ac:dyDescent="0.3">
      <c r="S10830" s="142"/>
      <c r="T10830" s="142"/>
    </row>
    <row r="10831" spans="19:20" x14ac:dyDescent="0.3">
      <c r="S10831" s="142"/>
      <c r="T10831" s="142"/>
    </row>
    <row r="10832" spans="19:20" x14ac:dyDescent="0.3">
      <c r="S10832" s="142"/>
      <c r="T10832" s="142"/>
    </row>
    <row r="10833" spans="19:20" x14ac:dyDescent="0.3">
      <c r="S10833" s="142"/>
      <c r="T10833" s="142"/>
    </row>
    <row r="10834" spans="19:20" x14ac:dyDescent="0.3">
      <c r="S10834" s="142"/>
      <c r="T10834" s="142"/>
    </row>
    <row r="10835" spans="19:20" x14ac:dyDescent="0.3">
      <c r="S10835" s="142"/>
      <c r="T10835" s="142"/>
    </row>
    <row r="10836" spans="19:20" x14ac:dyDescent="0.3">
      <c r="S10836" s="142"/>
      <c r="T10836" s="142"/>
    </row>
    <row r="10837" spans="19:20" x14ac:dyDescent="0.3">
      <c r="S10837" s="142"/>
      <c r="T10837" s="142"/>
    </row>
    <row r="10838" spans="19:20" x14ac:dyDescent="0.3">
      <c r="S10838" s="142"/>
      <c r="T10838" s="142"/>
    </row>
    <row r="10839" spans="19:20" x14ac:dyDescent="0.3">
      <c r="S10839" s="142"/>
      <c r="T10839" s="142"/>
    </row>
    <row r="10840" spans="19:20" x14ac:dyDescent="0.3">
      <c r="S10840" s="142"/>
      <c r="T10840" s="142"/>
    </row>
    <row r="10841" spans="19:20" x14ac:dyDescent="0.3">
      <c r="S10841" s="142"/>
      <c r="T10841" s="142"/>
    </row>
    <row r="10842" spans="19:20" x14ac:dyDescent="0.3">
      <c r="S10842" s="142"/>
      <c r="T10842" s="142"/>
    </row>
    <row r="10843" spans="19:20" x14ac:dyDescent="0.3">
      <c r="S10843" s="142"/>
      <c r="T10843" s="142"/>
    </row>
    <row r="10844" spans="19:20" x14ac:dyDescent="0.3">
      <c r="S10844" s="142"/>
      <c r="T10844" s="142"/>
    </row>
    <row r="10845" spans="19:20" x14ac:dyDescent="0.3">
      <c r="S10845" s="142"/>
      <c r="T10845" s="142"/>
    </row>
    <row r="10846" spans="19:20" x14ac:dyDescent="0.3">
      <c r="S10846" s="142"/>
      <c r="T10846" s="142"/>
    </row>
    <row r="10847" spans="19:20" x14ac:dyDescent="0.3">
      <c r="S10847" s="142"/>
      <c r="T10847" s="142"/>
    </row>
    <row r="10848" spans="19:20" x14ac:dyDescent="0.3">
      <c r="S10848" s="142"/>
      <c r="T10848" s="142"/>
    </row>
    <row r="10849" spans="19:20" x14ac:dyDescent="0.3">
      <c r="S10849" s="142"/>
      <c r="T10849" s="142"/>
    </row>
    <row r="10850" spans="19:20" x14ac:dyDescent="0.3">
      <c r="S10850" s="142"/>
      <c r="T10850" s="142"/>
    </row>
    <row r="10851" spans="19:20" x14ac:dyDescent="0.3">
      <c r="S10851" s="142"/>
      <c r="T10851" s="142"/>
    </row>
    <row r="10852" spans="19:20" x14ac:dyDescent="0.3">
      <c r="S10852" s="142"/>
      <c r="T10852" s="142"/>
    </row>
    <row r="10853" spans="19:20" x14ac:dyDescent="0.3">
      <c r="S10853" s="142"/>
      <c r="T10853" s="142"/>
    </row>
    <row r="10854" spans="19:20" x14ac:dyDescent="0.3">
      <c r="S10854" s="142"/>
      <c r="T10854" s="142"/>
    </row>
    <row r="10855" spans="19:20" x14ac:dyDescent="0.3">
      <c r="S10855" s="142"/>
      <c r="T10855" s="142"/>
    </row>
    <row r="10856" spans="19:20" x14ac:dyDescent="0.3">
      <c r="S10856" s="142"/>
      <c r="T10856" s="142"/>
    </row>
    <row r="10857" spans="19:20" x14ac:dyDescent="0.3">
      <c r="S10857" s="142"/>
      <c r="T10857" s="142"/>
    </row>
    <row r="10858" spans="19:20" x14ac:dyDescent="0.3">
      <c r="S10858" s="142"/>
      <c r="T10858" s="142"/>
    </row>
    <row r="10859" spans="19:20" x14ac:dyDescent="0.3">
      <c r="S10859" s="142"/>
      <c r="T10859" s="142"/>
    </row>
    <row r="10860" spans="19:20" x14ac:dyDescent="0.3">
      <c r="S10860" s="142"/>
      <c r="T10860" s="142"/>
    </row>
    <row r="10861" spans="19:20" x14ac:dyDescent="0.3">
      <c r="S10861" s="142"/>
      <c r="T10861" s="142"/>
    </row>
    <row r="10862" spans="19:20" x14ac:dyDescent="0.3">
      <c r="S10862" s="142"/>
      <c r="T10862" s="142"/>
    </row>
    <row r="10863" spans="19:20" x14ac:dyDescent="0.3">
      <c r="S10863" s="142"/>
      <c r="T10863" s="142"/>
    </row>
    <row r="10864" spans="19:20" x14ac:dyDescent="0.3">
      <c r="S10864" s="142"/>
      <c r="T10864" s="142"/>
    </row>
    <row r="10865" spans="19:20" x14ac:dyDescent="0.3">
      <c r="S10865" s="142"/>
      <c r="T10865" s="142"/>
    </row>
    <row r="10866" spans="19:20" x14ac:dyDescent="0.3">
      <c r="S10866" s="142"/>
      <c r="T10866" s="142"/>
    </row>
    <row r="10867" spans="19:20" x14ac:dyDescent="0.3">
      <c r="S10867" s="142"/>
      <c r="T10867" s="142"/>
    </row>
    <row r="10868" spans="19:20" x14ac:dyDescent="0.3">
      <c r="S10868" s="142"/>
      <c r="T10868" s="142"/>
    </row>
    <row r="10869" spans="19:20" x14ac:dyDescent="0.3">
      <c r="S10869" s="142"/>
      <c r="T10869" s="142"/>
    </row>
    <row r="10870" spans="19:20" x14ac:dyDescent="0.3">
      <c r="S10870" s="142"/>
      <c r="T10870" s="142"/>
    </row>
    <row r="10871" spans="19:20" x14ac:dyDescent="0.3">
      <c r="S10871" s="142"/>
      <c r="T10871" s="142"/>
    </row>
    <row r="10872" spans="19:20" x14ac:dyDescent="0.3">
      <c r="S10872" s="142"/>
      <c r="T10872" s="142"/>
    </row>
    <row r="10873" spans="19:20" x14ac:dyDescent="0.3">
      <c r="S10873" s="142"/>
      <c r="T10873" s="142"/>
    </row>
    <row r="10874" spans="19:20" x14ac:dyDescent="0.3">
      <c r="S10874" s="142"/>
      <c r="T10874" s="142"/>
    </row>
    <row r="10875" spans="19:20" x14ac:dyDescent="0.3">
      <c r="S10875" s="142"/>
      <c r="T10875" s="142"/>
    </row>
    <row r="10876" spans="19:20" x14ac:dyDescent="0.3">
      <c r="S10876" s="142"/>
      <c r="T10876" s="142"/>
    </row>
    <row r="10877" spans="19:20" x14ac:dyDescent="0.3">
      <c r="S10877" s="142"/>
      <c r="T10877" s="142"/>
    </row>
    <row r="10878" spans="19:20" x14ac:dyDescent="0.3">
      <c r="S10878" s="142"/>
      <c r="T10878" s="142"/>
    </row>
    <row r="10879" spans="19:20" x14ac:dyDescent="0.3">
      <c r="S10879" s="142"/>
      <c r="T10879" s="142"/>
    </row>
    <row r="10880" spans="19:20" x14ac:dyDescent="0.3">
      <c r="S10880" s="142"/>
      <c r="T10880" s="142"/>
    </row>
    <row r="10881" spans="19:20" x14ac:dyDescent="0.3">
      <c r="S10881" s="142"/>
      <c r="T10881" s="142"/>
    </row>
    <row r="10882" spans="19:20" x14ac:dyDescent="0.3">
      <c r="S10882" s="142"/>
      <c r="T10882" s="142"/>
    </row>
    <row r="10883" spans="19:20" x14ac:dyDescent="0.3">
      <c r="S10883" s="142"/>
      <c r="T10883" s="142"/>
    </row>
    <row r="10884" spans="19:20" x14ac:dyDescent="0.3">
      <c r="S10884" s="142"/>
      <c r="T10884" s="142"/>
    </row>
    <row r="10885" spans="19:20" x14ac:dyDescent="0.3">
      <c r="S10885" s="142"/>
      <c r="T10885" s="142"/>
    </row>
    <row r="10886" spans="19:20" x14ac:dyDescent="0.3">
      <c r="S10886" s="142"/>
      <c r="T10886" s="142"/>
    </row>
    <row r="10887" spans="19:20" x14ac:dyDescent="0.3">
      <c r="S10887" s="142"/>
      <c r="T10887" s="142"/>
    </row>
    <row r="10888" spans="19:20" x14ac:dyDescent="0.3">
      <c r="S10888" s="142"/>
      <c r="T10888" s="142"/>
    </row>
    <row r="10889" spans="19:20" x14ac:dyDescent="0.3">
      <c r="S10889" s="142"/>
      <c r="T10889" s="142"/>
    </row>
    <row r="10890" spans="19:20" x14ac:dyDescent="0.3">
      <c r="S10890" s="142"/>
      <c r="T10890" s="142"/>
    </row>
    <row r="10891" spans="19:20" x14ac:dyDescent="0.3">
      <c r="S10891" s="142"/>
      <c r="T10891" s="142"/>
    </row>
    <row r="10892" spans="19:20" x14ac:dyDescent="0.3">
      <c r="S10892" s="142"/>
      <c r="T10892" s="142"/>
    </row>
    <row r="10893" spans="19:20" x14ac:dyDescent="0.3">
      <c r="S10893" s="142"/>
      <c r="T10893" s="142"/>
    </row>
    <row r="10894" spans="19:20" x14ac:dyDescent="0.3">
      <c r="S10894" s="142"/>
      <c r="T10894" s="142"/>
    </row>
    <row r="10895" spans="19:20" x14ac:dyDescent="0.3">
      <c r="S10895" s="142"/>
      <c r="T10895" s="142"/>
    </row>
    <row r="10896" spans="19:20" x14ac:dyDescent="0.3">
      <c r="S10896" s="142"/>
      <c r="T10896" s="142"/>
    </row>
    <row r="10897" spans="19:20" x14ac:dyDescent="0.3">
      <c r="S10897" s="142"/>
      <c r="T10897" s="142"/>
    </row>
    <row r="10898" spans="19:20" x14ac:dyDescent="0.3">
      <c r="S10898" s="142"/>
      <c r="T10898" s="142"/>
    </row>
    <row r="10899" spans="19:20" x14ac:dyDescent="0.3">
      <c r="S10899" s="142"/>
      <c r="T10899" s="142"/>
    </row>
    <row r="10900" spans="19:20" x14ac:dyDescent="0.3">
      <c r="S10900" s="142"/>
      <c r="T10900" s="142"/>
    </row>
    <row r="10901" spans="19:20" x14ac:dyDescent="0.3">
      <c r="S10901" s="142"/>
      <c r="T10901" s="142"/>
    </row>
    <row r="10902" spans="19:20" x14ac:dyDescent="0.3">
      <c r="S10902" s="142"/>
      <c r="T10902" s="142"/>
    </row>
    <row r="10903" spans="19:20" x14ac:dyDescent="0.3">
      <c r="S10903" s="142"/>
      <c r="T10903" s="142"/>
    </row>
    <row r="10904" spans="19:20" x14ac:dyDescent="0.3">
      <c r="S10904" s="142"/>
      <c r="T10904" s="142"/>
    </row>
    <row r="10905" spans="19:20" x14ac:dyDescent="0.3">
      <c r="S10905" s="142"/>
      <c r="T10905" s="142"/>
    </row>
    <row r="10906" spans="19:20" x14ac:dyDescent="0.3">
      <c r="S10906" s="142"/>
      <c r="T10906" s="142"/>
    </row>
    <row r="10907" spans="19:20" x14ac:dyDescent="0.3">
      <c r="S10907" s="142"/>
      <c r="T10907" s="142"/>
    </row>
    <row r="10908" spans="19:20" x14ac:dyDescent="0.3">
      <c r="S10908" s="142"/>
      <c r="T10908" s="142"/>
    </row>
    <row r="10909" spans="19:20" x14ac:dyDescent="0.3">
      <c r="S10909" s="142"/>
      <c r="T10909" s="142"/>
    </row>
    <row r="10910" spans="19:20" x14ac:dyDescent="0.3">
      <c r="S10910" s="142"/>
      <c r="T10910" s="142"/>
    </row>
    <row r="10911" spans="19:20" x14ac:dyDescent="0.3">
      <c r="S10911" s="142"/>
      <c r="T10911" s="142"/>
    </row>
    <row r="10912" spans="19:20" x14ac:dyDescent="0.3">
      <c r="S10912" s="142"/>
      <c r="T10912" s="142"/>
    </row>
    <row r="10913" spans="19:20" x14ac:dyDescent="0.3">
      <c r="S10913" s="142"/>
      <c r="T10913" s="142"/>
    </row>
    <row r="10914" spans="19:20" x14ac:dyDescent="0.3">
      <c r="S10914" s="142"/>
      <c r="T10914" s="142"/>
    </row>
    <row r="10915" spans="19:20" x14ac:dyDescent="0.3">
      <c r="S10915" s="142"/>
      <c r="T10915" s="142"/>
    </row>
    <row r="10916" spans="19:20" x14ac:dyDescent="0.3">
      <c r="S10916" s="142"/>
      <c r="T10916" s="142"/>
    </row>
    <row r="10917" spans="19:20" x14ac:dyDescent="0.3">
      <c r="S10917" s="142"/>
      <c r="T10917" s="142"/>
    </row>
    <row r="10918" spans="19:20" x14ac:dyDescent="0.3">
      <c r="S10918" s="142"/>
      <c r="T10918" s="142"/>
    </row>
    <row r="10919" spans="19:20" x14ac:dyDescent="0.3">
      <c r="S10919" s="142"/>
      <c r="T10919" s="142"/>
    </row>
    <row r="10920" spans="19:20" x14ac:dyDescent="0.3">
      <c r="S10920" s="142"/>
      <c r="T10920" s="142"/>
    </row>
    <row r="10921" spans="19:20" x14ac:dyDescent="0.3">
      <c r="S10921" s="142"/>
      <c r="T10921" s="142"/>
    </row>
    <row r="10922" spans="19:20" x14ac:dyDescent="0.3">
      <c r="S10922" s="142"/>
      <c r="T10922" s="142"/>
    </row>
    <row r="10923" spans="19:20" x14ac:dyDescent="0.3">
      <c r="S10923" s="142"/>
      <c r="T10923" s="142"/>
    </row>
    <row r="10924" spans="19:20" x14ac:dyDescent="0.3">
      <c r="S10924" s="142"/>
      <c r="T10924" s="142"/>
    </row>
    <row r="10925" spans="19:20" x14ac:dyDescent="0.3">
      <c r="S10925" s="142"/>
      <c r="T10925" s="142"/>
    </row>
    <row r="10926" spans="19:20" x14ac:dyDescent="0.3">
      <c r="S10926" s="142"/>
      <c r="T10926" s="142"/>
    </row>
    <row r="10927" spans="19:20" x14ac:dyDescent="0.3">
      <c r="S10927" s="142"/>
      <c r="T10927" s="142"/>
    </row>
    <row r="10928" spans="19:20" x14ac:dyDescent="0.3">
      <c r="S10928" s="142"/>
      <c r="T10928" s="142"/>
    </row>
    <row r="10929" spans="19:20" x14ac:dyDescent="0.3">
      <c r="S10929" s="142"/>
      <c r="T10929" s="142"/>
    </row>
    <row r="10930" spans="19:20" x14ac:dyDescent="0.3">
      <c r="S10930" s="142"/>
      <c r="T10930" s="142"/>
    </row>
    <row r="10931" spans="19:20" x14ac:dyDescent="0.3">
      <c r="S10931" s="142"/>
      <c r="T10931" s="142"/>
    </row>
    <row r="10932" spans="19:20" x14ac:dyDescent="0.3">
      <c r="S10932" s="142"/>
      <c r="T10932" s="142"/>
    </row>
    <row r="10933" spans="19:20" x14ac:dyDescent="0.3">
      <c r="S10933" s="142"/>
      <c r="T10933" s="142"/>
    </row>
    <row r="10934" spans="19:20" x14ac:dyDescent="0.3">
      <c r="S10934" s="142"/>
      <c r="T10934" s="142"/>
    </row>
    <row r="10935" spans="19:20" x14ac:dyDescent="0.3">
      <c r="S10935" s="142"/>
      <c r="T10935" s="142"/>
    </row>
    <row r="10936" spans="19:20" x14ac:dyDescent="0.3">
      <c r="S10936" s="142"/>
      <c r="T10936" s="142"/>
    </row>
    <row r="10937" spans="19:20" x14ac:dyDescent="0.3">
      <c r="S10937" s="142"/>
      <c r="T10937" s="142"/>
    </row>
    <row r="10938" spans="19:20" x14ac:dyDescent="0.3">
      <c r="S10938" s="142"/>
      <c r="T10938" s="142"/>
    </row>
    <row r="10939" spans="19:20" x14ac:dyDescent="0.3">
      <c r="S10939" s="142"/>
      <c r="T10939" s="142"/>
    </row>
    <row r="10940" spans="19:20" x14ac:dyDescent="0.3">
      <c r="S10940" s="142"/>
      <c r="T10940" s="142"/>
    </row>
    <row r="10941" spans="19:20" x14ac:dyDescent="0.3">
      <c r="S10941" s="142"/>
      <c r="T10941" s="142"/>
    </row>
    <row r="10942" spans="19:20" x14ac:dyDescent="0.3">
      <c r="S10942" s="142"/>
      <c r="T10942" s="142"/>
    </row>
    <row r="10943" spans="19:20" x14ac:dyDescent="0.3">
      <c r="S10943" s="142"/>
      <c r="T10943" s="142"/>
    </row>
    <row r="10944" spans="19:20" x14ac:dyDescent="0.3">
      <c r="S10944" s="142"/>
      <c r="T10944" s="142"/>
    </row>
    <row r="10945" spans="19:20" x14ac:dyDescent="0.3">
      <c r="S10945" s="142"/>
      <c r="T10945" s="142"/>
    </row>
    <row r="10946" spans="19:20" x14ac:dyDescent="0.3">
      <c r="S10946" s="142"/>
      <c r="T10946" s="142"/>
    </row>
    <row r="10947" spans="19:20" x14ac:dyDescent="0.3">
      <c r="S10947" s="142"/>
      <c r="T10947" s="142"/>
    </row>
    <row r="10948" spans="19:20" x14ac:dyDescent="0.3">
      <c r="S10948" s="142"/>
      <c r="T10948" s="142"/>
    </row>
    <row r="10949" spans="19:20" x14ac:dyDescent="0.3">
      <c r="S10949" s="142"/>
      <c r="T10949" s="142"/>
    </row>
    <row r="10950" spans="19:20" x14ac:dyDescent="0.3">
      <c r="S10950" s="142"/>
      <c r="T10950" s="142"/>
    </row>
    <row r="10951" spans="19:20" x14ac:dyDescent="0.3">
      <c r="S10951" s="142"/>
      <c r="T10951" s="142"/>
    </row>
    <row r="10952" spans="19:20" x14ac:dyDescent="0.3">
      <c r="S10952" s="142"/>
      <c r="T10952" s="142"/>
    </row>
    <row r="10953" spans="19:20" x14ac:dyDescent="0.3">
      <c r="S10953" s="142"/>
      <c r="T10953" s="142"/>
    </row>
    <row r="10954" spans="19:20" x14ac:dyDescent="0.3">
      <c r="S10954" s="142"/>
      <c r="T10954" s="142"/>
    </row>
    <row r="10955" spans="19:20" x14ac:dyDescent="0.3">
      <c r="S10955" s="142"/>
      <c r="T10955" s="142"/>
    </row>
    <row r="10956" spans="19:20" x14ac:dyDescent="0.3">
      <c r="S10956" s="142"/>
      <c r="T10956" s="142"/>
    </row>
    <row r="10957" spans="19:20" x14ac:dyDescent="0.3">
      <c r="S10957" s="142"/>
      <c r="T10957" s="142"/>
    </row>
    <row r="10958" spans="19:20" x14ac:dyDescent="0.3">
      <c r="S10958" s="142"/>
      <c r="T10958" s="142"/>
    </row>
    <row r="10959" spans="19:20" x14ac:dyDescent="0.3">
      <c r="S10959" s="142"/>
      <c r="T10959" s="142"/>
    </row>
    <row r="10960" spans="19:20" x14ac:dyDescent="0.3">
      <c r="S10960" s="142"/>
      <c r="T10960" s="142"/>
    </row>
    <row r="10961" spans="19:20" x14ac:dyDescent="0.3">
      <c r="S10961" s="142"/>
      <c r="T10961" s="142"/>
    </row>
    <row r="10962" spans="19:20" x14ac:dyDescent="0.3">
      <c r="S10962" s="142"/>
      <c r="T10962" s="142"/>
    </row>
    <row r="10963" spans="19:20" x14ac:dyDescent="0.3">
      <c r="S10963" s="142"/>
      <c r="T10963" s="142"/>
    </row>
    <row r="10964" spans="19:20" x14ac:dyDescent="0.3">
      <c r="S10964" s="142"/>
      <c r="T10964" s="142"/>
    </row>
    <row r="10965" spans="19:20" x14ac:dyDescent="0.3">
      <c r="S10965" s="142"/>
      <c r="T10965" s="142"/>
    </row>
    <row r="10966" spans="19:20" x14ac:dyDescent="0.3">
      <c r="S10966" s="142"/>
      <c r="T10966" s="142"/>
    </row>
    <row r="10967" spans="19:20" x14ac:dyDescent="0.3">
      <c r="S10967" s="142"/>
      <c r="T10967" s="142"/>
    </row>
    <row r="10968" spans="19:20" x14ac:dyDescent="0.3">
      <c r="S10968" s="142"/>
      <c r="T10968" s="142"/>
    </row>
    <row r="10969" spans="19:20" x14ac:dyDescent="0.3">
      <c r="S10969" s="142"/>
      <c r="T10969" s="142"/>
    </row>
    <row r="10970" spans="19:20" x14ac:dyDescent="0.3">
      <c r="S10970" s="142"/>
      <c r="T10970" s="142"/>
    </row>
    <row r="10971" spans="19:20" x14ac:dyDescent="0.3">
      <c r="S10971" s="142"/>
      <c r="T10971" s="142"/>
    </row>
    <row r="10972" spans="19:20" x14ac:dyDescent="0.3">
      <c r="S10972" s="142"/>
      <c r="T10972" s="142"/>
    </row>
    <row r="10973" spans="19:20" x14ac:dyDescent="0.3">
      <c r="S10973" s="142"/>
      <c r="T10973" s="142"/>
    </row>
    <row r="10974" spans="19:20" x14ac:dyDescent="0.3">
      <c r="S10974" s="142"/>
      <c r="T10974" s="142"/>
    </row>
    <row r="10975" spans="19:20" x14ac:dyDescent="0.3">
      <c r="S10975" s="142"/>
      <c r="T10975" s="142"/>
    </row>
    <row r="10976" spans="19:20" x14ac:dyDescent="0.3">
      <c r="S10976" s="142"/>
      <c r="T10976" s="142"/>
    </row>
    <row r="10977" spans="19:20" x14ac:dyDescent="0.3">
      <c r="S10977" s="142"/>
      <c r="T10977" s="142"/>
    </row>
    <row r="10978" spans="19:20" x14ac:dyDescent="0.3">
      <c r="S10978" s="142"/>
      <c r="T10978" s="142"/>
    </row>
    <row r="10979" spans="19:20" x14ac:dyDescent="0.3">
      <c r="S10979" s="142"/>
      <c r="T10979" s="142"/>
    </row>
    <row r="10980" spans="19:20" x14ac:dyDescent="0.3">
      <c r="S10980" s="142"/>
      <c r="T10980" s="142"/>
    </row>
    <row r="10981" spans="19:20" x14ac:dyDescent="0.3">
      <c r="S10981" s="142"/>
      <c r="T10981" s="142"/>
    </row>
    <row r="10982" spans="19:20" x14ac:dyDescent="0.3">
      <c r="S10982" s="142"/>
      <c r="T10982" s="142"/>
    </row>
    <row r="10983" spans="19:20" x14ac:dyDescent="0.3">
      <c r="S10983" s="142"/>
      <c r="T10983" s="142"/>
    </row>
    <row r="10984" spans="19:20" x14ac:dyDescent="0.3">
      <c r="S10984" s="142"/>
      <c r="T10984" s="142"/>
    </row>
    <row r="10985" spans="19:20" x14ac:dyDescent="0.3">
      <c r="S10985" s="142"/>
      <c r="T10985" s="142"/>
    </row>
    <row r="10986" spans="19:20" x14ac:dyDescent="0.3">
      <c r="S10986" s="142"/>
      <c r="T10986" s="142"/>
    </row>
    <row r="10987" spans="19:20" x14ac:dyDescent="0.3">
      <c r="S10987" s="142"/>
      <c r="T10987" s="142"/>
    </row>
    <row r="10988" spans="19:20" x14ac:dyDescent="0.3">
      <c r="S10988" s="142"/>
      <c r="T10988" s="142"/>
    </row>
    <row r="10989" spans="19:20" x14ac:dyDescent="0.3">
      <c r="S10989" s="142"/>
      <c r="T10989" s="142"/>
    </row>
    <row r="10990" spans="19:20" x14ac:dyDescent="0.3">
      <c r="S10990" s="142"/>
      <c r="T10990" s="142"/>
    </row>
    <row r="10991" spans="19:20" x14ac:dyDescent="0.3">
      <c r="S10991" s="142"/>
      <c r="T10991" s="142"/>
    </row>
    <row r="10992" spans="19:20" x14ac:dyDescent="0.3">
      <c r="S10992" s="142"/>
      <c r="T10992" s="142"/>
    </row>
    <row r="10993" spans="19:20" x14ac:dyDescent="0.3">
      <c r="S10993" s="142"/>
      <c r="T10993" s="142"/>
    </row>
    <row r="10994" spans="19:20" x14ac:dyDescent="0.3">
      <c r="S10994" s="142"/>
      <c r="T10994" s="142"/>
    </row>
    <row r="10995" spans="19:20" x14ac:dyDescent="0.3">
      <c r="S10995" s="142"/>
      <c r="T10995" s="142"/>
    </row>
    <row r="10996" spans="19:20" x14ac:dyDescent="0.3">
      <c r="S10996" s="142"/>
      <c r="T10996" s="142"/>
    </row>
    <row r="10997" spans="19:20" x14ac:dyDescent="0.3">
      <c r="S10997" s="142"/>
      <c r="T10997" s="142"/>
    </row>
    <row r="10998" spans="19:20" x14ac:dyDescent="0.3">
      <c r="S10998" s="142"/>
      <c r="T10998" s="142"/>
    </row>
    <row r="10999" spans="19:20" x14ac:dyDescent="0.3">
      <c r="S10999" s="142"/>
      <c r="T10999" s="142"/>
    </row>
    <row r="11000" spans="19:20" x14ac:dyDescent="0.3">
      <c r="S11000" s="142"/>
      <c r="T11000" s="142"/>
    </row>
    <row r="11001" spans="19:20" x14ac:dyDescent="0.3">
      <c r="S11001" s="142"/>
      <c r="T11001" s="142"/>
    </row>
    <row r="11002" spans="19:20" x14ac:dyDescent="0.3">
      <c r="S11002" s="142"/>
      <c r="T11002" s="142"/>
    </row>
    <row r="11003" spans="19:20" x14ac:dyDescent="0.3">
      <c r="S11003" s="142"/>
      <c r="T11003" s="142"/>
    </row>
    <row r="11004" spans="19:20" x14ac:dyDescent="0.3">
      <c r="S11004" s="142"/>
      <c r="T11004" s="142"/>
    </row>
    <row r="11005" spans="19:20" x14ac:dyDescent="0.3">
      <c r="S11005" s="142"/>
      <c r="T11005" s="142"/>
    </row>
    <row r="11006" spans="19:20" x14ac:dyDescent="0.3">
      <c r="S11006" s="142"/>
      <c r="T11006" s="142"/>
    </row>
    <row r="11007" spans="19:20" x14ac:dyDescent="0.3">
      <c r="S11007" s="142"/>
      <c r="T11007" s="142"/>
    </row>
    <row r="11008" spans="19:20" x14ac:dyDescent="0.3">
      <c r="S11008" s="142"/>
      <c r="T11008" s="142"/>
    </row>
    <row r="11009" spans="19:20" x14ac:dyDescent="0.3">
      <c r="S11009" s="142"/>
      <c r="T11009" s="142"/>
    </row>
    <row r="11010" spans="19:20" x14ac:dyDescent="0.3">
      <c r="S11010" s="142"/>
      <c r="T11010" s="142"/>
    </row>
    <row r="11011" spans="19:20" x14ac:dyDescent="0.3">
      <c r="S11011" s="142"/>
      <c r="T11011" s="142"/>
    </row>
    <row r="11012" spans="19:20" x14ac:dyDescent="0.3">
      <c r="S11012" s="142"/>
      <c r="T11012" s="142"/>
    </row>
    <row r="11013" spans="19:20" x14ac:dyDescent="0.3">
      <c r="S11013" s="142"/>
      <c r="T11013" s="142"/>
    </row>
    <row r="11014" spans="19:20" x14ac:dyDescent="0.3">
      <c r="S11014" s="142"/>
      <c r="T11014" s="142"/>
    </row>
    <row r="11015" spans="19:20" x14ac:dyDescent="0.3">
      <c r="S11015" s="142"/>
      <c r="T11015" s="142"/>
    </row>
    <row r="11016" spans="19:20" x14ac:dyDescent="0.3">
      <c r="S11016" s="142"/>
      <c r="T11016" s="142"/>
    </row>
    <row r="11017" spans="19:20" x14ac:dyDescent="0.3">
      <c r="S11017" s="142"/>
      <c r="T11017" s="142"/>
    </row>
    <row r="11018" spans="19:20" x14ac:dyDescent="0.3">
      <c r="S11018" s="142"/>
      <c r="T11018" s="142"/>
    </row>
    <row r="11019" spans="19:20" x14ac:dyDescent="0.3">
      <c r="S11019" s="142"/>
      <c r="T11019" s="142"/>
    </row>
    <row r="11020" spans="19:20" x14ac:dyDescent="0.3">
      <c r="S11020" s="142"/>
      <c r="T11020" s="142"/>
    </row>
    <row r="11021" spans="19:20" x14ac:dyDescent="0.3">
      <c r="S11021" s="142"/>
      <c r="T11021" s="142"/>
    </row>
    <row r="11022" spans="19:20" x14ac:dyDescent="0.3">
      <c r="S11022" s="142"/>
      <c r="T11022" s="142"/>
    </row>
    <row r="11023" spans="19:20" x14ac:dyDescent="0.3">
      <c r="S11023" s="142"/>
      <c r="T11023" s="142"/>
    </row>
    <row r="11024" spans="19:20" x14ac:dyDescent="0.3">
      <c r="S11024" s="142"/>
      <c r="T11024" s="142"/>
    </row>
    <row r="11025" spans="19:20" x14ac:dyDescent="0.3">
      <c r="S11025" s="142"/>
      <c r="T11025" s="142"/>
    </row>
    <row r="11026" spans="19:20" x14ac:dyDescent="0.3">
      <c r="S11026" s="142"/>
      <c r="T11026" s="142"/>
    </row>
    <row r="11027" spans="19:20" x14ac:dyDescent="0.3">
      <c r="S11027" s="142"/>
      <c r="T11027" s="142"/>
    </row>
    <row r="11028" spans="19:20" x14ac:dyDescent="0.3">
      <c r="S11028" s="142"/>
      <c r="T11028" s="142"/>
    </row>
    <row r="11029" spans="19:20" x14ac:dyDescent="0.3">
      <c r="S11029" s="142"/>
      <c r="T11029" s="142"/>
    </row>
    <row r="11030" spans="19:20" x14ac:dyDescent="0.3">
      <c r="S11030" s="142"/>
      <c r="T11030" s="142"/>
    </row>
    <row r="11031" spans="19:20" x14ac:dyDescent="0.3">
      <c r="S11031" s="142"/>
      <c r="T11031" s="142"/>
    </row>
    <row r="11032" spans="19:20" x14ac:dyDescent="0.3">
      <c r="S11032" s="142"/>
      <c r="T11032" s="142"/>
    </row>
    <row r="11033" spans="19:20" x14ac:dyDescent="0.3">
      <c r="S11033" s="142"/>
      <c r="T11033" s="142"/>
    </row>
    <row r="11034" spans="19:20" x14ac:dyDescent="0.3">
      <c r="S11034" s="142"/>
      <c r="T11034" s="142"/>
    </row>
    <row r="11035" spans="19:20" x14ac:dyDescent="0.3">
      <c r="S11035" s="142"/>
      <c r="T11035" s="142"/>
    </row>
    <row r="11036" spans="19:20" x14ac:dyDescent="0.3">
      <c r="S11036" s="142"/>
      <c r="T11036" s="142"/>
    </row>
    <row r="11037" spans="19:20" x14ac:dyDescent="0.3">
      <c r="S11037" s="142"/>
      <c r="T11037" s="142"/>
    </row>
    <row r="11038" spans="19:20" x14ac:dyDescent="0.3">
      <c r="S11038" s="142"/>
      <c r="T11038" s="142"/>
    </row>
    <row r="11039" spans="19:20" x14ac:dyDescent="0.3">
      <c r="S11039" s="142"/>
      <c r="T11039" s="142"/>
    </row>
    <row r="11040" spans="19:20" x14ac:dyDescent="0.3">
      <c r="S11040" s="142"/>
      <c r="T11040" s="142"/>
    </row>
    <row r="11041" spans="19:20" x14ac:dyDescent="0.3">
      <c r="S11041" s="142"/>
      <c r="T11041" s="142"/>
    </row>
    <row r="11042" spans="19:20" x14ac:dyDescent="0.3">
      <c r="S11042" s="142"/>
      <c r="T11042" s="142"/>
    </row>
    <row r="11043" spans="19:20" x14ac:dyDescent="0.3">
      <c r="S11043" s="142"/>
      <c r="T11043" s="142"/>
    </row>
    <row r="11044" spans="19:20" x14ac:dyDescent="0.3">
      <c r="S11044" s="142"/>
      <c r="T11044" s="142"/>
    </row>
    <row r="11045" spans="19:20" x14ac:dyDescent="0.3">
      <c r="S11045" s="142"/>
      <c r="T11045" s="142"/>
    </row>
    <row r="11046" spans="19:20" x14ac:dyDescent="0.3">
      <c r="S11046" s="142"/>
      <c r="T11046" s="142"/>
    </row>
    <row r="11047" spans="19:20" x14ac:dyDescent="0.3">
      <c r="S11047" s="142"/>
      <c r="T11047" s="142"/>
    </row>
    <row r="11048" spans="19:20" x14ac:dyDescent="0.3">
      <c r="S11048" s="142"/>
      <c r="T11048" s="142"/>
    </row>
    <row r="11049" spans="19:20" x14ac:dyDescent="0.3">
      <c r="S11049" s="142"/>
      <c r="T11049" s="142"/>
    </row>
    <row r="11050" spans="19:20" x14ac:dyDescent="0.3">
      <c r="S11050" s="142"/>
      <c r="T11050" s="142"/>
    </row>
    <row r="11051" spans="19:20" x14ac:dyDescent="0.3">
      <c r="S11051" s="142"/>
      <c r="T11051" s="142"/>
    </row>
    <row r="11052" spans="19:20" x14ac:dyDescent="0.3">
      <c r="S11052" s="142"/>
      <c r="T11052" s="142"/>
    </row>
    <row r="11053" spans="19:20" x14ac:dyDescent="0.3">
      <c r="S11053" s="142"/>
      <c r="T11053" s="142"/>
    </row>
    <row r="11054" spans="19:20" x14ac:dyDescent="0.3">
      <c r="S11054" s="142"/>
      <c r="T11054" s="142"/>
    </row>
    <row r="11055" spans="19:20" x14ac:dyDescent="0.3">
      <c r="S11055" s="142"/>
      <c r="T11055" s="142"/>
    </row>
    <row r="11056" spans="19:20" x14ac:dyDescent="0.3">
      <c r="S11056" s="142"/>
      <c r="T11056" s="142"/>
    </row>
    <row r="11057" spans="19:20" x14ac:dyDescent="0.3">
      <c r="S11057" s="142"/>
      <c r="T11057" s="142"/>
    </row>
    <row r="11058" spans="19:20" x14ac:dyDescent="0.3">
      <c r="S11058" s="142"/>
      <c r="T11058" s="142"/>
    </row>
    <row r="11059" spans="19:20" x14ac:dyDescent="0.3">
      <c r="S11059" s="142"/>
      <c r="T11059" s="142"/>
    </row>
    <row r="11060" spans="19:20" x14ac:dyDescent="0.3">
      <c r="S11060" s="142"/>
      <c r="T11060" s="142"/>
    </row>
    <row r="11061" spans="19:20" x14ac:dyDescent="0.3">
      <c r="S11061" s="142"/>
      <c r="T11061" s="142"/>
    </row>
    <row r="11062" spans="19:20" x14ac:dyDescent="0.3">
      <c r="S11062" s="142"/>
      <c r="T11062" s="142"/>
    </row>
    <row r="11063" spans="19:20" x14ac:dyDescent="0.3">
      <c r="S11063" s="142"/>
      <c r="T11063" s="142"/>
    </row>
    <row r="11064" spans="19:20" x14ac:dyDescent="0.3">
      <c r="S11064" s="142"/>
      <c r="T11064" s="142"/>
    </row>
    <row r="11065" spans="19:20" x14ac:dyDescent="0.3">
      <c r="S11065" s="142"/>
      <c r="T11065" s="142"/>
    </row>
    <row r="11066" spans="19:20" x14ac:dyDescent="0.3">
      <c r="S11066" s="142"/>
      <c r="T11066" s="142"/>
    </row>
    <row r="11067" spans="19:20" x14ac:dyDescent="0.3">
      <c r="S11067" s="142"/>
      <c r="T11067" s="142"/>
    </row>
    <row r="11068" spans="19:20" x14ac:dyDescent="0.3">
      <c r="S11068" s="142"/>
      <c r="T11068" s="142"/>
    </row>
    <row r="11069" spans="19:20" x14ac:dyDescent="0.3">
      <c r="S11069" s="142"/>
      <c r="T11069" s="142"/>
    </row>
    <row r="11070" spans="19:20" x14ac:dyDescent="0.3">
      <c r="S11070" s="142"/>
      <c r="T11070" s="142"/>
    </row>
    <row r="11071" spans="19:20" x14ac:dyDescent="0.3">
      <c r="S11071" s="142"/>
      <c r="T11071" s="142"/>
    </row>
    <row r="11072" spans="19:20" x14ac:dyDescent="0.3">
      <c r="S11072" s="142"/>
      <c r="T11072" s="142"/>
    </row>
    <row r="11073" spans="19:20" x14ac:dyDescent="0.3">
      <c r="S11073" s="142"/>
      <c r="T11073" s="142"/>
    </row>
    <row r="11074" spans="19:20" x14ac:dyDescent="0.3">
      <c r="S11074" s="142"/>
      <c r="T11074" s="142"/>
    </row>
    <row r="11075" spans="19:20" x14ac:dyDescent="0.3">
      <c r="S11075" s="142"/>
      <c r="T11075" s="142"/>
    </row>
    <row r="11076" spans="19:20" x14ac:dyDescent="0.3">
      <c r="S11076" s="142"/>
      <c r="T11076" s="142"/>
    </row>
    <row r="11077" spans="19:20" x14ac:dyDescent="0.3">
      <c r="S11077" s="142"/>
      <c r="T11077" s="142"/>
    </row>
    <row r="11078" spans="19:20" x14ac:dyDescent="0.3">
      <c r="S11078" s="142"/>
      <c r="T11078" s="142"/>
    </row>
    <row r="11079" spans="19:20" x14ac:dyDescent="0.3">
      <c r="S11079" s="142"/>
      <c r="T11079" s="142"/>
    </row>
    <row r="11080" spans="19:20" x14ac:dyDescent="0.3">
      <c r="S11080" s="142"/>
      <c r="T11080" s="142"/>
    </row>
    <row r="11081" spans="19:20" x14ac:dyDescent="0.3">
      <c r="S11081" s="142"/>
      <c r="T11081" s="142"/>
    </row>
    <row r="11082" spans="19:20" x14ac:dyDescent="0.3">
      <c r="S11082" s="142"/>
      <c r="T11082" s="142"/>
    </row>
    <row r="11083" spans="19:20" x14ac:dyDescent="0.3">
      <c r="S11083" s="142"/>
      <c r="T11083" s="142"/>
    </row>
    <row r="11084" spans="19:20" x14ac:dyDescent="0.3">
      <c r="S11084" s="142"/>
      <c r="T11084" s="142"/>
    </row>
    <row r="11085" spans="19:20" x14ac:dyDescent="0.3">
      <c r="S11085" s="142"/>
      <c r="T11085" s="142"/>
    </row>
    <row r="11086" spans="19:20" x14ac:dyDescent="0.3">
      <c r="S11086" s="142"/>
      <c r="T11086" s="142"/>
    </row>
    <row r="11087" spans="19:20" x14ac:dyDescent="0.3">
      <c r="S11087" s="142"/>
      <c r="T11087" s="142"/>
    </row>
    <row r="11088" spans="19:20" x14ac:dyDescent="0.3">
      <c r="S11088" s="142"/>
      <c r="T11088" s="142"/>
    </row>
    <row r="11089" spans="19:20" x14ac:dyDescent="0.3">
      <c r="S11089" s="142"/>
      <c r="T11089" s="142"/>
    </row>
    <row r="11090" spans="19:20" x14ac:dyDescent="0.3">
      <c r="S11090" s="142"/>
      <c r="T11090" s="142"/>
    </row>
    <row r="11091" spans="19:20" x14ac:dyDescent="0.3">
      <c r="S11091" s="142"/>
      <c r="T11091" s="142"/>
    </row>
    <row r="11092" spans="19:20" x14ac:dyDescent="0.3">
      <c r="S11092" s="142"/>
      <c r="T11092" s="142"/>
    </row>
    <row r="11093" spans="19:20" x14ac:dyDescent="0.3">
      <c r="S11093" s="142"/>
      <c r="T11093" s="142"/>
    </row>
    <row r="11094" spans="19:20" x14ac:dyDescent="0.3">
      <c r="S11094" s="142"/>
      <c r="T11094" s="142"/>
    </row>
    <row r="11095" spans="19:20" x14ac:dyDescent="0.3">
      <c r="S11095" s="142"/>
      <c r="T11095" s="142"/>
    </row>
    <row r="11096" spans="19:20" x14ac:dyDescent="0.3">
      <c r="S11096" s="142"/>
      <c r="T11096" s="142"/>
    </row>
    <row r="11097" spans="19:20" x14ac:dyDescent="0.3">
      <c r="S11097" s="142"/>
      <c r="T11097" s="142"/>
    </row>
    <row r="11098" spans="19:20" x14ac:dyDescent="0.3">
      <c r="S11098" s="142"/>
      <c r="T11098" s="142"/>
    </row>
    <row r="11099" spans="19:20" x14ac:dyDescent="0.3">
      <c r="S11099" s="142"/>
      <c r="T11099" s="142"/>
    </row>
    <row r="11100" spans="19:20" x14ac:dyDescent="0.3">
      <c r="S11100" s="142"/>
      <c r="T11100" s="142"/>
    </row>
    <row r="11101" spans="19:20" x14ac:dyDescent="0.3">
      <c r="S11101" s="142"/>
      <c r="T11101" s="142"/>
    </row>
    <row r="11102" spans="19:20" x14ac:dyDescent="0.3">
      <c r="S11102" s="142"/>
      <c r="T11102" s="142"/>
    </row>
    <row r="11103" spans="19:20" x14ac:dyDescent="0.3">
      <c r="S11103" s="142"/>
      <c r="T11103" s="142"/>
    </row>
    <row r="11104" spans="19:20" x14ac:dyDescent="0.3">
      <c r="S11104" s="142"/>
      <c r="T11104" s="142"/>
    </row>
    <row r="11105" spans="19:20" x14ac:dyDescent="0.3">
      <c r="S11105" s="142"/>
      <c r="T11105" s="142"/>
    </row>
    <row r="11106" spans="19:20" x14ac:dyDescent="0.3">
      <c r="S11106" s="142"/>
      <c r="T11106" s="142"/>
    </row>
    <row r="11107" spans="19:20" x14ac:dyDescent="0.3">
      <c r="S11107" s="142"/>
      <c r="T11107" s="142"/>
    </row>
    <row r="11108" spans="19:20" x14ac:dyDescent="0.3">
      <c r="S11108" s="142"/>
      <c r="T11108" s="142"/>
    </row>
    <row r="11109" spans="19:20" x14ac:dyDescent="0.3">
      <c r="S11109" s="142"/>
      <c r="T11109" s="142"/>
    </row>
    <row r="11110" spans="19:20" x14ac:dyDescent="0.3">
      <c r="S11110" s="142"/>
      <c r="T11110" s="142"/>
    </row>
    <row r="11111" spans="19:20" x14ac:dyDescent="0.3">
      <c r="S11111" s="142"/>
      <c r="T11111" s="142"/>
    </row>
    <row r="11112" spans="19:20" x14ac:dyDescent="0.3">
      <c r="S11112" s="142"/>
      <c r="T11112" s="142"/>
    </row>
    <row r="11113" spans="19:20" x14ac:dyDescent="0.3">
      <c r="S11113" s="142"/>
      <c r="T11113" s="142"/>
    </row>
    <row r="11114" spans="19:20" x14ac:dyDescent="0.3">
      <c r="S11114" s="142"/>
      <c r="T11114" s="142"/>
    </row>
    <row r="11115" spans="19:20" x14ac:dyDescent="0.3">
      <c r="S11115" s="142"/>
      <c r="T11115" s="142"/>
    </row>
    <row r="11116" spans="19:20" x14ac:dyDescent="0.3">
      <c r="S11116" s="142"/>
      <c r="T11116" s="142"/>
    </row>
    <row r="11117" spans="19:20" x14ac:dyDescent="0.3">
      <c r="S11117" s="142"/>
      <c r="T11117" s="142"/>
    </row>
    <row r="11118" spans="19:20" x14ac:dyDescent="0.3">
      <c r="S11118" s="142"/>
      <c r="T11118" s="142"/>
    </row>
    <row r="11119" spans="19:20" x14ac:dyDescent="0.3">
      <c r="S11119" s="142"/>
      <c r="T11119" s="142"/>
    </row>
    <row r="11120" spans="19:20" x14ac:dyDescent="0.3">
      <c r="S11120" s="142"/>
      <c r="T11120" s="142"/>
    </row>
    <row r="11121" spans="19:20" x14ac:dyDescent="0.3">
      <c r="S11121" s="142"/>
      <c r="T11121" s="142"/>
    </row>
    <row r="11122" spans="19:20" x14ac:dyDescent="0.3">
      <c r="S11122" s="142"/>
      <c r="T11122" s="142"/>
    </row>
    <row r="11123" spans="19:20" x14ac:dyDescent="0.3">
      <c r="S11123" s="142"/>
      <c r="T11123" s="142"/>
    </row>
    <row r="11124" spans="19:20" x14ac:dyDescent="0.3">
      <c r="S11124" s="142"/>
      <c r="T11124" s="142"/>
    </row>
    <row r="11125" spans="19:20" x14ac:dyDescent="0.3">
      <c r="S11125" s="142"/>
      <c r="T11125" s="142"/>
    </row>
    <row r="11126" spans="19:20" x14ac:dyDescent="0.3">
      <c r="S11126" s="142"/>
      <c r="T11126" s="142"/>
    </row>
    <row r="11127" spans="19:20" x14ac:dyDescent="0.3">
      <c r="S11127" s="142"/>
      <c r="T11127" s="142"/>
    </row>
    <row r="11128" spans="19:20" x14ac:dyDescent="0.3">
      <c r="S11128" s="142"/>
      <c r="T11128" s="142"/>
    </row>
    <row r="11129" spans="19:20" x14ac:dyDescent="0.3">
      <c r="S11129" s="142"/>
      <c r="T11129" s="142"/>
    </row>
    <row r="11130" spans="19:20" x14ac:dyDescent="0.3">
      <c r="S11130" s="142"/>
      <c r="T11130" s="142"/>
    </row>
    <row r="11131" spans="19:20" x14ac:dyDescent="0.3">
      <c r="S11131" s="142"/>
      <c r="T11131" s="142"/>
    </row>
    <row r="11132" spans="19:20" x14ac:dyDescent="0.3">
      <c r="S11132" s="142"/>
      <c r="T11132" s="142"/>
    </row>
    <row r="11133" spans="19:20" x14ac:dyDescent="0.3">
      <c r="S11133" s="142"/>
      <c r="T11133" s="142"/>
    </row>
    <row r="11134" spans="19:20" x14ac:dyDescent="0.3">
      <c r="S11134" s="142"/>
      <c r="T11134" s="142"/>
    </row>
    <row r="11135" spans="19:20" x14ac:dyDescent="0.3">
      <c r="S11135" s="142"/>
      <c r="T11135" s="142"/>
    </row>
    <row r="11136" spans="19:20" x14ac:dyDescent="0.3">
      <c r="S11136" s="142"/>
      <c r="T11136" s="142"/>
    </row>
    <row r="11137" spans="19:20" x14ac:dyDescent="0.3">
      <c r="S11137" s="142"/>
      <c r="T11137" s="142"/>
    </row>
    <row r="11138" spans="19:20" x14ac:dyDescent="0.3">
      <c r="S11138" s="142"/>
      <c r="T11138" s="142"/>
    </row>
    <row r="11139" spans="19:20" x14ac:dyDescent="0.3">
      <c r="S11139" s="142"/>
      <c r="T11139" s="142"/>
    </row>
    <row r="11140" spans="19:20" x14ac:dyDescent="0.3">
      <c r="S11140" s="142"/>
      <c r="T11140" s="142"/>
    </row>
    <row r="11141" spans="19:20" x14ac:dyDescent="0.3">
      <c r="S11141" s="142"/>
      <c r="T11141" s="142"/>
    </row>
    <row r="11142" spans="19:20" x14ac:dyDescent="0.3">
      <c r="S11142" s="142"/>
      <c r="T11142" s="142"/>
    </row>
    <row r="11143" spans="19:20" x14ac:dyDescent="0.3">
      <c r="S11143" s="142"/>
      <c r="T11143" s="142"/>
    </row>
    <row r="11144" spans="19:20" x14ac:dyDescent="0.3">
      <c r="S11144" s="142"/>
      <c r="T11144" s="142"/>
    </row>
    <row r="11145" spans="19:20" x14ac:dyDescent="0.3">
      <c r="S11145" s="142"/>
      <c r="T11145" s="142"/>
    </row>
    <row r="11146" spans="19:20" x14ac:dyDescent="0.3">
      <c r="S11146" s="142"/>
      <c r="T11146" s="142"/>
    </row>
    <row r="11147" spans="19:20" x14ac:dyDescent="0.3">
      <c r="S11147" s="142"/>
      <c r="T11147" s="142"/>
    </row>
    <row r="11148" spans="19:20" x14ac:dyDescent="0.3">
      <c r="S11148" s="142"/>
      <c r="T11148" s="142"/>
    </row>
    <row r="11149" spans="19:20" x14ac:dyDescent="0.3">
      <c r="S11149" s="142"/>
      <c r="T11149" s="142"/>
    </row>
    <row r="11150" spans="19:20" x14ac:dyDescent="0.3">
      <c r="S11150" s="142"/>
      <c r="T11150" s="142"/>
    </row>
    <row r="11151" spans="19:20" x14ac:dyDescent="0.3">
      <c r="S11151" s="142"/>
      <c r="T11151" s="142"/>
    </row>
    <row r="11152" spans="19:20" x14ac:dyDescent="0.3">
      <c r="S11152" s="142"/>
      <c r="T11152" s="142"/>
    </row>
    <row r="11153" spans="19:20" x14ac:dyDescent="0.3">
      <c r="S11153" s="142"/>
      <c r="T11153" s="142"/>
    </row>
    <row r="11154" spans="19:20" x14ac:dyDescent="0.3">
      <c r="S11154" s="142"/>
      <c r="T11154" s="142"/>
    </row>
    <row r="11155" spans="19:20" x14ac:dyDescent="0.3">
      <c r="S11155" s="142"/>
      <c r="T11155" s="142"/>
    </row>
    <row r="11156" spans="19:20" x14ac:dyDescent="0.3">
      <c r="S11156" s="142"/>
      <c r="T11156" s="142"/>
    </row>
    <row r="11157" spans="19:20" x14ac:dyDescent="0.3">
      <c r="S11157" s="142"/>
      <c r="T11157" s="142"/>
    </row>
    <row r="11158" spans="19:20" x14ac:dyDescent="0.3">
      <c r="S11158" s="142"/>
      <c r="T11158" s="142"/>
    </row>
    <row r="11159" spans="19:20" x14ac:dyDescent="0.3">
      <c r="S11159" s="142"/>
      <c r="T11159" s="142"/>
    </row>
    <row r="11160" spans="19:20" x14ac:dyDescent="0.3">
      <c r="S11160" s="142"/>
      <c r="T11160" s="142"/>
    </row>
    <row r="11161" spans="19:20" x14ac:dyDescent="0.3">
      <c r="S11161" s="142"/>
      <c r="T11161" s="142"/>
    </row>
    <row r="11162" spans="19:20" x14ac:dyDescent="0.3">
      <c r="S11162" s="142"/>
      <c r="T11162" s="142"/>
    </row>
    <row r="11163" spans="19:20" x14ac:dyDescent="0.3">
      <c r="S11163" s="142"/>
      <c r="T11163" s="142"/>
    </row>
    <row r="11164" spans="19:20" x14ac:dyDescent="0.3">
      <c r="S11164" s="142"/>
      <c r="T11164" s="142"/>
    </row>
    <row r="11165" spans="19:20" x14ac:dyDescent="0.3">
      <c r="S11165" s="142"/>
      <c r="T11165" s="142"/>
    </row>
    <row r="11166" spans="19:20" x14ac:dyDescent="0.3">
      <c r="S11166" s="142"/>
      <c r="T11166" s="142"/>
    </row>
    <row r="11167" spans="19:20" x14ac:dyDescent="0.3">
      <c r="S11167" s="142"/>
      <c r="T11167" s="142"/>
    </row>
    <row r="11168" spans="19:20" x14ac:dyDescent="0.3">
      <c r="S11168" s="142"/>
      <c r="T11168" s="142"/>
    </row>
    <row r="11169" spans="19:20" x14ac:dyDescent="0.3">
      <c r="S11169" s="142"/>
      <c r="T11169" s="142"/>
    </row>
    <row r="11170" spans="19:20" x14ac:dyDescent="0.3">
      <c r="S11170" s="142"/>
      <c r="T11170" s="142"/>
    </row>
    <row r="11171" spans="19:20" x14ac:dyDescent="0.3">
      <c r="S11171" s="142"/>
      <c r="T11171" s="142"/>
    </row>
    <row r="11172" spans="19:20" x14ac:dyDescent="0.3">
      <c r="S11172" s="142"/>
      <c r="T11172" s="142"/>
    </row>
    <row r="11173" spans="19:20" x14ac:dyDescent="0.3">
      <c r="S11173" s="142"/>
      <c r="T11173" s="142"/>
    </row>
    <row r="11174" spans="19:20" x14ac:dyDescent="0.3">
      <c r="S11174" s="142"/>
      <c r="T11174" s="142"/>
    </row>
    <row r="11175" spans="19:20" x14ac:dyDescent="0.3">
      <c r="S11175" s="142"/>
      <c r="T11175" s="142"/>
    </row>
    <row r="11176" spans="19:20" x14ac:dyDescent="0.3">
      <c r="S11176" s="142"/>
      <c r="T11176" s="142"/>
    </row>
    <row r="11177" spans="19:20" x14ac:dyDescent="0.3">
      <c r="S11177" s="142"/>
      <c r="T11177" s="142"/>
    </row>
    <row r="11178" spans="19:20" x14ac:dyDescent="0.3">
      <c r="S11178" s="142"/>
      <c r="T11178" s="142"/>
    </row>
    <row r="11179" spans="19:20" x14ac:dyDescent="0.3">
      <c r="S11179" s="142"/>
      <c r="T11179" s="142"/>
    </row>
    <row r="11180" spans="19:20" x14ac:dyDescent="0.3">
      <c r="S11180" s="142"/>
      <c r="T11180" s="142"/>
    </row>
    <row r="11181" spans="19:20" x14ac:dyDescent="0.3">
      <c r="S11181" s="142"/>
      <c r="T11181" s="142"/>
    </row>
    <row r="11182" spans="19:20" x14ac:dyDescent="0.3">
      <c r="S11182" s="142"/>
      <c r="T11182" s="142"/>
    </row>
    <row r="11183" spans="19:20" x14ac:dyDescent="0.3">
      <c r="S11183" s="142"/>
      <c r="T11183" s="142"/>
    </row>
    <row r="11184" spans="19:20" x14ac:dyDescent="0.3">
      <c r="S11184" s="142"/>
      <c r="T11184" s="142"/>
    </row>
    <row r="11185" spans="19:20" x14ac:dyDescent="0.3">
      <c r="S11185" s="142"/>
      <c r="T11185" s="142"/>
    </row>
    <row r="11186" spans="19:20" x14ac:dyDescent="0.3">
      <c r="S11186" s="142"/>
      <c r="T11186" s="142"/>
    </row>
    <row r="11187" spans="19:20" x14ac:dyDescent="0.3">
      <c r="S11187" s="142"/>
      <c r="T11187" s="142"/>
    </row>
    <row r="11188" spans="19:20" x14ac:dyDescent="0.3">
      <c r="S11188" s="142"/>
      <c r="T11188" s="142"/>
    </row>
    <row r="11189" spans="19:20" x14ac:dyDescent="0.3">
      <c r="S11189" s="142"/>
      <c r="T11189" s="142"/>
    </row>
    <row r="11190" spans="19:20" x14ac:dyDescent="0.3">
      <c r="S11190" s="142"/>
      <c r="T11190" s="142"/>
    </row>
    <row r="11191" spans="19:20" x14ac:dyDescent="0.3">
      <c r="S11191" s="142"/>
      <c r="T11191" s="142"/>
    </row>
    <row r="11192" spans="19:20" x14ac:dyDescent="0.3">
      <c r="S11192" s="142"/>
      <c r="T11192" s="142"/>
    </row>
    <row r="11193" spans="19:20" x14ac:dyDescent="0.3">
      <c r="S11193" s="142"/>
      <c r="T11193" s="142"/>
    </row>
    <row r="11194" spans="19:20" x14ac:dyDescent="0.3">
      <c r="S11194" s="142"/>
      <c r="T11194" s="142"/>
    </row>
    <row r="11195" spans="19:20" x14ac:dyDescent="0.3">
      <c r="S11195" s="142"/>
      <c r="T11195" s="142"/>
    </row>
    <row r="11196" spans="19:20" x14ac:dyDescent="0.3">
      <c r="S11196" s="142"/>
      <c r="T11196" s="142"/>
    </row>
    <row r="11197" spans="19:20" x14ac:dyDescent="0.3">
      <c r="S11197" s="142"/>
      <c r="T11197" s="142"/>
    </row>
    <row r="11198" spans="19:20" x14ac:dyDescent="0.3">
      <c r="S11198" s="142"/>
      <c r="T11198" s="142"/>
    </row>
    <row r="11199" spans="19:20" x14ac:dyDescent="0.3">
      <c r="S11199" s="142"/>
      <c r="T11199" s="142"/>
    </row>
    <row r="11200" spans="19:20" x14ac:dyDescent="0.3">
      <c r="S11200" s="142"/>
      <c r="T11200" s="142"/>
    </row>
    <row r="11201" spans="19:20" x14ac:dyDescent="0.3">
      <c r="S11201" s="142"/>
      <c r="T11201" s="142"/>
    </row>
    <row r="11202" spans="19:20" x14ac:dyDescent="0.3">
      <c r="S11202" s="142"/>
      <c r="T11202" s="142"/>
    </row>
    <row r="11203" spans="19:20" x14ac:dyDescent="0.3">
      <c r="S11203" s="142"/>
      <c r="T11203" s="142"/>
    </row>
    <row r="11204" spans="19:20" x14ac:dyDescent="0.3">
      <c r="S11204" s="142"/>
      <c r="T11204" s="142"/>
    </row>
    <row r="11205" spans="19:20" x14ac:dyDescent="0.3">
      <c r="S11205" s="142"/>
      <c r="T11205" s="142"/>
    </row>
    <row r="11206" spans="19:20" x14ac:dyDescent="0.3">
      <c r="S11206" s="142"/>
      <c r="T11206" s="142"/>
    </row>
    <row r="11207" spans="19:20" x14ac:dyDescent="0.3">
      <c r="S11207" s="142"/>
      <c r="T11207" s="142"/>
    </row>
    <row r="11208" spans="19:20" x14ac:dyDescent="0.3">
      <c r="S11208" s="142"/>
      <c r="T11208" s="142"/>
    </row>
    <row r="11209" spans="19:20" x14ac:dyDescent="0.3">
      <c r="S11209" s="142"/>
      <c r="T11209" s="142"/>
    </row>
    <row r="11210" spans="19:20" x14ac:dyDescent="0.3">
      <c r="S11210" s="142"/>
      <c r="T11210" s="142"/>
    </row>
    <row r="11211" spans="19:20" x14ac:dyDescent="0.3">
      <c r="S11211" s="142"/>
      <c r="T11211" s="142"/>
    </row>
    <row r="11212" spans="19:20" x14ac:dyDescent="0.3">
      <c r="S11212" s="142"/>
      <c r="T11212" s="142"/>
    </row>
    <row r="11213" spans="19:20" x14ac:dyDescent="0.3">
      <c r="S11213" s="142"/>
      <c r="T11213" s="142"/>
    </row>
    <row r="11214" spans="19:20" x14ac:dyDescent="0.3">
      <c r="S11214" s="142"/>
      <c r="T11214" s="142"/>
    </row>
    <row r="11215" spans="19:20" x14ac:dyDescent="0.3">
      <c r="S11215" s="142"/>
      <c r="T11215" s="142"/>
    </row>
    <row r="11216" spans="19:20" x14ac:dyDescent="0.3">
      <c r="S11216" s="142"/>
      <c r="T11216" s="142"/>
    </row>
    <row r="11217" spans="19:20" x14ac:dyDescent="0.3">
      <c r="S11217" s="142"/>
      <c r="T11217" s="142"/>
    </row>
    <row r="11218" spans="19:20" x14ac:dyDescent="0.3">
      <c r="S11218" s="142"/>
      <c r="T11218" s="142"/>
    </row>
    <row r="11219" spans="19:20" x14ac:dyDescent="0.3">
      <c r="S11219" s="142"/>
      <c r="T11219" s="142"/>
    </row>
    <row r="11220" spans="19:20" x14ac:dyDescent="0.3">
      <c r="S11220" s="142"/>
      <c r="T11220" s="142"/>
    </row>
    <row r="11221" spans="19:20" x14ac:dyDescent="0.3">
      <c r="S11221" s="142"/>
      <c r="T11221" s="142"/>
    </row>
    <row r="11222" spans="19:20" x14ac:dyDescent="0.3">
      <c r="S11222" s="142"/>
      <c r="T11222" s="142"/>
    </row>
    <row r="11223" spans="19:20" x14ac:dyDescent="0.3">
      <c r="S11223" s="142"/>
      <c r="T11223" s="142"/>
    </row>
    <row r="11224" spans="19:20" x14ac:dyDescent="0.3">
      <c r="S11224" s="142"/>
      <c r="T11224" s="142"/>
    </row>
    <row r="11225" spans="19:20" x14ac:dyDescent="0.3">
      <c r="S11225" s="142"/>
      <c r="T11225" s="142"/>
    </row>
    <row r="11226" spans="19:20" x14ac:dyDescent="0.3">
      <c r="S11226" s="142"/>
      <c r="T11226" s="142"/>
    </row>
    <row r="11227" spans="19:20" x14ac:dyDescent="0.3">
      <c r="S11227" s="142"/>
      <c r="T11227" s="142"/>
    </row>
    <row r="11228" spans="19:20" x14ac:dyDescent="0.3">
      <c r="S11228" s="142"/>
      <c r="T11228" s="142"/>
    </row>
    <row r="11229" spans="19:20" x14ac:dyDescent="0.3">
      <c r="S11229" s="142"/>
      <c r="T11229" s="142"/>
    </row>
    <row r="11230" spans="19:20" x14ac:dyDescent="0.3">
      <c r="S11230" s="142"/>
      <c r="T11230" s="142"/>
    </row>
    <row r="11231" spans="19:20" x14ac:dyDescent="0.3">
      <c r="S11231" s="142"/>
      <c r="T11231" s="142"/>
    </row>
    <row r="11232" spans="19:20" x14ac:dyDescent="0.3">
      <c r="S11232" s="142"/>
      <c r="T11232" s="142"/>
    </row>
    <row r="11233" spans="19:20" x14ac:dyDescent="0.3">
      <c r="S11233" s="142"/>
      <c r="T11233" s="142"/>
    </row>
    <row r="11234" spans="19:20" x14ac:dyDescent="0.3">
      <c r="S11234" s="142"/>
      <c r="T11234" s="142"/>
    </row>
    <row r="11235" spans="19:20" x14ac:dyDescent="0.3">
      <c r="S11235" s="142"/>
      <c r="T11235" s="142"/>
    </row>
    <row r="11236" spans="19:20" x14ac:dyDescent="0.3">
      <c r="S11236" s="142"/>
      <c r="T11236" s="142"/>
    </row>
    <row r="11237" spans="19:20" x14ac:dyDescent="0.3">
      <c r="S11237" s="142"/>
      <c r="T11237" s="142"/>
    </row>
    <row r="11238" spans="19:20" x14ac:dyDescent="0.3">
      <c r="S11238" s="142"/>
      <c r="T11238" s="142"/>
    </row>
    <row r="11239" spans="19:20" x14ac:dyDescent="0.3">
      <c r="S11239" s="142"/>
      <c r="T11239" s="142"/>
    </row>
    <row r="11240" spans="19:20" x14ac:dyDescent="0.3">
      <c r="S11240" s="142"/>
      <c r="T11240" s="142"/>
    </row>
    <row r="11241" spans="19:20" x14ac:dyDescent="0.3">
      <c r="S11241" s="142"/>
      <c r="T11241" s="142"/>
    </row>
    <row r="11242" spans="19:20" x14ac:dyDescent="0.3">
      <c r="S11242" s="142"/>
      <c r="T11242" s="142"/>
    </row>
    <row r="11243" spans="19:20" x14ac:dyDescent="0.3">
      <c r="S11243" s="142"/>
      <c r="T11243" s="142"/>
    </row>
    <row r="11244" spans="19:20" x14ac:dyDescent="0.3">
      <c r="S11244" s="142"/>
      <c r="T11244" s="142"/>
    </row>
    <row r="11245" spans="19:20" x14ac:dyDescent="0.3">
      <c r="S11245" s="142"/>
      <c r="T11245" s="142"/>
    </row>
    <row r="11246" spans="19:20" x14ac:dyDescent="0.3">
      <c r="S11246" s="142"/>
      <c r="T11246" s="142"/>
    </row>
    <row r="11247" spans="19:20" x14ac:dyDescent="0.3">
      <c r="S11247" s="142"/>
      <c r="T11247" s="142"/>
    </row>
    <row r="11248" spans="19:20" x14ac:dyDescent="0.3">
      <c r="S11248" s="142"/>
      <c r="T11248" s="142"/>
    </row>
    <row r="11249" spans="19:20" x14ac:dyDescent="0.3">
      <c r="S11249" s="142"/>
      <c r="T11249" s="142"/>
    </row>
    <row r="11250" spans="19:20" x14ac:dyDescent="0.3">
      <c r="S11250" s="142"/>
      <c r="T11250" s="142"/>
    </row>
    <row r="11251" spans="19:20" x14ac:dyDescent="0.3">
      <c r="S11251" s="142"/>
      <c r="T11251" s="142"/>
    </row>
    <row r="11252" spans="19:20" x14ac:dyDescent="0.3">
      <c r="S11252" s="142"/>
      <c r="T11252" s="142"/>
    </row>
    <row r="11253" spans="19:20" x14ac:dyDescent="0.3">
      <c r="S11253" s="142"/>
      <c r="T11253" s="142"/>
    </row>
    <row r="11254" spans="19:20" x14ac:dyDescent="0.3">
      <c r="S11254" s="142"/>
      <c r="T11254" s="142"/>
    </row>
    <row r="11255" spans="19:20" x14ac:dyDescent="0.3">
      <c r="S11255" s="142"/>
      <c r="T11255" s="142"/>
    </row>
    <row r="11256" spans="19:20" x14ac:dyDescent="0.3">
      <c r="S11256" s="142"/>
      <c r="T11256" s="142"/>
    </row>
    <row r="11257" spans="19:20" x14ac:dyDescent="0.3">
      <c r="S11257" s="142"/>
      <c r="T11257" s="142"/>
    </row>
    <row r="11258" spans="19:20" x14ac:dyDescent="0.3">
      <c r="S11258" s="142"/>
      <c r="T11258" s="142"/>
    </row>
    <row r="11259" spans="19:20" x14ac:dyDescent="0.3">
      <c r="S11259" s="142"/>
      <c r="T11259" s="142"/>
    </row>
    <row r="11260" spans="19:20" x14ac:dyDescent="0.3">
      <c r="S11260" s="142"/>
      <c r="T11260" s="142"/>
    </row>
    <row r="11261" spans="19:20" x14ac:dyDescent="0.3">
      <c r="S11261" s="142"/>
      <c r="T11261" s="142"/>
    </row>
    <row r="11262" spans="19:20" x14ac:dyDescent="0.3">
      <c r="S11262" s="142"/>
      <c r="T11262" s="142"/>
    </row>
    <row r="11263" spans="19:20" x14ac:dyDescent="0.3">
      <c r="S11263" s="142"/>
      <c r="T11263" s="142"/>
    </row>
    <row r="11264" spans="19:20" x14ac:dyDescent="0.3">
      <c r="S11264" s="142"/>
      <c r="T11264" s="142"/>
    </row>
    <row r="11265" spans="19:20" x14ac:dyDescent="0.3">
      <c r="S11265" s="142"/>
      <c r="T11265" s="142"/>
    </row>
    <row r="11266" spans="19:20" x14ac:dyDescent="0.3">
      <c r="S11266" s="142"/>
      <c r="T11266" s="142"/>
    </row>
    <row r="11267" spans="19:20" x14ac:dyDescent="0.3">
      <c r="S11267" s="142"/>
      <c r="T11267" s="142"/>
    </row>
    <row r="11268" spans="19:20" x14ac:dyDescent="0.3">
      <c r="S11268" s="142"/>
      <c r="T11268" s="142"/>
    </row>
    <row r="11269" spans="19:20" x14ac:dyDescent="0.3">
      <c r="S11269" s="142"/>
      <c r="T11269" s="142"/>
    </row>
    <row r="11270" spans="19:20" x14ac:dyDescent="0.3">
      <c r="S11270" s="142"/>
      <c r="T11270" s="142"/>
    </row>
    <row r="11271" spans="19:20" x14ac:dyDescent="0.3">
      <c r="S11271" s="142"/>
      <c r="T11271" s="142"/>
    </row>
    <row r="11272" spans="19:20" x14ac:dyDescent="0.3">
      <c r="S11272" s="142"/>
      <c r="T11272" s="142"/>
    </row>
    <row r="11273" spans="19:20" x14ac:dyDescent="0.3">
      <c r="S11273" s="142"/>
      <c r="T11273" s="142"/>
    </row>
    <row r="11274" spans="19:20" x14ac:dyDescent="0.3">
      <c r="S11274" s="142"/>
      <c r="T11274" s="142"/>
    </row>
    <row r="11275" spans="19:20" x14ac:dyDescent="0.3">
      <c r="S11275" s="142"/>
      <c r="T11275" s="142"/>
    </row>
    <row r="11276" spans="19:20" x14ac:dyDescent="0.3">
      <c r="S11276" s="142"/>
      <c r="T11276" s="142"/>
    </row>
    <row r="11277" spans="19:20" x14ac:dyDescent="0.3">
      <c r="S11277" s="142"/>
      <c r="T11277" s="142"/>
    </row>
    <row r="11278" spans="19:20" x14ac:dyDescent="0.3">
      <c r="S11278" s="142"/>
      <c r="T11278" s="142"/>
    </row>
    <row r="11279" spans="19:20" x14ac:dyDescent="0.3">
      <c r="S11279" s="142"/>
      <c r="T11279" s="142"/>
    </row>
    <row r="11280" spans="19:20" x14ac:dyDescent="0.3">
      <c r="S11280" s="142"/>
      <c r="T11280" s="142"/>
    </row>
    <row r="11281" spans="19:20" x14ac:dyDescent="0.3">
      <c r="S11281" s="142"/>
      <c r="T11281" s="142"/>
    </row>
    <row r="11282" spans="19:20" x14ac:dyDescent="0.3">
      <c r="S11282" s="142"/>
      <c r="T11282" s="142"/>
    </row>
    <row r="11283" spans="19:20" x14ac:dyDescent="0.3">
      <c r="S11283" s="142"/>
      <c r="T11283" s="142"/>
    </row>
    <row r="11284" spans="19:20" x14ac:dyDescent="0.3">
      <c r="S11284" s="142"/>
      <c r="T11284" s="142"/>
    </row>
    <row r="11285" spans="19:20" x14ac:dyDescent="0.3">
      <c r="S11285" s="142"/>
      <c r="T11285" s="142"/>
    </row>
    <row r="11286" spans="19:20" x14ac:dyDescent="0.3">
      <c r="S11286" s="142"/>
      <c r="T11286" s="142"/>
    </row>
    <row r="11287" spans="19:20" x14ac:dyDescent="0.3">
      <c r="S11287" s="142"/>
      <c r="T11287" s="142"/>
    </row>
    <row r="11288" spans="19:20" x14ac:dyDescent="0.3">
      <c r="S11288" s="142"/>
      <c r="T11288" s="142"/>
    </row>
    <row r="11289" spans="19:20" x14ac:dyDescent="0.3">
      <c r="S11289" s="142"/>
      <c r="T11289" s="142"/>
    </row>
    <row r="11290" spans="19:20" x14ac:dyDescent="0.3">
      <c r="S11290" s="142"/>
      <c r="T11290" s="142"/>
    </row>
    <row r="11291" spans="19:20" x14ac:dyDescent="0.3">
      <c r="S11291" s="142"/>
      <c r="T11291" s="142"/>
    </row>
    <row r="11292" spans="19:20" x14ac:dyDescent="0.3">
      <c r="S11292" s="142"/>
      <c r="T11292" s="142"/>
    </row>
    <row r="11293" spans="19:20" x14ac:dyDescent="0.3">
      <c r="S11293" s="142"/>
      <c r="T11293" s="142"/>
    </row>
    <row r="11294" spans="19:20" x14ac:dyDescent="0.3">
      <c r="S11294" s="142"/>
      <c r="T11294" s="142"/>
    </row>
    <row r="11295" spans="19:20" x14ac:dyDescent="0.3">
      <c r="S11295" s="142"/>
      <c r="T11295" s="142"/>
    </row>
    <row r="11296" spans="19:20" x14ac:dyDescent="0.3">
      <c r="S11296" s="142"/>
      <c r="T11296" s="142"/>
    </row>
    <row r="11297" spans="19:20" x14ac:dyDescent="0.3">
      <c r="S11297" s="142"/>
      <c r="T11297" s="142"/>
    </row>
    <row r="11298" spans="19:20" x14ac:dyDescent="0.3">
      <c r="S11298" s="142"/>
      <c r="T11298" s="142"/>
    </row>
    <row r="11299" spans="19:20" x14ac:dyDescent="0.3">
      <c r="S11299" s="142"/>
      <c r="T11299" s="142"/>
    </row>
    <row r="11300" spans="19:20" x14ac:dyDescent="0.3">
      <c r="S11300" s="142"/>
      <c r="T11300" s="142"/>
    </row>
    <row r="11301" spans="19:20" x14ac:dyDescent="0.3">
      <c r="S11301" s="142"/>
      <c r="T11301" s="142"/>
    </row>
    <row r="11302" spans="19:20" x14ac:dyDescent="0.3">
      <c r="S11302" s="142"/>
      <c r="T11302" s="142"/>
    </row>
    <row r="11303" spans="19:20" x14ac:dyDescent="0.3">
      <c r="S11303" s="142"/>
      <c r="T11303" s="142"/>
    </row>
    <row r="11304" spans="19:20" x14ac:dyDescent="0.3">
      <c r="S11304" s="142"/>
      <c r="T11304" s="142"/>
    </row>
    <row r="11305" spans="19:20" x14ac:dyDescent="0.3">
      <c r="S11305" s="142"/>
      <c r="T11305" s="142"/>
    </row>
    <row r="11306" spans="19:20" x14ac:dyDescent="0.3">
      <c r="S11306" s="142"/>
      <c r="T11306" s="142"/>
    </row>
    <row r="11307" spans="19:20" x14ac:dyDescent="0.3">
      <c r="S11307" s="142"/>
      <c r="T11307" s="142"/>
    </row>
    <row r="11308" spans="19:20" x14ac:dyDescent="0.3">
      <c r="S11308" s="142"/>
      <c r="T11308" s="142"/>
    </row>
    <row r="11309" spans="19:20" x14ac:dyDescent="0.3">
      <c r="S11309" s="142"/>
      <c r="T11309" s="142"/>
    </row>
    <row r="11310" spans="19:20" x14ac:dyDescent="0.3">
      <c r="S11310" s="142"/>
      <c r="T11310" s="142"/>
    </row>
    <row r="11311" spans="19:20" x14ac:dyDescent="0.3">
      <c r="S11311" s="142"/>
      <c r="T11311" s="142"/>
    </row>
    <row r="11312" spans="19:20" x14ac:dyDescent="0.3">
      <c r="S11312" s="142"/>
      <c r="T11312" s="142"/>
    </row>
    <row r="11313" spans="19:20" x14ac:dyDescent="0.3">
      <c r="S11313" s="142"/>
      <c r="T11313" s="142"/>
    </row>
    <row r="11314" spans="19:20" x14ac:dyDescent="0.3">
      <c r="S11314" s="142"/>
      <c r="T11314" s="142"/>
    </row>
    <row r="11315" spans="19:20" x14ac:dyDescent="0.3">
      <c r="S11315" s="142"/>
      <c r="T11315" s="142"/>
    </row>
    <row r="11316" spans="19:20" x14ac:dyDescent="0.3">
      <c r="S11316" s="142"/>
      <c r="T11316" s="142"/>
    </row>
    <row r="11317" spans="19:20" x14ac:dyDescent="0.3">
      <c r="S11317" s="142"/>
      <c r="T11317" s="142"/>
    </row>
    <row r="11318" spans="19:20" x14ac:dyDescent="0.3">
      <c r="S11318" s="142"/>
      <c r="T11318" s="142"/>
    </row>
    <row r="11319" spans="19:20" x14ac:dyDescent="0.3">
      <c r="S11319" s="142"/>
      <c r="T11319" s="142"/>
    </row>
    <row r="11320" spans="19:20" x14ac:dyDescent="0.3">
      <c r="S11320" s="142"/>
      <c r="T11320" s="142"/>
    </row>
    <row r="11321" spans="19:20" x14ac:dyDescent="0.3">
      <c r="S11321" s="142"/>
      <c r="T11321" s="142"/>
    </row>
    <row r="11322" spans="19:20" x14ac:dyDescent="0.3">
      <c r="S11322" s="142"/>
      <c r="T11322" s="142"/>
    </row>
    <row r="11323" spans="19:20" x14ac:dyDescent="0.3">
      <c r="S11323" s="142"/>
      <c r="T11323" s="142"/>
    </row>
    <row r="11324" spans="19:20" x14ac:dyDescent="0.3">
      <c r="S11324" s="142"/>
      <c r="T11324" s="142"/>
    </row>
    <row r="11325" spans="19:20" x14ac:dyDescent="0.3">
      <c r="S11325" s="142"/>
      <c r="T11325" s="142"/>
    </row>
    <row r="11326" spans="19:20" x14ac:dyDescent="0.3">
      <c r="S11326" s="142"/>
      <c r="T11326" s="142"/>
    </row>
    <row r="11327" spans="19:20" x14ac:dyDescent="0.3">
      <c r="S11327" s="142"/>
      <c r="T11327" s="142"/>
    </row>
    <row r="11328" spans="19:20" x14ac:dyDescent="0.3">
      <c r="S11328" s="142"/>
      <c r="T11328" s="142"/>
    </row>
    <row r="11329" spans="19:20" x14ac:dyDescent="0.3">
      <c r="S11329" s="142"/>
      <c r="T11329" s="142"/>
    </row>
    <row r="11330" spans="19:20" x14ac:dyDescent="0.3">
      <c r="S11330" s="142"/>
      <c r="T11330" s="142"/>
    </row>
    <row r="11331" spans="19:20" x14ac:dyDescent="0.3">
      <c r="S11331" s="142"/>
      <c r="T11331" s="142"/>
    </row>
    <row r="11332" spans="19:20" x14ac:dyDescent="0.3">
      <c r="S11332" s="142"/>
      <c r="T11332" s="142"/>
    </row>
    <row r="11333" spans="19:20" x14ac:dyDescent="0.3">
      <c r="S11333" s="142"/>
      <c r="T11333" s="142"/>
    </row>
    <row r="11334" spans="19:20" x14ac:dyDescent="0.3">
      <c r="S11334" s="142"/>
      <c r="T11334" s="142"/>
    </row>
    <row r="11335" spans="19:20" x14ac:dyDescent="0.3">
      <c r="S11335" s="142"/>
      <c r="T11335" s="142"/>
    </row>
    <row r="11336" spans="19:20" x14ac:dyDescent="0.3">
      <c r="S11336" s="142"/>
      <c r="T11336" s="142"/>
    </row>
    <row r="11337" spans="19:20" x14ac:dyDescent="0.3">
      <c r="S11337" s="142"/>
      <c r="T11337" s="142"/>
    </row>
    <row r="11338" spans="19:20" x14ac:dyDescent="0.3">
      <c r="S11338" s="142"/>
      <c r="T11338" s="142"/>
    </row>
    <row r="11339" spans="19:20" x14ac:dyDescent="0.3">
      <c r="S11339" s="142"/>
      <c r="T11339" s="142"/>
    </row>
    <row r="11340" spans="19:20" x14ac:dyDescent="0.3">
      <c r="S11340" s="142"/>
      <c r="T11340" s="142"/>
    </row>
    <row r="11341" spans="19:20" x14ac:dyDescent="0.3">
      <c r="S11341" s="142"/>
      <c r="T11341" s="142"/>
    </row>
    <row r="11342" spans="19:20" x14ac:dyDescent="0.3">
      <c r="S11342" s="142"/>
      <c r="T11342" s="142"/>
    </row>
    <row r="11343" spans="19:20" x14ac:dyDescent="0.3">
      <c r="S11343" s="142"/>
      <c r="T11343" s="142"/>
    </row>
    <row r="11344" spans="19:20" x14ac:dyDescent="0.3">
      <c r="S11344" s="142"/>
      <c r="T11344" s="142"/>
    </row>
    <row r="11345" spans="19:20" x14ac:dyDescent="0.3">
      <c r="S11345" s="142"/>
      <c r="T11345" s="142"/>
    </row>
    <row r="11346" spans="19:20" x14ac:dyDescent="0.3">
      <c r="S11346" s="142"/>
      <c r="T11346" s="142"/>
    </row>
    <row r="11347" spans="19:20" x14ac:dyDescent="0.3">
      <c r="S11347" s="142"/>
      <c r="T11347" s="142"/>
    </row>
    <row r="11348" spans="19:20" x14ac:dyDescent="0.3">
      <c r="S11348" s="142"/>
      <c r="T11348" s="142"/>
    </row>
    <row r="11349" spans="19:20" x14ac:dyDescent="0.3">
      <c r="S11349" s="142"/>
      <c r="T11349" s="142"/>
    </row>
    <row r="11350" spans="19:20" x14ac:dyDescent="0.3">
      <c r="S11350" s="142"/>
      <c r="T11350" s="142"/>
    </row>
    <row r="11351" spans="19:20" x14ac:dyDescent="0.3">
      <c r="S11351" s="142"/>
      <c r="T11351" s="142"/>
    </row>
    <row r="11352" spans="19:20" x14ac:dyDescent="0.3">
      <c r="S11352" s="142"/>
      <c r="T11352" s="142"/>
    </row>
    <row r="11353" spans="19:20" x14ac:dyDescent="0.3">
      <c r="S11353" s="142"/>
      <c r="T11353" s="142"/>
    </row>
    <row r="11354" spans="19:20" x14ac:dyDescent="0.3">
      <c r="S11354" s="142"/>
      <c r="T11354" s="142"/>
    </row>
    <row r="11355" spans="19:20" x14ac:dyDescent="0.3">
      <c r="S11355" s="142"/>
      <c r="T11355" s="142"/>
    </row>
    <row r="11356" spans="19:20" x14ac:dyDescent="0.3">
      <c r="S11356" s="142"/>
      <c r="T11356" s="142"/>
    </row>
    <row r="11357" spans="19:20" x14ac:dyDescent="0.3">
      <c r="S11357" s="142"/>
      <c r="T11357" s="142"/>
    </row>
    <row r="11358" spans="19:20" x14ac:dyDescent="0.3">
      <c r="S11358" s="142"/>
      <c r="T11358" s="142"/>
    </row>
    <row r="11359" spans="19:20" x14ac:dyDescent="0.3">
      <c r="S11359" s="142"/>
      <c r="T11359" s="142"/>
    </row>
    <row r="11360" spans="19:20" x14ac:dyDescent="0.3">
      <c r="S11360" s="142"/>
      <c r="T11360" s="142"/>
    </row>
    <row r="11361" spans="19:20" x14ac:dyDescent="0.3">
      <c r="S11361" s="142"/>
      <c r="T11361" s="142"/>
    </row>
    <row r="11362" spans="19:20" x14ac:dyDescent="0.3">
      <c r="S11362" s="142"/>
      <c r="T11362" s="142"/>
    </row>
    <row r="11363" spans="19:20" x14ac:dyDescent="0.3">
      <c r="S11363" s="142"/>
      <c r="T11363" s="142"/>
    </row>
    <row r="11364" spans="19:20" x14ac:dyDescent="0.3">
      <c r="S11364" s="142"/>
      <c r="T11364" s="142"/>
    </row>
    <row r="11365" spans="19:20" x14ac:dyDescent="0.3">
      <c r="S11365" s="142"/>
      <c r="T11365" s="142"/>
    </row>
    <row r="11366" spans="19:20" x14ac:dyDescent="0.3">
      <c r="S11366" s="142"/>
      <c r="T11366" s="142"/>
    </row>
    <row r="11367" spans="19:20" x14ac:dyDescent="0.3">
      <c r="S11367" s="142"/>
      <c r="T11367" s="142"/>
    </row>
    <row r="11368" spans="19:20" x14ac:dyDescent="0.3">
      <c r="S11368" s="142"/>
      <c r="T11368" s="142"/>
    </row>
    <row r="11369" spans="19:20" x14ac:dyDescent="0.3">
      <c r="S11369" s="142"/>
      <c r="T11369" s="142"/>
    </row>
    <row r="11370" spans="19:20" x14ac:dyDescent="0.3">
      <c r="S11370" s="142"/>
      <c r="T11370" s="142"/>
    </row>
    <row r="11371" spans="19:20" x14ac:dyDescent="0.3">
      <c r="S11371" s="142"/>
      <c r="T11371" s="142"/>
    </row>
    <row r="11372" spans="19:20" x14ac:dyDescent="0.3">
      <c r="S11372" s="142"/>
      <c r="T11372" s="142"/>
    </row>
    <row r="11373" spans="19:20" x14ac:dyDescent="0.3">
      <c r="S11373" s="142"/>
      <c r="T11373" s="142"/>
    </row>
    <row r="11374" spans="19:20" x14ac:dyDescent="0.3">
      <c r="S11374" s="142"/>
      <c r="T11374" s="142"/>
    </row>
    <row r="11375" spans="19:20" x14ac:dyDescent="0.3">
      <c r="S11375" s="142"/>
      <c r="T11375" s="142"/>
    </row>
    <row r="11376" spans="19:20" x14ac:dyDescent="0.3">
      <c r="S11376" s="142"/>
      <c r="T11376" s="142"/>
    </row>
    <row r="11377" spans="19:20" x14ac:dyDescent="0.3">
      <c r="S11377" s="142"/>
      <c r="T11377" s="142"/>
    </row>
    <row r="11378" spans="19:20" x14ac:dyDescent="0.3">
      <c r="S11378" s="142"/>
      <c r="T11378" s="142"/>
    </row>
    <row r="11379" spans="19:20" x14ac:dyDescent="0.3">
      <c r="S11379" s="142"/>
      <c r="T11379" s="142"/>
    </row>
    <row r="11380" spans="19:20" x14ac:dyDescent="0.3">
      <c r="S11380" s="142"/>
      <c r="T11380" s="142"/>
    </row>
    <row r="11381" spans="19:20" x14ac:dyDescent="0.3">
      <c r="S11381" s="142"/>
      <c r="T11381" s="142"/>
    </row>
    <row r="11382" spans="19:20" x14ac:dyDescent="0.3">
      <c r="S11382" s="142"/>
      <c r="T11382" s="142"/>
    </row>
    <row r="11383" spans="19:20" x14ac:dyDescent="0.3">
      <c r="S11383" s="142"/>
      <c r="T11383" s="142"/>
    </row>
    <row r="11384" spans="19:20" x14ac:dyDescent="0.3">
      <c r="S11384" s="142"/>
      <c r="T11384" s="142"/>
    </row>
    <row r="11385" spans="19:20" x14ac:dyDescent="0.3">
      <c r="S11385" s="142"/>
      <c r="T11385" s="142"/>
    </row>
    <row r="11386" spans="19:20" x14ac:dyDescent="0.3">
      <c r="S11386" s="142"/>
      <c r="T11386" s="142"/>
    </row>
    <row r="11387" spans="19:20" x14ac:dyDescent="0.3">
      <c r="S11387" s="142"/>
      <c r="T11387" s="142"/>
    </row>
    <row r="11388" spans="19:20" x14ac:dyDescent="0.3">
      <c r="S11388" s="142"/>
      <c r="T11388" s="142"/>
    </row>
    <row r="11389" spans="19:20" x14ac:dyDescent="0.3">
      <c r="S11389" s="142"/>
      <c r="T11389" s="142"/>
    </row>
    <row r="11390" spans="19:20" x14ac:dyDescent="0.3">
      <c r="S11390" s="142"/>
      <c r="T11390" s="142"/>
    </row>
    <row r="11391" spans="19:20" x14ac:dyDescent="0.3">
      <c r="S11391" s="142"/>
      <c r="T11391" s="142"/>
    </row>
    <row r="11392" spans="19:20" x14ac:dyDescent="0.3">
      <c r="S11392" s="142"/>
      <c r="T11392" s="142"/>
    </row>
    <row r="11393" spans="19:20" x14ac:dyDescent="0.3">
      <c r="S11393" s="142"/>
      <c r="T11393" s="142"/>
    </row>
    <row r="11394" spans="19:20" x14ac:dyDescent="0.3">
      <c r="S11394" s="142"/>
      <c r="T11394" s="142"/>
    </row>
    <row r="11395" spans="19:20" x14ac:dyDescent="0.3">
      <c r="S11395" s="142"/>
      <c r="T11395" s="142"/>
    </row>
    <row r="11396" spans="19:20" x14ac:dyDescent="0.3">
      <c r="S11396" s="142"/>
      <c r="T11396" s="142"/>
    </row>
    <row r="11397" spans="19:20" x14ac:dyDescent="0.3">
      <c r="S11397" s="142"/>
      <c r="T11397" s="142"/>
    </row>
    <row r="11398" spans="19:20" x14ac:dyDescent="0.3">
      <c r="S11398" s="142"/>
      <c r="T11398" s="142"/>
    </row>
    <row r="11399" spans="19:20" x14ac:dyDescent="0.3">
      <c r="S11399" s="142"/>
      <c r="T11399" s="142"/>
    </row>
    <row r="11400" spans="19:20" x14ac:dyDescent="0.3">
      <c r="S11400" s="142"/>
      <c r="T11400" s="142"/>
    </row>
    <row r="11401" spans="19:20" x14ac:dyDescent="0.3">
      <c r="S11401" s="142"/>
      <c r="T11401" s="142"/>
    </row>
    <row r="11402" spans="19:20" x14ac:dyDescent="0.3">
      <c r="S11402" s="142"/>
      <c r="T11402" s="142"/>
    </row>
    <row r="11403" spans="19:20" x14ac:dyDescent="0.3">
      <c r="S11403" s="142"/>
      <c r="T11403" s="142"/>
    </row>
    <row r="11404" spans="19:20" x14ac:dyDescent="0.3">
      <c r="S11404" s="142"/>
      <c r="T11404" s="142"/>
    </row>
    <row r="11405" spans="19:20" x14ac:dyDescent="0.3">
      <c r="S11405" s="142"/>
      <c r="T11405" s="142"/>
    </row>
    <row r="11406" spans="19:20" x14ac:dyDescent="0.3">
      <c r="S11406" s="142"/>
      <c r="T11406" s="142"/>
    </row>
    <row r="11407" spans="19:20" x14ac:dyDescent="0.3">
      <c r="S11407" s="142"/>
      <c r="T11407" s="142"/>
    </row>
    <row r="11408" spans="19:20" x14ac:dyDescent="0.3">
      <c r="S11408" s="142"/>
      <c r="T11408" s="142"/>
    </row>
    <row r="11409" spans="19:20" x14ac:dyDescent="0.3">
      <c r="S11409" s="142"/>
      <c r="T11409" s="142"/>
    </row>
    <row r="11410" spans="19:20" x14ac:dyDescent="0.3">
      <c r="S11410" s="142"/>
      <c r="T11410" s="142"/>
    </row>
    <row r="11411" spans="19:20" x14ac:dyDescent="0.3">
      <c r="S11411" s="142"/>
      <c r="T11411" s="142"/>
    </row>
    <row r="11412" spans="19:20" x14ac:dyDescent="0.3">
      <c r="S11412" s="142"/>
      <c r="T11412" s="142"/>
    </row>
    <row r="11413" spans="19:20" x14ac:dyDescent="0.3">
      <c r="S11413" s="142"/>
      <c r="T11413" s="142"/>
    </row>
    <row r="11414" spans="19:20" x14ac:dyDescent="0.3">
      <c r="S11414" s="142"/>
      <c r="T11414" s="142"/>
    </row>
    <row r="11415" spans="19:20" x14ac:dyDescent="0.3">
      <c r="S11415" s="142"/>
      <c r="T11415" s="142"/>
    </row>
    <row r="11416" spans="19:20" x14ac:dyDescent="0.3">
      <c r="S11416" s="142"/>
      <c r="T11416" s="142"/>
    </row>
    <row r="11417" spans="19:20" x14ac:dyDescent="0.3">
      <c r="S11417" s="142"/>
      <c r="T11417" s="142"/>
    </row>
    <row r="11418" spans="19:20" x14ac:dyDescent="0.3">
      <c r="S11418" s="142"/>
      <c r="T11418" s="142"/>
    </row>
    <row r="11419" spans="19:20" x14ac:dyDescent="0.3">
      <c r="S11419" s="142"/>
      <c r="T11419" s="142"/>
    </row>
    <row r="11420" spans="19:20" x14ac:dyDescent="0.3">
      <c r="S11420" s="142"/>
      <c r="T11420" s="142"/>
    </row>
    <row r="11421" spans="19:20" x14ac:dyDescent="0.3">
      <c r="S11421" s="142"/>
      <c r="T11421" s="142"/>
    </row>
    <row r="11422" spans="19:20" x14ac:dyDescent="0.3">
      <c r="S11422" s="142"/>
      <c r="T11422" s="142"/>
    </row>
    <row r="11423" spans="19:20" x14ac:dyDescent="0.3">
      <c r="S11423" s="142"/>
      <c r="T11423" s="142"/>
    </row>
    <row r="11424" spans="19:20" x14ac:dyDescent="0.3">
      <c r="S11424" s="142"/>
      <c r="T11424" s="142"/>
    </row>
    <row r="11425" spans="19:20" x14ac:dyDescent="0.3">
      <c r="S11425" s="142"/>
      <c r="T11425" s="142"/>
    </row>
    <row r="11426" spans="19:20" x14ac:dyDescent="0.3">
      <c r="S11426" s="142"/>
      <c r="T11426" s="142"/>
    </row>
    <row r="11427" spans="19:20" x14ac:dyDescent="0.3">
      <c r="S11427" s="142"/>
      <c r="T11427" s="142"/>
    </row>
    <row r="11428" spans="19:20" x14ac:dyDescent="0.3">
      <c r="S11428" s="142"/>
      <c r="T11428" s="142"/>
    </row>
    <row r="11429" spans="19:20" x14ac:dyDescent="0.3">
      <c r="S11429" s="142"/>
      <c r="T11429" s="142"/>
    </row>
    <row r="11430" spans="19:20" x14ac:dyDescent="0.3">
      <c r="S11430" s="142"/>
      <c r="T11430" s="142"/>
    </row>
    <row r="11431" spans="19:20" x14ac:dyDescent="0.3">
      <c r="S11431" s="142"/>
      <c r="T11431" s="142"/>
    </row>
    <row r="11432" spans="19:20" x14ac:dyDescent="0.3">
      <c r="S11432" s="142"/>
      <c r="T11432" s="142"/>
    </row>
    <row r="11433" spans="19:20" x14ac:dyDescent="0.3">
      <c r="S11433" s="142"/>
      <c r="T11433" s="142"/>
    </row>
    <row r="11434" spans="19:20" x14ac:dyDescent="0.3">
      <c r="S11434" s="142"/>
      <c r="T11434" s="142"/>
    </row>
    <row r="11435" spans="19:20" x14ac:dyDescent="0.3">
      <c r="S11435" s="142"/>
      <c r="T11435" s="142"/>
    </row>
    <row r="11436" spans="19:20" x14ac:dyDescent="0.3">
      <c r="S11436" s="142"/>
      <c r="T11436" s="142"/>
    </row>
    <row r="11437" spans="19:20" x14ac:dyDescent="0.3">
      <c r="S11437" s="142"/>
      <c r="T11437" s="142"/>
    </row>
    <row r="11438" spans="19:20" x14ac:dyDescent="0.3">
      <c r="S11438" s="142"/>
      <c r="T11438" s="142"/>
    </row>
    <row r="11439" spans="19:20" x14ac:dyDescent="0.3">
      <c r="S11439" s="142"/>
      <c r="T11439" s="142"/>
    </row>
    <row r="11440" spans="19:20" x14ac:dyDescent="0.3">
      <c r="S11440" s="142"/>
      <c r="T11440" s="142"/>
    </row>
    <row r="11441" spans="19:20" x14ac:dyDescent="0.3">
      <c r="S11441" s="142"/>
      <c r="T11441" s="142"/>
    </row>
    <row r="11442" spans="19:20" x14ac:dyDescent="0.3">
      <c r="S11442" s="142"/>
      <c r="T11442" s="142"/>
    </row>
    <row r="11443" spans="19:20" x14ac:dyDescent="0.3">
      <c r="S11443" s="142"/>
      <c r="T11443" s="142"/>
    </row>
    <row r="11444" spans="19:20" x14ac:dyDescent="0.3">
      <c r="S11444" s="142"/>
      <c r="T11444" s="142"/>
    </row>
    <row r="11445" spans="19:20" x14ac:dyDescent="0.3">
      <c r="S11445" s="142"/>
      <c r="T11445" s="142"/>
    </row>
    <row r="11446" spans="19:20" x14ac:dyDescent="0.3">
      <c r="S11446" s="142"/>
      <c r="T11446" s="142"/>
    </row>
    <row r="11447" spans="19:20" x14ac:dyDescent="0.3">
      <c r="S11447" s="142"/>
      <c r="T11447" s="142"/>
    </row>
    <row r="11448" spans="19:20" x14ac:dyDescent="0.3">
      <c r="S11448" s="142"/>
      <c r="T11448" s="142"/>
    </row>
    <row r="11449" spans="19:20" x14ac:dyDescent="0.3">
      <c r="S11449" s="142"/>
      <c r="T11449" s="142"/>
    </row>
    <row r="11450" spans="19:20" x14ac:dyDescent="0.3">
      <c r="S11450" s="142"/>
      <c r="T11450" s="142"/>
    </row>
    <row r="11451" spans="19:20" x14ac:dyDescent="0.3">
      <c r="S11451" s="142"/>
      <c r="T11451" s="142"/>
    </row>
    <row r="11452" spans="19:20" x14ac:dyDescent="0.3">
      <c r="S11452" s="142"/>
      <c r="T11452" s="142"/>
    </row>
    <row r="11453" spans="19:20" x14ac:dyDescent="0.3">
      <c r="S11453" s="142"/>
      <c r="T11453" s="142"/>
    </row>
    <row r="11454" spans="19:20" x14ac:dyDescent="0.3">
      <c r="S11454" s="142"/>
      <c r="T11454" s="142"/>
    </row>
    <row r="11455" spans="19:20" x14ac:dyDescent="0.3">
      <c r="S11455" s="142"/>
      <c r="T11455" s="142"/>
    </row>
    <row r="11456" spans="19:20" x14ac:dyDescent="0.3">
      <c r="S11456" s="142"/>
      <c r="T11456" s="142"/>
    </row>
    <row r="11457" spans="19:20" x14ac:dyDescent="0.3">
      <c r="S11457" s="142"/>
      <c r="T11457" s="142"/>
    </row>
    <row r="11458" spans="19:20" x14ac:dyDescent="0.3">
      <c r="S11458" s="142"/>
      <c r="T11458" s="142"/>
    </row>
    <row r="11459" spans="19:20" x14ac:dyDescent="0.3">
      <c r="S11459" s="142"/>
      <c r="T11459" s="142"/>
    </row>
    <row r="11460" spans="19:20" x14ac:dyDescent="0.3">
      <c r="S11460" s="142"/>
      <c r="T11460" s="142"/>
    </row>
    <row r="11461" spans="19:20" x14ac:dyDescent="0.3">
      <c r="S11461" s="142"/>
      <c r="T11461" s="142"/>
    </row>
    <row r="11462" spans="19:20" x14ac:dyDescent="0.3">
      <c r="S11462" s="142"/>
      <c r="T11462" s="142"/>
    </row>
    <row r="11463" spans="19:20" x14ac:dyDescent="0.3">
      <c r="S11463" s="142"/>
      <c r="T11463" s="142"/>
    </row>
    <row r="11464" spans="19:20" x14ac:dyDescent="0.3">
      <c r="S11464" s="142"/>
      <c r="T11464" s="142"/>
    </row>
    <row r="11465" spans="19:20" x14ac:dyDescent="0.3">
      <c r="S11465" s="142"/>
      <c r="T11465" s="142"/>
    </row>
    <row r="11466" spans="19:20" x14ac:dyDescent="0.3">
      <c r="S11466" s="142"/>
      <c r="T11466" s="142"/>
    </row>
    <row r="11467" spans="19:20" x14ac:dyDescent="0.3">
      <c r="S11467" s="142"/>
      <c r="T11467" s="142"/>
    </row>
    <row r="11468" spans="19:20" x14ac:dyDescent="0.3">
      <c r="S11468" s="142"/>
      <c r="T11468" s="142"/>
    </row>
    <row r="11469" spans="19:20" x14ac:dyDescent="0.3">
      <c r="S11469" s="142"/>
      <c r="T11469" s="142"/>
    </row>
    <row r="11470" spans="19:20" x14ac:dyDescent="0.3">
      <c r="S11470" s="142"/>
      <c r="T11470" s="142"/>
    </row>
    <row r="11471" spans="19:20" x14ac:dyDescent="0.3">
      <c r="S11471" s="142"/>
      <c r="T11471" s="142"/>
    </row>
    <row r="11472" spans="19:20" x14ac:dyDescent="0.3">
      <c r="S11472" s="142"/>
      <c r="T11472" s="142"/>
    </row>
    <row r="11473" spans="19:20" x14ac:dyDescent="0.3">
      <c r="S11473" s="142"/>
      <c r="T11473" s="142"/>
    </row>
    <row r="11474" spans="19:20" x14ac:dyDescent="0.3">
      <c r="S11474" s="142"/>
      <c r="T11474" s="142"/>
    </row>
    <row r="11475" spans="19:20" x14ac:dyDescent="0.3">
      <c r="S11475" s="142"/>
      <c r="T11475" s="142"/>
    </row>
    <row r="11476" spans="19:20" x14ac:dyDescent="0.3">
      <c r="S11476" s="142"/>
      <c r="T11476" s="142"/>
    </row>
    <row r="11477" spans="19:20" x14ac:dyDescent="0.3">
      <c r="S11477" s="142"/>
      <c r="T11477" s="142"/>
    </row>
    <row r="11478" spans="19:20" x14ac:dyDescent="0.3">
      <c r="S11478" s="142"/>
      <c r="T11478" s="142"/>
    </row>
    <row r="11479" spans="19:20" x14ac:dyDescent="0.3">
      <c r="S11479" s="142"/>
      <c r="T11479" s="142"/>
    </row>
    <row r="11480" spans="19:20" x14ac:dyDescent="0.3">
      <c r="S11480" s="142"/>
      <c r="T11480" s="142"/>
    </row>
    <row r="11481" spans="19:20" x14ac:dyDescent="0.3">
      <c r="S11481" s="142"/>
      <c r="T11481" s="142"/>
    </row>
    <row r="11482" spans="19:20" x14ac:dyDescent="0.3">
      <c r="S11482" s="142"/>
      <c r="T11482" s="142"/>
    </row>
    <row r="11483" spans="19:20" x14ac:dyDescent="0.3">
      <c r="S11483" s="142"/>
      <c r="T11483" s="142"/>
    </row>
    <row r="11484" spans="19:20" x14ac:dyDescent="0.3">
      <c r="S11484" s="142"/>
      <c r="T11484" s="142"/>
    </row>
    <row r="11485" spans="19:20" x14ac:dyDescent="0.3">
      <c r="S11485" s="142"/>
      <c r="T11485" s="142"/>
    </row>
    <row r="11486" spans="19:20" x14ac:dyDescent="0.3">
      <c r="S11486" s="142"/>
      <c r="T11486" s="142"/>
    </row>
    <row r="11487" spans="19:20" x14ac:dyDescent="0.3">
      <c r="S11487" s="142"/>
      <c r="T11487" s="142"/>
    </row>
    <row r="11488" spans="19:20" x14ac:dyDescent="0.3">
      <c r="S11488" s="142"/>
      <c r="T11488" s="142"/>
    </row>
    <row r="11489" spans="19:20" x14ac:dyDescent="0.3">
      <c r="S11489" s="142"/>
      <c r="T11489" s="142"/>
    </row>
    <row r="11490" spans="19:20" x14ac:dyDescent="0.3">
      <c r="S11490" s="142"/>
      <c r="T11490" s="142"/>
    </row>
    <row r="11491" spans="19:20" x14ac:dyDescent="0.3">
      <c r="S11491" s="142"/>
      <c r="T11491" s="142"/>
    </row>
    <row r="11492" spans="19:20" x14ac:dyDescent="0.3">
      <c r="S11492" s="142"/>
      <c r="T11492" s="142"/>
    </row>
    <row r="11493" spans="19:20" x14ac:dyDescent="0.3">
      <c r="S11493" s="142"/>
      <c r="T11493" s="142"/>
    </row>
    <row r="11494" spans="19:20" x14ac:dyDescent="0.3">
      <c r="S11494" s="142"/>
      <c r="T11494" s="142"/>
    </row>
    <row r="11495" spans="19:20" x14ac:dyDescent="0.3">
      <c r="S11495" s="142"/>
      <c r="T11495" s="142"/>
    </row>
    <row r="11496" spans="19:20" x14ac:dyDescent="0.3">
      <c r="S11496" s="142"/>
      <c r="T11496" s="142"/>
    </row>
    <row r="11497" spans="19:20" x14ac:dyDescent="0.3">
      <c r="S11497" s="142"/>
      <c r="T11497" s="142"/>
    </row>
    <row r="11498" spans="19:20" x14ac:dyDescent="0.3">
      <c r="S11498" s="142"/>
      <c r="T11498" s="142"/>
    </row>
    <row r="11499" spans="19:20" x14ac:dyDescent="0.3">
      <c r="S11499" s="142"/>
      <c r="T11499" s="142"/>
    </row>
    <row r="11500" spans="19:20" x14ac:dyDescent="0.3">
      <c r="S11500" s="142"/>
      <c r="T11500" s="142"/>
    </row>
    <row r="11501" spans="19:20" x14ac:dyDescent="0.3">
      <c r="S11501" s="142"/>
      <c r="T11501" s="142"/>
    </row>
    <row r="11502" spans="19:20" x14ac:dyDescent="0.3">
      <c r="S11502" s="142"/>
      <c r="T11502" s="142"/>
    </row>
    <row r="11503" spans="19:20" x14ac:dyDescent="0.3">
      <c r="S11503" s="142"/>
      <c r="T11503" s="142"/>
    </row>
    <row r="11504" spans="19:20" x14ac:dyDescent="0.3">
      <c r="S11504" s="142"/>
      <c r="T11504" s="142"/>
    </row>
    <row r="11505" spans="19:20" x14ac:dyDescent="0.3">
      <c r="S11505" s="142"/>
      <c r="T11505" s="142"/>
    </row>
    <row r="11506" spans="19:20" x14ac:dyDescent="0.3">
      <c r="S11506" s="142"/>
      <c r="T11506" s="142"/>
    </row>
    <row r="11507" spans="19:20" x14ac:dyDescent="0.3">
      <c r="S11507" s="142"/>
      <c r="T11507" s="142"/>
    </row>
    <row r="11508" spans="19:20" x14ac:dyDescent="0.3">
      <c r="S11508" s="142"/>
      <c r="T11508" s="142"/>
    </row>
    <row r="11509" spans="19:20" x14ac:dyDescent="0.3">
      <c r="S11509" s="142"/>
      <c r="T11509" s="142"/>
    </row>
    <row r="11510" spans="19:20" x14ac:dyDescent="0.3">
      <c r="S11510" s="142"/>
      <c r="T11510" s="142"/>
    </row>
    <row r="11511" spans="19:20" x14ac:dyDescent="0.3">
      <c r="S11511" s="142"/>
      <c r="T11511" s="142"/>
    </row>
    <row r="11512" spans="19:20" x14ac:dyDescent="0.3">
      <c r="S11512" s="142"/>
      <c r="T11512" s="142"/>
    </row>
    <row r="11513" spans="19:20" x14ac:dyDescent="0.3">
      <c r="S11513" s="142"/>
      <c r="T11513" s="142"/>
    </row>
    <row r="11514" spans="19:20" x14ac:dyDescent="0.3">
      <c r="S11514" s="142"/>
      <c r="T11514" s="142"/>
    </row>
    <row r="11515" spans="19:20" x14ac:dyDescent="0.3">
      <c r="S11515" s="142"/>
      <c r="T11515" s="142"/>
    </row>
    <row r="11516" spans="19:20" x14ac:dyDescent="0.3">
      <c r="S11516" s="142"/>
      <c r="T11516" s="142"/>
    </row>
    <row r="11517" spans="19:20" x14ac:dyDescent="0.3">
      <c r="S11517" s="142"/>
      <c r="T11517" s="142"/>
    </row>
    <row r="11518" spans="19:20" x14ac:dyDescent="0.3">
      <c r="S11518" s="142"/>
      <c r="T11518" s="142"/>
    </row>
    <row r="11519" spans="19:20" x14ac:dyDescent="0.3">
      <c r="S11519" s="142"/>
      <c r="T11519" s="142"/>
    </row>
    <row r="11520" spans="19:20" x14ac:dyDescent="0.3">
      <c r="S11520" s="142"/>
      <c r="T11520" s="142"/>
    </row>
    <row r="11521" spans="19:20" x14ac:dyDescent="0.3">
      <c r="S11521" s="142"/>
      <c r="T11521" s="142"/>
    </row>
    <row r="11522" spans="19:20" x14ac:dyDescent="0.3">
      <c r="S11522" s="142"/>
      <c r="T11522" s="142"/>
    </row>
    <row r="11523" spans="19:20" x14ac:dyDescent="0.3">
      <c r="S11523" s="142"/>
      <c r="T11523" s="142"/>
    </row>
    <row r="11524" spans="19:20" x14ac:dyDescent="0.3">
      <c r="S11524" s="142"/>
      <c r="T11524" s="142"/>
    </row>
    <row r="11525" spans="19:20" x14ac:dyDescent="0.3">
      <c r="S11525" s="142"/>
      <c r="T11525" s="142"/>
    </row>
    <row r="11526" spans="19:20" x14ac:dyDescent="0.3">
      <c r="S11526" s="142"/>
      <c r="T11526" s="142"/>
    </row>
    <row r="11527" spans="19:20" x14ac:dyDescent="0.3">
      <c r="S11527" s="142"/>
      <c r="T11527" s="142"/>
    </row>
    <row r="11528" spans="19:20" x14ac:dyDescent="0.3">
      <c r="S11528" s="142"/>
      <c r="T11528" s="142"/>
    </row>
    <row r="11529" spans="19:20" x14ac:dyDescent="0.3">
      <c r="S11529" s="142"/>
      <c r="T11529" s="142"/>
    </row>
    <row r="11530" spans="19:20" x14ac:dyDescent="0.3">
      <c r="S11530" s="142"/>
      <c r="T11530" s="142"/>
    </row>
    <row r="11531" spans="19:20" x14ac:dyDescent="0.3">
      <c r="S11531" s="142"/>
      <c r="T11531" s="142"/>
    </row>
    <row r="11532" spans="19:20" x14ac:dyDescent="0.3">
      <c r="S11532" s="142"/>
      <c r="T11532" s="142"/>
    </row>
    <row r="11533" spans="19:20" x14ac:dyDescent="0.3">
      <c r="S11533" s="142"/>
      <c r="T11533" s="142"/>
    </row>
    <row r="11534" spans="19:20" x14ac:dyDescent="0.3">
      <c r="S11534" s="142"/>
      <c r="T11534" s="142"/>
    </row>
    <row r="11535" spans="19:20" x14ac:dyDescent="0.3">
      <c r="S11535" s="142"/>
      <c r="T11535" s="142"/>
    </row>
    <row r="11536" spans="19:20" x14ac:dyDescent="0.3">
      <c r="S11536" s="142"/>
      <c r="T11536" s="142"/>
    </row>
    <row r="11537" spans="19:20" x14ac:dyDescent="0.3">
      <c r="S11537" s="142"/>
      <c r="T11537" s="142"/>
    </row>
    <row r="11538" spans="19:20" x14ac:dyDescent="0.3">
      <c r="S11538" s="142"/>
      <c r="T11538" s="142"/>
    </row>
    <row r="11539" spans="19:20" x14ac:dyDescent="0.3">
      <c r="S11539" s="142"/>
      <c r="T11539" s="142"/>
    </row>
    <row r="11540" spans="19:20" x14ac:dyDescent="0.3">
      <c r="S11540" s="142"/>
      <c r="T11540" s="142"/>
    </row>
    <row r="11541" spans="19:20" x14ac:dyDescent="0.3">
      <c r="S11541" s="142"/>
      <c r="T11541" s="142"/>
    </row>
    <row r="11542" spans="19:20" x14ac:dyDescent="0.3">
      <c r="S11542" s="142"/>
      <c r="T11542" s="142"/>
    </row>
    <row r="11543" spans="19:20" x14ac:dyDescent="0.3">
      <c r="S11543" s="142"/>
      <c r="T11543" s="142"/>
    </row>
    <row r="11544" spans="19:20" x14ac:dyDescent="0.3">
      <c r="S11544" s="142"/>
      <c r="T11544" s="142"/>
    </row>
    <row r="11545" spans="19:20" x14ac:dyDescent="0.3">
      <c r="S11545" s="142"/>
      <c r="T11545" s="142"/>
    </row>
    <row r="11546" spans="19:20" x14ac:dyDescent="0.3">
      <c r="S11546" s="142"/>
      <c r="T11546" s="142"/>
    </row>
    <row r="11547" spans="19:20" x14ac:dyDescent="0.3">
      <c r="S11547" s="142"/>
      <c r="T11547" s="142"/>
    </row>
    <row r="11548" spans="19:20" x14ac:dyDescent="0.3">
      <c r="S11548" s="142"/>
      <c r="T11548" s="142"/>
    </row>
    <row r="11549" spans="19:20" x14ac:dyDescent="0.3">
      <c r="S11549" s="142"/>
      <c r="T11549" s="142"/>
    </row>
    <row r="11550" spans="19:20" x14ac:dyDescent="0.3">
      <c r="S11550" s="142"/>
      <c r="T11550" s="142"/>
    </row>
    <row r="11551" spans="19:20" x14ac:dyDescent="0.3">
      <c r="S11551" s="142"/>
      <c r="T11551" s="142"/>
    </row>
    <row r="11552" spans="19:20" x14ac:dyDescent="0.3">
      <c r="S11552" s="142"/>
      <c r="T11552" s="142"/>
    </row>
    <row r="11553" spans="19:20" x14ac:dyDescent="0.3">
      <c r="S11553" s="142"/>
      <c r="T11553" s="142"/>
    </row>
    <row r="11554" spans="19:20" x14ac:dyDescent="0.3">
      <c r="S11554" s="142"/>
      <c r="T11554" s="142"/>
    </row>
    <row r="11555" spans="19:20" x14ac:dyDescent="0.3">
      <c r="S11555" s="142"/>
      <c r="T11555" s="142"/>
    </row>
    <row r="11556" spans="19:20" x14ac:dyDescent="0.3">
      <c r="S11556" s="142"/>
      <c r="T11556" s="142"/>
    </row>
    <row r="11557" spans="19:20" x14ac:dyDescent="0.3">
      <c r="S11557" s="142"/>
      <c r="T11557" s="142"/>
    </row>
    <row r="11558" spans="19:20" x14ac:dyDescent="0.3">
      <c r="S11558" s="142"/>
      <c r="T11558" s="142"/>
    </row>
    <row r="11559" spans="19:20" x14ac:dyDescent="0.3">
      <c r="S11559" s="142"/>
      <c r="T11559" s="142"/>
    </row>
    <row r="11560" spans="19:20" x14ac:dyDescent="0.3">
      <c r="S11560" s="142"/>
      <c r="T11560" s="142"/>
    </row>
    <row r="11561" spans="19:20" x14ac:dyDescent="0.3">
      <c r="S11561" s="142"/>
      <c r="T11561" s="142"/>
    </row>
    <row r="11562" spans="19:20" x14ac:dyDescent="0.3">
      <c r="S11562" s="142"/>
      <c r="T11562" s="142"/>
    </row>
    <row r="11563" spans="19:20" x14ac:dyDescent="0.3">
      <c r="S11563" s="142"/>
      <c r="T11563" s="142"/>
    </row>
    <row r="11564" spans="19:20" x14ac:dyDescent="0.3">
      <c r="S11564" s="142"/>
      <c r="T11564" s="142"/>
    </row>
    <row r="11565" spans="19:20" x14ac:dyDescent="0.3">
      <c r="S11565" s="142"/>
      <c r="T11565" s="142"/>
    </row>
    <row r="11566" spans="19:20" x14ac:dyDescent="0.3">
      <c r="S11566" s="142"/>
      <c r="T11566" s="142"/>
    </row>
    <row r="11567" spans="19:20" x14ac:dyDescent="0.3">
      <c r="S11567" s="142"/>
      <c r="T11567" s="142"/>
    </row>
    <row r="11568" spans="19:20" x14ac:dyDescent="0.3">
      <c r="S11568" s="142"/>
      <c r="T11568" s="142"/>
    </row>
    <row r="11569" spans="19:20" x14ac:dyDescent="0.3">
      <c r="S11569" s="142"/>
      <c r="T11569" s="142"/>
    </row>
    <row r="11570" spans="19:20" x14ac:dyDescent="0.3">
      <c r="S11570" s="142"/>
      <c r="T11570" s="142"/>
    </row>
    <row r="11571" spans="19:20" x14ac:dyDescent="0.3">
      <c r="S11571" s="142"/>
      <c r="T11571" s="142"/>
    </row>
    <row r="11572" spans="19:20" x14ac:dyDescent="0.3">
      <c r="S11572" s="142"/>
      <c r="T11572" s="142"/>
    </row>
    <row r="11573" spans="19:20" x14ac:dyDescent="0.3">
      <c r="S11573" s="142"/>
      <c r="T11573" s="142"/>
    </row>
    <row r="11574" spans="19:20" x14ac:dyDescent="0.3">
      <c r="S11574" s="142"/>
      <c r="T11574" s="142"/>
    </row>
    <row r="11575" spans="19:20" x14ac:dyDescent="0.3">
      <c r="S11575" s="142"/>
      <c r="T11575" s="142"/>
    </row>
    <row r="11576" spans="19:20" x14ac:dyDescent="0.3">
      <c r="S11576" s="142"/>
      <c r="T11576" s="142"/>
    </row>
    <row r="11577" spans="19:20" x14ac:dyDescent="0.3">
      <c r="S11577" s="142"/>
      <c r="T11577" s="142"/>
    </row>
    <row r="11578" spans="19:20" x14ac:dyDescent="0.3">
      <c r="S11578" s="142"/>
      <c r="T11578" s="142"/>
    </row>
    <row r="11579" spans="19:20" x14ac:dyDescent="0.3">
      <c r="S11579" s="142"/>
      <c r="T11579" s="142"/>
    </row>
    <row r="11580" spans="19:20" x14ac:dyDescent="0.3">
      <c r="S11580" s="142"/>
      <c r="T11580" s="142"/>
    </row>
    <row r="11581" spans="19:20" x14ac:dyDescent="0.3">
      <c r="S11581" s="142"/>
      <c r="T11581" s="142"/>
    </row>
    <row r="11582" spans="19:20" x14ac:dyDescent="0.3">
      <c r="S11582" s="142"/>
      <c r="T11582" s="142"/>
    </row>
    <row r="11583" spans="19:20" x14ac:dyDescent="0.3">
      <c r="S11583" s="142"/>
      <c r="T11583" s="142"/>
    </row>
    <row r="11584" spans="19:20" x14ac:dyDescent="0.3">
      <c r="S11584" s="142"/>
      <c r="T11584" s="142"/>
    </row>
    <row r="11585" spans="19:20" x14ac:dyDescent="0.3">
      <c r="S11585" s="142"/>
      <c r="T11585" s="142"/>
    </row>
    <row r="11586" spans="19:20" x14ac:dyDescent="0.3">
      <c r="S11586" s="142"/>
      <c r="T11586" s="142"/>
    </row>
    <row r="11587" spans="19:20" x14ac:dyDescent="0.3">
      <c r="S11587" s="142"/>
      <c r="T11587" s="142"/>
    </row>
    <row r="11588" spans="19:20" x14ac:dyDescent="0.3">
      <c r="S11588" s="142"/>
      <c r="T11588" s="142"/>
    </row>
    <row r="11589" spans="19:20" x14ac:dyDescent="0.3">
      <c r="S11589" s="142"/>
      <c r="T11589" s="142"/>
    </row>
    <row r="11590" spans="19:20" x14ac:dyDescent="0.3">
      <c r="S11590" s="142"/>
      <c r="T11590" s="142"/>
    </row>
    <row r="11591" spans="19:20" x14ac:dyDescent="0.3">
      <c r="S11591" s="142"/>
      <c r="T11591" s="142"/>
    </row>
    <row r="11592" spans="19:20" x14ac:dyDescent="0.3">
      <c r="S11592" s="142"/>
      <c r="T11592" s="142"/>
    </row>
    <row r="11593" spans="19:20" x14ac:dyDescent="0.3">
      <c r="S11593" s="142"/>
      <c r="T11593" s="142"/>
    </row>
    <row r="11594" spans="19:20" x14ac:dyDescent="0.3">
      <c r="S11594" s="142"/>
      <c r="T11594" s="142"/>
    </row>
    <row r="11595" spans="19:20" x14ac:dyDescent="0.3">
      <c r="S11595" s="142"/>
      <c r="T11595" s="142"/>
    </row>
    <row r="11596" spans="19:20" x14ac:dyDescent="0.3">
      <c r="S11596" s="142"/>
      <c r="T11596" s="142"/>
    </row>
    <row r="11597" spans="19:20" x14ac:dyDescent="0.3">
      <c r="S11597" s="142"/>
      <c r="T11597" s="142"/>
    </row>
    <row r="11598" spans="19:20" x14ac:dyDescent="0.3">
      <c r="S11598" s="142"/>
      <c r="T11598" s="142"/>
    </row>
    <row r="11599" spans="19:20" x14ac:dyDescent="0.3">
      <c r="S11599" s="142"/>
      <c r="T11599" s="142"/>
    </row>
    <row r="11600" spans="19:20" x14ac:dyDescent="0.3">
      <c r="S11600" s="142"/>
      <c r="T11600" s="142"/>
    </row>
    <row r="11601" spans="19:20" x14ac:dyDescent="0.3">
      <c r="S11601" s="142"/>
      <c r="T11601" s="142"/>
    </row>
    <row r="11602" spans="19:20" x14ac:dyDescent="0.3">
      <c r="S11602" s="142"/>
      <c r="T11602" s="142"/>
    </row>
    <row r="11603" spans="19:20" x14ac:dyDescent="0.3">
      <c r="S11603" s="142"/>
      <c r="T11603" s="142"/>
    </row>
    <row r="11604" spans="19:20" x14ac:dyDescent="0.3">
      <c r="S11604" s="142"/>
      <c r="T11604" s="142"/>
    </row>
    <row r="11605" spans="19:20" x14ac:dyDescent="0.3">
      <c r="S11605" s="142"/>
      <c r="T11605" s="142"/>
    </row>
    <row r="11606" spans="19:20" x14ac:dyDescent="0.3">
      <c r="S11606" s="142"/>
      <c r="T11606" s="142"/>
    </row>
    <row r="11607" spans="19:20" x14ac:dyDescent="0.3">
      <c r="S11607" s="142"/>
      <c r="T11607" s="142"/>
    </row>
    <row r="11608" spans="19:20" x14ac:dyDescent="0.3">
      <c r="S11608" s="142"/>
      <c r="T11608" s="142"/>
    </row>
    <row r="11609" spans="19:20" x14ac:dyDescent="0.3">
      <c r="S11609" s="142"/>
      <c r="T11609" s="142"/>
    </row>
    <row r="11610" spans="19:20" x14ac:dyDescent="0.3">
      <c r="S11610" s="142"/>
      <c r="T11610" s="142"/>
    </row>
    <row r="11611" spans="19:20" x14ac:dyDescent="0.3">
      <c r="S11611" s="142"/>
      <c r="T11611" s="142"/>
    </row>
    <row r="11612" spans="19:20" x14ac:dyDescent="0.3">
      <c r="S11612" s="142"/>
      <c r="T11612" s="142"/>
    </row>
    <row r="11613" spans="19:20" x14ac:dyDescent="0.3">
      <c r="S11613" s="142"/>
      <c r="T11613" s="142"/>
    </row>
    <row r="11614" spans="19:20" x14ac:dyDescent="0.3">
      <c r="S11614" s="142"/>
      <c r="T11614" s="142"/>
    </row>
    <row r="11615" spans="19:20" x14ac:dyDescent="0.3">
      <c r="S11615" s="142"/>
      <c r="T11615" s="142"/>
    </row>
    <row r="11616" spans="19:20" x14ac:dyDescent="0.3">
      <c r="S11616" s="142"/>
      <c r="T11616" s="142"/>
    </row>
    <row r="11617" spans="19:20" x14ac:dyDescent="0.3">
      <c r="S11617" s="142"/>
      <c r="T11617" s="142"/>
    </row>
    <row r="11618" spans="19:20" x14ac:dyDescent="0.3">
      <c r="S11618" s="142"/>
      <c r="T11618" s="142"/>
    </row>
    <row r="11619" spans="19:20" x14ac:dyDescent="0.3">
      <c r="S11619" s="142"/>
      <c r="T11619" s="142"/>
    </row>
    <row r="11620" spans="19:20" x14ac:dyDescent="0.3">
      <c r="S11620" s="142"/>
      <c r="T11620" s="142"/>
    </row>
    <row r="11621" spans="19:20" x14ac:dyDescent="0.3">
      <c r="S11621" s="142"/>
      <c r="T11621" s="142"/>
    </row>
    <row r="11622" spans="19:20" x14ac:dyDescent="0.3">
      <c r="S11622" s="142"/>
      <c r="T11622" s="142"/>
    </row>
    <row r="11623" spans="19:20" x14ac:dyDescent="0.3">
      <c r="S11623" s="142"/>
      <c r="T11623" s="142"/>
    </row>
    <row r="11624" spans="19:20" x14ac:dyDescent="0.3">
      <c r="S11624" s="142"/>
      <c r="T11624" s="142"/>
    </row>
    <row r="11625" spans="19:20" x14ac:dyDescent="0.3">
      <c r="S11625" s="142"/>
      <c r="T11625" s="142"/>
    </row>
    <row r="11626" spans="19:20" x14ac:dyDescent="0.3">
      <c r="S11626" s="142"/>
      <c r="T11626" s="142"/>
    </row>
    <row r="11627" spans="19:20" x14ac:dyDescent="0.3">
      <c r="S11627" s="142"/>
      <c r="T11627" s="142"/>
    </row>
    <row r="11628" spans="19:20" x14ac:dyDescent="0.3">
      <c r="S11628" s="142"/>
      <c r="T11628" s="142"/>
    </row>
    <row r="11629" spans="19:20" x14ac:dyDescent="0.3">
      <c r="S11629" s="142"/>
      <c r="T11629" s="142"/>
    </row>
    <row r="11630" spans="19:20" x14ac:dyDescent="0.3">
      <c r="S11630" s="142"/>
      <c r="T11630" s="142"/>
    </row>
    <row r="11631" spans="19:20" x14ac:dyDescent="0.3">
      <c r="S11631" s="142"/>
      <c r="T11631" s="142"/>
    </row>
    <row r="11632" spans="19:20" x14ac:dyDescent="0.3">
      <c r="S11632" s="142"/>
      <c r="T11632" s="142"/>
    </row>
    <row r="11633" spans="19:20" x14ac:dyDescent="0.3">
      <c r="S11633" s="142"/>
      <c r="T11633" s="142"/>
    </row>
    <row r="11634" spans="19:20" x14ac:dyDescent="0.3">
      <c r="S11634" s="142"/>
      <c r="T11634" s="142"/>
    </row>
    <row r="11635" spans="19:20" x14ac:dyDescent="0.3">
      <c r="S11635" s="142"/>
      <c r="T11635" s="142"/>
    </row>
    <row r="11636" spans="19:20" x14ac:dyDescent="0.3">
      <c r="S11636" s="142"/>
      <c r="T11636" s="142"/>
    </row>
    <row r="11637" spans="19:20" x14ac:dyDescent="0.3">
      <c r="S11637" s="142"/>
      <c r="T11637" s="142"/>
    </row>
    <row r="11638" spans="19:20" x14ac:dyDescent="0.3">
      <c r="S11638" s="142"/>
      <c r="T11638" s="142"/>
    </row>
    <row r="11639" spans="19:20" x14ac:dyDescent="0.3">
      <c r="S11639" s="142"/>
      <c r="T11639" s="142"/>
    </row>
    <row r="11640" spans="19:20" x14ac:dyDescent="0.3">
      <c r="S11640" s="142"/>
      <c r="T11640" s="142"/>
    </row>
    <row r="11641" spans="19:20" x14ac:dyDescent="0.3">
      <c r="S11641" s="142"/>
      <c r="T11641" s="142"/>
    </row>
    <row r="11642" spans="19:20" x14ac:dyDescent="0.3">
      <c r="S11642" s="142"/>
      <c r="T11642" s="142"/>
    </row>
    <row r="11643" spans="19:20" x14ac:dyDescent="0.3">
      <c r="S11643" s="142"/>
      <c r="T11643" s="142"/>
    </row>
    <row r="11644" spans="19:20" x14ac:dyDescent="0.3">
      <c r="S11644" s="142"/>
      <c r="T11644" s="142"/>
    </row>
    <row r="11645" spans="19:20" x14ac:dyDescent="0.3">
      <c r="S11645" s="142"/>
      <c r="T11645" s="142"/>
    </row>
    <row r="11646" spans="19:20" x14ac:dyDescent="0.3">
      <c r="S11646" s="142"/>
      <c r="T11646" s="142"/>
    </row>
    <row r="11647" spans="19:20" x14ac:dyDescent="0.3">
      <c r="S11647" s="142"/>
      <c r="T11647" s="142"/>
    </row>
    <row r="11648" spans="19:20" x14ac:dyDescent="0.3">
      <c r="S11648" s="142"/>
      <c r="T11648" s="142"/>
    </row>
    <row r="11649" spans="19:20" x14ac:dyDescent="0.3">
      <c r="S11649" s="142"/>
      <c r="T11649" s="142"/>
    </row>
    <row r="11650" spans="19:20" x14ac:dyDescent="0.3">
      <c r="S11650" s="142"/>
      <c r="T11650" s="142"/>
    </row>
    <row r="11651" spans="19:20" x14ac:dyDescent="0.3">
      <c r="S11651" s="142"/>
      <c r="T11651" s="142"/>
    </row>
    <row r="11652" spans="19:20" x14ac:dyDescent="0.3">
      <c r="S11652" s="142"/>
      <c r="T11652" s="142"/>
    </row>
    <row r="11653" spans="19:20" x14ac:dyDescent="0.3">
      <c r="S11653" s="142"/>
      <c r="T11653" s="142"/>
    </row>
    <row r="11654" spans="19:20" x14ac:dyDescent="0.3">
      <c r="S11654" s="142"/>
      <c r="T11654" s="142"/>
    </row>
    <row r="11655" spans="19:20" x14ac:dyDescent="0.3">
      <c r="S11655" s="142"/>
      <c r="T11655" s="142"/>
    </row>
    <row r="11656" spans="19:20" x14ac:dyDescent="0.3">
      <c r="S11656" s="142"/>
      <c r="T11656" s="142"/>
    </row>
    <row r="11657" spans="19:20" x14ac:dyDescent="0.3">
      <c r="S11657" s="142"/>
      <c r="T11657" s="142"/>
    </row>
    <row r="11658" spans="19:20" x14ac:dyDescent="0.3">
      <c r="S11658" s="142"/>
      <c r="T11658" s="142"/>
    </row>
    <row r="11659" spans="19:20" x14ac:dyDescent="0.3">
      <c r="S11659" s="142"/>
      <c r="T11659" s="142"/>
    </row>
    <row r="11660" spans="19:20" x14ac:dyDescent="0.3">
      <c r="S11660" s="142"/>
      <c r="T11660" s="142"/>
    </row>
    <row r="11661" spans="19:20" x14ac:dyDescent="0.3">
      <c r="S11661" s="142"/>
      <c r="T11661" s="142"/>
    </row>
    <row r="11662" spans="19:20" x14ac:dyDescent="0.3">
      <c r="S11662" s="142"/>
      <c r="T11662" s="142"/>
    </row>
    <row r="11663" spans="19:20" x14ac:dyDescent="0.3">
      <c r="S11663" s="142"/>
      <c r="T11663" s="142"/>
    </row>
    <row r="11664" spans="19:20" x14ac:dyDescent="0.3">
      <c r="S11664" s="142"/>
      <c r="T11664" s="142"/>
    </row>
    <row r="11665" spans="19:20" x14ac:dyDescent="0.3">
      <c r="S11665" s="142"/>
      <c r="T11665" s="142"/>
    </row>
    <row r="11666" spans="19:20" x14ac:dyDescent="0.3">
      <c r="S11666" s="142"/>
      <c r="T11666" s="142"/>
    </row>
    <row r="11667" spans="19:20" x14ac:dyDescent="0.3">
      <c r="S11667" s="142"/>
      <c r="T11667" s="142"/>
    </row>
    <row r="11668" spans="19:20" x14ac:dyDescent="0.3">
      <c r="S11668" s="142"/>
      <c r="T11668" s="142"/>
    </row>
    <row r="11669" spans="19:20" x14ac:dyDescent="0.3">
      <c r="S11669" s="142"/>
      <c r="T11669" s="142"/>
    </row>
    <row r="11670" spans="19:20" x14ac:dyDescent="0.3">
      <c r="S11670" s="142"/>
      <c r="T11670" s="142"/>
    </row>
    <row r="11671" spans="19:20" x14ac:dyDescent="0.3">
      <c r="S11671" s="142"/>
      <c r="T11671" s="142"/>
    </row>
    <row r="11672" spans="19:20" x14ac:dyDescent="0.3">
      <c r="S11672" s="142"/>
      <c r="T11672" s="142"/>
    </row>
    <row r="11673" spans="19:20" x14ac:dyDescent="0.3">
      <c r="S11673" s="142"/>
      <c r="T11673" s="142"/>
    </row>
    <row r="11674" spans="19:20" x14ac:dyDescent="0.3">
      <c r="S11674" s="142"/>
      <c r="T11674" s="142"/>
    </row>
    <row r="11675" spans="19:20" x14ac:dyDescent="0.3">
      <c r="S11675" s="142"/>
      <c r="T11675" s="142"/>
    </row>
    <row r="11676" spans="19:20" x14ac:dyDescent="0.3">
      <c r="S11676" s="142"/>
      <c r="T11676" s="142"/>
    </row>
    <row r="11677" spans="19:20" x14ac:dyDescent="0.3">
      <c r="S11677" s="142"/>
      <c r="T11677" s="142"/>
    </row>
    <row r="11678" spans="19:20" x14ac:dyDescent="0.3">
      <c r="S11678" s="142"/>
      <c r="T11678" s="142"/>
    </row>
    <row r="11679" spans="19:20" x14ac:dyDescent="0.3">
      <c r="S11679" s="142"/>
      <c r="T11679" s="142"/>
    </row>
    <row r="11680" spans="19:20" x14ac:dyDescent="0.3">
      <c r="S11680" s="142"/>
      <c r="T11680" s="142"/>
    </row>
    <row r="11681" spans="19:20" x14ac:dyDescent="0.3">
      <c r="S11681" s="142"/>
      <c r="T11681" s="142"/>
    </row>
    <row r="11682" spans="19:20" x14ac:dyDescent="0.3">
      <c r="S11682" s="142"/>
      <c r="T11682" s="142"/>
    </row>
    <row r="11683" spans="19:20" x14ac:dyDescent="0.3">
      <c r="S11683" s="142"/>
      <c r="T11683" s="142"/>
    </row>
    <row r="11684" spans="19:20" x14ac:dyDescent="0.3">
      <c r="S11684" s="142"/>
      <c r="T11684" s="142"/>
    </row>
    <row r="11685" spans="19:20" x14ac:dyDescent="0.3">
      <c r="S11685" s="142"/>
      <c r="T11685" s="142"/>
    </row>
    <row r="11686" spans="19:20" x14ac:dyDescent="0.3">
      <c r="S11686" s="142"/>
      <c r="T11686" s="142"/>
    </row>
    <row r="11687" spans="19:20" x14ac:dyDescent="0.3">
      <c r="S11687" s="142"/>
      <c r="T11687" s="142"/>
    </row>
    <row r="11688" spans="19:20" x14ac:dyDescent="0.3">
      <c r="S11688" s="142"/>
      <c r="T11688" s="142"/>
    </row>
    <row r="11689" spans="19:20" x14ac:dyDescent="0.3">
      <c r="S11689" s="142"/>
      <c r="T11689" s="142"/>
    </row>
    <row r="11690" spans="19:20" x14ac:dyDescent="0.3">
      <c r="S11690" s="142"/>
      <c r="T11690" s="142"/>
    </row>
    <row r="11691" spans="19:20" x14ac:dyDescent="0.3">
      <c r="S11691" s="142"/>
      <c r="T11691" s="142"/>
    </row>
    <row r="11692" spans="19:20" x14ac:dyDescent="0.3">
      <c r="S11692" s="142"/>
      <c r="T11692" s="142"/>
    </row>
    <row r="11693" spans="19:20" x14ac:dyDescent="0.3">
      <c r="S11693" s="142"/>
      <c r="T11693" s="142"/>
    </row>
    <row r="11694" spans="19:20" x14ac:dyDescent="0.3">
      <c r="S11694" s="142"/>
      <c r="T11694" s="142"/>
    </row>
    <row r="11695" spans="19:20" x14ac:dyDescent="0.3">
      <c r="S11695" s="142"/>
      <c r="T11695" s="142"/>
    </row>
    <row r="11696" spans="19:20" x14ac:dyDescent="0.3">
      <c r="S11696" s="142"/>
      <c r="T11696" s="142"/>
    </row>
    <row r="11697" spans="19:20" x14ac:dyDescent="0.3">
      <c r="S11697" s="142"/>
      <c r="T11697" s="142"/>
    </row>
    <row r="11698" spans="19:20" x14ac:dyDescent="0.3">
      <c r="S11698" s="142"/>
      <c r="T11698" s="142"/>
    </row>
    <row r="11699" spans="19:20" x14ac:dyDescent="0.3">
      <c r="S11699" s="142"/>
      <c r="T11699" s="142"/>
    </row>
    <row r="11700" spans="19:20" x14ac:dyDescent="0.3">
      <c r="S11700" s="142"/>
      <c r="T11700" s="142"/>
    </row>
    <row r="11701" spans="19:20" x14ac:dyDescent="0.3">
      <c r="S11701" s="142"/>
      <c r="T11701" s="142"/>
    </row>
    <row r="11702" spans="19:20" x14ac:dyDescent="0.3">
      <c r="S11702" s="142"/>
      <c r="T11702" s="142"/>
    </row>
    <row r="11703" spans="19:20" x14ac:dyDescent="0.3">
      <c r="S11703" s="142"/>
      <c r="T11703" s="142"/>
    </row>
    <row r="11704" spans="19:20" x14ac:dyDescent="0.3">
      <c r="S11704" s="142"/>
      <c r="T11704" s="142"/>
    </row>
    <row r="11705" spans="19:20" x14ac:dyDescent="0.3">
      <c r="S11705" s="142"/>
      <c r="T11705" s="142"/>
    </row>
    <row r="11706" spans="19:20" x14ac:dyDescent="0.3">
      <c r="S11706" s="142"/>
      <c r="T11706" s="142"/>
    </row>
    <row r="11707" spans="19:20" x14ac:dyDescent="0.3">
      <c r="S11707" s="142"/>
      <c r="T11707" s="142"/>
    </row>
    <row r="11708" spans="19:20" x14ac:dyDescent="0.3">
      <c r="S11708" s="142"/>
      <c r="T11708" s="142"/>
    </row>
    <row r="11709" spans="19:20" x14ac:dyDescent="0.3">
      <c r="S11709" s="142"/>
      <c r="T11709" s="142"/>
    </row>
    <row r="11710" spans="19:20" x14ac:dyDescent="0.3">
      <c r="S11710" s="142"/>
      <c r="T11710" s="142"/>
    </row>
    <row r="11711" spans="19:20" x14ac:dyDescent="0.3">
      <c r="S11711" s="142"/>
      <c r="T11711" s="142"/>
    </row>
    <row r="11712" spans="19:20" x14ac:dyDescent="0.3">
      <c r="S11712" s="142"/>
      <c r="T11712" s="142"/>
    </row>
    <row r="11713" spans="19:20" x14ac:dyDescent="0.3">
      <c r="S11713" s="142"/>
      <c r="T11713" s="142"/>
    </row>
    <row r="11714" spans="19:20" x14ac:dyDescent="0.3">
      <c r="S11714" s="142"/>
      <c r="T11714" s="142"/>
    </row>
    <row r="11715" spans="19:20" x14ac:dyDescent="0.3">
      <c r="S11715" s="142"/>
      <c r="T11715" s="142"/>
    </row>
    <row r="11716" spans="19:20" x14ac:dyDescent="0.3">
      <c r="S11716" s="142"/>
      <c r="T11716" s="142"/>
    </row>
    <row r="11717" spans="19:20" x14ac:dyDescent="0.3">
      <c r="S11717" s="142"/>
      <c r="T11717" s="142"/>
    </row>
    <row r="11718" spans="19:20" x14ac:dyDescent="0.3">
      <c r="S11718" s="142"/>
      <c r="T11718" s="142"/>
    </row>
    <row r="11719" spans="19:20" x14ac:dyDescent="0.3">
      <c r="S11719" s="142"/>
      <c r="T11719" s="142"/>
    </row>
    <row r="11720" spans="19:20" x14ac:dyDescent="0.3">
      <c r="S11720" s="142"/>
      <c r="T11720" s="142"/>
    </row>
    <row r="11721" spans="19:20" x14ac:dyDescent="0.3">
      <c r="S11721" s="142"/>
      <c r="T11721" s="142"/>
    </row>
    <row r="11722" spans="19:20" x14ac:dyDescent="0.3">
      <c r="S11722" s="142"/>
      <c r="T11722" s="142"/>
    </row>
    <row r="11723" spans="19:20" x14ac:dyDescent="0.3">
      <c r="S11723" s="142"/>
      <c r="T11723" s="142"/>
    </row>
    <row r="11724" spans="19:20" x14ac:dyDescent="0.3">
      <c r="S11724" s="142"/>
      <c r="T11724" s="142"/>
    </row>
    <row r="11725" spans="19:20" x14ac:dyDescent="0.3">
      <c r="S11725" s="142"/>
      <c r="T11725" s="142"/>
    </row>
    <row r="11726" spans="19:20" x14ac:dyDescent="0.3">
      <c r="S11726" s="142"/>
      <c r="T11726" s="142"/>
    </row>
    <row r="11727" spans="19:20" x14ac:dyDescent="0.3">
      <c r="S11727" s="142"/>
      <c r="T11727" s="142"/>
    </row>
    <row r="11728" spans="19:20" x14ac:dyDescent="0.3">
      <c r="S11728" s="142"/>
      <c r="T11728" s="142"/>
    </row>
    <row r="11729" spans="19:20" x14ac:dyDescent="0.3">
      <c r="S11729" s="142"/>
      <c r="T11729" s="142"/>
    </row>
    <row r="11730" spans="19:20" x14ac:dyDescent="0.3">
      <c r="S11730" s="142"/>
      <c r="T11730" s="142"/>
    </row>
    <row r="11731" spans="19:20" x14ac:dyDescent="0.3">
      <c r="S11731" s="142"/>
      <c r="T11731" s="142"/>
    </row>
    <row r="11732" spans="19:20" x14ac:dyDescent="0.3">
      <c r="S11732" s="142"/>
      <c r="T11732" s="142"/>
    </row>
    <row r="11733" spans="19:20" x14ac:dyDescent="0.3">
      <c r="S11733" s="142"/>
      <c r="T11733" s="142"/>
    </row>
    <row r="11734" spans="19:20" x14ac:dyDescent="0.3">
      <c r="S11734" s="142"/>
      <c r="T11734" s="142"/>
    </row>
    <row r="11735" spans="19:20" x14ac:dyDescent="0.3">
      <c r="S11735" s="142"/>
      <c r="T11735" s="142"/>
    </row>
    <row r="11736" spans="19:20" x14ac:dyDescent="0.3">
      <c r="S11736" s="142"/>
      <c r="T11736" s="142"/>
    </row>
    <row r="11737" spans="19:20" x14ac:dyDescent="0.3">
      <c r="S11737" s="142"/>
      <c r="T11737" s="142"/>
    </row>
    <row r="11738" spans="19:20" x14ac:dyDescent="0.3">
      <c r="S11738" s="142"/>
      <c r="T11738" s="142"/>
    </row>
    <row r="11739" spans="19:20" x14ac:dyDescent="0.3">
      <c r="S11739" s="142"/>
      <c r="T11739" s="142"/>
    </row>
    <row r="11740" spans="19:20" x14ac:dyDescent="0.3">
      <c r="S11740" s="142"/>
      <c r="T11740" s="142"/>
    </row>
    <row r="11741" spans="19:20" x14ac:dyDescent="0.3">
      <c r="S11741" s="142"/>
      <c r="T11741" s="142"/>
    </row>
    <row r="11742" spans="19:20" x14ac:dyDescent="0.3">
      <c r="S11742" s="142"/>
      <c r="T11742" s="142"/>
    </row>
    <row r="11743" spans="19:20" x14ac:dyDescent="0.3">
      <c r="S11743" s="142"/>
      <c r="T11743" s="142"/>
    </row>
    <row r="11744" spans="19:20" x14ac:dyDescent="0.3">
      <c r="S11744" s="142"/>
      <c r="T11744" s="142"/>
    </row>
    <row r="11745" spans="19:20" x14ac:dyDescent="0.3">
      <c r="S11745" s="142"/>
      <c r="T11745" s="142"/>
    </row>
    <row r="11746" spans="19:20" x14ac:dyDescent="0.3">
      <c r="S11746" s="142"/>
      <c r="T11746" s="142"/>
    </row>
    <row r="11747" spans="19:20" x14ac:dyDescent="0.3">
      <c r="S11747" s="142"/>
      <c r="T11747" s="142"/>
    </row>
    <row r="11748" spans="19:20" x14ac:dyDescent="0.3">
      <c r="S11748" s="142"/>
      <c r="T11748" s="142"/>
    </row>
    <row r="11749" spans="19:20" x14ac:dyDescent="0.3">
      <c r="S11749" s="142"/>
      <c r="T11749" s="142"/>
    </row>
    <row r="11750" spans="19:20" x14ac:dyDescent="0.3">
      <c r="S11750" s="142"/>
      <c r="T11750" s="142"/>
    </row>
    <row r="11751" spans="19:20" x14ac:dyDescent="0.3">
      <c r="S11751" s="142"/>
      <c r="T11751" s="142"/>
    </row>
    <row r="11752" spans="19:20" x14ac:dyDescent="0.3">
      <c r="S11752" s="142"/>
      <c r="T11752" s="142"/>
    </row>
    <row r="11753" spans="19:20" x14ac:dyDescent="0.3">
      <c r="S11753" s="142"/>
      <c r="T11753" s="142"/>
    </row>
    <row r="11754" spans="19:20" x14ac:dyDescent="0.3">
      <c r="S11754" s="142"/>
      <c r="T11754" s="142"/>
    </row>
    <row r="11755" spans="19:20" x14ac:dyDescent="0.3">
      <c r="S11755" s="142"/>
      <c r="T11755" s="142"/>
    </row>
    <row r="11756" spans="19:20" x14ac:dyDescent="0.3">
      <c r="S11756" s="142"/>
      <c r="T11756" s="142"/>
    </row>
    <row r="11757" spans="19:20" x14ac:dyDescent="0.3">
      <c r="S11757" s="142"/>
      <c r="T11757" s="142"/>
    </row>
    <row r="11758" spans="19:20" x14ac:dyDescent="0.3">
      <c r="S11758" s="142"/>
      <c r="T11758" s="142"/>
    </row>
    <row r="11759" spans="19:20" x14ac:dyDescent="0.3">
      <c r="S11759" s="142"/>
      <c r="T11759" s="142"/>
    </row>
    <row r="11760" spans="19:20" x14ac:dyDescent="0.3">
      <c r="S11760" s="142"/>
      <c r="T11760" s="142"/>
    </row>
    <row r="11761" spans="19:20" x14ac:dyDescent="0.3">
      <c r="S11761" s="142"/>
      <c r="T11761" s="142"/>
    </row>
    <row r="11762" spans="19:20" x14ac:dyDescent="0.3">
      <c r="S11762" s="142"/>
      <c r="T11762" s="142"/>
    </row>
    <row r="11763" spans="19:20" x14ac:dyDescent="0.3">
      <c r="S11763" s="142"/>
      <c r="T11763" s="142"/>
    </row>
    <row r="11764" spans="19:20" x14ac:dyDescent="0.3">
      <c r="S11764" s="142"/>
      <c r="T11764" s="142"/>
    </row>
    <row r="11765" spans="19:20" x14ac:dyDescent="0.3">
      <c r="S11765" s="142"/>
      <c r="T11765" s="142"/>
    </row>
    <row r="11766" spans="19:20" x14ac:dyDescent="0.3">
      <c r="S11766" s="142"/>
      <c r="T11766" s="142"/>
    </row>
    <row r="11767" spans="19:20" x14ac:dyDescent="0.3">
      <c r="S11767" s="142"/>
      <c r="T11767" s="142"/>
    </row>
    <row r="11768" spans="19:20" x14ac:dyDescent="0.3">
      <c r="S11768" s="142"/>
      <c r="T11768" s="142"/>
    </row>
    <row r="11769" spans="19:20" x14ac:dyDescent="0.3">
      <c r="S11769" s="142"/>
      <c r="T11769" s="142"/>
    </row>
    <row r="11770" spans="19:20" x14ac:dyDescent="0.3">
      <c r="S11770" s="142"/>
      <c r="T11770" s="142"/>
    </row>
    <row r="11771" spans="19:20" x14ac:dyDescent="0.3">
      <c r="S11771" s="142"/>
      <c r="T11771" s="142"/>
    </row>
    <row r="11772" spans="19:20" x14ac:dyDescent="0.3">
      <c r="S11772" s="142"/>
      <c r="T11772" s="142"/>
    </row>
    <row r="11773" spans="19:20" x14ac:dyDescent="0.3">
      <c r="S11773" s="142"/>
      <c r="T11773" s="142"/>
    </row>
    <row r="11774" spans="19:20" x14ac:dyDescent="0.3">
      <c r="S11774" s="142"/>
      <c r="T11774" s="142"/>
    </row>
    <row r="11775" spans="19:20" x14ac:dyDescent="0.3">
      <c r="S11775" s="142"/>
      <c r="T11775" s="142"/>
    </row>
    <row r="11776" spans="19:20" x14ac:dyDescent="0.3">
      <c r="S11776" s="142"/>
      <c r="T11776" s="142"/>
    </row>
    <row r="11777" spans="19:20" x14ac:dyDescent="0.3">
      <c r="S11777" s="142"/>
      <c r="T11777" s="142"/>
    </row>
    <row r="11778" spans="19:20" x14ac:dyDescent="0.3">
      <c r="S11778" s="142"/>
      <c r="T11778" s="142"/>
    </row>
    <row r="11779" spans="19:20" x14ac:dyDescent="0.3">
      <c r="S11779" s="142"/>
      <c r="T11779" s="142"/>
    </row>
    <row r="11780" spans="19:20" x14ac:dyDescent="0.3">
      <c r="S11780" s="142"/>
      <c r="T11780" s="142"/>
    </row>
    <row r="11781" spans="19:20" x14ac:dyDescent="0.3">
      <c r="S11781" s="142"/>
      <c r="T11781" s="142"/>
    </row>
    <row r="11782" spans="19:20" x14ac:dyDescent="0.3">
      <c r="S11782" s="142"/>
      <c r="T11782" s="142"/>
    </row>
    <row r="11783" spans="19:20" x14ac:dyDescent="0.3">
      <c r="S11783" s="142"/>
      <c r="T11783" s="142"/>
    </row>
    <row r="11784" spans="19:20" x14ac:dyDescent="0.3">
      <c r="S11784" s="142"/>
      <c r="T11784" s="142"/>
    </row>
    <row r="11785" spans="19:20" x14ac:dyDescent="0.3">
      <c r="S11785" s="142"/>
      <c r="T11785" s="142"/>
    </row>
    <row r="11786" spans="19:20" x14ac:dyDescent="0.3">
      <c r="S11786" s="142"/>
      <c r="T11786" s="142"/>
    </row>
    <row r="11787" spans="19:20" x14ac:dyDescent="0.3">
      <c r="S11787" s="142"/>
      <c r="T11787" s="142"/>
    </row>
    <row r="11788" spans="19:20" x14ac:dyDescent="0.3">
      <c r="S11788" s="142"/>
      <c r="T11788" s="142"/>
    </row>
    <row r="11789" spans="19:20" x14ac:dyDescent="0.3">
      <c r="S11789" s="142"/>
      <c r="T11789" s="142"/>
    </row>
    <row r="11790" spans="19:20" x14ac:dyDescent="0.3">
      <c r="S11790" s="142"/>
      <c r="T11790" s="142"/>
    </row>
    <row r="11791" spans="19:20" x14ac:dyDescent="0.3">
      <c r="S11791" s="142"/>
      <c r="T11791" s="142"/>
    </row>
    <row r="11792" spans="19:20" x14ac:dyDescent="0.3">
      <c r="S11792" s="142"/>
      <c r="T11792" s="142"/>
    </row>
    <row r="11793" spans="19:20" x14ac:dyDescent="0.3">
      <c r="S11793" s="142"/>
      <c r="T11793" s="142"/>
    </row>
    <row r="11794" spans="19:20" x14ac:dyDescent="0.3">
      <c r="S11794" s="142"/>
      <c r="T11794" s="142"/>
    </row>
    <row r="11795" spans="19:20" x14ac:dyDescent="0.3">
      <c r="S11795" s="142"/>
      <c r="T11795" s="142"/>
    </row>
    <row r="11796" spans="19:20" x14ac:dyDescent="0.3">
      <c r="S11796" s="142"/>
      <c r="T11796" s="142"/>
    </row>
    <row r="11797" spans="19:20" x14ac:dyDescent="0.3">
      <c r="S11797" s="142"/>
      <c r="T11797" s="142"/>
    </row>
    <row r="11798" spans="19:20" x14ac:dyDescent="0.3">
      <c r="S11798" s="142"/>
      <c r="T11798" s="142"/>
    </row>
    <row r="11799" spans="19:20" x14ac:dyDescent="0.3">
      <c r="S11799" s="142"/>
      <c r="T11799" s="142"/>
    </row>
    <row r="11800" spans="19:20" x14ac:dyDescent="0.3">
      <c r="S11800" s="142"/>
      <c r="T11800" s="142"/>
    </row>
    <row r="11801" spans="19:20" x14ac:dyDescent="0.3">
      <c r="S11801" s="142"/>
      <c r="T11801" s="142"/>
    </row>
    <row r="11802" spans="19:20" x14ac:dyDescent="0.3">
      <c r="S11802" s="142"/>
      <c r="T11802" s="142"/>
    </row>
    <row r="11803" spans="19:20" x14ac:dyDescent="0.3">
      <c r="S11803" s="142"/>
      <c r="T11803" s="142"/>
    </row>
    <row r="11804" spans="19:20" x14ac:dyDescent="0.3">
      <c r="S11804" s="142"/>
      <c r="T11804" s="142"/>
    </row>
    <row r="11805" spans="19:20" x14ac:dyDescent="0.3">
      <c r="S11805" s="142"/>
      <c r="T11805" s="142"/>
    </row>
    <row r="11806" spans="19:20" x14ac:dyDescent="0.3">
      <c r="S11806" s="142"/>
      <c r="T11806" s="142"/>
    </row>
    <row r="11807" spans="19:20" x14ac:dyDescent="0.3">
      <c r="S11807" s="142"/>
      <c r="T11807" s="142"/>
    </row>
    <row r="11808" spans="19:20" x14ac:dyDescent="0.3">
      <c r="S11808" s="142"/>
      <c r="T11808" s="142"/>
    </row>
    <row r="11809" spans="19:20" x14ac:dyDescent="0.3">
      <c r="S11809" s="142"/>
      <c r="T11809" s="142"/>
    </row>
    <row r="11810" spans="19:20" x14ac:dyDescent="0.3">
      <c r="S11810" s="142"/>
      <c r="T11810" s="142"/>
    </row>
    <row r="11811" spans="19:20" x14ac:dyDescent="0.3">
      <c r="S11811" s="142"/>
      <c r="T11811" s="142"/>
    </row>
    <row r="11812" spans="19:20" x14ac:dyDescent="0.3">
      <c r="S11812" s="142"/>
      <c r="T11812" s="142"/>
    </row>
    <row r="11813" spans="19:20" x14ac:dyDescent="0.3">
      <c r="S11813" s="142"/>
      <c r="T11813" s="142"/>
    </row>
    <row r="11814" spans="19:20" x14ac:dyDescent="0.3">
      <c r="S11814" s="142"/>
      <c r="T11814" s="142"/>
    </row>
    <row r="11815" spans="19:20" x14ac:dyDescent="0.3">
      <c r="S11815" s="142"/>
      <c r="T11815" s="142"/>
    </row>
    <row r="11816" spans="19:20" x14ac:dyDescent="0.3">
      <c r="S11816" s="142"/>
      <c r="T11816" s="142"/>
    </row>
    <row r="11817" spans="19:20" x14ac:dyDescent="0.3">
      <c r="S11817" s="142"/>
      <c r="T11817" s="142"/>
    </row>
    <row r="11818" spans="19:20" x14ac:dyDescent="0.3">
      <c r="S11818" s="142"/>
      <c r="T11818" s="142"/>
    </row>
    <row r="11819" spans="19:20" x14ac:dyDescent="0.3">
      <c r="S11819" s="142"/>
      <c r="T11819" s="142"/>
    </row>
    <row r="11820" spans="19:20" x14ac:dyDescent="0.3">
      <c r="S11820" s="142"/>
      <c r="T11820" s="142"/>
    </row>
    <row r="11821" spans="19:20" x14ac:dyDescent="0.3">
      <c r="S11821" s="142"/>
      <c r="T11821" s="142"/>
    </row>
    <row r="11822" spans="19:20" x14ac:dyDescent="0.3">
      <c r="S11822" s="142"/>
      <c r="T11822" s="142"/>
    </row>
    <row r="11823" spans="19:20" x14ac:dyDescent="0.3">
      <c r="S11823" s="142"/>
      <c r="T11823" s="142"/>
    </row>
    <row r="11824" spans="19:20" x14ac:dyDescent="0.3">
      <c r="S11824" s="142"/>
      <c r="T11824" s="142"/>
    </row>
    <row r="11825" spans="19:20" x14ac:dyDescent="0.3">
      <c r="S11825" s="142"/>
      <c r="T11825" s="142"/>
    </row>
    <row r="11826" spans="19:20" x14ac:dyDescent="0.3">
      <c r="S11826" s="142"/>
      <c r="T11826" s="142"/>
    </row>
    <row r="11827" spans="19:20" x14ac:dyDescent="0.3">
      <c r="S11827" s="142"/>
      <c r="T11827" s="142"/>
    </row>
    <row r="11828" spans="19:20" x14ac:dyDescent="0.3">
      <c r="S11828" s="142"/>
      <c r="T11828" s="142"/>
    </row>
    <row r="11829" spans="19:20" x14ac:dyDescent="0.3">
      <c r="S11829" s="142"/>
      <c r="T11829" s="142"/>
    </row>
    <row r="11830" spans="19:20" x14ac:dyDescent="0.3">
      <c r="S11830" s="142"/>
      <c r="T11830" s="142"/>
    </row>
    <row r="11831" spans="19:20" x14ac:dyDescent="0.3">
      <c r="S11831" s="142"/>
      <c r="T11831" s="142"/>
    </row>
    <row r="11832" spans="19:20" x14ac:dyDescent="0.3">
      <c r="S11832" s="142"/>
      <c r="T11832" s="142"/>
    </row>
    <row r="11833" spans="19:20" x14ac:dyDescent="0.3">
      <c r="S11833" s="142"/>
      <c r="T11833" s="142"/>
    </row>
    <row r="11834" spans="19:20" x14ac:dyDescent="0.3">
      <c r="S11834" s="142"/>
      <c r="T11834" s="142"/>
    </row>
    <row r="11835" spans="19:20" x14ac:dyDescent="0.3">
      <c r="S11835" s="142"/>
      <c r="T11835" s="142"/>
    </row>
    <row r="11836" spans="19:20" x14ac:dyDescent="0.3">
      <c r="S11836" s="142"/>
      <c r="T11836" s="142"/>
    </row>
    <row r="11837" spans="19:20" x14ac:dyDescent="0.3">
      <c r="S11837" s="142"/>
      <c r="T11837" s="142"/>
    </row>
    <row r="11838" spans="19:20" x14ac:dyDescent="0.3">
      <c r="S11838" s="142"/>
      <c r="T11838" s="142"/>
    </row>
    <row r="11839" spans="19:20" x14ac:dyDescent="0.3">
      <c r="S11839" s="142"/>
      <c r="T11839" s="142"/>
    </row>
    <row r="11840" spans="19:20" x14ac:dyDescent="0.3">
      <c r="S11840" s="142"/>
      <c r="T11840" s="142"/>
    </row>
    <row r="11841" spans="19:20" x14ac:dyDescent="0.3">
      <c r="S11841" s="142"/>
      <c r="T11841" s="142"/>
    </row>
    <row r="11842" spans="19:20" x14ac:dyDescent="0.3">
      <c r="S11842" s="142"/>
      <c r="T11842" s="142"/>
    </row>
    <row r="11843" spans="19:20" x14ac:dyDescent="0.3">
      <c r="S11843" s="142"/>
      <c r="T11843" s="142"/>
    </row>
    <row r="11844" spans="19:20" x14ac:dyDescent="0.3">
      <c r="S11844" s="142"/>
      <c r="T11844" s="142"/>
    </row>
    <row r="11845" spans="19:20" x14ac:dyDescent="0.3">
      <c r="S11845" s="142"/>
      <c r="T11845" s="142"/>
    </row>
    <row r="11846" spans="19:20" x14ac:dyDescent="0.3">
      <c r="S11846" s="142"/>
      <c r="T11846" s="142"/>
    </row>
    <row r="11847" spans="19:20" x14ac:dyDescent="0.3">
      <c r="S11847" s="142"/>
      <c r="T11847" s="142"/>
    </row>
    <row r="11848" spans="19:20" x14ac:dyDescent="0.3">
      <c r="S11848" s="142"/>
      <c r="T11848" s="142"/>
    </row>
    <row r="11849" spans="19:20" x14ac:dyDescent="0.3">
      <c r="S11849" s="142"/>
      <c r="T11849" s="142"/>
    </row>
    <row r="11850" spans="19:20" x14ac:dyDescent="0.3">
      <c r="S11850" s="142"/>
      <c r="T11850" s="142"/>
    </row>
    <row r="11851" spans="19:20" x14ac:dyDescent="0.3">
      <c r="S11851" s="142"/>
      <c r="T11851" s="142"/>
    </row>
    <row r="11852" spans="19:20" x14ac:dyDescent="0.3">
      <c r="S11852" s="142"/>
      <c r="T11852" s="142"/>
    </row>
    <row r="11853" spans="19:20" x14ac:dyDescent="0.3">
      <c r="S11853" s="142"/>
      <c r="T11853" s="142"/>
    </row>
    <row r="11854" spans="19:20" x14ac:dyDescent="0.3">
      <c r="S11854" s="142"/>
      <c r="T11854" s="142"/>
    </row>
    <row r="11855" spans="19:20" x14ac:dyDescent="0.3">
      <c r="S11855" s="142"/>
      <c r="T11855" s="142"/>
    </row>
    <row r="11856" spans="19:20" x14ac:dyDescent="0.3">
      <c r="S11856" s="142"/>
      <c r="T11856" s="142"/>
    </row>
    <row r="11857" spans="19:20" x14ac:dyDescent="0.3">
      <c r="S11857" s="142"/>
      <c r="T11857" s="142"/>
    </row>
    <row r="11858" spans="19:20" x14ac:dyDescent="0.3">
      <c r="S11858" s="142"/>
      <c r="T11858" s="142"/>
    </row>
    <row r="11859" spans="19:20" x14ac:dyDescent="0.3">
      <c r="S11859" s="142"/>
      <c r="T11859" s="142"/>
    </row>
    <row r="11860" spans="19:20" x14ac:dyDescent="0.3">
      <c r="S11860" s="142"/>
      <c r="T11860" s="142"/>
    </row>
    <row r="11861" spans="19:20" x14ac:dyDescent="0.3">
      <c r="S11861" s="142"/>
      <c r="T11861" s="142"/>
    </row>
    <row r="11862" spans="19:20" x14ac:dyDescent="0.3">
      <c r="S11862" s="142"/>
      <c r="T11862" s="142"/>
    </row>
    <row r="11863" spans="19:20" x14ac:dyDescent="0.3">
      <c r="S11863" s="142"/>
      <c r="T11863" s="142"/>
    </row>
    <row r="11864" spans="19:20" x14ac:dyDescent="0.3">
      <c r="S11864" s="142"/>
      <c r="T11864" s="142"/>
    </row>
    <row r="11865" spans="19:20" x14ac:dyDescent="0.3">
      <c r="S11865" s="142"/>
      <c r="T11865" s="142"/>
    </row>
    <row r="11866" spans="19:20" x14ac:dyDescent="0.3">
      <c r="S11866" s="142"/>
      <c r="T11866" s="142"/>
    </row>
    <row r="11867" spans="19:20" x14ac:dyDescent="0.3">
      <c r="S11867" s="142"/>
      <c r="T11867" s="142"/>
    </row>
    <row r="11868" spans="19:20" x14ac:dyDescent="0.3">
      <c r="S11868" s="142"/>
      <c r="T11868" s="142"/>
    </row>
    <row r="11869" spans="19:20" x14ac:dyDescent="0.3">
      <c r="S11869" s="142"/>
      <c r="T11869" s="142"/>
    </row>
    <row r="11870" spans="19:20" x14ac:dyDescent="0.3">
      <c r="S11870" s="142"/>
      <c r="T11870" s="142"/>
    </row>
    <row r="11871" spans="19:20" x14ac:dyDescent="0.3">
      <c r="S11871" s="142"/>
      <c r="T11871" s="142"/>
    </row>
    <row r="11872" spans="19:20" x14ac:dyDescent="0.3">
      <c r="S11872" s="142"/>
      <c r="T11872" s="142"/>
    </row>
    <row r="11873" spans="19:20" x14ac:dyDescent="0.3">
      <c r="S11873" s="142"/>
      <c r="T11873" s="142"/>
    </row>
    <row r="11874" spans="19:20" x14ac:dyDescent="0.3">
      <c r="S11874" s="142"/>
      <c r="T11874" s="142"/>
    </row>
    <row r="11875" spans="19:20" x14ac:dyDescent="0.3">
      <c r="S11875" s="142"/>
      <c r="T11875" s="142"/>
    </row>
    <row r="11876" spans="19:20" x14ac:dyDescent="0.3">
      <c r="S11876" s="142"/>
      <c r="T11876" s="142"/>
    </row>
    <row r="11877" spans="19:20" x14ac:dyDescent="0.3">
      <c r="S11877" s="142"/>
      <c r="T11877" s="142"/>
    </row>
    <row r="11878" spans="19:20" x14ac:dyDescent="0.3">
      <c r="S11878" s="142"/>
      <c r="T11878" s="142"/>
    </row>
    <row r="11879" spans="19:20" x14ac:dyDescent="0.3">
      <c r="S11879" s="142"/>
      <c r="T11879" s="142"/>
    </row>
    <row r="11880" spans="19:20" x14ac:dyDescent="0.3">
      <c r="S11880" s="142"/>
      <c r="T11880" s="142"/>
    </row>
    <row r="11881" spans="19:20" x14ac:dyDescent="0.3">
      <c r="S11881" s="142"/>
      <c r="T11881" s="142"/>
    </row>
    <row r="11882" spans="19:20" x14ac:dyDescent="0.3">
      <c r="S11882" s="142"/>
      <c r="T11882" s="142"/>
    </row>
    <row r="11883" spans="19:20" x14ac:dyDescent="0.3">
      <c r="S11883" s="142"/>
      <c r="T11883" s="142"/>
    </row>
    <row r="11884" spans="19:20" x14ac:dyDescent="0.3">
      <c r="S11884" s="142"/>
      <c r="T11884" s="142"/>
    </row>
    <row r="11885" spans="19:20" x14ac:dyDescent="0.3">
      <c r="S11885" s="142"/>
      <c r="T11885" s="142"/>
    </row>
    <row r="11886" spans="19:20" x14ac:dyDescent="0.3">
      <c r="S11886" s="142"/>
      <c r="T11886" s="142"/>
    </row>
    <row r="11887" spans="19:20" x14ac:dyDescent="0.3">
      <c r="S11887" s="142"/>
      <c r="T11887" s="142"/>
    </row>
    <row r="11888" spans="19:20" x14ac:dyDescent="0.3">
      <c r="S11888" s="142"/>
      <c r="T11888" s="142"/>
    </row>
    <row r="11889" spans="19:20" x14ac:dyDescent="0.3">
      <c r="S11889" s="142"/>
      <c r="T11889" s="142"/>
    </row>
    <row r="11890" spans="19:20" x14ac:dyDescent="0.3">
      <c r="S11890" s="142"/>
      <c r="T11890" s="142"/>
    </row>
    <row r="11891" spans="19:20" x14ac:dyDescent="0.3">
      <c r="S11891" s="142"/>
      <c r="T11891" s="142"/>
    </row>
    <row r="11892" spans="19:20" x14ac:dyDescent="0.3">
      <c r="S11892" s="142"/>
      <c r="T11892" s="142"/>
    </row>
    <row r="11893" spans="19:20" x14ac:dyDescent="0.3">
      <c r="S11893" s="142"/>
      <c r="T11893" s="142"/>
    </row>
    <row r="11894" spans="19:20" x14ac:dyDescent="0.3">
      <c r="S11894" s="142"/>
      <c r="T11894" s="142"/>
    </row>
    <row r="11895" spans="19:20" x14ac:dyDescent="0.3">
      <c r="S11895" s="142"/>
      <c r="T11895" s="142"/>
    </row>
    <row r="11896" spans="19:20" x14ac:dyDescent="0.3">
      <c r="S11896" s="142"/>
      <c r="T11896" s="142"/>
    </row>
    <row r="11897" spans="19:20" x14ac:dyDescent="0.3">
      <c r="S11897" s="142"/>
      <c r="T11897" s="142"/>
    </row>
    <row r="11898" spans="19:20" x14ac:dyDescent="0.3">
      <c r="S11898" s="142"/>
      <c r="T11898" s="142"/>
    </row>
    <row r="11899" spans="19:20" x14ac:dyDescent="0.3">
      <c r="S11899" s="142"/>
      <c r="T11899" s="142"/>
    </row>
    <row r="11900" spans="19:20" x14ac:dyDescent="0.3">
      <c r="S11900" s="142"/>
      <c r="T11900" s="142"/>
    </row>
    <row r="11901" spans="19:20" x14ac:dyDescent="0.3">
      <c r="S11901" s="142"/>
      <c r="T11901" s="142"/>
    </row>
    <row r="11902" spans="19:20" x14ac:dyDescent="0.3">
      <c r="S11902" s="142"/>
      <c r="T11902" s="142"/>
    </row>
    <row r="11903" spans="19:20" x14ac:dyDescent="0.3">
      <c r="S11903" s="142"/>
      <c r="T11903" s="142"/>
    </row>
    <row r="11904" spans="19:20" x14ac:dyDescent="0.3">
      <c r="S11904" s="142"/>
      <c r="T11904" s="142"/>
    </row>
    <row r="11905" spans="19:20" x14ac:dyDescent="0.3">
      <c r="S11905" s="142"/>
      <c r="T11905" s="142"/>
    </row>
    <row r="11906" spans="19:20" x14ac:dyDescent="0.3">
      <c r="S11906" s="142"/>
      <c r="T11906" s="142"/>
    </row>
    <row r="11907" spans="19:20" x14ac:dyDescent="0.3">
      <c r="S11907" s="142"/>
      <c r="T11907" s="142"/>
    </row>
    <row r="11908" spans="19:20" x14ac:dyDescent="0.3">
      <c r="S11908" s="142"/>
      <c r="T11908" s="142"/>
    </row>
    <row r="11909" spans="19:20" x14ac:dyDescent="0.3">
      <c r="S11909" s="142"/>
      <c r="T11909" s="142"/>
    </row>
    <row r="11910" spans="19:20" x14ac:dyDescent="0.3">
      <c r="S11910" s="142"/>
      <c r="T11910" s="142"/>
    </row>
    <row r="11911" spans="19:20" x14ac:dyDescent="0.3">
      <c r="S11911" s="142"/>
      <c r="T11911" s="142"/>
    </row>
    <row r="11912" spans="19:20" x14ac:dyDescent="0.3">
      <c r="S11912" s="142"/>
      <c r="T11912" s="142"/>
    </row>
    <row r="11913" spans="19:20" x14ac:dyDescent="0.3">
      <c r="S11913" s="142"/>
      <c r="T11913" s="142"/>
    </row>
    <row r="11914" spans="19:20" x14ac:dyDescent="0.3">
      <c r="S11914" s="142"/>
      <c r="T11914" s="142"/>
    </row>
    <row r="11915" spans="19:20" x14ac:dyDescent="0.3">
      <c r="S11915" s="142"/>
      <c r="T11915" s="142"/>
    </row>
    <row r="11916" spans="19:20" x14ac:dyDescent="0.3">
      <c r="S11916" s="142"/>
      <c r="T11916" s="142"/>
    </row>
    <row r="11917" spans="19:20" x14ac:dyDescent="0.3">
      <c r="S11917" s="142"/>
      <c r="T11917" s="142"/>
    </row>
    <row r="11918" spans="19:20" x14ac:dyDescent="0.3">
      <c r="S11918" s="142"/>
      <c r="T11918" s="142"/>
    </row>
    <row r="11919" spans="19:20" x14ac:dyDescent="0.3">
      <c r="S11919" s="142"/>
      <c r="T11919" s="142"/>
    </row>
    <row r="11920" spans="19:20" x14ac:dyDescent="0.3">
      <c r="S11920" s="142"/>
      <c r="T11920" s="142"/>
    </row>
    <row r="11921" spans="19:20" x14ac:dyDescent="0.3">
      <c r="S11921" s="142"/>
      <c r="T11921" s="142"/>
    </row>
    <row r="11922" spans="19:20" x14ac:dyDescent="0.3">
      <c r="S11922" s="142"/>
      <c r="T11922" s="142"/>
    </row>
    <row r="11923" spans="19:20" x14ac:dyDescent="0.3">
      <c r="S11923" s="142"/>
      <c r="T11923" s="142"/>
    </row>
    <row r="11924" spans="19:20" x14ac:dyDescent="0.3">
      <c r="S11924" s="142"/>
      <c r="T11924" s="142"/>
    </row>
    <row r="11925" spans="19:20" x14ac:dyDescent="0.3">
      <c r="S11925" s="142"/>
      <c r="T11925" s="142"/>
    </row>
    <row r="11926" spans="19:20" x14ac:dyDescent="0.3">
      <c r="S11926" s="142"/>
      <c r="T11926" s="142"/>
    </row>
    <row r="11927" spans="19:20" x14ac:dyDescent="0.3">
      <c r="S11927" s="142"/>
      <c r="T11927" s="142"/>
    </row>
    <row r="11928" spans="19:20" x14ac:dyDescent="0.3">
      <c r="S11928" s="142"/>
      <c r="T11928" s="142"/>
    </row>
    <row r="11929" spans="19:20" x14ac:dyDescent="0.3">
      <c r="S11929" s="142"/>
      <c r="T11929" s="142"/>
    </row>
    <row r="11930" spans="19:20" x14ac:dyDescent="0.3">
      <c r="S11930" s="142"/>
      <c r="T11930" s="142"/>
    </row>
    <row r="11931" spans="19:20" x14ac:dyDescent="0.3">
      <c r="S11931" s="142"/>
      <c r="T11931" s="142"/>
    </row>
    <row r="11932" spans="19:20" x14ac:dyDescent="0.3">
      <c r="S11932" s="142"/>
      <c r="T11932" s="142"/>
    </row>
    <row r="11933" spans="19:20" x14ac:dyDescent="0.3">
      <c r="S11933" s="142"/>
      <c r="T11933" s="142"/>
    </row>
    <row r="11934" spans="19:20" x14ac:dyDescent="0.3">
      <c r="S11934" s="142"/>
      <c r="T11934" s="142"/>
    </row>
    <row r="11935" spans="19:20" x14ac:dyDescent="0.3">
      <c r="S11935" s="142"/>
      <c r="T11935" s="142"/>
    </row>
    <row r="11936" spans="19:20" x14ac:dyDescent="0.3">
      <c r="S11936" s="142"/>
      <c r="T11936" s="142"/>
    </row>
    <row r="11937" spans="19:20" x14ac:dyDescent="0.3">
      <c r="S11937" s="142"/>
      <c r="T11937" s="142"/>
    </row>
    <row r="11938" spans="19:20" x14ac:dyDescent="0.3">
      <c r="S11938" s="142"/>
      <c r="T11938" s="142"/>
    </row>
    <row r="11939" spans="19:20" x14ac:dyDescent="0.3">
      <c r="S11939" s="142"/>
      <c r="T11939" s="142"/>
    </row>
    <row r="11940" spans="19:20" x14ac:dyDescent="0.3">
      <c r="S11940" s="142"/>
      <c r="T11940" s="142"/>
    </row>
    <row r="11941" spans="19:20" x14ac:dyDescent="0.3">
      <c r="S11941" s="142"/>
      <c r="T11941" s="142"/>
    </row>
    <row r="11942" spans="19:20" x14ac:dyDescent="0.3">
      <c r="S11942" s="142"/>
      <c r="T11942" s="142"/>
    </row>
    <row r="11943" spans="19:20" x14ac:dyDescent="0.3">
      <c r="S11943" s="142"/>
      <c r="T11943" s="142"/>
    </row>
    <row r="11944" spans="19:20" x14ac:dyDescent="0.3">
      <c r="S11944" s="142"/>
      <c r="T11944" s="142"/>
    </row>
    <row r="11945" spans="19:20" x14ac:dyDescent="0.3">
      <c r="S11945" s="142"/>
      <c r="T11945" s="142"/>
    </row>
    <row r="11946" spans="19:20" x14ac:dyDescent="0.3">
      <c r="S11946" s="142"/>
      <c r="T11946" s="142"/>
    </row>
    <row r="11947" spans="19:20" x14ac:dyDescent="0.3">
      <c r="S11947" s="142"/>
      <c r="T11947" s="142"/>
    </row>
    <row r="11948" spans="19:20" x14ac:dyDescent="0.3">
      <c r="S11948" s="142"/>
      <c r="T11948" s="142"/>
    </row>
    <row r="11949" spans="19:20" x14ac:dyDescent="0.3">
      <c r="S11949" s="142"/>
      <c r="T11949" s="142"/>
    </row>
    <row r="11950" spans="19:20" x14ac:dyDescent="0.3">
      <c r="S11950" s="142"/>
      <c r="T11950" s="142"/>
    </row>
    <row r="11951" spans="19:20" x14ac:dyDescent="0.3">
      <c r="S11951" s="142"/>
      <c r="T11951" s="142"/>
    </row>
    <row r="11952" spans="19:20" x14ac:dyDescent="0.3">
      <c r="S11952" s="142"/>
      <c r="T11952" s="142"/>
    </row>
    <row r="11953" spans="19:20" x14ac:dyDescent="0.3">
      <c r="S11953" s="142"/>
      <c r="T11953" s="142"/>
    </row>
    <row r="11954" spans="19:20" x14ac:dyDescent="0.3">
      <c r="S11954" s="142"/>
      <c r="T11954" s="142"/>
    </row>
    <row r="11955" spans="19:20" x14ac:dyDescent="0.3">
      <c r="S11955" s="142"/>
      <c r="T11955" s="142"/>
    </row>
    <row r="11956" spans="19:20" x14ac:dyDescent="0.3">
      <c r="S11956" s="142"/>
      <c r="T11956" s="142"/>
    </row>
    <row r="11957" spans="19:20" x14ac:dyDescent="0.3">
      <c r="S11957" s="142"/>
      <c r="T11957" s="142"/>
    </row>
    <row r="11958" spans="19:20" x14ac:dyDescent="0.3">
      <c r="S11958" s="142"/>
      <c r="T11958" s="142"/>
    </row>
    <row r="11959" spans="19:20" x14ac:dyDescent="0.3">
      <c r="S11959" s="142"/>
      <c r="T11959" s="142"/>
    </row>
    <row r="11960" spans="19:20" x14ac:dyDescent="0.3">
      <c r="S11960" s="142"/>
      <c r="T11960" s="142"/>
    </row>
    <row r="11961" spans="19:20" x14ac:dyDescent="0.3">
      <c r="S11961" s="142"/>
      <c r="T11961" s="142"/>
    </row>
    <row r="11962" spans="19:20" x14ac:dyDescent="0.3">
      <c r="S11962" s="142"/>
      <c r="T11962" s="142"/>
    </row>
    <row r="11963" spans="19:20" x14ac:dyDescent="0.3">
      <c r="S11963" s="142"/>
      <c r="T11963" s="142"/>
    </row>
    <row r="11964" spans="19:20" x14ac:dyDescent="0.3">
      <c r="S11964" s="142"/>
      <c r="T11964" s="142"/>
    </row>
    <row r="11965" spans="19:20" x14ac:dyDescent="0.3">
      <c r="S11965" s="142"/>
      <c r="T11965" s="142"/>
    </row>
    <row r="11966" spans="19:20" x14ac:dyDescent="0.3">
      <c r="S11966" s="142"/>
      <c r="T11966" s="142"/>
    </row>
    <row r="11967" spans="19:20" x14ac:dyDescent="0.3">
      <c r="S11967" s="142"/>
      <c r="T11967" s="142"/>
    </row>
    <row r="11968" spans="19:20" x14ac:dyDescent="0.3">
      <c r="S11968" s="142"/>
      <c r="T11968" s="142"/>
    </row>
    <row r="11969" spans="19:20" x14ac:dyDescent="0.3">
      <c r="S11969" s="142"/>
      <c r="T11969" s="142"/>
    </row>
    <row r="11970" spans="19:20" x14ac:dyDescent="0.3">
      <c r="S11970" s="142"/>
      <c r="T11970" s="142"/>
    </row>
    <row r="11971" spans="19:20" x14ac:dyDescent="0.3">
      <c r="S11971" s="142"/>
      <c r="T11971" s="142"/>
    </row>
    <row r="11972" spans="19:20" x14ac:dyDescent="0.3">
      <c r="S11972" s="142"/>
      <c r="T11972" s="142"/>
    </row>
    <row r="11973" spans="19:20" x14ac:dyDescent="0.3">
      <c r="S11973" s="142"/>
      <c r="T11973" s="142"/>
    </row>
    <row r="11974" spans="19:20" x14ac:dyDescent="0.3">
      <c r="S11974" s="142"/>
      <c r="T11974" s="142"/>
    </row>
    <row r="11975" spans="19:20" x14ac:dyDescent="0.3">
      <c r="S11975" s="142"/>
      <c r="T11975" s="142"/>
    </row>
    <row r="11976" spans="19:20" x14ac:dyDescent="0.3">
      <c r="S11976" s="142"/>
      <c r="T11976" s="142"/>
    </row>
    <row r="11977" spans="19:20" x14ac:dyDescent="0.3">
      <c r="S11977" s="142"/>
      <c r="T11977" s="142"/>
    </row>
    <row r="11978" spans="19:20" x14ac:dyDescent="0.3">
      <c r="S11978" s="142"/>
      <c r="T11978" s="142"/>
    </row>
    <row r="11979" spans="19:20" x14ac:dyDescent="0.3">
      <c r="S11979" s="142"/>
      <c r="T11979" s="142"/>
    </row>
    <row r="11980" spans="19:20" x14ac:dyDescent="0.3">
      <c r="S11980" s="142"/>
      <c r="T11980" s="142"/>
    </row>
    <row r="11981" spans="19:20" x14ac:dyDescent="0.3">
      <c r="S11981" s="142"/>
      <c r="T11981" s="142"/>
    </row>
    <row r="11982" spans="19:20" x14ac:dyDescent="0.3">
      <c r="S11982" s="142"/>
      <c r="T11982" s="142"/>
    </row>
    <row r="11983" spans="19:20" x14ac:dyDescent="0.3">
      <c r="S11983" s="142"/>
      <c r="T11983" s="142"/>
    </row>
    <row r="11984" spans="19:20" x14ac:dyDescent="0.3">
      <c r="S11984" s="142"/>
      <c r="T11984" s="142"/>
    </row>
    <row r="11985" spans="19:20" x14ac:dyDescent="0.3">
      <c r="S11985" s="142"/>
      <c r="T11985" s="142"/>
    </row>
    <row r="11986" spans="19:20" x14ac:dyDescent="0.3">
      <c r="S11986" s="142"/>
      <c r="T11986" s="142"/>
    </row>
    <row r="11987" spans="19:20" x14ac:dyDescent="0.3">
      <c r="S11987" s="142"/>
      <c r="T11987" s="142"/>
    </row>
    <row r="11988" spans="19:20" x14ac:dyDescent="0.3">
      <c r="S11988" s="142"/>
      <c r="T11988" s="142"/>
    </row>
    <row r="11989" spans="19:20" x14ac:dyDescent="0.3">
      <c r="S11989" s="142"/>
      <c r="T11989" s="142"/>
    </row>
    <row r="11990" spans="19:20" x14ac:dyDescent="0.3">
      <c r="S11990" s="142"/>
      <c r="T11990" s="142"/>
    </row>
    <row r="11991" spans="19:20" x14ac:dyDescent="0.3">
      <c r="S11991" s="142"/>
      <c r="T11991" s="142"/>
    </row>
    <row r="11992" spans="19:20" x14ac:dyDescent="0.3">
      <c r="S11992" s="142"/>
      <c r="T11992" s="142"/>
    </row>
    <row r="11993" spans="19:20" x14ac:dyDescent="0.3">
      <c r="S11993" s="142"/>
      <c r="T11993" s="142"/>
    </row>
    <row r="11994" spans="19:20" x14ac:dyDescent="0.3">
      <c r="S11994" s="142"/>
      <c r="T11994" s="142"/>
    </row>
    <row r="11995" spans="19:20" x14ac:dyDescent="0.3">
      <c r="S11995" s="142"/>
      <c r="T11995" s="142"/>
    </row>
    <row r="11996" spans="19:20" x14ac:dyDescent="0.3">
      <c r="S11996" s="142"/>
      <c r="T11996" s="142"/>
    </row>
    <row r="11997" spans="19:20" x14ac:dyDescent="0.3">
      <c r="S11997" s="142"/>
      <c r="T11997" s="142"/>
    </row>
    <row r="11998" spans="19:20" x14ac:dyDescent="0.3">
      <c r="S11998" s="142"/>
      <c r="T11998" s="142"/>
    </row>
    <row r="11999" spans="19:20" x14ac:dyDescent="0.3">
      <c r="S11999" s="142"/>
      <c r="T11999" s="142"/>
    </row>
    <row r="12000" spans="19:20" x14ac:dyDescent="0.3">
      <c r="S12000" s="142"/>
      <c r="T12000" s="142"/>
    </row>
    <row r="12001" spans="19:20" x14ac:dyDescent="0.3">
      <c r="S12001" s="142"/>
      <c r="T12001" s="142"/>
    </row>
    <row r="12002" spans="19:20" x14ac:dyDescent="0.3">
      <c r="S12002" s="142"/>
      <c r="T12002" s="142"/>
    </row>
    <row r="12003" spans="19:20" x14ac:dyDescent="0.3">
      <c r="S12003" s="142"/>
      <c r="T12003" s="142"/>
    </row>
    <row r="12004" spans="19:20" x14ac:dyDescent="0.3">
      <c r="S12004" s="142"/>
      <c r="T12004" s="142"/>
    </row>
    <row r="12005" spans="19:20" x14ac:dyDescent="0.3">
      <c r="S12005" s="142"/>
      <c r="T12005" s="142"/>
    </row>
    <row r="12006" spans="19:20" x14ac:dyDescent="0.3">
      <c r="S12006" s="142"/>
      <c r="T12006" s="142"/>
    </row>
    <row r="12007" spans="19:20" x14ac:dyDescent="0.3">
      <c r="S12007" s="142"/>
      <c r="T12007" s="142"/>
    </row>
    <row r="12008" spans="19:20" x14ac:dyDescent="0.3">
      <c r="S12008" s="142"/>
      <c r="T12008" s="142"/>
    </row>
    <row r="12009" spans="19:20" x14ac:dyDescent="0.3">
      <c r="S12009" s="142"/>
      <c r="T12009" s="142"/>
    </row>
    <row r="12010" spans="19:20" x14ac:dyDescent="0.3">
      <c r="S12010" s="142"/>
      <c r="T12010" s="142"/>
    </row>
    <row r="12011" spans="19:20" x14ac:dyDescent="0.3">
      <c r="S12011" s="142"/>
      <c r="T12011" s="142"/>
    </row>
    <row r="12012" spans="19:20" x14ac:dyDescent="0.3">
      <c r="S12012" s="142"/>
      <c r="T12012" s="142"/>
    </row>
    <row r="12013" spans="19:20" x14ac:dyDescent="0.3">
      <c r="S12013" s="142"/>
      <c r="T12013" s="142"/>
    </row>
    <row r="12014" spans="19:20" x14ac:dyDescent="0.3">
      <c r="S12014" s="142"/>
      <c r="T12014" s="142"/>
    </row>
    <row r="12015" spans="19:20" x14ac:dyDescent="0.3">
      <c r="S12015" s="142"/>
      <c r="T12015" s="142"/>
    </row>
    <row r="12016" spans="19:20" x14ac:dyDescent="0.3">
      <c r="S12016" s="142"/>
      <c r="T12016" s="142"/>
    </row>
    <row r="12017" spans="19:20" x14ac:dyDescent="0.3">
      <c r="S12017" s="142"/>
      <c r="T12017" s="142"/>
    </row>
    <row r="12018" spans="19:20" x14ac:dyDescent="0.3">
      <c r="S12018" s="142"/>
      <c r="T12018" s="142"/>
    </row>
    <row r="12019" spans="19:20" x14ac:dyDescent="0.3">
      <c r="S12019" s="142"/>
      <c r="T12019" s="142"/>
    </row>
    <row r="12020" spans="19:20" x14ac:dyDescent="0.3">
      <c r="S12020" s="142"/>
      <c r="T12020" s="142"/>
    </row>
    <row r="12021" spans="19:20" x14ac:dyDescent="0.3">
      <c r="S12021" s="142"/>
      <c r="T12021" s="142"/>
    </row>
    <row r="12022" spans="19:20" x14ac:dyDescent="0.3">
      <c r="S12022" s="142"/>
      <c r="T12022" s="142"/>
    </row>
    <row r="12023" spans="19:20" x14ac:dyDescent="0.3">
      <c r="S12023" s="142"/>
      <c r="T12023" s="142"/>
    </row>
    <row r="12024" spans="19:20" x14ac:dyDescent="0.3">
      <c r="S12024" s="142"/>
      <c r="T12024" s="142"/>
    </row>
    <row r="12025" spans="19:20" x14ac:dyDescent="0.3">
      <c r="S12025" s="142"/>
      <c r="T12025" s="142"/>
    </row>
    <row r="12026" spans="19:20" x14ac:dyDescent="0.3">
      <c r="S12026" s="142"/>
      <c r="T12026" s="142"/>
    </row>
    <row r="12027" spans="19:20" x14ac:dyDescent="0.3">
      <c r="S12027" s="142"/>
      <c r="T12027" s="142"/>
    </row>
    <row r="12028" spans="19:20" x14ac:dyDescent="0.3">
      <c r="S12028" s="142"/>
      <c r="T12028" s="142"/>
    </row>
    <row r="12029" spans="19:20" x14ac:dyDescent="0.3">
      <c r="S12029" s="142"/>
      <c r="T12029" s="142"/>
    </row>
    <row r="12030" spans="19:20" x14ac:dyDescent="0.3">
      <c r="S12030" s="142"/>
      <c r="T12030" s="142"/>
    </row>
    <row r="12031" spans="19:20" x14ac:dyDescent="0.3">
      <c r="S12031" s="142"/>
      <c r="T12031" s="142"/>
    </row>
    <row r="12032" spans="19:20" x14ac:dyDescent="0.3">
      <c r="S12032" s="142"/>
      <c r="T12032" s="142"/>
    </row>
    <row r="12033" spans="19:20" x14ac:dyDescent="0.3">
      <c r="S12033" s="142"/>
      <c r="T12033" s="142"/>
    </row>
    <row r="12034" spans="19:20" x14ac:dyDescent="0.3">
      <c r="S12034" s="142"/>
      <c r="T12034" s="142"/>
    </row>
    <row r="12035" spans="19:20" x14ac:dyDescent="0.3">
      <c r="S12035" s="142"/>
      <c r="T12035" s="142"/>
    </row>
    <row r="12036" spans="19:20" x14ac:dyDescent="0.3">
      <c r="S12036" s="142"/>
      <c r="T12036" s="142"/>
    </row>
    <row r="12037" spans="19:20" x14ac:dyDescent="0.3">
      <c r="S12037" s="142"/>
      <c r="T12037" s="142"/>
    </row>
    <row r="12038" spans="19:20" x14ac:dyDescent="0.3">
      <c r="S12038" s="142"/>
      <c r="T12038" s="142"/>
    </row>
    <row r="12039" spans="19:20" x14ac:dyDescent="0.3">
      <c r="S12039" s="142"/>
      <c r="T12039" s="142"/>
    </row>
    <row r="12040" spans="19:20" x14ac:dyDescent="0.3">
      <c r="S12040" s="142"/>
      <c r="T12040" s="142"/>
    </row>
    <row r="12041" spans="19:20" x14ac:dyDescent="0.3">
      <c r="S12041" s="142"/>
      <c r="T12041" s="142"/>
    </row>
    <row r="12042" spans="19:20" x14ac:dyDescent="0.3">
      <c r="S12042" s="142"/>
      <c r="T12042" s="142"/>
    </row>
    <row r="12043" spans="19:20" x14ac:dyDescent="0.3">
      <c r="S12043" s="142"/>
      <c r="T12043" s="142"/>
    </row>
    <row r="12044" spans="19:20" x14ac:dyDescent="0.3">
      <c r="S12044" s="142"/>
      <c r="T12044" s="142"/>
    </row>
    <row r="12045" spans="19:20" x14ac:dyDescent="0.3">
      <c r="S12045" s="142"/>
      <c r="T12045" s="142"/>
    </row>
    <row r="12046" spans="19:20" x14ac:dyDescent="0.3">
      <c r="S12046" s="142"/>
      <c r="T12046" s="142"/>
    </row>
    <row r="12047" spans="19:20" x14ac:dyDescent="0.3">
      <c r="S12047" s="142"/>
      <c r="T12047" s="142"/>
    </row>
    <row r="12048" spans="19:20" x14ac:dyDescent="0.3">
      <c r="S12048" s="142"/>
      <c r="T12048" s="142"/>
    </row>
    <row r="12049" spans="19:20" x14ac:dyDescent="0.3">
      <c r="S12049" s="142"/>
      <c r="T12049" s="142"/>
    </row>
    <row r="12050" spans="19:20" x14ac:dyDescent="0.3">
      <c r="S12050" s="142"/>
      <c r="T12050" s="142"/>
    </row>
    <row r="12051" spans="19:20" x14ac:dyDescent="0.3">
      <c r="S12051" s="142"/>
      <c r="T12051" s="142"/>
    </row>
    <row r="12052" spans="19:20" x14ac:dyDescent="0.3">
      <c r="S12052" s="142"/>
      <c r="T12052" s="142"/>
    </row>
    <row r="12053" spans="19:20" x14ac:dyDescent="0.3">
      <c r="S12053" s="142"/>
      <c r="T12053" s="142"/>
    </row>
    <row r="12054" spans="19:20" x14ac:dyDescent="0.3">
      <c r="S12054" s="142"/>
      <c r="T12054" s="142"/>
    </row>
    <row r="12055" spans="19:20" x14ac:dyDescent="0.3">
      <c r="S12055" s="142"/>
      <c r="T12055" s="142"/>
    </row>
    <row r="12056" spans="19:20" x14ac:dyDescent="0.3">
      <c r="S12056" s="142"/>
      <c r="T12056" s="142"/>
    </row>
    <row r="12057" spans="19:20" x14ac:dyDescent="0.3">
      <c r="S12057" s="142"/>
      <c r="T12057" s="142"/>
    </row>
    <row r="12058" spans="19:20" x14ac:dyDescent="0.3">
      <c r="S12058" s="142"/>
      <c r="T12058" s="142"/>
    </row>
    <row r="12059" spans="19:20" x14ac:dyDescent="0.3">
      <c r="S12059" s="142"/>
      <c r="T12059" s="142"/>
    </row>
    <row r="12060" spans="19:20" x14ac:dyDescent="0.3">
      <c r="S12060" s="142"/>
      <c r="T12060" s="142"/>
    </row>
    <row r="12061" spans="19:20" x14ac:dyDescent="0.3">
      <c r="S12061" s="142"/>
      <c r="T12061" s="142"/>
    </row>
    <row r="12062" spans="19:20" x14ac:dyDescent="0.3">
      <c r="S12062" s="142"/>
      <c r="T12062" s="142"/>
    </row>
    <row r="12063" spans="19:20" x14ac:dyDescent="0.3">
      <c r="S12063" s="142"/>
      <c r="T12063" s="142"/>
    </row>
    <row r="12064" spans="19:20" x14ac:dyDescent="0.3">
      <c r="S12064" s="142"/>
      <c r="T12064" s="142"/>
    </row>
    <row r="12065" spans="19:20" x14ac:dyDescent="0.3">
      <c r="S12065" s="142"/>
      <c r="T12065" s="142"/>
    </row>
    <row r="12066" spans="19:20" x14ac:dyDescent="0.3">
      <c r="S12066" s="142"/>
      <c r="T12066" s="142"/>
    </row>
    <row r="12067" spans="19:20" x14ac:dyDescent="0.3">
      <c r="S12067" s="142"/>
      <c r="T12067" s="142"/>
    </row>
    <row r="12068" spans="19:20" x14ac:dyDescent="0.3">
      <c r="S12068" s="142"/>
      <c r="T12068" s="142"/>
    </row>
    <row r="12069" spans="19:20" x14ac:dyDescent="0.3">
      <c r="S12069" s="142"/>
      <c r="T12069" s="142"/>
    </row>
    <row r="12070" spans="19:20" x14ac:dyDescent="0.3">
      <c r="S12070" s="142"/>
      <c r="T12070" s="142"/>
    </row>
    <row r="12071" spans="19:20" x14ac:dyDescent="0.3">
      <c r="S12071" s="142"/>
      <c r="T12071" s="142"/>
    </row>
    <row r="12072" spans="19:20" x14ac:dyDescent="0.3">
      <c r="S12072" s="142"/>
      <c r="T12072" s="142"/>
    </row>
    <row r="12073" spans="19:20" x14ac:dyDescent="0.3">
      <c r="S12073" s="142"/>
      <c r="T12073" s="142"/>
    </row>
    <row r="12074" spans="19:20" x14ac:dyDescent="0.3">
      <c r="S12074" s="142"/>
      <c r="T12074" s="142"/>
    </row>
    <row r="12075" spans="19:20" x14ac:dyDescent="0.3">
      <c r="S12075" s="142"/>
      <c r="T12075" s="142"/>
    </row>
    <row r="12076" spans="19:20" x14ac:dyDescent="0.3">
      <c r="S12076" s="142"/>
      <c r="T12076" s="142"/>
    </row>
    <row r="12077" spans="19:20" x14ac:dyDescent="0.3">
      <c r="S12077" s="142"/>
      <c r="T12077" s="142"/>
    </row>
    <row r="12078" spans="19:20" x14ac:dyDescent="0.3">
      <c r="S12078" s="142"/>
      <c r="T12078" s="142"/>
    </row>
    <row r="12079" spans="19:20" x14ac:dyDescent="0.3">
      <c r="S12079" s="142"/>
      <c r="T12079" s="142"/>
    </row>
    <row r="12080" spans="19:20" x14ac:dyDescent="0.3">
      <c r="S12080" s="142"/>
      <c r="T12080" s="142"/>
    </row>
    <row r="12081" spans="19:20" x14ac:dyDescent="0.3">
      <c r="S12081" s="142"/>
      <c r="T12081" s="142"/>
    </row>
    <row r="12082" spans="19:20" x14ac:dyDescent="0.3">
      <c r="S12082" s="142"/>
      <c r="T12082" s="142"/>
    </row>
    <row r="12083" spans="19:20" x14ac:dyDescent="0.3">
      <c r="S12083" s="142"/>
      <c r="T12083" s="142"/>
    </row>
    <row r="12084" spans="19:20" x14ac:dyDescent="0.3">
      <c r="S12084" s="142"/>
      <c r="T12084" s="142"/>
    </row>
    <row r="12085" spans="19:20" x14ac:dyDescent="0.3">
      <c r="S12085" s="142"/>
      <c r="T12085" s="142"/>
    </row>
    <row r="12086" spans="19:20" x14ac:dyDescent="0.3">
      <c r="S12086" s="142"/>
      <c r="T12086" s="142"/>
    </row>
    <row r="12087" spans="19:20" x14ac:dyDescent="0.3">
      <c r="S12087" s="142"/>
      <c r="T12087" s="142"/>
    </row>
    <row r="12088" spans="19:20" x14ac:dyDescent="0.3">
      <c r="S12088" s="142"/>
      <c r="T12088" s="142"/>
    </row>
    <row r="12089" spans="19:20" x14ac:dyDescent="0.3">
      <c r="S12089" s="142"/>
      <c r="T12089" s="142"/>
    </row>
    <row r="12090" spans="19:20" x14ac:dyDescent="0.3">
      <c r="S12090" s="142"/>
      <c r="T12090" s="142"/>
    </row>
    <row r="12091" spans="19:20" x14ac:dyDescent="0.3">
      <c r="S12091" s="142"/>
      <c r="T12091" s="142"/>
    </row>
    <row r="12092" spans="19:20" x14ac:dyDescent="0.3">
      <c r="S12092" s="142"/>
      <c r="T12092" s="142"/>
    </row>
    <row r="12093" spans="19:20" x14ac:dyDescent="0.3">
      <c r="S12093" s="142"/>
      <c r="T12093" s="142"/>
    </row>
    <row r="12094" spans="19:20" x14ac:dyDescent="0.3">
      <c r="S12094" s="142"/>
      <c r="T12094" s="142"/>
    </row>
    <row r="12095" spans="19:20" x14ac:dyDescent="0.3">
      <c r="S12095" s="142"/>
      <c r="T12095" s="142"/>
    </row>
    <row r="12096" spans="19:20" x14ac:dyDescent="0.3">
      <c r="S12096" s="142"/>
      <c r="T12096" s="142"/>
    </row>
    <row r="12097" spans="19:20" x14ac:dyDescent="0.3">
      <c r="S12097" s="142"/>
      <c r="T12097" s="142"/>
    </row>
    <row r="12098" spans="19:20" x14ac:dyDescent="0.3">
      <c r="S12098" s="142"/>
      <c r="T12098" s="142"/>
    </row>
    <row r="12099" spans="19:20" x14ac:dyDescent="0.3">
      <c r="S12099" s="142"/>
      <c r="T12099" s="142"/>
    </row>
    <row r="12100" spans="19:20" x14ac:dyDescent="0.3">
      <c r="S12100" s="142"/>
      <c r="T12100" s="142"/>
    </row>
    <row r="12101" spans="19:20" x14ac:dyDescent="0.3">
      <c r="S12101" s="142"/>
      <c r="T12101" s="142"/>
    </row>
    <row r="12102" spans="19:20" x14ac:dyDescent="0.3">
      <c r="S12102" s="142"/>
      <c r="T12102" s="142"/>
    </row>
    <row r="12103" spans="19:20" x14ac:dyDescent="0.3">
      <c r="S12103" s="142"/>
      <c r="T12103" s="142"/>
    </row>
    <row r="12104" spans="19:20" x14ac:dyDescent="0.3">
      <c r="S12104" s="142"/>
      <c r="T12104" s="142"/>
    </row>
    <row r="12105" spans="19:20" x14ac:dyDescent="0.3">
      <c r="S12105" s="142"/>
      <c r="T12105" s="142"/>
    </row>
    <row r="12106" spans="19:20" x14ac:dyDescent="0.3">
      <c r="S12106" s="142"/>
      <c r="T12106" s="142"/>
    </row>
    <row r="12107" spans="19:20" x14ac:dyDescent="0.3">
      <c r="S12107" s="142"/>
      <c r="T12107" s="142"/>
    </row>
    <row r="12108" spans="19:20" x14ac:dyDescent="0.3">
      <c r="S12108" s="142"/>
      <c r="T12108" s="142"/>
    </row>
    <row r="12109" spans="19:20" x14ac:dyDescent="0.3">
      <c r="S12109" s="142"/>
      <c r="T12109" s="142"/>
    </row>
    <row r="12110" spans="19:20" x14ac:dyDescent="0.3">
      <c r="S12110" s="142"/>
      <c r="T12110" s="142"/>
    </row>
    <row r="12111" spans="19:20" x14ac:dyDescent="0.3">
      <c r="S12111" s="142"/>
      <c r="T12111" s="142"/>
    </row>
    <row r="12112" spans="19:20" x14ac:dyDescent="0.3">
      <c r="S12112" s="142"/>
      <c r="T12112" s="142"/>
    </row>
    <row r="12113" spans="19:20" x14ac:dyDescent="0.3">
      <c r="S12113" s="142"/>
      <c r="T12113" s="142"/>
    </row>
    <row r="12114" spans="19:20" x14ac:dyDescent="0.3">
      <c r="S12114" s="142"/>
      <c r="T12114" s="142"/>
    </row>
    <row r="12115" spans="19:20" x14ac:dyDescent="0.3">
      <c r="S12115" s="142"/>
      <c r="T12115" s="142"/>
    </row>
    <row r="12116" spans="19:20" x14ac:dyDescent="0.3">
      <c r="S12116" s="142"/>
      <c r="T12116" s="142"/>
    </row>
    <row r="12117" spans="19:20" x14ac:dyDescent="0.3">
      <c r="S12117" s="142"/>
      <c r="T12117" s="142"/>
    </row>
    <row r="12118" spans="19:20" x14ac:dyDescent="0.3">
      <c r="S12118" s="142"/>
      <c r="T12118" s="142"/>
    </row>
    <row r="12119" spans="19:20" x14ac:dyDescent="0.3">
      <c r="S12119" s="142"/>
      <c r="T12119" s="142"/>
    </row>
    <row r="12120" spans="19:20" x14ac:dyDescent="0.3">
      <c r="S12120" s="142"/>
      <c r="T12120" s="142"/>
    </row>
    <row r="12121" spans="19:20" x14ac:dyDescent="0.3">
      <c r="S12121" s="142"/>
      <c r="T12121" s="142"/>
    </row>
    <row r="12122" spans="19:20" x14ac:dyDescent="0.3">
      <c r="S12122" s="142"/>
      <c r="T12122" s="142"/>
    </row>
    <row r="12123" spans="19:20" x14ac:dyDescent="0.3">
      <c r="S12123" s="142"/>
      <c r="T12123" s="142"/>
    </row>
    <row r="12124" spans="19:20" x14ac:dyDescent="0.3">
      <c r="S12124" s="142"/>
      <c r="T12124" s="142"/>
    </row>
    <row r="12125" spans="19:20" x14ac:dyDescent="0.3">
      <c r="S12125" s="142"/>
      <c r="T12125" s="142"/>
    </row>
    <row r="12126" spans="19:20" x14ac:dyDescent="0.3">
      <c r="S12126" s="142"/>
      <c r="T12126" s="142"/>
    </row>
    <row r="12127" spans="19:20" x14ac:dyDescent="0.3">
      <c r="S12127" s="142"/>
      <c r="T12127" s="142"/>
    </row>
    <row r="12128" spans="19:20" x14ac:dyDescent="0.3">
      <c r="S12128" s="142"/>
      <c r="T12128" s="142"/>
    </row>
    <row r="12129" spans="19:20" x14ac:dyDescent="0.3">
      <c r="S12129" s="142"/>
      <c r="T12129" s="142"/>
    </row>
    <row r="12130" spans="19:20" x14ac:dyDescent="0.3">
      <c r="S12130" s="142"/>
      <c r="T12130" s="142"/>
    </row>
    <row r="12131" spans="19:20" x14ac:dyDescent="0.3">
      <c r="S12131" s="142"/>
      <c r="T12131" s="142"/>
    </row>
    <row r="12132" spans="19:20" x14ac:dyDescent="0.3">
      <c r="S12132" s="142"/>
      <c r="T12132" s="142"/>
    </row>
    <row r="12133" spans="19:20" x14ac:dyDescent="0.3">
      <c r="S12133" s="142"/>
      <c r="T12133" s="142"/>
    </row>
    <row r="12134" spans="19:20" x14ac:dyDescent="0.3">
      <c r="S12134" s="142"/>
      <c r="T12134" s="142"/>
    </row>
    <row r="12135" spans="19:20" x14ac:dyDescent="0.3">
      <c r="S12135" s="142"/>
      <c r="T12135" s="142"/>
    </row>
    <row r="12136" spans="19:20" x14ac:dyDescent="0.3">
      <c r="S12136" s="142"/>
      <c r="T12136" s="142"/>
    </row>
    <row r="12137" spans="19:20" x14ac:dyDescent="0.3">
      <c r="S12137" s="142"/>
      <c r="T12137" s="142"/>
    </row>
    <row r="12138" spans="19:20" x14ac:dyDescent="0.3">
      <c r="S12138" s="142"/>
      <c r="T12138" s="142"/>
    </row>
    <row r="12139" spans="19:20" x14ac:dyDescent="0.3">
      <c r="S12139" s="142"/>
      <c r="T12139" s="142"/>
    </row>
    <row r="12140" spans="19:20" x14ac:dyDescent="0.3">
      <c r="S12140" s="142"/>
      <c r="T12140" s="142"/>
    </row>
    <row r="12141" spans="19:20" x14ac:dyDescent="0.3">
      <c r="S12141" s="142"/>
      <c r="T12141" s="142"/>
    </row>
    <row r="12142" spans="19:20" x14ac:dyDescent="0.3">
      <c r="S12142" s="142"/>
      <c r="T12142" s="142"/>
    </row>
    <row r="12143" spans="19:20" x14ac:dyDescent="0.3">
      <c r="S12143" s="142"/>
      <c r="T12143" s="142"/>
    </row>
    <row r="12144" spans="19:20" x14ac:dyDescent="0.3">
      <c r="S12144" s="142"/>
      <c r="T12144" s="142"/>
    </row>
    <row r="12145" spans="19:20" x14ac:dyDescent="0.3">
      <c r="S12145" s="142"/>
      <c r="T12145" s="142"/>
    </row>
    <row r="12146" spans="19:20" x14ac:dyDescent="0.3">
      <c r="S12146" s="142"/>
      <c r="T12146" s="142"/>
    </row>
    <row r="12147" spans="19:20" x14ac:dyDescent="0.3">
      <c r="S12147" s="142"/>
      <c r="T12147" s="142"/>
    </row>
    <row r="12148" spans="19:20" x14ac:dyDescent="0.3">
      <c r="S12148" s="142"/>
      <c r="T12148" s="142"/>
    </row>
    <row r="12149" spans="19:20" x14ac:dyDescent="0.3">
      <c r="S12149" s="142"/>
      <c r="T12149" s="142"/>
    </row>
    <row r="12150" spans="19:20" x14ac:dyDescent="0.3">
      <c r="S12150" s="142"/>
      <c r="T12150" s="142"/>
    </row>
    <row r="12151" spans="19:20" x14ac:dyDescent="0.3">
      <c r="S12151" s="142"/>
      <c r="T12151" s="142"/>
    </row>
    <row r="12152" spans="19:20" x14ac:dyDescent="0.3">
      <c r="S12152" s="142"/>
      <c r="T12152" s="142"/>
    </row>
    <row r="12153" spans="19:20" x14ac:dyDescent="0.3">
      <c r="S12153" s="142"/>
      <c r="T12153" s="142"/>
    </row>
    <row r="12154" spans="19:20" x14ac:dyDescent="0.3">
      <c r="S12154" s="142"/>
      <c r="T12154" s="142"/>
    </row>
    <row r="12155" spans="19:20" x14ac:dyDescent="0.3">
      <c r="S12155" s="142"/>
      <c r="T12155" s="142"/>
    </row>
    <row r="12156" spans="19:20" x14ac:dyDescent="0.3">
      <c r="S12156" s="142"/>
      <c r="T12156" s="142"/>
    </row>
    <row r="12157" spans="19:20" x14ac:dyDescent="0.3">
      <c r="S12157" s="142"/>
      <c r="T12157" s="142"/>
    </row>
    <row r="12158" spans="19:20" x14ac:dyDescent="0.3">
      <c r="S12158" s="142"/>
      <c r="T12158" s="142"/>
    </row>
    <row r="12159" spans="19:20" x14ac:dyDescent="0.3">
      <c r="S12159" s="142"/>
      <c r="T12159" s="142"/>
    </row>
    <row r="12160" spans="19:20" x14ac:dyDescent="0.3">
      <c r="S12160" s="142"/>
      <c r="T12160" s="142"/>
    </row>
    <row r="12161" spans="19:20" x14ac:dyDescent="0.3">
      <c r="S12161" s="142"/>
      <c r="T12161" s="142"/>
    </row>
    <row r="12162" spans="19:20" x14ac:dyDescent="0.3">
      <c r="S12162" s="142"/>
      <c r="T12162" s="142"/>
    </row>
    <row r="12163" spans="19:20" x14ac:dyDescent="0.3">
      <c r="S12163" s="142"/>
      <c r="T12163" s="142"/>
    </row>
    <row r="12164" spans="19:20" x14ac:dyDescent="0.3">
      <c r="S12164" s="142"/>
      <c r="T12164" s="142"/>
    </row>
    <row r="12165" spans="19:20" x14ac:dyDescent="0.3">
      <c r="S12165" s="142"/>
      <c r="T12165" s="142"/>
    </row>
    <row r="12166" spans="19:20" x14ac:dyDescent="0.3">
      <c r="S12166" s="142"/>
      <c r="T12166" s="142"/>
    </row>
    <row r="12167" spans="19:20" x14ac:dyDescent="0.3">
      <c r="S12167" s="142"/>
      <c r="T12167" s="142"/>
    </row>
    <row r="12168" spans="19:20" x14ac:dyDescent="0.3">
      <c r="S12168" s="142"/>
      <c r="T12168" s="142"/>
    </row>
    <row r="12169" spans="19:20" x14ac:dyDescent="0.3">
      <c r="S12169" s="142"/>
      <c r="T12169" s="142"/>
    </row>
    <row r="12170" spans="19:20" x14ac:dyDescent="0.3">
      <c r="S12170" s="142"/>
      <c r="T12170" s="142"/>
    </row>
    <row r="12171" spans="19:20" x14ac:dyDescent="0.3">
      <c r="S12171" s="142"/>
      <c r="T12171" s="142"/>
    </row>
    <row r="12172" spans="19:20" x14ac:dyDescent="0.3">
      <c r="S12172" s="142"/>
      <c r="T12172" s="142"/>
    </row>
    <row r="12173" spans="19:20" x14ac:dyDescent="0.3">
      <c r="S12173" s="142"/>
      <c r="T12173" s="142"/>
    </row>
    <row r="12174" spans="19:20" x14ac:dyDescent="0.3">
      <c r="S12174" s="142"/>
      <c r="T12174" s="142"/>
    </row>
    <row r="12175" spans="19:20" x14ac:dyDescent="0.3">
      <c r="S12175" s="142"/>
      <c r="T12175" s="142"/>
    </row>
    <row r="12176" spans="19:20" x14ac:dyDescent="0.3">
      <c r="S12176" s="142"/>
      <c r="T12176" s="142"/>
    </row>
    <row r="12177" spans="19:20" x14ac:dyDescent="0.3">
      <c r="S12177" s="142"/>
      <c r="T12177" s="142"/>
    </row>
    <row r="12178" spans="19:20" x14ac:dyDescent="0.3">
      <c r="S12178" s="142"/>
      <c r="T12178" s="142"/>
    </row>
    <row r="12179" spans="19:20" x14ac:dyDescent="0.3">
      <c r="S12179" s="142"/>
      <c r="T12179" s="142"/>
    </row>
    <row r="12180" spans="19:20" x14ac:dyDescent="0.3">
      <c r="S12180" s="142"/>
      <c r="T12180" s="142"/>
    </row>
    <row r="12181" spans="19:20" x14ac:dyDescent="0.3">
      <c r="S12181" s="142"/>
      <c r="T12181" s="142"/>
    </row>
    <row r="12182" spans="19:20" x14ac:dyDescent="0.3">
      <c r="S12182" s="142"/>
      <c r="T12182" s="142"/>
    </row>
    <row r="12183" spans="19:20" x14ac:dyDescent="0.3">
      <c r="S12183" s="142"/>
      <c r="T12183" s="142"/>
    </row>
    <row r="12184" spans="19:20" x14ac:dyDescent="0.3">
      <c r="S12184" s="142"/>
      <c r="T12184" s="142"/>
    </row>
    <row r="12185" spans="19:20" x14ac:dyDescent="0.3">
      <c r="S12185" s="142"/>
      <c r="T12185" s="142"/>
    </row>
    <row r="12186" spans="19:20" x14ac:dyDescent="0.3">
      <c r="S12186" s="142"/>
      <c r="T12186" s="142"/>
    </row>
    <row r="12187" spans="19:20" x14ac:dyDescent="0.3">
      <c r="S12187" s="142"/>
      <c r="T12187" s="142"/>
    </row>
    <row r="12188" spans="19:20" x14ac:dyDescent="0.3">
      <c r="S12188" s="142"/>
      <c r="T12188" s="142"/>
    </row>
    <row r="12189" spans="19:20" x14ac:dyDescent="0.3">
      <c r="S12189" s="142"/>
      <c r="T12189" s="142"/>
    </row>
    <row r="12190" spans="19:20" x14ac:dyDescent="0.3">
      <c r="S12190" s="142"/>
      <c r="T12190" s="142"/>
    </row>
    <row r="12191" spans="19:20" x14ac:dyDescent="0.3">
      <c r="S12191" s="142"/>
      <c r="T12191" s="142"/>
    </row>
    <row r="12192" spans="19:20" x14ac:dyDescent="0.3">
      <c r="S12192" s="142"/>
      <c r="T12192" s="142"/>
    </row>
    <row r="12193" spans="19:20" x14ac:dyDescent="0.3">
      <c r="S12193" s="142"/>
      <c r="T12193" s="142"/>
    </row>
    <row r="12194" spans="19:20" x14ac:dyDescent="0.3">
      <c r="S12194" s="142"/>
      <c r="T12194" s="142"/>
    </row>
    <row r="12195" spans="19:20" x14ac:dyDescent="0.3">
      <c r="S12195" s="142"/>
      <c r="T12195" s="142"/>
    </row>
    <row r="12196" spans="19:20" x14ac:dyDescent="0.3">
      <c r="S12196" s="142"/>
      <c r="T12196" s="142"/>
    </row>
    <row r="12197" spans="19:20" x14ac:dyDescent="0.3">
      <c r="S12197" s="142"/>
      <c r="T12197" s="142"/>
    </row>
    <row r="12198" spans="19:20" x14ac:dyDescent="0.3">
      <c r="S12198" s="142"/>
      <c r="T12198" s="142"/>
    </row>
    <row r="12199" spans="19:20" x14ac:dyDescent="0.3">
      <c r="S12199" s="142"/>
      <c r="T12199" s="142"/>
    </row>
    <row r="12200" spans="19:20" x14ac:dyDescent="0.3">
      <c r="S12200" s="142"/>
      <c r="T12200" s="142"/>
    </row>
    <row r="12201" spans="19:20" x14ac:dyDescent="0.3">
      <c r="S12201" s="142"/>
      <c r="T12201" s="142"/>
    </row>
    <row r="12202" spans="19:20" x14ac:dyDescent="0.3">
      <c r="S12202" s="142"/>
      <c r="T12202" s="142"/>
    </row>
    <row r="12203" spans="19:20" x14ac:dyDescent="0.3">
      <c r="S12203" s="142"/>
      <c r="T12203" s="142"/>
    </row>
    <row r="12204" spans="19:20" x14ac:dyDescent="0.3">
      <c r="S12204" s="142"/>
      <c r="T12204" s="142"/>
    </row>
    <row r="12205" spans="19:20" x14ac:dyDescent="0.3">
      <c r="S12205" s="142"/>
      <c r="T12205" s="142"/>
    </row>
    <row r="12206" spans="19:20" x14ac:dyDescent="0.3">
      <c r="S12206" s="142"/>
      <c r="T12206" s="142"/>
    </row>
    <row r="12207" spans="19:20" x14ac:dyDescent="0.3">
      <c r="S12207" s="142"/>
      <c r="T12207" s="142"/>
    </row>
    <row r="12208" spans="19:20" x14ac:dyDescent="0.3">
      <c r="S12208" s="142"/>
      <c r="T12208" s="142"/>
    </row>
    <row r="12209" spans="19:20" x14ac:dyDescent="0.3">
      <c r="S12209" s="142"/>
      <c r="T12209" s="142"/>
    </row>
    <row r="12210" spans="19:20" x14ac:dyDescent="0.3">
      <c r="S12210" s="142"/>
      <c r="T12210" s="142"/>
    </row>
    <row r="12211" spans="19:20" x14ac:dyDescent="0.3">
      <c r="S12211" s="142"/>
      <c r="T12211" s="142"/>
    </row>
    <row r="12212" spans="19:20" x14ac:dyDescent="0.3">
      <c r="S12212" s="142"/>
      <c r="T12212" s="142"/>
    </row>
    <row r="12213" spans="19:20" x14ac:dyDescent="0.3">
      <c r="S12213" s="142"/>
      <c r="T12213" s="142"/>
    </row>
    <row r="12214" spans="19:20" x14ac:dyDescent="0.3">
      <c r="S12214" s="142"/>
      <c r="T12214" s="142"/>
    </row>
    <row r="12215" spans="19:20" x14ac:dyDescent="0.3">
      <c r="S12215" s="142"/>
      <c r="T12215" s="142"/>
    </row>
    <row r="12216" spans="19:20" x14ac:dyDescent="0.3">
      <c r="S12216" s="142"/>
      <c r="T12216" s="142"/>
    </row>
    <row r="12217" spans="19:20" x14ac:dyDescent="0.3">
      <c r="S12217" s="142"/>
      <c r="T12217" s="142"/>
    </row>
    <row r="12218" spans="19:20" x14ac:dyDescent="0.3">
      <c r="S12218" s="142"/>
      <c r="T12218" s="142"/>
    </row>
    <row r="12219" spans="19:20" x14ac:dyDescent="0.3">
      <c r="S12219" s="142"/>
      <c r="T12219" s="142"/>
    </row>
    <row r="12220" spans="19:20" x14ac:dyDescent="0.3">
      <c r="S12220" s="142"/>
      <c r="T12220" s="142"/>
    </row>
    <row r="12221" spans="19:20" x14ac:dyDescent="0.3">
      <c r="S12221" s="142"/>
      <c r="T12221" s="142"/>
    </row>
    <row r="12222" spans="19:20" x14ac:dyDescent="0.3">
      <c r="S12222" s="142"/>
      <c r="T12222" s="142"/>
    </row>
    <row r="12223" spans="19:20" x14ac:dyDescent="0.3">
      <c r="S12223" s="142"/>
      <c r="T12223" s="142"/>
    </row>
    <row r="12224" spans="19:20" x14ac:dyDescent="0.3">
      <c r="S12224" s="142"/>
      <c r="T12224" s="142"/>
    </row>
    <row r="12225" spans="19:20" x14ac:dyDescent="0.3">
      <c r="S12225" s="142"/>
      <c r="T12225" s="142"/>
    </row>
    <row r="12226" spans="19:20" x14ac:dyDescent="0.3">
      <c r="S12226" s="142"/>
      <c r="T12226" s="142"/>
    </row>
    <row r="12227" spans="19:20" x14ac:dyDescent="0.3">
      <c r="S12227" s="142"/>
      <c r="T12227" s="142"/>
    </row>
    <row r="12228" spans="19:20" x14ac:dyDescent="0.3">
      <c r="S12228" s="142"/>
      <c r="T12228" s="142"/>
    </row>
    <row r="12229" spans="19:20" x14ac:dyDescent="0.3">
      <c r="S12229" s="142"/>
      <c r="T12229" s="142"/>
    </row>
    <row r="12230" spans="19:20" x14ac:dyDescent="0.3">
      <c r="S12230" s="142"/>
      <c r="T12230" s="142"/>
    </row>
    <row r="12231" spans="19:20" x14ac:dyDescent="0.3">
      <c r="S12231" s="142"/>
      <c r="T12231" s="142"/>
    </row>
    <row r="12232" spans="19:20" x14ac:dyDescent="0.3">
      <c r="S12232" s="142"/>
      <c r="T12232" s="142"/>
    </row>
    <row r="12233" spans="19:20" x14ac:dyDescent="0.3">
      <c r="S12233" s="142"/>
      <c r="T12233" s="142"/>
    </row>
    <row r="12234" spans="19:20" x14ac:dyDescent="0.3">
      <c r="S12234" s="142"/>
      <c r="T12234" s="142"/>
    </row>
    <row r="12235" spans="19:20" x14ac:dyDescent="0.3">
      <c r="S12235" s="142"/>
      <c r="T12235" s="142"/>
    </row>
    <row r="12236" spans="19:20" x14ac:dyDescent="0.3">
      <c r="S12236" s="142"/>
      <c r="T12236" s="142"/>
    </row>
    <row r="12237" spans="19:20" x14ac:dyDescent="0.3">
      <c r="S12237" s="142"/>
      <c r="T12237" s="142"/>
    </row>
    <row r="12238" spans="19:20" x14ac:dyDescent="0.3">
      <c r="S12238" s="142"/>
      <c r="T12238" s="142"/>
    </row>
    <row r="12239" spans="19:20" x14ac:dyDescent="0.3">
      <c r="S12239" s="142"/>
      <c r="T12239" s="142"/>
    </row>
    <row r="12240" spans="19:20" x14ac:dyDescent="0.3">
      <c r="S12240" s="142"/>
      <c r="T12240" s="142"/>
    </row>
    <row r="12241" spans="19:20" x14ac:dyDescent="0.3">
      <c r="S12241" s="142"/>
      <c r="T12241" s="142"/>
    </row>
    <row r="12242" spans="19:20" x14ac:dyDescent="0.3">
      <c r="S12242" s="142"/>
      <c r="T12242" s="142"/>
    </row>
    <row r="12243" spans="19:20" x14ac:dyDescent="0.3">
      <c r="S12243" s="142"/>
      <c r="T12243" s="142"/>
    </row>
    <row r="12244" spans="19:20" x14ac:dyDescent="0.3">
      <c r="S12244" s="142"/>
      <c r="T12244" s="142"/>
    </row>
    <row r="12245" spans="19:20" x14ac:dyDescent="0.3">
      <c r="S12245" s="142"/>
      <c r="T12245" s="142"/>
    </row>
    <row r="12246" spans="19:20" x14ac:dyDescent="0.3">
      <c r="S12246" s="142"/>
      <c r="T12246" s="142"/>
    </row>
    <row r="12247" spans="19:20" x14ac:dyDescent="0.3">
      <c r="S12247" s="142"/>
      <c r="T12247" s="142"/>
    </row>
    <row r="12248" spans="19:20" x14ac:dyDescent="0.3">
      <c r="S12248" s="142"/>
      <c r="T12248" s="142"/>
    </row>
    <row r="12249" spans="19:20" x14ac:dyDescent="0.3">
      <c r="S12249" s="142"/>
      <c r="T12249" s="142"/>
    </row>
    <row r="12250" spans="19:20" x14ac:dyDescent="0.3">
      <c r="S12250" s="142"/>
      <c r="T12250" s="142"/>
    </row>
    <row r="12251" spans="19:20" x14ac:dyDescent="0.3">
      <c r="S12251" s="142"/>
      <c r="T12251" s="142"/>
    </row>
    <row r="12252" spans="19:20" x14ac:dyDescent="0.3">
      <c r="S12252" s="142"/>
      <c r="T12252" s="142"/>
    </row>
    <row r="12253" spans="19:20" x14ac:dyDescent="0.3">
      <c r="S12253" s="142"/>
      <c r="T12253" s="142"/>
    </row>
    <row r="12254" spans="19:20" x14ac:dyDescent="0.3">
      <c r="S12254" s="142"/>
      <c r="T12254" s="142"/>
    </row>
    <row r="12255" spans="19:20" x14ac:dyDescent="0.3">
      <c r="S12255" s="142"/>
      <c r="T12255" s="142"/>
    </row>
    <row r="12256" spans="19:20" x14ac:dyDescent="0.3">
      <c r="S12256" s="142"/>
      <c r="T12256" s="142"/>
    </row>
    <row r="12257" spans="19:20" x14ac:dyDescent="0.3">
      <c r="S12257" s="142"/>
      <c r="T12257" s="142"/>
    </row>
    <row r="12258" spans="19:20" x14ac:dyDescent="0.3">
      <c r="S12258" s="142"/>
      <c r="T12258" s="142"/>
    </row>
    <row r="12259" spans="19:20" x14ac:dyDescent="0.3">
      <c r="S12259" s="142"/>
      <c r="T12259" s="142"/>
    </row>
    <row r="12260" spans="19:20" x14ac:dyDescent="0.3">
      <c r="S12260" s="142"/>
      <c r="T12260" s="142"/>
    </row>
    <row r="12261" spans="19:20" x14ac:dyDescent="0.3">
      <c r="S12261" s="142"/>
      <c r="T12261" s="142"/>
    </row>
    <row r="12262" spans="19:20" x14ac:dyDescent="0.3">
      <c r="S12262" s="142"/>
      <c r="T12262" s="142"/>
    </row>
    <row r="12263" spans="19:20" x14ac:dyDescent="0.3">
      <c r="S12263" s="142"/>
      <c r="T12263" s="142"/>
    </row>
    <row r="12264" spans="19:20" x14ac:dyDescent="0.3">
      <c r="S12264" s="142"/>
      <c r="T12264" s="142"/>
    </row>
    <row r="12265" spans="19:20" x14ac:dyDescent="0.3">
      <c r="S12265" s="142"/>
      <c r="T12265" s="142"/>
    </row>
    <row r="12266" spans="19:20" x14ac:dyDescent="0.3">
      <c r="S12266" s="142"/>
      <c r="T12266" s="142"/>
    </row>
    <row r="12267" spans="19:20" x14ac:dyDescent="0.3">
      <c r="S12267" s="142"/>
      <c r="T12267" s="142"/>
    </row>
    <row r="12268" spans="19:20" x14ac:dyDescent="0.3">
      <c r="S12268" s="142"/>
      <c r="T12268" s="142"/>
    </row>
    <row r="12269" spans="19:20" x14ac:dyDescent="0.3">
      <c r="S12269" s="142"/>
      <c r="T12269" s="142"/>
    </row>
    <row r="12270" spans="19:20" x14ac:dyDescent="0.3">
      <c r="S12270" s="142"/>
      <c r="T12270" s="142"/>
    </row>
    <row r="12271" spans="19:20" x14ac:dyDescent="0.3">
      <c r="S12271" s="142"/>
      <c r="T12271" s="142"/>
    </row>
    <row r="12272" spans="19:20" x14ac:dyDescent="0.3">
      <c r="S12272" s="142"/>
      <c r="T12272" s="142"/>
    </row>
    <row r="12273" spans="19:20" x14ac:dyDescent="0.3">
      <c r="S12273" s="142"/>
      <c r="T12273" s="142"/>
    </row>
    <row r="12274" spans="19:20" x14ac:dyDescent="0.3">
      <c r="S12274" s="142"/>
      <c r="T12274" s="142"/>
    </row>
    <row r="12275" spans="19:20" x14ac:dyDescent="0.3">
      <c r="S12275" s="142"/>
      <c r="T12275" s="142"/>
    </row>
    <row r="12276" spans="19:20" x14ac:dyDescent="0.3">
      <c r="S12276" s="142"/>
      <c r="T12276" s="142"/>
    </row>
    <row r="12277" spans="19:20" x14ac:dyDescent="0.3">
      <c r="S12277" s="142"/>
      <c r="T12277" s="142"/>
    </row>
    <row r="12278" spans="19:20" x14ac:dyDescent="0.3">
      <c r="S12278" s="142"/>
      <c r="T12278" s="142"/>
    </row>
    <row r="12279" spans="19:20" x14ac:dyDescent="0.3">
      <c r="S12279" s="142"/>
      <c r="T12279" s="142"/>
    </row>
    <row r="12280" spans="19:20" x14ac:dyDescent="0.3">
      <c r="S12280" s="142"/>
      <c r="T12280" s="142"/>
    </row>
    <row r="12281" spans="19:20" x14ac:dyDescent="0.3">
      <c r="S12281" s="142"/>
      <c r="T12281" s="142"/>
    </row>
    <row r="12282" spans="19:20" x14ac:dyDescent="0.3">
      <c r="S12282" s="142"/>
      <c r="T12282" s="142"/>
    </row>
    <row r="12283" spans="19:20" x14ac:dyDescent="0.3">
      <c r="S12283" s="142"/>
      <c r="T12283" s="142"/>
    </row>
    <row r="12284" spans="19:20" x14ac:dyDescent="0.3">
      <c r="S12284" s="142"/>
      <c r="T12284" s="142"/>
    </row>
    <row r="12285" spans="19:20" x14ac:dyDescent="0.3">
      <c r="S12285" s="142"/>
      <c r="T12285" s="142"/>
    </row>
    <row r="12286" spans="19:20" x14ac:dyDescent="0.3">
      <c r="S12286" s="142"/>
      <c r="T12286" s="142"/>
    </row>
    <row r="12287" spans="19:20" x14ac:dyDescent="0.3">
      <c r="S12287" s="142"/>
      <c r="T12287" s="142"/>
    </row>
    <row r="12288" spans="19:20" x14ac:dyDescent="0.3">
      <c r="S12288" s="142"/>
      <c r="T12288" s="142"/>
    </row>
    <row r="12289" spans="19:20" x14ac:dyDescent="0.3">
      <c r="S12289" s="142"/>
      <c r="T12289" s="142"/>
    </row>
    <row r="12290" spans="19:20" x14ac:dyDescent="0.3">
      <c r="S12290" s="142"/>
      <c r="T12290" s="142"/>
    </row>
    <row r="12291" spans="19:20" x14ac:dyDescent="0.3">
      <c r="S12291" s="142"/>
      <c r="T12291" s="142"/>
    </row>
    <row r="12292" spans="19:20" x14ac:dyDescent="0.3">
      <c r="S12292" s="142"/>
      <c r="T12292" s="142"/>
    </row>
    <row r="12293" spans="19:20" x14ac:dyDescent="0.3">
      <c r="S12293" s="142"/>
      <c r="T12293" s="142"/>
    </row>
    <row r="12294" spans="19:20" x14ac:dyDescent="0.3">
      <c r="S12294" s="142"/>
      <c r="T12294" s="142"/>
    </row>
    <row r="12295" spans="19:20" x14ac:dyDescent="0.3">
      <c r="S12295" s="142"/>
      <c r="T12295" s="142"/>
    </row>
    <row r="12296" spans="19:20" x14ac:dyDescent="0.3">
      <c r="S12296" s="142"/>
      <c r="T12296" s="142"/>
    </row>
    <row r="12297" spans="19:20" x14ac:dyDescent="0.3">
      <c r="S12297" s="142"/>
      <c r="T12297" s="142"/>
    </row>
    <row r="12298" spans="19:20" x14ac:dyDescent="0.3">
      <c r="S12298" s="142"/>
      <c r="T12298" s="142"/>
    </row>
    <row r="12299" spans="19:20" x14ac:dyDescent="0.3">
      <c r="S12299" s="142"/>
      <c r="T12299" s="142"/>
    </row>
    <row r="12300" spans="19:20" x14ac:dyDescent="0.3">
      <c r="S12300" s="142"/>
      <c r="T12300" s="142"/>
    </row>
    <row r="12301" spans="19:20" x14ac:dyDescent="0.3">
      <c r="S12301" s="142"/>
      <c r="T12301" s="142"/>
    </row>
    <row r="12302" spans="19:20" x14ac:dyDescent="0.3">
      <c r="S12302" s="142"/>
      <c r="T12302" s="142"/>
    </row>
    <row r="12303" spans="19:20" x14ac:dyDescent="0.3">
      <c r="S12303" s="142"/>
      <c r="T12303" s="142"/>
    </row>
    <row r="12304" spans="19:20" x14ac:dyDescent="0.3">
      <c r="S12304" s="142"/>
      <c r="T12304" s="142"/>
    </row>
    <row r="12305" spans="19:20" x14ac:dyDescent="0.3">
      <c r="S12305" s="142"/>
      <c r="T12305" s="142"/>
    </row>
    <row r="12306" spans="19:20" x14ac:dyDescent="0.3">
      <c r="S12306" s="142"/>
      <c r="T12306" s="142"/>
    </row>
    <row r="12307" spans="19:20" x14ac:dyDescent="0.3">
      <c r="S12307" s="142"/>
      <c r="T12307" s="142"/>
    </row>
    <row r="12308" spans="19:20" x14ac:dyDescent="0.3">
      <c r="S12308" s="142"/>
      <c r="T12308" s="142"/>
    </row>
    <row r="12309" spans="19:20" x14ac:dyDescent="0.3">
      <c r="S12309" s="142"/>
      <c r="T12309" s="142"/>
    </row>
    <row r="12310" spans="19:20" x14ac:dyDescent="0.3">
      <c r="S12310" s="142"/>
      <c r="T12310" s="142"/>
    </row>
    <row r="12311" spans="19:20" x14ac:dyDescent="0.3">
      <c r="S12311" s="142"/>
      <c r="T12311" s="142"/>
    </row>
    <row r="12312" spans="19:20" x14ac:dyDescent="0.3">
      <c r="S12312" s="142"/>
      <c r="T12312" s="142"/>
    </row>
    <row r="12313" spans="19:20" x14ac:dyDescent="0.3">
      <c r="S12313" s="142"/>
      <c r="T12313" s="142"/>
    </row>
    <row r="12314" spans="19:20" x14ac:dyDescent="0.3">
      <c r="S12314" s="142"/>
      <c r="T12314" s="142"/>
    </row>
    <row r="12315" spans="19:20" x14ac:dyDescent="0.3">
      <c r="S12315" s="142"/>
      <c r="T12315" s="142"/>
    </row>
    <row r="12316" spans="19:20" x14ac:dyDescent="0.3">
      <c r="S12316" s="142"/>
      <c r="T12316" s="142"/>
    </row>
    <row r="12317" spans="19:20" x14ac:dyDescent="0.3">
      <c r="S12317" s="142"/>
      <c r="T12317" s="142"/>
    </row>
    <row r="12318" spans="19:20" x14ac:dyDescent="0.3">
      <c r="S12318" s="142"/>
      <c r="T12318" s="142"/>
    </row>
    <row r="12319" spans="19:20" x14ac:dyDescent="0.3">
      <c r="S12319" s="142"/>
      <c r="T12319" s="142"/>
    </row>
    <row r="12320" spans="19:20" x14ac:dyDescent="0.3">
      <c r="S12320" s="142"/>
      <c r="T12320" s="142"/>
    </row>
    <row r="12321" spans="19:20" x14ac:dyDescent="0.3">
      <c r="S12321" s="142"/>
      <c r="T12321" s="142"/>
    </row>
    <row r="12322" spans="19:20" x14ac:dyDescent="0.3">
      <c r="S12322" s="142"/>
      <c r="T12322" s="142"/>
    </row>
    <row r="12323" spans="19:20" x14ac:dyDescent="0.3">
      <c r="S12323" s="142"/>
      <c r="T12323" s="142"/>
    </row>
    <row r="12324" spans="19:20" x14ac:dyDescent="0.3">
      <c r="S12324" s="142"/>
      <c r="T12324" s="142"/>
    </row>
    <row r="12325" spans="19:20" x14ac:dyDescent="0.3">
      <c r="S12325" s="142"/>
      <c r="T12325" s="142"/>
    </row>
    <row r="12326" spans="19:20" x14ac:dyDescent="0.3">
      <c r="S12326" s="142"/>
      <c r="T12326" s="142"/>
    </row>
    <row r="12327" spans="19:20" x14ac:dyDescent="0.3">
      <c r="S12327" s="142"/>
      <c r="T12327" s="142"/>
    </row>
    <row r="12328" spans="19:20" x14ac:dyDescent="0.3">
      <c r="S12328" s="142"/>
      <c r="T12328" s="142"/>
    </row>
    <row r="12329" spans="19:20" x14ac:dyDescent="0.3">
      <c r="S12329" s="142"/>
      <c r="T12329" s="142"/>
    </row>
    <row r="12330" spans="19:20" x14ac:dyDescent="0.3">
      <c r="S12330" s="142"/>
      <c r="T12330" s="142"/>
    </row>
    <row r="12331" spans="19:20" x14ac:dyDescent="0.3">
      <c r="S12331" s="142"/>
      <c r="T12331" s="142"/>
    </row>
    <row r="12332" spans="19:20" x14ac:dyDescent="0.3">
      <c r="S12332" s="142"/>
      <c r="T12332" s="142"/>
    </row>
    <row r="12333" spans="19:20" x14ac:dyDescent="0.3">
      <c r="S12333" s="142"/>
      <c r="T12333" s="142"/>
    </row>
    <row r="12334" spans="19:20" x14ac:dyDescent="0.3">
      <c r="S12334" s="142"/>
      <c r="T12334" s="142"/>
    </row>
    <row r="12335" spans="19:20" x14ac:dyDescent="0.3">
      <c r="S12335" s="142"/>
      <c r="T12335" s="142"/>
    </row>
    <row r="12336" spans="19:20" x14ac:dyDescent="0.3">
      <c r="S12336" s="142"/>
      <c r="T12336" s="142"/>
    </row>
    <row r="12337" spans="19:20" x14ac:dyDescent="0.3">
      <c r="S12337" s="142"/>
      <c r="T12337" s="142"/>
    </row>
    <row r="12338" spans="19:20" x14ac:dyDescent="0.3">
      <c r="S12338" s="142"/>
      <c r="T12338" s="142"/>
    </row>
    <row r="12339" spans="19:20" x14ac:dyDescent="0.3">
      <c r="S12339" s="142"/>
      <c r="T12339" s="142"/>
    </row>
    <row r="12340" spans="19:20" x14ac:dyDescent="0.3">
      <c r="S12340" s="142"/>
      <c r="T12340" s="142"/>
    </row>
    <row r="12341" spans="19:20" x14ac:dyDescent="0.3">
      <c r="S12341" s="142"/>
      <c r="T12341" s="142"/>
    </row>
    <row r="12342" spans="19:20" x14ac:dyDescent="0.3">
      <c r="S12342" s="142"/>
      <c r="T12342" s="142"/>
    </row>
    <row r="12343" spans="19:20" x14ac:dyDescent="0.3">
      <c r="S12343" s="142"/>
      <c r="T12343" s="142"/>
    </row>
    <row r="12344" spans="19:20" x14ac:dyDescent="0.3">
      <c r="S12344" s="142"/>
      <c r="T12344" s="142"/>
    </row>
    <row r="12345" spans="19:20" x14ac:dyDescent="0.3">
      <c r="S12345" s="142"/>
      <c r="T12345" s="142"/>
    </row>
    <row r="12346" spans="19:20" x14ac:dyDescent="0.3">
      <c r="S12346" s="142"/>
      <c r="T12346" s="142"/>
    </row>
    <row r="12347" spans="19:20" x14ac:dyDescent="0.3">
      <c r="S12347" s="142"/>
      <c r="T12347" s="142"/>
    </row>
    <row r="12348" spans="19:20" x14ac:dyDescent="0.3">
      <c r="S12348" s="142"/>
      <c r="T12348" s="142"/>
    </row>
    <row r="12349" spans="19:20" x14ac:dyDescent="0.3">
      <c r="S12349" s="142"/>
      <c r="T12349" s="142"/>
    </row>
    <row r="12350" spans="19:20" x14ac:dyDescent="0.3">
      <c r="S12350" s="142"/>
      <c r="T12350" s="142"/>
    </row>
    <row r="12351" spans="19:20" x14ac:dyDescent="0.3">
      <c r="S12351" s="142"/>
      <c r="T12351" s="142"/>
    </row>
    <row r="12352" spans="19:20" x14ac:dyDescent="0.3">
      <c r="S12352" s="142"/>
      <c r="T12352" s="142"/>
    </row>
    <row r="12353" spans="19:20" x14ac:dyDescent="0.3">
      <c r="S12353" s="142"/>
      <c r="T12353" s="142"/>
    </row>
    <row r="12354" spans="19:20" x14ac:dyDescent="0.3">
      <c r="S12354" s="142"/>
      <c r="T12354" s="142"/>
    </row>
    <row r="12355" spans="19:20" x14ac:dyDescent="0.3">
      <c r="S12355" s="142"/>
      <c r="T12355" s="142"/>
    </row>
    <row r="12356" spans="19:20" x14ac:dyDescent="0.3">
      <c r="S12356" s="142"/>
      <c r="T12356" s="142"/>
    </row>
    <row r="12357" spans="19:20" x14ac:dyDescent="0.3">
      <c r="S12357" s="142"/>
      <c r="T12357" s="142"/>
    </row>
    <row r="12358" spans="19:20" x14ac:dyDescent="0.3">
      <c r="S12358" s="142"/>
      <c r="T12358" s="142"/>
    </row>
    <row r="12359" spans="19:20" x14ac:dyDescent="0.3">
      <c r="S12359" s="142"/>
      <c r="T12359" s="142"/>
    </row>
    <row r="12360" spans="19:20" x14ac:dyDescent="0.3">
      <c r="S12360" s="142"/>
      <c r="T12360" s="142"/>
    </row>
    <row r="12361" spans="19:20" x14ac:dyDescent="0.3">
      <c r="S12361" s="142"/>
      <c r="T12361" s="142"/>
    </row>
    <row r="12362" spans="19:20" x14ac:dyDescent="0.3">
      <c r="S12362" s="142"/>
      <c r="T12362" s="142"/>
    </row>
    <row r="12363" spans="19:20" x14ac:dyDescent="0.3">
      <c r="S12363" s="142"/>
      <c r="T12363" s="142"/>
    </row>
    <row r="12364" spans="19:20" x14ac:dyDescent="0.3">
      <c r="S12364" s="142"/>
      <c r="T12364" s="142"/>
    </row>
    <row r="12365" spans="19:20" x14ac:dyDescent="0.3">
      <c r="S12365" s="142"/>
      <c r="T12365" s="142"/>
    </row>
    <row r="12366" spans="19:20" x14ac:dyDescent="0.3">
      <c r="S12366" s="142"/>
      <c r="T12366" s="142"/>
    </row>
    <row r="12367" spans="19:20" x14ac:dyDescent="0.3">
      <c r="S12367" s="142"/>
      <c r="T12367" s="142"/>
    </row>
    <row r="12368" spans="19:20" x14ac:dyDescent="0.3">
      <c r="S12368" s="142"/>
      <c r="T12368" s="142"/>
    </row>
    <row r="12369" spans="19:20" x14ac:dyDescent="0.3">
      <c r="S12369" s="142"/>
      <c r="T12369" s="142"/>
    </row>
    <row r="12370" spans="19:20" x14ac:dyDescent="0.3">
      <c r="S12370" s="142"/>
      <c r="T12370" s="142"/>
    </row>
    <row r="12371" spans="19:20" x14ac:dyDescent="0.3">
      <c r="S12371" s="142"/>
      <c r="T12371" s="142"/>
    </row>
    <row r="12372" spans="19:20" x14ac:dyDescent="0.3">
      <c r="S12372" s="142"/>
      <c r="T12372" s="142"/>
    </row>
    <row r="12373" spans="19:20" x14ac:dyDescent="0.3">
      <c r="S12373" s="142"/>
      <c r="T12373" s="142"/>
    </row>
    <row r="12374" spans="19:20" x14ac:dyDescent="0.3">
      <c r="S12374" s="142"/>
      <c r="T12374" s="142"/>
    </row>
    <row r="12375" spans="19:20" x14ac:dyDescent="0.3">
      <c r="S12375" s="142"/>
      <c r="T12375" s="142"/>
    </row>
    <row r="12376" spans="19:20" x14ac:dyDescent="0.3">
      <c r="S12376" s="142"/>
      <c r="T12376" s="142"/>
    </row>
    <row r="12377" spans="19:20" x14ac:dyDescent="0.3">
      <c r="S12377" s="142"/>
      <c r="T12377" s="142"/>
    </row>
    <row r="12378" spans="19:20" x14ac:dyDescent="0.3">
      <c r="S12378" s="142"/>
      <c r="T12378" s="142"/>
    </row>
    <row r="12379" spans="19:20" x14ac:dyDescent="0.3">
      <c r="S12379" s="142"/>
      <c r="T12379" s="142"/>
    </row>
    <row r="12380" spans="19:20" x14ac:dyDescent="0.3">
      <c r="S12380" s="142"/>
      <c r="T12380" s="142"/>
    </row>
    <row r="12381" spans="19:20" x14ac:dyDescent="0.3">
      <c r="S12381" s="142"/>
      <c r="T12381" s="142"/>
    </row>
    <row r="12382" spans="19:20" x14ac:dyDescent="0.3">
      <c r="S12382" s="142"/>
      <c r="T12382" s="142"/>
    </row>
    <row r="12383" spans="19:20" x14ac:dyDescent="0.3">
      <c r="S12383" s="142"/>
      <c r="T12383" s="142"/>
    </row>
    <row r="12384" spans="19:20" x14ac:dyDescent="0.3">
      <c r="S12384" s="142"/>
      <c r="T12384" s="142"/>
    </row>
    <row r="12385" spans="19:20" x14ac:dyDescent="0.3">
      <c r="S12385" s="142"/>
      <c r="T12385" s="142"/>
    </row>
    <row r="12386" spans="19:20" x14ac:dyDescent="0.3">
      <c r="S12386" s="142"/>
      <c r="T12386" s="142"/>
    </row>
    <row r="12387" spans="19:20" x14ac:dyDescent="0.3">
      <c r="S12387" s="142"/>
      <c r="T12387" s="142"/>
    </row>
    <row r="12388" spans="19:20" x14ac:dyDescent="0.3">
      <c r="S12388" s="142"/>
      <c r="T12388" s="142"/>
    </row>
    <row r="12389" spans="19:20" x14ac:dyDescent="0.3">
      <c r="S12389" s="142"/>
      <c r="T12389" s="142"/>
    </row>
    <row r="12390" spans="19:20" x14ac:dyDescent="0.3">
      <c r="S12390" s="142"/>
      <c r="T12390" s="142"/>
    </row>
    <row r="12391" spans="19:20" x14ac:dyDescent="0.3">
      <c r="S12391" s="142"/>
      <c r="T12391" s="142"/>
    </row>
    <row r="12392" spans="19:20" x14ac:dyDescent="0.3">
      <c r="S12392" s="142"/>
      <c r="T12392" s="142"/>
    </row>
    <row r="12393" spans="19:20" x14ac:dyDescent="0.3">
      <c r="S12393" s="142"/>
      <c r="T12393" s="142"/>
    </row>
    <row r="12394" spans="19:20" x14ac:dyDescent="0.3">
      <c r="S12394" s="142"/>
      <c r="T12394" s="142"/>
    </row>
    <row r="12395" spans="19:20" x14ac:dyDescent="0.3">
      <c r="S12395" s="142"/>
      <c r="T12395" s="142"/>
    </row>
    <row r="12396" spans="19:20" x14ac:dyDescent="0.3">
      <c r="S12396" s="142"/>
      <c r="T12396" s="142"/>
    </row>
    <row r="12397" spans="19:20" x14ac:dyDescent="0.3">
      <c r="S12397" s="142"/>
      <c r="T12397" s="142"/>
    </row>
    <row r="12398" spans="19:20" x14ac:dyDescent="0.3">
      <c r="S12398" s="142"/>
      <c r="T12398" s="142"/>
    </row>
    <row r="12399" spans="19:20" x14ac:dyDescent="0.3">
      <c r="S12399" s="142"/>
      <c r="T12399" s="142"/>
    </row>
    <row r="12400" spans="19:20" x14ac:dyDescent="0.3">
      <c r="S12400" s="142"/>
      <c r="T12400" s="142"/>
    </row>
    <row r="12401" spans="19:20" x14ac:dyDescent="0.3">
      <c r="S12401" s="142"/>
      <c r="T12401" s="142"/>
    </row>
    <row r="12402" spans="19:20" x14ac:dyDescent="0.3">
      <c r="S12402" s="142"/>
      <c r="T12402" s="142"/>
    </row>
    <row r="12403" spans="19:20" x14ac:dyDescent="0.3">
      <c r="S12403" s="142"/>
      <c r="T12403" s="142"/>
    </row>
    <row r="12404" spans="19:20" x14ac:dyDescent="0.3">
      <c r="S12404" s="142"/>
      <c r="T12404" s="142"/>
    </row>
    <row r="12405" spans="19:20" x14ac:dyDescent="0.3">
      <c r="S12405" s="142"/>
      <c r="T12405" s="142"/>
    </row>
    <row r="12406" spans="19:20" x14ac:dyDescent="0.3">
      <c r="S12406" s="142"/>
      <c r="T12406" s="142"/>
    </row>
    <row r="12407" spans="19:20" x14ac:dyDescent="0.3">
      <c r="S12407" s="142"/>
      <c r="T12407" s="142"/>
    </row>
    <row r="12408" spans="19:20" x14ac:dyDescent="0.3">
      <c r="S12408" s="142"/>
      <c r="T12408" s="142"/>
    </row>
    <row r="12409" spans="19:20" x14ac:dyDescent="0.3">
      <c r="S12409" s="142"/>
      <c r="T12409" s="142"/>
    </row>
    <row r="12410" spans="19:20" x14ac:dyDescent="0.3">
      <c r="S12410" s="142"/>
      <c r="T12410" s="142"/>
    </row>
    <row r="12411" spans="19:20" x14ac:dyDescent="0.3">
      <c r="S12411" s="142"/>
      <c r="T12411" s="142"/>
    </row>
    <row r="12412" spans="19:20" x14ac:dyDescent="0.3">
      <c r="S12412" s="142"/>
      <c r="T12412" s="142"/>
    </row>
    <row r="12413" spans="19:20" x14ac:dyDescent="0.3">
      <c r="S12413" s="142"/>
      <c r="T12413" s="142"/>
    </row>
    <row r="12414" spans="19:20" x14ac:dyDescent="0.3">
      <c r="S12414" s="142"/>
      <c r="T12414" s="142"/>
    </row>
    <row r="12415" spans="19:20" x14ac:dyDescent="0.3">
      <c r="S12415" s="142"/>
      <c r="T12415" s="142"/>
    </row>
    <row r="12416" spans="19:20" x14ac:dyDescent="0.3">
      <c r="S12416" s="142"/>
      <c r="T12416" s="142"/>
    </row>
    <row r="12417" spans="19:20" x14ac:dyDescent="0.3">
      <c r="S12417" s="142"/>
      <c r="T12417" s="142"/>
    </row>
    <row r="12418" spans="19:20" x14ac:dyDescent="0.3">
      <c r="S12418" s="142"/>
      <c r="T12418" s="142"/>
    </row>
    <row r="12419" spans="19:20" x14ac:dyDescent="0.3">
      <c r="S12419" s="142"/>
      <c r="T12419" s="142"/>
    </row>
    <row r="12420" spans="19:20" x14ac:dyDescent="0.3">
      <c r="S12420" s="142"/>
      <c r="T12420" s="142"/>
    </row>
    <row r="12421" spans="19:20" x14ac:dyDescent="0.3">
      <c r="S12421" s="142"/>
      <c r="T12421" s="142"/>
    </row>
    <row r="12422" spans="19:20" x14ac:dyDescent="0.3">
      <c r="S12422" s="142"/>
      <c r="T12422" s="142"/>
    </row>
    <row r="12423" spans="19:20" x14ac:dyDescent="0.3">
      <c r="S12423" s="142"/>
      <c r="T12423" s="142"/>
    </row>
    <row r="12424" spans="19:20" x14ac:dyDescent="0.3">
      <c r="S12424" s="142"/>
      <c r="T12424" s="142"/>
    </row>
    <row r="12425" spans="19:20" x14ac:dyDescent="0.3">
      <c r="S12425" s="142"/>
      <c r="T12425" s="142"/>
    </row>
    <row r="12426" spans="19:20" x14ac:dyDescent="0.3">
      <c r="S12426" s="142"/>
      <c r="T12426" s="142"/>
    </row>
    <row r="12427" spans="19:20" x14ac:dyDescent="0.3">
      <c r="S12427" s="142"/>
      <c r="T12427" s="142"/>
    </row>
    <row r="12428" spans="19:20" x14ac:dyDescent="0.3">
      <c r="S12428" s="142"/>
      <c r="T12428" s="142"/>
    </row>
    <row r="12429" spans="19:20" x14ac:dyDescent="0.3">
      <c r="S12429" s="142"/>
      <c r="T12429" s="142"/>
    </row>
    <row r="12430" spans="19:20" x14ac:dyDescent="0.3">
      <c r="S12430" s="142"/>
      <c r="T12430" s="142"/>
    </row>
    <row r="12431" spans="19:20" x14ac:dyDescent="0.3">
      <c r="S12431" s="142"/>
      <c r="T12431" s="142"/>
    </row>
    <row r="12432" spans="19:20" x14ac:dyDescent="0.3">
      <c r="S12432" s="142"/>
      <c r="T12432" s="142"/>
    </row>
    <row r="12433" spans="19:20" x14ac:dyDescent="0.3">
      <c r="S12433" s="142"/>
      <c r="T12433" s="142"/>
    </row>
    <row r="12434" spans="19:20" x14ac:dyDescent="0.3">
      <c r="S12434" s="142"/>
      <c r="T12434" s="142"/>
    </row>
    <row r="12435" spans="19:20" x14ac:dyDescent="0.3">
      <c r="S12435" s="142"/>
      <c r="T12435" s="142"/>
    </row>
    <row r="12436" spans="19:20" x14ac:dyDescent="0.3">
      <c r="S12436" s="142"/>
      <c r="T12436" s="142"/>
    </row>
    <row r="12437" spans="19:20" x14ac:dyDescent="0.3">
      <c r="S12437" s="142"/>
      <c r="T12437" s="142"/>
    </row>
    <row r="12438" spans="19:20" x14ac:dyDescent="0.3">
      <c r="S12438" s="142"/>
      <c r="T12438" s="142"/>
    </row>
    <row r="12439" spans="19:20" x14ac:dyDescent="0.3">
      <c r="S12439" s="142"/>
      <c r="T12439" s="142"/>
    </row>
    <row r="12440" spans="19:20" x14ac:dyDescent="0.3">
      <c r="S12440" s="142"/>
      <c r="T12440" s="142"/>
    </row>
    <row r="12441" spans="19:20" x14ac:dyDescent="0.3">
      <c r="S12441" s="142"/>
      <c r="T12441" s="142"/>
    </row>
    <row r="12442" spans="19:20" x14ac:dyDescent="0.3">
      <c r="S12442" s="142"/>
      <c r="T12442" s="142"/>
    </row>
    <row r="12443" spans="19:20" x14ac:dyDescent="0.3">
      <c r="S12443" s="142"/>
      <c r="T12443" s="142"/>
    </row>
    <row r="12444" spans="19:20" x14ac:dyDescent="0.3">
      <c r="S12444" s="142"/>
      <c r="T12444" s="142"/>
    </row>
    <row r="12445" spans="19:20" x14ac:dyDescent="0.3">
      <c r="S12445" s="142"/>
      <c r="T12445" s="142"/>
    </row>
    <row r="12446" spans="19:20" x14ac:dyDescent="0.3">
      <c r="S12446" s="142"/>
      <c r="T12446" s="142"/>
    </row>
    <row r="12447" spans="19:20" x14ac:dyDescent="0.3">
      <c r="S12447" s="142"/>
      <c r="T12447" s="142"/>
    </row>
    <row r="12448" spans="19:20" x14ac:dyDescent="0.3">
      <c r="S12448" s="142"/>
      <c r="T12448" s="142"/>
    </row>
    <row r="12449" spans="19:20" x14ac:dyDescent="0.3">
      <c r="S12449" s="142"/>
      <c r="T12449" s="142"/>
    </row>
    <row r="12450" spans="19:20" x14ac:dyDescent="0.3">
      <c r="S12450" s="142"/>
      <c r="T12450" s="142"/>
    </row>
    <row r="12451" spans="19:20" x14ac:dyDescent="0.3">
      <c r="S12451" s="142"/>
      <c r="T12451" s="142"/>
    </row>
    <row r="12452" spans="19:20" x14ac:dyDescent="0.3">
      <c r="S12452" s="142"/>
      <c r="T12452" s="142"/>
    </row>
    <row r="12453" spans="19:20" x14ac:dyDescent="0.3">
      <c r="S12453" s="142"/>
      <c r="T12453" s="142"/>
    </row>
    <row r="12454" spans="19:20" x14ac:dyDescent="0.3">
      <c r="S12454" s="142"/>
      <c r="T12454" s="142"/>
    </row>
    <row r="12455" spans="19:20" x14ac:dyDescent="0.3">
      <c r="S12455" s="142"/>
      <c r="T12455" s="142"/>
    </row>
    <row r="12456" spans="19:20" x14ac:dyDescent="0.3">
      <c r="S12456" s="142"/>
      <c r="T12456" s="142"/>
    </row>
    <row r="12457" spans="19:20" x14ac:dyDescent="0.3">
      <c r="S12457" s="142"/>
      <c r="T12457" s="142"/>
    </row>
    <row r="12458" spans="19:20" x14ac:dyDescent="0.3">
      <c r="S12458" s="142"/>
      <c r="T12458" s="142"/>
    </row>
    <row r="12459" spans="19:20" x14ac:dyDescent="0.3">
      <c r="S12459" s="142"/>
      <c r="T12459" s="142"/>
    </row>
    <row r="12460" spans="19:20" x14ac:dyDescent="0.3">
      <c r="S12460" s="142"/>
      <c r="T12460" s="142"/>
    </row>
    <row r="12461" spans="19:20" x14ac:dyDescent="0.3">
      <c r="S12461" s="142"/>
      <c r="T12461" s="142"/>
    </row>
    <row r="12462" spans="19:20" x14ac:dyDescent="0.3">
      <c r="S12462" s="142"/>
      <c r="T12462" s="142"/>
    </row>
    <row r="12463" spans="19:20" x14ac:dyDescent="0.3">
      <c r="S12463" s="142"/>
      <c r="T12463" s="142"/>
    </row>
    <row r="12464" spans="19:20" x14ac:dyDescent="0.3">
      <c r="S12464" s="142"/>
      <c r="T12464" s="142"/>
    </row>
    <row r="12465" spans="19:20" x14ac:dyDescent="0.3">
      <c r="S12465" s="142"/>
      <c r="T12465" s="142"/>
    </row>
    <row r="12466" spans="19:20" x14ac:dyDescent="0.3">
      <c r="S12466" s="142"/>
      <c r="T12466" s="142"/>
    </row>
    <row r="12467" spans="19:20" x14ac:dyDescent="0.3">
      <c r="S12467" s="142"/>
      <c r="T12467" s="142"/>
    </row>
    <row r="12468" spans="19:20" x14ac:dyDescent="0.3">
      <c r="S12468" s="142"/>
      <c r="T12468" s="142"/>
    </row>
    <row r="12469" spans="19:20" x14ac:dyDescent="0.3">
      <c r="S12469" s="142"/>
      <c r="T12469" s="142"/>
    </row>
    <row r="12470" spans="19:20" x14ac:dyDescent="0.3">
      <c r="S12470" s="142"/>
      <c r="T12470" s="142"/>
    </row>
    <row r="12471" spans="19:20" x14ac:dyDescent="0.3">
      <c r="S12471" s="142"/>
      <c r="T12471" s="142"/>
    </row>
    <row r="12472" spans="19:20" x14ac:dyDescent="0.3">
      <c r="S12472" s="142"/>
      <c r="T12472" s="142"/>
    </row>
    <row r="12473" spans="19:20" x14ac:dyDescent="0.3">
      <c r="S12473" s="142"/>
      <c r="T12473" s="142"/>
    </row>
    <row r="12474" spans="19:20" x14ac:dyDescent="0.3">
      <c r="S12474" s="142"/>
      <c r="T12474" s="142"/>
    </row>
    <row r="12475" spans="19:20" x14ac:dyDescent="0.3">
      <c r="S12475" s="142"/>
      <c r="T12475" s="142"/>
    </row>
    <row r="12476" spans="19:20" x14ac:dyDescent="0.3">
      <c r="S12476" s="142"/>
      <c r="T12476" s="142"/>
    </row>
    <row r="12477" spans="19:20" x14ac:dyDescent="0.3">
      <c r="S12477" s="142"/>
      <c r="T12477" s="142"/>
    </row>
    <row r="12478" spans="19:20" x14ac:dyDescent="0.3">
      <c r="S12478" s="142"/>
      <c r="T12478" s="142"/>
    </row>
    <row r="12479" spans="19:20" x14ac:dyDescent="0.3">
      <c r="S12479" s="142"/>
      <c r="T12479" s="142"/>
    </row>
    <row r="12480" spans="19:20" x14ac:dyDescent="0.3">
      <c r="S12480" s="142"/>
      <c r="T12480" s="142"/>
    </row>
    <row r="12481" spans="19:20" x14ac:dyDescent="0.3">
      <c r="S12481" s="142"/>
      <c r="T12481" s="142"/>
    </row>
    <row r="12482" spans="19:20" x14ac:dyDescent="0.3">
      <c r="S12482" s="142"/>
      <c r="T12482" s="142"/>
    </row>
    <row r="12483" spans="19:20" x14ac:dyDescent="0.3">
      <c r="S12483" s="142"/>
      <c r="T12483" s="142"/>
    </row>
    <row r="12484" spans="19:20" x14ac:dyDescent="0.3">
      <c r="S12484" s="142"/>
      <c r="T12484" s="142"/>
    </row>
    <row r="12485" spans="19:20" x14ac:dyDescent="0.3">
      <c r="S12485" s="142"/>
      <c r="T12485" s="142"/>
    </row>
    <row r="12486" spans="19:20" x14ac:dyDescent="0.3">
      <c r="S12486" s="142"/>
      <c r="T12486" s="142"/>
    </row>
    <row r="12487" spans="19:20" x14ac:dyDescent="0.3">
      <c r="S12487" s="142"/>
      <c r="T12487" s="142"/>
    </row>
    <row r="12488" spans="19:20" x14ac:dyDescent="0.3">
      <c r="S12488" s="142"/>
      <c r="T12488" s="142"/>
    </row>
    <row r="12489" spans="19:20" x14ac:dyDescent="0.3">
      <c r="S12489" s="142"/>
      <c r="T12489" s="142"/>
    </row>
    <row r="12490" spans="19:20" x14ac:dyDescent="0.3">
      <c r="S12490" s="142"/>
      <c r="T12490" s="142"/>
    </row>
    <row r="12491" spans="19:20" x14ac:dyDescent="0.3">
      <c r="S12491" s="142"/>
      <c r="T12491" s="142"/>
    </row>
    <row r="12492" spans="19:20" x14ac:dyDescent="0.3">
      <c r="S12492" s="142"/>
      <c r="T12492" s="142"/>
    </row>
    <row r="12493" spans="19:20" x14ac:dyDescent="0.3">
      <c r="S12493" s="142"/>
      <c r="T12493" s="142"/>
    </row>
    <row r="12494" spans="19:20" x14ac:dyDescent="0.3">
      <c r="S12494" s="142"/>
      <c r="T12494" s="142"/>
    </row>
    <row r="12495" spans="19:20" x14ac:dyDescent="0.3">
      <c r="S12495" s="142"/>
      <c r="T12495" s="142"/>
    </row>
    <row r="12496" spans="19:20" x14ac:dyDescent="0.3">
      <c r="S12496" s="142"/>
      <c r="T12496" s="142"/>
    </row>
    <row r="12497" spans="19:20" x14ac:dyDescent="0.3">
      <c r="S12497" s="142"/>
      <c r="T12497" s="142"/>
    </row>
    <row r="12498" spans="19:20" x14ac:dyDescent="0.3">
      <c r="S12498" s="142"/>
      <c r="T12498" s="142"/>
    </row>
    <row r="12499" spans="19:20" x14ac:dyDescent="0.3">
      <c r="S12499" s="142"/>
      <c r="T12499" s="142"/>
    </row>
    <row r="12500" spans="19:20" x14ac:dyDescent="0.3">
      <c r="S12500" s="142"/>
      <c r="T12500" s="142"/>
    </row>
    <row r="12501" spans="19:20" x14ac:dyDescent="0.3">
      <c r="S12501" s="142"/>
      <c r="T12501" s="142"/>
    </row>
    <row r="12502" spans="19:20" x14ac:dyDescent="0.3">
      <c r="S12502" s="142"/>
      <c r="T12502" s="142"/>
    </row>
    <row r="12503" spans="19:20" x14ac:dyDescent="0.3">
      <c r="S12503" s="142"/>
      <c r="T12503" s="142"/>
    </row>
    <row r="12504" spans="19:20" x14ac:dyDescent="0.3">
      <c r="S12504" s="142"/>
      <c r="T12504" s="142"/>
    </row>
    <row r="12505" spans="19:20" x14ac:dyDescent="0.3">
      <c r="S12505" s="142"/>
      <c r="T12505" s="142"/>
    </row>
    <row r="12506" spans="19:20" x14ac:dyDescent="0.3">
      <c r="S12506" s="142"/>
      <c r="T12506" s="142"/>
    </row>
    <row r="12507" spans="19:20" x14ac:dyDescent="0.3">
      <c r="S12507" s="142"/>
      <c r="T12507" s="142"/>
    </row>
    <row r="12508" spans="19:20" x14ac:dyDescent="0.3">
      <c r="S12508" s="142"/>
      <c r="T12508" s="142"/>
    </row>
    <row r="12509" spans="19:20" x14ac:dyDescent="0.3">
      <c r="S12509" s="142"/>
      <c r="T12509" s="142"/>
    </row>
    <row r="12510" spans="19:20" x14ac:dyDescent="0.3">
      <c r="S12510" s="142"/>
      <c r="T12510" s="142"/>
    </row>
    <row r="12511" spans="19:20" x14ac:dyDescent="0.3">
      <c r="S12511" s="142"/>
      <c r="T12511" s="142"/>
    </row>
    <row r="12512" spans="19:20" x14ac:dyDescent="0.3">
      <c r="S12512" s="142"/>
      <c r="T12512" s="142"/>
    </row>
    <row r="12513" spans="19:20" x14ac:dyDescent="0.3">
      <c r="S12513" s="142"/>
      <c r="T12513" s="142"/>
    </row>
    <row r="12514" spans="19:20" x14ac:dyDescent="0.3">
      <c r="S12514" s="142"/>
      <c r="T12514" s="142"/>
    </row>
    <row r="12515" spans="19:20" x14ac:dyDescent="0.3">
      <c r="S12515" s="142"/>
      <c r="T12515" s="142"/>
    </row>
    <row r="12516" spans="19:20" x14ac:dyDescent="0.3">
      <c r="S12516" s="142"/>
      <c r="T12516" s="142"/>
    </row>
    <row r="12517" spans="19:20" x14ac:dyDescent="0.3">
      <c r="S12517" s="142"/>
      <c r="T12517" s="142"/>
    </row>
    <row r="12518" spans="19:20" x14ac:dyDescent="0.3">
      <c r="S12518" s="142"/>
      <c r="T12518" s="142"/>
    </row>
    <row r="12519" spans="19:20" x14ac:dyDescent="0.3">
      <c r="S12519" s="142"/>
      <c r="T12519" s="142"/>
    </row>
    <row r="12520" spans="19:20" x14ac:dyDescent="0.3">
      <c r="S12520" s="142"/>
      <c r="T12520" s="142"/>
    </row>
    <row r="12521" spans="19:20" x14ac:dyDescent="0.3">
      <c r="S12521" s="142"/>
      <c r="T12521" s="142"/>
    </row>
    <row r="12522" spans="19:20" x14ac:dyDescent="0.3">
      <c r="S12522" s="142"/>
      <c r="T12522" s="142"/>
    </row>
    <row r="12523" spans="19:20" x14ac:dyDescent="0.3">
      <c r="S12523" s="142"/>
      <c r="T12523" s="142"/>
    </row>
    <row r="12524" spans="19:20" x14ac:dyDescent="0.3">
      <c r="S12524" s="142"/>
      <c r="T12524" s="142"/>
    </row>
    <row r="12525" spans="19:20" x14ac:dyDescent="0.3">
      <c r="S12525" s="142"/>
      <c r="T12525" s="142"/>
    </row>
    <row r="12526" spans="19:20" x14ac:dyDescent="0.3">
      <c r="S12526" s="142"/>
      <c r="T12526" s="142"/>
    </row>
    <row r="12527" spans="19:20" x14ac:dyDescent="0.3">
      <c r="S12527" s="142"/>
      <c r="T12527" s="142"/>
    </row>
    <row r="12528" spans="19:20" x14ac:dyDescent="0.3">
      <c r="S12528" s="142"/>
      <c r="T12528" s="142"/>
    </row>
    <row r="12529" spans="19:20" x14ac:dyDescent="0.3">
      <c r="S12529" s="142"/>
      <c r="T12529" s="142"/>
    </row>
    <row r="12530" spans="19:20" x14ac:dyDescent="0.3">
      <c r="S12530" s="142"/>
      <c r="T12530" s="142"/>
    </row>
    <row r="12531" spans="19:20" x14ac:dyDescent="0.3">
      <c r="S12531" s="142"/>
      <c r="T12531" s="142"/>
    </row>
    <row r="12532" spans="19:20" x14ac:dyDescent="0.3">
      <c r="S12532" s="142"/>
      <c r="T12532" s="142"/>
    </row>
    <row r="12533" spans="19:20" x14ac:dyDescent="0.3">
      <c r="S12533" s="142"/>
      <c r="T12533" s="142"/>
    </row>
    <row r="12534" spans="19:20" x14ac:dyDescent="0.3">
      <c r="S12534" s="142"/>
      <c r="T12534" s="142"/>
    </row>
    <row r="12535" spans="19:20" x14ac:dyDescent="0.3">
      <c r="S12535" s="142"/>
      <c r="T12535" s="142"/>
    </row>
    <row r="12536" spans="19:20" x14ac:dyDescent="0.3">
      <c r="S12536" s="142"/>
      <c r="T12536" s="142"/>
    </row>
    <row r="12537" spans="19:20" x14ac:dyDescent="0.3">
      <c r="S12537" s="142"/>
      <c r="T12537" s="142"/>
    </row>
    <row r="12538" spans="19:20" x14ac:dyDescent="0.3">
      <c r="S12538" s="142"/>
      <c r="T12538" s="142"/>
    </row>
    <row r="12539" spans="19:20" x14ac:dyDescent="0.3">
      <c r="S12539" s="142"/>
      <c r="T12539" s="142"/>
    </row>
    <row r="12540" spans="19:20" x14ac:dyDescent="0.3">
      <c r="S12540" s="142"/>
      <c r="T12540" s="142"/>
    </row>
    <row r="12541" spans="19:20" x14ac:dyDescent="0.3">
      <c r="S12541" s="142"/>
      <c r="T12541" s="142"/>
    </row>
    <row r="12542" spans="19:20" x14ac:dyDescent="0.3">
      <c r="S12542" s="142"/>
      <c r="T12542" s="142"/>
    </row>
    <row r="12543" spans="19:20" x14ac:dyDescent="0.3">
      <c r="S12543" s="142"/>
      <c r="T12543" s="142"/>
    </row>
    <row r="12544" spans="19:20" x14ac:dyDescent="0.3">
      <c r="S12544" s="142"/>
      <c r="T12544" s="142"/>
    </row>
    <row r="12545" spans="19:20" x14ac:dyDescent="0.3">
      <c r="S12545" s="142"/>
      <c r="T12545" s="142"/>
    </row>
    <row r="12546" spans="19:20" x14ac:dyDescent="0.3">
      <c r="S12546" s="142"/>
      <c r="T12546" s="142"/>
    </row>
    <row r="12547" spans="19:20" x14ac:dyDescent="0.3">
      <c r="S12547" s="142"/>
      <c r="T12547" s="142"/>
    </row>
    <row r="12548" spans="19:20" x14ac:dyDescent="0.3">
      <c r="S12548" s="142"/>
      <c r="T12548" s="142"/>
    </row>
    <row r="12549" spans="19:20" x14ac:dyDescent="0.3">
      <c r="S12549" s="142"/>
      <c r="T12549" s="142"/>
    </row>
    <row r="12550" spans="19:20" x14ac:dyDescent="0.3">
      <c r="S12550" s="142"/>
      <c r="T12550" s="142"/>
    </row>
    <row r="12551" spans="19:20" x14ac:dyDescent="0.3">
      <c r="S12551" s="142"/>
      <c r="T12551" s="142"/>
    </row>
    <row r="12552" spans="19:20" x14ac:dyDescent="0.3">
      <c r="S12552" s="142"/>
      <c r="T12552" s="142"/>
    </row>
    <row r="12553" spans="19:20" x14ac:dyDescent="0.3">
      <c r="S12553" s="142"/>
      <c r="T12553" s="142"/>
    </row>
    <row r="12554" spans="19:20" x14ac:dyDescent="0.3">
      <c r="S12554" s="142"/>
      <c r="T12554" s="142"/>
    </row>
    <row r="12555" spans="19:20" x14ac:dyDescent="0.3">
      <c r="S12555" s="142"/>
      <c r="T12555" s="142"/>
    </row>
    <row r="12556" spans="19:20" x14ac:dyDescent="0.3">
      <c r="S12556" s="142"/>
      <c r="T12556" s="142"/>
    </row>
    <row r="12557" spans="19:20" x14ac:dyDescent="0.3">
      <c r="S12557" s="142"/>
      <c r="T12557" s="142"/>
    </row>
    <row r="12558" spans="19:20" x14ac:dyDescent="0.3">
      <c r="S12558" s="142"/>
      <c r="T12558" s="142"/>
    </row>
    <row r="12559" spans="19:20" x14ac:dyDescent="0.3">
      <c r="S12559" s="142"/>
      <c r="T12559" s="142"/>
    </row>
    <row r="12560" spans="19:20" x14ac:dyDescent="0.3">
      <c r="S12560" s="142"/>
      <c r="T12560" s="142"/>
    </row>
    <row r="12561" spans="19:20" x14ac:dyDescent="0.3">
      <c r="S12561" s="142"/>
      <c r="T12561" s="142"/>
    </row>
    <row r="12562" spans="19:20" x14ac:dyDescent="0.3">
      <c r="S12562" s="142"/>
      <c r="T12562" s="142"/>
    </row>
    <row r="12563" spans="19:20" x14ac:dyDescent="0.3">
      <c r="S12563" s="142"/>
      <c r="T12563" s="142"/>
    </row>
    <row r="12564" spans="19:20" x14ac:dyDescent="0.3">
      <c r="S12564" s="142"/>
      <c r="T12564" s="142"/>
    </row>
    <row r="12565" spans="19:20" x14ac:dyDescent="0.3">
      <c r="S12565" s="142"/>
      <c r="T12565" s="142"/>
    </row>
    <row r="12566" spans="19:20" x14ac:dyDescent="0.3">
      <c r="S12566" s="142"/>
      <c r="T12566" s="142"/>
    </row>
    <row r="12567" spans="19:20" x14ac:dyDescent="0.3">
      <c r="S12567" s="142"/>
      <c r="T12567" s="142"/>
    </row>
    <row r="12568" spans="19:20" x14ac:dyDescent="0.3">
      <c r="S12568" s="142"/>
      <c r="T12568" s="142"/>
    </row>
    <row r="12569" spans="19:20" x14ac:dyDescent="0.3">
      <c r="S12569" s="142"/>
      <c r="T12569" s="142"/>
    </row>
    <row r="12570" spans="19:20" x14ac:dyDescent="0.3">
      <c r="S12570" s="142"/>
      <c r="T12570" s="142"/>
    </row>
    <row r="12571" spans="19:20" x14ac:dyDescent="0.3">
      <c r="S12571" s="142"/>
      <c r="T12571" s="142"/>
    </row>
    <row r="12572" spans="19:20" x14ac:dyDescent="0.3">
      <c r="S12572" s="142"/>
      <c r="T12572" s="142"/>
    </row>
    <row r="12573" spans="19:20" x14ac:dyDescent="0.3">
      <c r="S12573" s="142"/>
      <c r="T12573" s="142"/>
    </row>
    <row r="12574" spans="19:20" x14ac:dyDescent="0.3">
      <c r="S12574" s="142"/>
      <c r="T12574" s="142"/>
    </row>
    <row r="12575" spans="19:20" x14ac:dyDescent="0.3">
      <c r="S12575" s="142"/>
      <c r="T12575" s="142"/>
    </row>
    <row r="12576" spans="19:20" x14ac:dyDescent="0.3">
      <c r="S12576" s="142"/>
      <c r="T12576" s="142"/>
    </row>
    <row r="12577" spans="19:20" x14ac:dyDescent="0.3">
      <c r="S12577" s="142"/>
      <c r="T12577" s="142"/>
    </row>
    <row r="12578" spans="19:20" x14ac:dyDescent="0.3">
      <c r="S12578" s="142"/>
      <c r="T12578" s="142"/>
    </row>
    <row r="12579" spans="19:20" x14ac:dyDescent="0.3">
      <c r="S12579" s="142"/>
      <c r="T12579" s="142"/>
    </row>
    <row r="12580" spans="19:20" x14ac:dyDescent="0.3">
      <c r="S12580" s="142"/>
      <c r="T12580" s="142"/>
    </row>
    <row r="12581" spans="19:20" x14ac:dyDescent="0.3">
      <c r="S12581" s="142"/>
      <c r="T12581" s="142"/>
    </row>
    <row r="12582" spans="19:20" x14ac:dyDescent="0.3">
      <c r="S12582" s="142"/>
      <c r="T12582" s="142"/>
    </row>
    <row r="12583" spans="19:20" x14ac:dyDescent="0.3">
      <c r="S12583" s="142"/>
      <c r="T12583" s="142"/>
    </row>
    <row r="12584" spans="19:20" x14ac:dyDescent="0.3">
      <c r="S12584" s="142"/>
      <c r="T12584" s="142"/>
    </row>
    <row r="12585" spans="19:20" x14ac:dyDescent="0.3">
      <c r="S12585" s="142"/>
      <c r="T12585" s="142"/>
    </row>
    <row r="12586" spans="19:20" x14ac:dyDescent="0.3">
      <c r="S12586" s="142"/>
      <c r="T12586" s="142"/>
    </row>
    <row r="12587" spans="19:20" x14ac:dyDescent="0.3">
      <c r="S12587" s="142"/>
      <c r="T12587" s="142"/>
    </row>
    <row r="12588" spans="19:20" x14ac:dyDescent="0.3">
      <c r="S12588" s="142"/>
      <c r="T12588" s="142"/>
    </row>
    <row r="12589" spans="19:20" x14ac:dyDescent="0.3">
      <c r="S12589" s="142"/>
      <c r="T12589" s="142"/>
    </row>
    <row r="12590" spans="19:20" x14ac:dyDescent="0.3">
      <c r="S12590" s="142"/>
      <c r="T12590" s="142"/>
    </row>
    <row r="12591" spans="19:20" x14ac:dyDescent="0.3">
      <c r="S12591" s="142"/>
      <c r="T12591" s="142"/>
    </row>
    <row r="12592" spans="19:20" x14ac:dyDescent="0.3">
      <c r="S12592" s="142"/>
      <c r="T12592" s="142"/>
    </row>
    <row r="12593" spans="19:20" x14ac:dyDescent="0.3">
      <c r="S12593" s="142"/>
      <c r="T12593" s="142"/>
    </row>
    <row r="12594" spans="19:20" x14ac:dyDescent="0.3">
      <c r="S12594" s="142"/>
      <c r="T12594" s="142"/>
    </row>
    <row r="12595" spans="19:20" x14ac:dyDescent="0.3">
      <c r="S12595" s="142"/>
      <c r="T12595" s="142"/>
    </row>
    <row r="12596" spans="19:20" x14ac:dyDescent="0.3">
      <c r="S12596" s="142"/>
      <c r="T12596" s="142"/>
    </row>
    <row r="12597" spans="19:20" x14ac:dyDescent="0.3">
      <c r="S12597" s="142"/>
      <c r="T12597" s="142"/>
    </row>
    <row r="12598" spans="19:20" x14ac:dyDescent="0.3">
      <c r="S12598" s="142"/>
      <c r="T12598" s="142"/>
    </row>
    <row r="12599" spans="19:20" x14ac:dyDescent="0.3">
      <c r="S12599" s="142"/>
      <c r="T12599" s="142"/>
    </row>
    <row r="12600" spans="19:20" x14ac:dyDescent="0.3">
      <c r="S12600" s="142"/>
      <c r="T12600" s="142"/>
    </row>
    <row r="12601" spans="19:20" x14ac:dyDescent="0.3">
      <c r="S12601" s="142"/>
      <c r="T12601" s="142"/>
    </row>
    <row r="12602" spans="19:20" x14ac:dyDescent="0.3">
      <c r="S12602" s="142"/>
      <c r="T12602" s="142"/>
    </row>
    <row r="12603" spans="19:20" x14ac:dyDescent="0.3">
      <c r="S12603" s="142"/>
      <c r="T12603" s="142"/>
    </row>
    <row r="12604" spans="19:20" x14ac:dyDescent="0.3">
      <c r="S12604" s="142"/>
      <c r="T12604" s="142"/>
    </row>
    <row r="12605" spans="19:20" x14ac:dyDescent="0.3">
      <c r="S12605" s="142"/>
      <c r="T12605" s="142"/>
    </row>
    <row r="12606" spans="19:20" x14ac:dyDescent="0.3">
      <c r="S12606" s="142"/>
      <c r="T12606" s="142"/>
    </row>
    <row r="12607" spans="19:20" x14ac:dyDescent="0.3">
      <c r="S12607" s="142"/>
      <c r="T12607" s="142"/>
    </row>
    <row r="12608" spans="19:20" x14ac:dyDescent="0.3">
      <c r="S12608" s="142"/>
      <c r="T12608" s="142"/>
    </row>
    <row r="12609" spans="19:20" x14ac:dyDescent="0.3">
      <c r="S12609" s="142"/>
      <c r="T12609" s="142"/>
    </row>
    <row r="12610" spans="19:20" x14ac:dyDescent="0.3">
      <c r="S12610" s="142"/>
      <c r="T12610" s="142"/>
    </row>
    <row r="12611" spans="19:20" x14ac:dyDescent="0.3">
      <c r="S12611" s="142"/>
      <c r="T12611" s="142"/>
    </row>
    <row r="12612" spans="19:20" x14ac:dyDescent="0.3">
      <c r="S12612" s="142"/>
      <c r="T12612" s="142"/>
    </row>
    <row r="12613" spans="19:20" x14ac:dyDescent="0.3">
      <c r="S12613" s="142"/>
      <c r="T12613" s="142"/>
    </row>
    <row r="12614" spans="19:20" x14ac:dyDescent="0.3">
      <c r="S12614" s="142"/>
      <c r="T12614" s="142"/>
    </row>
    <row r="12615" spans="19:20" x14ac:dyDescent="0.3">
      <c r="S12615" s="142"/>
      <c r="T12615" s="142"/>
    </row>
    <row r="12616" spans="19:20" x14ac:dyDescent="0.3">
      <c r="S12616" s="142"/>
      <c r="T12616" s="142"/>
    </row>
    <row r="12617" spans="19:20" x14ac:dyDescent="0.3">
      <c r="S12617" s="142"/>
      <c r="T12617" s="142"/>
    </row>
    <row r="12618" spans="19:20" x14ac:dyDescent="0.3">
      <c r="S12618" s="142"/>
      <c r="T12618" s="142"/>
    </row>
    <row r="12619" spans="19:20" x14ac:dyDescent="0.3">
      <c r="S12619" s="142"/>
      <c r="T12619" s="142"/>
    </row>
    <row r="12620" spans="19:20" x14ac:dyDescent="0.3">
      <c r="S12620" s="142"/>
      <c r="T12620" s="142"/>
    </row>
    <row r="12621" spans="19:20" x14ac:dyDescent="0.3">
      <c r="S12621" s="142"/>
      <c r="T12621" s="142"/>
    </row>
    <row r="12622" spans="19:20" x14ac:dyDescent="0.3">
      <c r="S12622" s="142"/>
      <c r="T12622" s="142"/>
    </row>
    <row r="12623" spans="19:20" x14ac:dyDescent="0.3">
      <c r="S12623" s="142"/>
      <c r="T12623" s="142"/>
    </row>
    <row r="12624" spans="19:20" x14ac:dyDescent="0.3">
      <c r="S12624" s="142"/>
      <c r="T12624" s="142"/>
    </row>
    <row r="12625" spans="19:20" x14ac:dyDescent="0.3">
      <c r="S12625" s="142"/>
      <c r="T12625" s="142"/>
    </row>
    <row r="12626" spans="19:20" x14ac:dyDescent="0.3">
      <c r="S12626" s="142"/>
      <c r="T12626" s="142"/>
    </row>
    <row r="12627" spans="19:20" x14ac:dyDescent="0.3">
      <c r="S12627" s="142"/>
      <c r="T12627" s="142"/>
    </row>
    <row r="12628" spans="19:20" x14ac:dyDescent="0.3">
      <c r="S12628" s="142"/>
      <c r="T12628" s="142"/>
    </row>
    <row r="12629" spans="19:20" x14ac:dyDescent="0.3">
      <c r="S12629" s="142"/>
      <c r="T12629" s="142"/>
    </row>
    <row r="12630" spans="19:20" x14ac:dyDescent="0.3">
      <c r="S12630" s="142"/>
      <c r="T12630" s="142"/>
    </row>
    <row r="12631" spans="19:20" x14ac:dyDescent="0.3">
      <c r="S12631" s="142"/>
      <c r="T12631" s="142"/>
    </row>
    <row r="12632" spans="19:20" x14ac:dyDescent="0.3">
      <c r="S12632" s="142"/>
      <c r="T12632" s="142"/>
    </row>
    <row r="12633" spans="19:20" x14ac:dyDescent="0.3">
      <c r="S12633" s="142"/>
      <c r="T12633" s="142"/>
    </row>
    <row r="12634" spans="19:20" x14ac:dyDescent="0.3">
      <c r="S12634" s="142"/>
      <c r="T12634" s="142"/>
    </row>
    <row r="12635" spans="19:20" x14ac:dyDescent="0.3">
      <c r="S12635" s="142"/>
      <c r="T12635" s="142"/>
    </row>
    <row r="12636" spans="19:20" x14ac:dyDescent="0.3">
      <c r="S12636" s="142"/>
      <c r="T12636" s="142"/>
    </row>
    <row r="12637" spans="19:20" x14ac:dyDescent="0.3">
      <c r="S12637" s="142"/>
      <c r="T12637" s="142"/>
    </row>
    <row r="12638" spans="19:20" x14ac:dyDescent="0.3">
      <c r="S12638" s="142"/>
      <c r="T12638" s="142"/>
    </row>
    <row r="12639" spans="19:20" x14ac:dyDescent="0.3">
      <c r="S12639" s="142"/>
      <c r="T12639" s="142"/>
    </row>
    <row r="12640" spans="19:20" x14ac:dyDescent="0.3">
      <c r="S12640" s="142"/>
      <c r="T12640" s="142"/>
    </row>
    <row r="12641" spans="19:20" x14ac:dyDescent="0.3">
      <c r="S12641" s="142"/>
      <c r="T12641" s="142"/>
    </row>
    <row r="12642" spans="19:20" x14ac:dyDescent="0.3">
      <c r="S12642" s="142"/>
      <c r="T12642" s="142"/>
    </row>
    <row r="12643" spans="19:20" x14ac:dyDescent="0.3">
      <c r="S12643" s="142"/>
      <c r="T12643" s="142"/>
    </row>
    <row r="12644" spans="19:20" x14ac:dyDescent="0.3">
      <c r="S12644" s="142"/>
      <c r="T12644" s="142"/>
    </row>
    <row r="12645" spans="19:20" x14ac:dyDescent="0.3">
      <c r="S12645" s="142"/>
      <c r="T12645" s="142"/>
    </row>
    <row r="12646" spans="19:20" x14ac:dyDescent="0.3">
      <c r="S12646" s="142"/>
      <c r="T12646" s="142"/>
    </row>
    <row r="12647" spans="19:20" x14ac:dyDescent="0.3">
      <c r="S12647" s="142"/>
      <c r="T12647" s="142"/>
    </row>
    <row r="12648" spans="19:20" x14ac:dyDescent="0.3">
      <c r="S12648" s="142"/>
      <c r="T12648" s="142"/>
    </row>
    <row r="12649" spans="19:20" x14ac:dyDescent="0.3">
      <c r="S12649" s="142"/>
      <c r="T12649" s="142"/>
    </row>
    <row r="12650" spans="19:20" x14ac:dyDescent="0.3">
      <c r="S12650" s="142"/>
      <c r="T12650" s="142"/>
    </row>
    <row r="12651" spans="19:20" x14ac:dyDescent="0.3">
      <c r="S12651" s="142"/>
      <c r="T12651" s="142"/>
    </row>
    <row r="12652" spans="19:20" x14ac:dyDescent="0.3">
      <c r="S12652" s="142"/>
      <c r="T12652" s="142"/>
    </row>
    <row r="12653" spans="19:20" x14ac:dyDescent="0.3">
      <c r="S12653" s="142"/>
      <c r="T12653" s="142"/>
    </row>
    <row r="12654" spans="19:20" x14ac:dyDescent="0.3">
      <c r="S12654" s="142"/>
      <c r="T12654" s="142"/>
    </row>
    <row r="12655" spans="19:20" x14ac:dyDescent="0.3">
      <c r="S12655" s="142"/>
      <c r="T12655" s="142"/>
    </row>
    <row r="12656" spans="19:20" x14ac:dyDescent="0.3">
      <c r="S12656" s="142"/>
      <c r="T12656" s="142"/>
    </row>
    <row r="12657" spans="19:20" x14ac:dyDescent="0.3">
      <c r="S12657" s="142"/>
      <c r="T12657" s="142"/>
    </row>
    <row r="12658" spans="19:20" x14ac:dyDescent="0.3">
      <c r="S12658" s="142"/>
      <c r="T12658" s="142"/>
    </row>
    <row r="12659" spans="19:20" x14ac:dyDescent="0.3">
      <c r="S12659" s="142"/>
      <c r="T12659" s="142"/>
    </row>
    <row r="12660" spans="19:20" x14ac:dyDescent="0.3">
      <c r="S12660" s="142"/>
      <c r="T12660" s="142"/>
    </row>
    <row r="12661" spans="19:20" x14ac:dyDescent="0.3">
      <c r="S12661" s="142"/>
      <c r="T12661" s="142"/>
    </row>
    <row r="12662" spans="19:20" x14ac:dyDescent="0.3">
      <c r="S12662" s="142"/>
      <c r="T12662" s="142"/>
    </row>
    <row r="12663" spans="19:20" x14ac:dyDescent="0.3">
      <c r="S12663" s="142"/>
      <c r="T12663" s="142"/>
    </row>
    <row r="12664" spans="19:20" x14ac:dyDescent="0.3">
      <c r="S12664" s="142"/>
      <c r="T12664" s="142"/>
    </row>
    <row r="12665" spans="19:20" x14ac:dyDescent="0.3">
      <c r="S12665" s="142"/>
      <c r="T12665" s="142"/>
    </row>
    <row r="12666" spans="19:20" x14ac:dyDescent="0.3">
      <c r="S12666" s="142"/>
      <c r="T12666" s="142"/>
    </row>
    <row r="12667" spans="19:20" x14ac:dyDescent="0.3">
      <c r="S12667" s="142"/>
      <c r="T12667" s="142"/>
    </row>
    <row r="12668" spans="19:20" x14ac:dyDescent="0.3">
      <c r="S12668" s="142"/>
      <c r="T12668" s="142"/>
    </row>
    <row r="12669" spans="19:20" x14ac:dyDescent="0.3">
      <c r="S12669" s="142"/>
      <c r="T12669" s="142"/>
    </row>
    <row r="12670" spans="19:20" x14ac:dyDescent="0.3">
      <c r="S12670" s="142"/>
      <c r="T12670" s="142"/>
    </row>
    <row r="12671" spans="19:20" x14ac:dyDescent="0.3">
      <c r="S12671" s="142"/>
      <c r="T12671" s="142"/>
    </row>
    <row r="12672" spans="19:20" x14ac:dyDescent="0.3">
      <c r="S12672" s="142"/>
      <c r="T12672" s="142"/>
    </row>
    <row r="12673" spans="19:20" x14ac:dyDescent="0.3">
      <c r="S12673" s="142"/>
      <c r="T12673" s="142"/>
    </row>
    <row r="12674" spans="19:20" x14ac:dyDescent="0.3">
      <c r="S12674" s="142"/>
      <c r="T12674" s="142"/>
    </row>
    <row r="12675" spans="19:20" x14ac:dyDescent="0.3">
      <c r="S12675" s="142"/>
      <c r="T12675" s="142"/>
    </row>
    <row r="12676" spans="19:20" x14ac:dyDescent="0.3">
      <c r="S12676" s="142"/>
      <c r="T12676" s="142"/>
    </row>
    <row r="12677" spans="19:20" x14ac:dyDescent="0.3">
      <c r="S12677" s="142"/>
      <c r="T12677" s="142"/>
    </row>
    <row r="12678" spans="19:20" x14ac:dyDescent="0.3">
      <c r="S12678" s="142"/>
      <c r="T12678" s="142"/>
    </row>
    <row r="12679" spans="19:20" x14ac:dyDescent="0.3">
      <c r="S12679" s="142"/>
      <c r="T12679" s="142"/>
    </row>
    <row r="12680" spans="19:20" x14ac:dyDescent="0.3">
      <c r="S12680" s="142"/>
      <c r="T12680" s="142"/>
    </row>
    <row r="12681" spans="19:20" x14ac:dyDescent="0.3">
      <c r="S12681" s="142"/>
      <c r="T12681" s="142"/>
    </row>
    <row r="12682" spans="19:20" x14ac:dyDescent="0.3">
      <c r="S12682" s="142"/>
      <c r="T12682" s="142"/>
    </row>
    <row r="12683" spans="19:20" x14ac:dyDescent="0.3">
      <c r="S12683" s="142"/>
      <c r="T12683" s="142"/>
    </row>
    <row r="12684" spans="19:20" x14ac:dyDescent="0.3">
      <c r="S12684" s="142"/>
      <c r="T12684" s="142"/>
    </row>
    <row r="12685" spans="19:20" x14ac:dyDescent="0.3">
      <c r="S12685" s="142"/>
      <c r="T12685" s="142"/>
    </row>
    <row r="12686" spans="19:20" x14ac:dyDescent="0.3">
      <c r="S12686" s="142"/>
      <c r="T12686" s="142"/>
    </row>
    <row r="12687" spans="19:20" x14ac:dyDescent="0.3">
      <c r="S12687" s="142"/>
      <c r="T12687" s="142"/>
    </row>
    <row r="12688" spans="19:20" x14ac:dyDescent="0.3">
      <c r="S12688" s="142"/>
      <c r="T12688" s="142"/>
    </row>
    <row r="12689" spans="19:20" x14ac:dyDescent="0.3">
      <c r="S12689" s="142"/>
      <c r="T12689" s="142"/>
    </row>
    <row r="12690" spans="19:20" x14ac:dyDescent="0.3">
      <c r="S12690" s="142"/>
      <c r="T12690" s="142"/>
    </row>
    <row r="12691" spans="19:20" x14ac:dyDescent="0.3">
      <c r="S12691" s="142"/>
      <c r="T12691" s="142"/>
    </row>
    <row r="12692" spans="19:20" x14ac:dyDescent="0.3">
      <c r="S12692" s="142"/>
      <c r="T12692" s="142"/>
    </row>
    <row r="12693" spans="19:20" x14ac:dyDescent="0.3">
      <c r="S12693" s="142"/>
      <c r="T12693" s="142"/>
    </row>
    <row r="12694" spans="19:20" x14ac:dyDescent="0.3">
      <c r="S12694" s="142"/>
      <c r="T12694" s="142"/>
    </row>
    <row r="12695" spans="19:20" x14ac:dyDescent="0.3">
      <c r="S12695" s="142"/>
      <c r="T12695" s="142"/>
    </row>
    <row r="12696" spans="19:20" x14ac:dyDescent="0.3">
      <c r="S12696" s="142"/>
      <c r="T12696" s="142"/>
    </row>
    <row r="12697" spans="19:20" x14ac:dyDescent="0.3">
      <c r="S12697" s="142"/>
      <c r="T12697" s="142"/>
    </row>
    <row r="12698" spans="19:20" x14ac:dyDescent="0.3">
      <c r="S12698" s="142"/>
      <c r="T12698" s="142"/>
    </row>
    <row r="12699" spans="19:20" x14ac:dyDescent="0.3">
      <c r="S12699" s="142"/>
      <c r="T12699" s="142"/>
    </row>
    <row r="12700" spans="19:20" x14ac:dyDescent="0.3">
      <c r="S12700" s="142"/>
      <c r="T12700" s="142"/>
    </row>
    <row r="12701" spans="19:20" x14ac:dyDescent="0.3">
      <c r="S12701" s="142"/>
      <c r="T12701" s="142"/>
    </row>
    <row r="12702" spans="19:20" x14ac:dyDescent="0.3">
      <c r="S12702" s="142"/>
      <c r="T12702" s="142"/>
    </row>
    <row r="12703" spans="19:20" x14ac:dyDescent="0.3">
      <c r="S12703" s="142"/>
      <c r="T12703" s="142"/>
    </row>
    <row r="12704" spans="19:20" x14ac:dyDescent="0.3">
      <c r="S12704" s="142"/>
      <c r="T12704" s="142"/>
    </row>
    <row r="12705" spans="19:20" x14ac:dyDescent="0.3">
      <c r="S12705" s="142"/>
      <c r="T12705" s="142"/>
    </row>
    <row r="12706" spans="19:20" x14ac:dyDescent="0.3">
      <c r="S12706" s="142"/>
      <c r="T12706" s="142"/>
    </row>
    <row r="12707" spans="19:20" x14ac:dyDescent="0.3">
      <c r="S12707" s="142"/>
      <c r="T12707" s="142"/>
    </row>
    <row r="12708" spans="19:20" x14ac:dyDescent="0.3">
      <c r="S12708" s="142"/>
      <c r="T12708" s="142"/>
    </row>
    <row r="12709" spans="19:20" x14ac:dyDescent="0.3">
      <c r="S12709" s="142"/>
      <c r="T12709" s="142"/>
    </row>
    <row r="12710" spans="19:20" x14ac:dyDescent="0.3">
      <c r="S12710" s="142"/>
      <c r="T12710" s="142"/>
    </row>
    <row r="12711" spans="19:20" x14ac:dyDescent="0.3">
      <c r="S12711" s="142"/>
      <c r="T12711" s="142"/>
    </row>
    <row r="12712" spans="19:20" x14ac:dyDescent="0.3">
      <c r="S12712" s="142"/>
      <c r="T12712" s="142"/>
    </row>
    <row r="12713" spans="19:20" x14ac:dyDescent="0.3">
      <c r="S12713" s="142"/>
      <c r="T12713" s="142"/>
    </row>
    <row r="12714" spans="19:20" x14ac:dyDescent="0.3">
      <c r="S12714" s="142"/>
      <c r="T12714" s="142"/>
    </row>
    <row r="12715" spans="19:20" x14ac:dyDescent="0.3">
      <c r="S12715" s="142"/>
      <c r="T12715" s="142"/>
    </row>
    <row r="12716" spans="19:20" x14ac:dyDescent="0.3">
      <c r="S12716" s="142"/>
      <c r="T12716" s="142"/>
    </row>
    <row r="12717" spans="19:20" x14ac:dyDescent="0.3">
      <c r="S12717" s="142"/>
      <c r="T12717" s="142"/>
    </row>
    <row r="12718" spans="19:20" x14ac:dyDescent="0.3">
      <c r="S12718" s="142"/>
      <c r="T12718" s="142"/>
    </row>
    <row r="12719" spans="19:20" x14ac:dyDescent="0.3">
      <c r="S12719" s="142"/>
      <c r="T12719" s="142"/>
    </row>
    <row r="12720" spans="19:20" x14ac:dyDescent="0.3">
      <c r="S12720" s="142"/>
      <c r="T12720" s="142"/>
    </row>
    <row r="12721" spans="19:20" x14ac:dyDescent="0.3">
      <c r="S12721" s="142"/>
      <c r="T12721" s="142"/>
    </row>
    <row r="12722" spans="19:20" x14ac:dyDescent="0.3">
      <c r="S12722" s="142"/>
      <c r="T12722" s="142"/>
    </row>
    <row r="12723" spans="19:20" x14ac:dyDescent="0.3">
      <c r="S12723" s="142"/>
      <c r="T12723" s="142"/>
    </row>
    <row r="12724" spans="19:20" x14ac:dyDescent="0.3">
      <c r="S12724" s="142"/>
      <c r="T12724" s="142"/>
    </row>
    <row r="12725" spans="19:20" x14ac:dyDescent="0.3">
      <c r="S12725" s="142"/>
      <c r="T12725" s="142"/>
    </row>
    <row r="12726" spans="19:20" x14ac:dyDescent="0.3">
      <c r="S12726" s="142"/>
      <c r="T12726" s="142"/>
    </row>
    <row r="12727" spans="19:20" x14ac:dyDescent="0.3">
      <c r="S12727" s="142"/>
      <c r="T12727" s="142"/>
    </row>
    <row r="12728" spans="19:20" x14ac:dyDescent="0.3">
      <c r="S12728" s="142"/>
      <c r="T12728" s="142"/>
    </row>
    <row r="12729" spans="19:20" x14ac:dyDescent="0.3">
      <c r="S12729" s="142"/>
      <c r="T12729" s="142"/>
    </row>
    <row r="12730" spans="19:20" x14ac:dyDescent="0.3">
      <c r="S12730" s="142"/>
      <c r="T12730" s="142"/>
    </row>
    <row r="12731" spans="19:20" x14ac:dyDescent="0.3">
      <c r="S12731" s="142"/>
      <c r="T12731" s="142"/>
    </row>
    <row r="12732" spans="19:20" x14ac:dyDescent="0.3">
      <c r="S12732" s="142"/>
      <c r="T12732" s="142"/>
    </row>
    <row r="12733" spans="19:20" x14ac:dyDescent="0.3">
      <c r="S12733" s="142"/>
      <c r="T12733" s="142"/>
    </row>
    <row r="12734" spans="19:20" x14ac:dyDescent="0.3">
      <c r="S12734" s="142"/>
      <c r="T12734" s="142"/>
    </row>
    <row r="12735" spans="19:20" x14ac:dyDescent="0.3">
      <c r="S12735" s="142"/>
      <c r="T12735" s="142"/>
    </row>
    <row r="12736" spans="19:20" x14ac:dyDescent="0.3">
      <c r="S12736" s="142"/>
      <c r="T12736" s="142"/>
    </row>
    <row r="12737" spans="19:20" x14ac:dyDescent="0.3">
      <c r="S12737" s="142"/>
      <c r="T12737" s="142"/>
    </row>
    <row r="12738" spans="19:20" x14ac:dyDescent="0.3">
      <c r="S12738" s="142"/>
      <c r="T12738" s="142"/>
    </row>
    <row r="12739" spans="19:20" x14ac:dyDescent="0.3">
      <c r="S12739" s="142"/>
      <c r="T12739" s="142"/>
    </row>
    <row r="12740" spans="19:20" x14ac:dyDescent="0.3">
      <c r="S12740" s="142"/>
      <c r="T12740" s="142"/>
    </row>
    <row r="12741" spans="19:20" x14ac:dyDescent="0.3">
      <c r="S12741" s="142"/>
      <c r="T12741" s="142"/>
    </row>
    <row r="12742" spans="19:20" x14ac:dyDescent="0.3">
      <c r="S12742" s="142"/>
      <c r="T12742" s="142"/>
    </row>
    <row r="12743" spans="19:20" x14ac:dyDescent="0.3">
      <c r="S12743" s="142"/>
      <c r="T12743" s="142"/>
    </row>
    <row r="12744" spans="19:20" x14ac:dyDescent="0.3">
      <c r="S12744" s="142"/>
      <c r="T12744" s="142"/>
    </row>
    <row r="12745" spans="19:20" x14ac:dyDescent="0.3">
      <c r="S12745" s="142"/>
      <c r="T12745" s="142"/>
    </row>
    <row r="12746" spans="19:20" x14ac:dyDescent="0.3">
      <c r="S12746" s="142"/>
      <c r="T12746" s="142"/>
    </row>
    <row r="12747" spans="19:20" x14ac:dyDescent="0.3">
      <c r="S12747" s="142"/>
      <c r="T12747" s="142"/>
    </row>
    <row r="12748" spans="19:20" x14ac:dyDescent="0.3">
      <c r="S12748" s="142"/>
      <c r="T12748" s="142"/>
    </row>
    <row r="12749" spans="19:20" x14ac:dyDescent="0.3">
      <c r="S12749" s="142"/>
      <c r="T12749" s="142"/>
    </row>
    <row r="12750" spans="19:20" x14ac:dyDescent="0.3">
      <c r="S12750" s="142"/>
      <c r="T12750" s="142"/>
    </row>
    <row r="12751" spans="19:20" x14ac:dyDescent="0.3">
      <c r="S12751" s="142"/>
      <c r="T12751" s="142"/>
    </row>
    <row r="12752" spans="19:20" x14ac:dyDescent="0.3">
      <c r="S12752" s="142"/>
      <c r="T12752" s="142"/>
    </row>
    <row r="12753" spans="19:20" x14ac:dyDescent="0.3">
      <c r="S12753" s="142"/>
      <c r="T12753" s="142"/>
    </row>
    <row r="12754" spans="19:20" x14ac:dyDescent="0.3">
      <c r="S12754" s="142"/>
      <c r="T12754" s="142"/>
    </row>
    <row r="12755" spans="19:20" x14ac:dyDescent="0.3">
      <c r="S12755" s="142"/>
      <c r="T12755" s="142"/>
    </row>
    <row r="12756" spans="19:20" x14ac:dyDescent="0.3">
      <c r="S12756" s="142"/>
      <c r="T12756" s="142"/>
    </row>
    <row r="12757" spans="19:20" x14ac:dyDescent="0.3">
      <c r="S12757" s="142"/>
      <c r="T12757" s="142"/>
    </row>
    <row r="12758" spans="19:20" x14ac:dyDescent="0.3">
      <c r="S12758" s="142"/>
      <c r="T12758" s="142"/>
    </row>
    <row r="12759" spans="19:20" x14ac:dyDescent="0.3">
      <c r="S12759" s="142"/>
      <c r="T12759" s="142"/>
    </row>
    <row r="12760" spans="19:20" x14ac:dyDescent="0.3">
      <c r="S12760" s="142"/>
      <c r="T12760" s="142"/>
    </row>
    <row r="12761" spans="19:20" x14ac:dyDescent="0.3">
      <c r="S12761" s="142"/>
      <c r="T12761" s="142"/>
    </row>
    <row r="12762" spans="19:20" x14ac:dyDescent="0.3">
      <c r="S12762" s="142"/>
      <c r="T12762" s="142"/>
    </row>
    <row r="12763" spans="19:20" x14ac:dyDescent="0.3">
      <c r="S12763" s="142"/>
      <c r="T12763" s="142"/>
    </row>
    <row r="12764" spans="19:20" x14ac:dyDescent="0.3">
      <c r="S12764" s="142"/>
      <c r="T12764" s="142"/>
    </row>
    <row r="12765" spans="19:20" x14ac:dyDescent="0.3">
      <c r="S12765" s="142"/>
      <c r="T12765" s="142"/>
    </row>
    <row r="12766" spans="19:20" x14ac:dyDescent="0.3">
      <c r="S12766" s="142"/>
      <c r="T12766" s="142"/>
    </row>
    <row r="12767" spans="19:20" x14ac:dyDescent="0.3">
      <c r="S12767" s="142"/>
      <c r="T12767" s="142"/>
    </row>
    <row r="12768" spans="19:20" x14ac:dyDescent="0.3">
      <c r="S12768" s="142"/>
      <c r="T12768" s="142"/>
    </row>
    <row r="12769" spans="19:20" x14ac:dyDescent="0.3">
      <c r="S12769" s="142"/>
      <c r="T12769" s="142"/>
    </row>
    <row r="12770" spans="19:20" x14ac:dyDescent="0.3">
      <c r="S12770" s="142"/>
      <c r="T12770" s="142"/>
    </row>
    <row r="12771" spans="19:20" x14ac:dyDescent="0.3">
      <c r="S12771" s="142"/>
      <c r="T12771" s="142"/>
    </row>
    <row r="12772" spans="19:20" x14ac:dyDescent="0.3">
      <c r="S12772" s="142"/>
      <c r="T12772" s="142"/>
    </row>
    <row r="12773" spans="19:20" x14ac:dyDescent="0.3">
      <c r="S12773" s="142"/>
      <c r="T12773" s="142"/>
    </row>
    <row r="12774" spans="19:20" x14ac:dyDescent="0.3">
      <c r="S12774" s="142"/>
      <c r="T12774" s="142"/>
    </row>
    <row r="12775" spans="19:20" x14ac:dyDescent="0.3">
      <c r="S12775" s="142"/>
      <c r="T12775" s="142"/>
    </row>
    <row r="12776" spans="19:20" x14ac:dyDescent="0.3">
      <c r="S12776" s="142"/>
      <c r="T12776" s="142"/>
    </row>
    <row r="12777" spans="19:20" x14ac:dyDescent="0.3">
      <c r="S12777" s="142"/>
      <c r="T12777" s="142"/>
    </row>
    <row r="12778" spans="19:20" x14ac:dyDescent="0.3">
      <c r="S12778" s="142"/>
      <c r="T12778" s="142"/>
    </row>
    <row r="12779" spans="19:20" x14ac:dyDescent="0.3">
      <c r="S12779" s="142"/>
      <c r="T12779" s="142"/>
    </row>
    <row r="12780" spans="19:20" x14ac:dyDescent="0.3">
      <c r="S12780" s="142"/>
      <c r="T12780" s="142"/>
    </row>
    <row r="12781" spans="19:20" x14ac:dyDescent="0.3">
      <c r="S12781" s="142"/>
      <c r="T12781" s="142"/>
    </row>
    <row r="12782" spans="19:20" x14ac:dyDescent="0.3">
      <c r="S12782" s="142"/>
      <c r="T12782" s="142"/>
    </row>
    <row r="12783" spans="19:20" x14ac:dyDescent="0.3">
      <c r="S12783" s="142"/>
      <c r="T12783" s="142"/>
    </row>
    <row r="12784" spans="19:20" x14ac:dyDescent="0.3">
      <c r="S12784" s="142"/>
      <c r="T12784" s="142"/>
    </row>
    <row r="12785" spans="19:20" x14ac:dyDescent="0.3">
      <c r="S12785" s="142"/>
      <c r="T12785" s="142"/>
    </row>
    <row r="12786" spans="19:20" x14ac:dyDescent="0.3">
      <c r="S12786" s="142"/>
      <c r="T12786" s="142"/>
    </row>
    <row r="12787" spans="19:20" x14ac:dyDescent="0.3">
      <c r="S12787" s="142"/>
      <c r="T12787" s="142"/>
    </row>
    <row r="12788" spans="19:20" x14ac:dyDescent="0.3">
      <c r="S12788" s="142"/>
      <c r="T12788" s="142"/>
    </row>
    <row r="12789" spans="19:20" x14ac:dyDescent="0.3">
      <c r="S12789" s="142"/>
      <c r="T12789" s="142"/>
    </row>
    <row r="12790" spans="19:20" x14ac:dyDescent="0.3">
      <c r="S12790" s="142"/>
      <c r="T12790" s="142"/>
    </row>
    <row r="12791" spans="19:20" x14ac:dyDescent="0.3">
      <c r="S12791" s="142"/>
      <c r="T12791" s="142"/>
    </row>
    <row r="12792" spans="19:20" x14ac:dyDescent="0.3">
      <c r="S12792" s="142"/>
      <c r="T12792" s="142"/>
    </row>
    <row r="12793" spans="19:20" x14ac:dyDescent="0.3">
      <c r="S12793" s="142"/>
      <c r="T12793" s="142"/>
    </row>
    <row r="12794" spans="19:20" x14ac:dyDescent="0.3">
      <c r="S12794" s="142"/>
      <c r="T12794" s="142"/>
    </row>
    <row r="12795" spans="19:20" x14ac:dyDescent="0.3">
      <c r="S12795" s="142"/>
      <c r="T12795" s="142"/>
    </row>
    <row r="12796" spans="19:20" x14ac:dyDescent="0.3">
      <c r="S12796" s="142"/>
      <c r="T12796" s="142"/>
    </row>
    <row r="12797" spans="19:20" x14ac:dyDescent="0.3">
      <c r="S12797" s="142"/>
      <c r="T12797" s="142"/>
    </row>
    <row r="12798" spans="19:20" x14ac:dyDescent="0.3">
      <c r="S12798" s="142"/>
      <c r="T12798" s="142"/>
    </row>
    <row r="12799" spans="19:20" x14ac:dyDescent="0.3">
      <c r="S12799" s="142"/>
      <c r="T12799" s="142"/>
    </row>
    <row r="12800" spans="19:20" x14ac:dyDescent="0.3">
      <c r="S12800" s="142"/>
      <c r="T12800" s="142"/>
    </row>
    <row r="12801" spans="19:20" x14ac:dyDescent="0.3">
      <c r="S12801" s="142"/>
      <c r="T12801" s="142"/>
    </row>
    <row r="12802" spans="19:20" x14ac:dyDescent="0.3">
      <c r="S12802" s="142"/>
      <c r="T12802" s="142"/>
    </row>
    <row r="12803" spans="19:20" x14ac:dyDescent="0.3">
      <c r="S12803" s="142"/>
      <c r="T12803" s="142"/>
    </row>
    <row r="12804" spans="19:20" x14ac:dyDescent="0.3">
      <c r="S12804" s="142"/>
      <c r="T12804" s="142"/>
    </row>
    <row r="12805" spans="19:20" x14ac:dyDescent="0.3">
      <c r="S12805" s="142"/>
      <c r="T12805" s="142"/>
    </row>
    <row r="12806" spans="19:20" x14ac:dyDescent="0.3">
      <c r="S12806" s="142"/>
      <c r="T12806" s="142"/>
    </row>
    <row r="12807" spans="19:20" x14ac:dyDescent="0.3">
      <c r="S12807" s="142"/>
      <c r="T12807" s="142"/>
    </row>
    <row r="12808" spans="19:20" x14ac:dyDescent="0.3">
      <c r="S12808" s="142"/>
      <c r="T12808" s="142"/>
    </row>
    <row r="12809" spans="19:20" x14ac:dyDescent="0.3">
      <c r="S12809" s="142"/>
      <c r="T12809" s="142"/>
    </row>
    <row r="12810" spans="19:20" x14ac:dyDescent="0.3">
      <c r="S12810" s="142"/>
      <c r="T12810" s="142"/>
    </row>
    <row r="12811" spans="19:20" x14ac:dyDescent="0.3">
      <c r="S12811" s="142"/>
      <c r="T12811" s="142"/>
    </row>
    <row r="12812" spans="19:20" x14ac:dyDescent="0.3">
      <c r="S12812" s="142"/>
      <c r="T12812" s="142"/>
    </row>
    <row r="12813" spans="19:20" x14ac:dyDescent="0.3">
      <c r="S12813" s="142"/>
      <c r="T12813" s="142"/>
    </row>
    <row r="12814" spans="19:20" x14ac:dyDescent="0.3">
      <c r="S12814" s="142"/>
      <c r="T12814" s="142"/>
    </row>
    <row r="12815" spans="19:20" x14ac:dyDescent="0.3">
      <c r="S12815" s="142"/>
      <c r="T12815" s="142"/>
    </row>
    <row r="12816" spans="19:20" x14ac:dyDescent="0.3">
      <c r="S12816" s="142"/>
      <c r="T12816" s="142"/>
    </row>
    <row r="12817" spans="19:20" x14ac:dyDescent="0.3">
      <c r="S12817" s="142"/>
      <c r="T12817" s="142"/>
    </row>
    <row r="12818" spans="19:20" x14ac:dyDescent="0.3">
      <c r="S12818" s="142"/>
      <c r="T12818" s="142"/>
    </row>
    <row r="12819" spans="19:20" x14ac:dyDescent="0.3">
      <c r="S12819" s="142"/>
      <c r="T12819" s="142"/>
    </row>
    <row r="12820" spans="19:20" x14ac:dyDescent="0.3">
      <c r="S12820" s="142"/>
      <c r="T12820" s="142"/>
    </row>
    <row r="12821" spans="19:20" x14ac:dyDescent="0.3">
      <c r="S12821" s="142"/>
      <c r="T12821" s="142"/>
    </row>
    <row r="12822" spans="19:20" x14ac:dyDescent="0.3">
      <c r="S12822" s="142"/>
      <c r="T12822" s="142"/>
    </row>
    <row r="12823" spans="19:20" x14ac:dyDescent="0.3">
      <c r="S12823" s="142"/>
      <c r="T12823" s="142"/>
    </row>
    <row r="12824" spans="19:20" x14ac:dyDescent="0.3">
      <c r="S12824" s="142"/>
      <c r="T12824" s="142"/>
    </row>
    <row r="12825" spans="19:20" x14ac:dyDescent="0.3">
      <c r="S12825" s="142"/>
      <c r="T12825" s="142"/>
    </row>
    <row r="12826" spans="19:20" x14ac:dyDescent="0.3">
      <c r="S12826" s="142"/>
      <c r="T12826" s="142"/>
    </row>
    <row r="12827" spans="19:20" x14ac:dyDescent="0.3">
      <c r="S12827" s="142"/>
      <c r="T12827" s="142"/>
    </row>
    <row r="12828" spans="19:20" x14ac:dyDescent="0.3">
      <c r="S12828" s="142"/>
      <c r="T12828" s="142"/>
    </row>
    <row r="12829" spans="19:20" x14ac:dyDescent="0.3">
      <c r="S12829" s="142"/>
      <c r="T12829" s="142"/>
    </row>
    <row r="12830" spans="19:20" x14ac:dyDescent="0.3">
      <c r="S12830" s="142"/>
      <c r="T12830" s="142"/>
    </row>
    <row r="12831" spans="19:20" x14ac:dyDescent="0.3">
      <c r="S12831" s="142"/>
      <c r="T12831" s="142"/>
    </row>
    <row r="12832" spans="19:20" x14ac:dyDescent="0.3">
      <c r="S12832" s="142"/>
      <c r="T12832" s="142"/>
    </row>
    <row r="12833" spans="19:20" x14ac:dyDescent="0.3">
      <c r="S12833" s="142"/>
      <c r="T12833" s="142"/>
    </row>
    <row r="12834" spans="19:20" x14ac:dyDescent="0.3">
      <c r="S12834" s="142"/>
      <c r="T12834" s="142"/>
    </row>
    <row r="12835" spans="19:20" x14ac:dyDescent="0.3">
      <c r="S12835" s="142"/>
      <c r="T12835" s="142"/>
    </row>
    <row r="12836" spans="19:20" x14ac:dyDescent="0.3">
      <c r="S12836" s="142"/>
      <c r="T12836" s="142"/>
    </row>
    <row r="12837" spans="19:20" x14ac:dyDescent="0.3">
      <c r="S12837" s="142"/>
      <c r="T12837" s="142"/>
    </row>
    <row r="12838" spans="19:20" x14ac:dyDescent="0.3">
      <c r="S12838" s="142"/>
      <c r="T12838" s="142"/>
    </row>
    <row r="12839" spans="19:20" x14ac:dyDescent="0.3">
      <c r="S12839" s="142"/>
      <c r="T12839" s="142"/>
    </row>
    <row r="12840" spans="19:20" x14ac:dyDescent="0.3">
      <c r="S12840" s="142"/>
      <c r="T12840" s="142"/>
    </row>
    <row r="12841" spans="19:20" x14ac:dyDescent="0.3">
      <c r="S12841" s="142"/>
      <c r="T12841" s="142"/>
    </row>
    <row r="12842" spans="19:20" x14ac:dyDescent="0.3">
      <c r="S12842" s="142"/>
      <c r="T12842" s="142"/>
    </row>
    <row r="12843" spans="19:20" x14ac:dyDescent="0.3">
      <c r="S12843" s="142"/>
      <c r="T12843" s="142"/>
    </row>
    <row r="12844" spans="19:20" x14ac:dyDescent="0.3">
      <c r="S12844" s="142"/>
      <c r="T12844" s="142"/>
    </row>
    <row r="12845" spans="19:20" x14ac:dyDescent="0.3">
      <c r="S12845" s="142"/>
      <c r="T12845" s="142"/>
    </row>
    <row r="12846" spans="19:20" x14ac:dyDescent="0.3">
      <c r="S12846" s="142"/>
      <c r="T12846" s="142"/>
    </row>
    <row r="12847" spans="19:20" x14ac:dyDescent="0.3">
      <c r="S12847" s="142"/>
      <c r="T12847" s="142"/>
    </row>
    <row r="12848" spans="19:20" x14ac:dyDescent="0.3">
      <c r="S12848" s="142"/>
      <c r="T12848" s="142"/>
    </row>
    <row r="12849" spans="19:20" x14ac:dyDescent="0.3">
      <c r="S12849" s="142"/>
      <c r="T12849" s="142"/>
    </row>
    <row r="12850" spans="19:20" x14ac:dyDescent="0.3">
      <c r="S12850" s="142"/>
      <c r="T12850" s="142"/>
    </row>
    <row r="12851" spans="19:20" x14ac:dyDescent="0.3">
      <c r="S12851" s="142"/>
      <c r="T12851" s="142"/>
    </row>
    <row r="12852" spans="19:20" x14ac:dyDescent="0.3">
      <c r="S12852" s="142"/>
      <c r="T12852" s="142"/>
    </row>
    <row r="12853" spans="19:20" x14ac:dyDescent="0.3">
      <c r="S12853" s="142"/>
      <c r="T12853" s="142"/>
    </row>
    <row r="12854" spans="19:20" x14ac:dyDescent="0.3">
      <c r="S12854" s="142"/>
      <c r="T12854" s="142"/>
    </row>
    <row r="12855" spans="19:20" x14ac:dyDescent="0.3">
      <c r="S12855" s="142"/>
      <c r="T12855" s="142"/>
    </row>
    <row r="12856" spans="19:20" x14ac:dyDescent="0.3">
      <c r="S12856" s="142"/>
      <c r="T12856" s="142"/>
    </row>
    <row r="12857" spans="19:20" x14ac:dyDescent="0.3">
      <c r="S12857" s="142"/>
      <c r="T12857" s="142"/>
    </row>
    <row r="12858" spans="19:20" x14ac:dyDescent="0.3">
      <c r="S12858" s="142"/>
      <c r="T12858" s="142"/>
    </row>
    <row r="12859" spans="19:20" x14ac:dyDescent="0.3">
      <c r="S12859" s="142"/>
      <c r="T12859" s="142"/>
    </row>
    <row r="12860" spans="19:20" x14ac:dyDescent="0.3">
      <c r="S12860" s="142"/>
      <c r="T12860" s="142"/>
    </row>
    <row r="12861" spans="19:20" x14ac:dyDescent="0.3">
      <c r="S12861" s="142"/>
      <c r="T12861" s="142"/>
    </row>
    <row r="12862" spans="19:20" x14ac:dyDescent="0.3">
      <c r="S12862" s="142"/>
      <c r="T12862" s="142"/>
    </row>
    <row r="12863" spans="19:20" x14ac:dyDescent="0.3">
      <c r="S12863" s="142"/>
      <c r="T12863" s="142"/>
    </row>
    <row r="12864" spans="19:20" x14ac:dyDescent="0.3">
      <c r="S12864" s="142"/>
      <c r="T12864" s="142"/>
    </row>
    <row r="12865" spans="19:20" x14ac:dyDescent="0.3">
      <c r="S12865" s="142"/>
      <c r="T12865" s="142"/>
    </row>
    <row r="12866" spans="19:20" x14ac:dyDescent="0.3">
      <c r="S12866" s="142"/>
      <c r="T12866" s="142"/>
    </row>
    <row r="12867" spans="19:20" x14ac:dyDescent="0.3">
      <c r="S12867" s="142"/>
      <c r="T12867" s="142"/>
    </row>
    <row r="12868" spans="19:20" x14ac:dyDescent="0.3">
      <c r="S12868" s="142"/>
      <c r="T12868" s="142"/>
    </row>
    <row r="12869" spans="19:20" x14ac:dyDescent="0.3">
      <c r="S12869" s="142"/>
      <c r="T12869" s="142"/>
    </row>
    <row r="12870" spans="19:20" x14ac:dyDescent="0.3">
      <c r="S12870" s="142"/>
      <c r="T12870" s="142"/>
    </row>
    <row r="12871" spans="19:20" x14ac:dyDescent="0.3">
      <c r="S12871" s="142"/>
      <c r="T12871" s="142"/>
    </row>
    <row r="12872" spans="19:20" x14ac:dyDescent="0.3">
      <c r="S12872" s="142"/>
      <c r="T12872" s="142"/>
    </row>
    <row r="12873" spans="19:20" x14ac:dyDescent="0.3">
      <c r="S12873" s="142"/>
      <c r="T12873" s="142"/>
    </row>
    <row r="12874" spans="19:20" x14ac:dyDescent="0.3">
      <c r="S12874" s="142"/>
      <c r="T12874" s="142"/>
    </row>
    <row r="12875" spans="19:20" x14ac:dyDescent="0.3">
      <c r="S12875" s="142"/>
      <c r="T12875" s="142"/>
    </row>
    <row r="12876" spans="19:20" x14ac:dyDescent="0.3">
      <c r="S12876" s="142"/>
      <c r="T12876" s="142"/>
    </row>
    <row r="12877" spans="19:20" x14ac:dyDescent="0.3">
      <c r="S12877" s="142"/>
      <c r="T12877" s="142"/>
    </row>
    <row r="12878" spans="19:20" x14ac:dyDescent="0.3">
      <c r="S12878" s="142"/>
      <c r="T12878" s="142"/>
    </row>
    <row r="12879" spans="19:20" x14ac:dyDescent="0.3">
      <c r="S12879" s="142"/>
      <c r="T12879" s="142"/>
    </row>
    <row r="12880" spans="19:20" x14ac:dyDescent="0.3">
      <c r="S12880" s="142"/>
      <c r="T12880" s="142"/>
    </row>
    <row r="12881" spans="19:20" x14ac:dyDescent="0.3">
      <c r="S12881" s="142"/>
      <c r="T12881" s="142"/>
    </row>
    <row r="12882" spans="19:20" x14ac:dyDescent="0.3">
      <c r="S12882" s="142"/>
      <c r="T12882" s="142"/>
    </row>
    <row r="12883" spans="19:20" x14ac:dyDescent="0.3">
      <c r="S12883" s="142"/>
      <c r="T12883" s="142"/>
    </row>
    <row r="12884" spans="19:20" x14ac:dyDescent="0.3">
      <c r="S12884" s="142"/>
      <c r="T12884" s="142"/>
    </row>
    <row r="12885" spans="19:20" x14ac:dyDescent="0.3">
      <c r="S12885" s="142"/>
      <c r="T12885" s="142"/>
    </row>
    <row r="12886" spans="19:20" x14ac:dyDescent="0.3">
      <c r="S12886" s="142"/>
      <c r="T12886" s="142"/>
    </row>
    <row r="12887" spans="19:20" x14ac:dyDescent="0.3">
      <c r="S12887" s="142"/>
      <c r="T12887" s="142"/>
    </row>
    <row r="12888" spans="19:20" x14ac:dyDescent="0.3">
      <c r="S12888" s="142"/>
      <c r="T12888" s="142"/>
    </row>
    <row r="12889" spans="19:20" x14ac:dyDescent="0.3">
      <c r="S12889" s="142"/>
      <c r="T12889" s="142"/>
    </row>
    <row r="12890" spans="19:20" x14ac:dyDescent="0.3">
      <c r="S12890" s="142"/>
      <c r="T12890" s="142"/>
    </row>
    <row r="12891" spans="19:20" x14ac:dyDescent="0.3">
      <c r="S12891" s="142"/>
      <c r="T12891" s="142"/>
    </row>
    <row r="12892" spans="19:20" x14ac:dyDescent="0.3">
      <c r="S12892" s="142"/>
      <c r="T12892" s="142"/>
    </row>
    <row r="12893" spans="19:20" x14ac:dyDescent="0.3">
      <c r="S12893" s="142"/>
      <c r="T12893" s="142"/>
    </row>
    <row r="12894" spans="19:20" x14ac:dyDescent="0.3">
      <c r="S12894" s="142"/>
      <c r="T12894" s="142"/>
    </row>
    <row r="12895" spans="19:20" x14ac:dyDescent="0.3">
      <c r="S12895" s="142"/>
      <c r="T12895" s="142"/>
    </row>
    <row r="12896" spans="19:20" x14ac:dyDescent="0.3">
      <c r="S12896" s="142"/>
      <c r="T12896" s="142"/>
    </row>
    <row r="12897" spans="19:20" x14ac:dyDescent="0.3">
      <c r="S12897" s="142"/>
      <c r="T12897" s="142"/>
    </row>
    <row r="12898" spans="19:20" x14ac:dyDescent="0.3">
      <c r="S12898" s="142"/>
      <c r="T12898" s="142"/>
    </row>
    <row r="12899" spans="19:20" x14ac:dyDescent="0.3">
      <c r="S12899" s="142"/>
      <c r="T12899" s="142"/>
    </row>
    <row r="12900" spans="19:20" x14ac:dyDescent="0.3">
      <c r="S12900" s="142"/>
      <c r="T12900" s="142"/>
    </row>
    <row r="12901" spans="19:20" x14ac:dyDescent="0.3">
      <c r="S12901" s="142"/>
      <c r="T12901" s="142"/>
    </row>
    <row r="12902" spans="19:20" x14ac:dyDescent="0.3">
      <c r="S12902" s="142"/>
      <c r="T12902" s="142"/>
    </row>
    <row r="12903" spans="19:20" x14ac:dyDescent="0.3">
      <c r="S12903" s="142"/>
      <c r="T12903" s="142"/>
    </row>
    <row r="12904" spans="19:20" x14ac:dyDescent="0.3">
      <c r="S12904" s="142"/>
      <c r="T12904" s="142"/>
    </row>
    <row r="12905" spans="19:20" x14ac:dyDescent="0.3">
      <c r="S12905" s="142"/>
      <c r="T12905" s="142"/>
    </row>
    <row r="12906" spans="19:20" x14ac:dyDescent="0.3">
      <c r="S12906" s="142"/>
      <c r="T12906" s="142"/>
    </row>
    <row r="12907" spans="19:20" x14ac:dyDescent="0.3">
      <c r="S12907" s="142"/>
      <c r="T12907" s="142"/>
    </row>
    <row r="12908" spans="19:20" x14ac:dyDescent="0.3">
      <c r="S12908" s="142"/>
      <c r="T12908" s="142"/>
    </row>
    <row r="12909" spans="19:20" x14ac:dyDescent="0.3">
      <c r="S12909" s="142"/>
      <c r="T12909" s="142"/>
    </row>
    <row r="12910" spans="19:20" x14ac:dyDescent="0.3">
      <c r="S12910" s="142"/>
      <c r="T12910" s="142"/>
    </row>
    <row r="12911" spans="19:20" x14ac:dyDescent="0.3">
      <c r="S12911" s="142"/>
      <c r="T12911" s="142"/>
    </row>
    <row r="12912" spans="19:20" x14ac:dyDescent="0.3">
      <c r="S12912" s="142"/>
      <c r="T12912" s="142"/>
    </row>
    <row r="12913" spans="19:20" x14ac:dyDescent="0.3">
      <c r="S12913" s="142"/>
      <c r="T12913" s="142"/>
    </row>
    <row r="12914" spans="19:20" x14ac:dyDescent="0.3">
      <c r="S12914" s="142"/>
      <c r="T12914" s="142"/>
    </row>
    <row r="12915" spans="19:20" x14ac:dyDescent="0.3">
      <c r="S12915" s="142"/>
      <c r="T12915" s="142"/>
    </row>
    <row r="12916" spans="19:20" x14ac:dyDescent="0.3">
      <c r="S12916" s="142"/>
      <c r="T12916" s="142"/>
    </row>
    <row r="12917" spans="19:20" x14ac:dyDescent="0.3">
      <c r="S12917" s="142"/>
      <c r="T12917" s="142"/>
    </row>
    <row r="12918" spans="19:20" x14ac:dyDescent="0.3">
      <c r="S12918" s="142"/>
      <c r="T12918" s="142"/>
    </row>
    <row r="12919" spans="19:20" x14ac:dyDescent="0.3">
      <c r="S12919" s="142"/>
      <c r="T12919" s="142"/>
    </row>
    <row r="12920" spans="19:20" x14ac:dyDescent="0.3">
      <c r="S12920" s="142"/>
      <c r="T12920" s="142"/>
    </row>
    <row r="12921" spans="19:20" x14ac:dyDescent="0.3">
      <c r="S12921" s="142"/>
      <c r="T12921" s="142"/>
    </row>
    <row r="12922" spans="19:20" x14ac:dyDescent="0.3">
      <c r="S12922" s="142"/>
      <c r="T12922" s="142"/>
    </row>
    <row r="12923" spans="19:20" x14ac:dyDescent="0.3">
      <c r="S12923" s="142"/>
      <c r="T12923" s="142"/>
    </row>
    <row r="12924" spans="19:20" x14ac:dyDescent="0.3">
      <c r="S12924" s="142"/>
      <c r="T12924" s="142"/>
    </row>
    <row r="12925" spans="19:20" x14ac:dyDescent="0.3">
      <c r="S12925" s="142"/>
      <c r="T12925" s="142"/>
    </row>
    <row r="12926" spans="19:20" x14ac:dyDescent="0.3">
      <c r="S12926" s="142"/>
      <c r="T12926" s="142"/>
    </row>
    <row r="12927" spans="19:20" x14ac:dyDescent="0.3">
      <c r="S12927" s="142"/>
      <c r="T12927" s="142"/>
    </row>
    <row r="12928" spans="19:20" x14ac:dyDescent="0.3">
      <c r="S12928" s="142"/>
      <c r="T12928" s="142"/>
    </row>
    <row r="12929" spans="19:20" x14ac:dyDescent="0.3">
      <c r="S12929" s="142"/>
      <c r="T12929" s="142"/>
    </row>
    <row r="12930" spans="19:20" x14ac:dyDescent="0.3">
      <c r="S12930" s="142"/>
      <c r="T12930" s="142"/>
    </row>
    <row r="12931" spans="19:20" x14ac:dyDescent="0.3">
      <c r="S12931" s="142"/>
      <c r="T12931" s="142"/>
    </row>
    <row r="12932" spans="19:20" x14ac:dyDescent="0.3">
      <c r="S12932" s="142"/>
      <c r="T12932" s="142"/>
    </row>
    <row r="12933" spans="19:20" x14ac:dyDescent="0.3">
      <c r="S12933" s="142"/>
      <c r="T12933" s="142"/>
    </row>
    <row r="12934" spans="19:20" x14ac:dyDescent="0.3">
      <c r="S12934" s="142"/>
      <c r="T12934" s="142"/>
    </row>
    <row r="12935" spans="19:20" x14ac:dyDescent="0.3">
      <c r="S12935" s="142"/>
      <c r="T12935" s="142"/>
    </row>
    <row r="12936" spans="19:20" x14ac:dyDescent="0.3">
      <c r="S12936" s="142"/>
      <c r="T12936" s="142"/>
    </row>
    <row r="12937" spans="19:20" x14ac:dyDescent="0.3">
      <c r="S12937" s="142"/>
      <c r="T12937" s="142"/>
    </row>
    <row r="12938" spans="19:20" x14ac:dyDescent="0.3">
      <c r="S12938" s="142"/>
      <c r="T12938" s="142"/>
    </row>
    <row r="12939" spans="19:20" x14ac:dyDescent="0.3">
      <c r="S12939" s="142"/>
      <c r="T12939" s="142"/>
    </row>
    <row r="12940" spans="19:20" x14ac:dyDescent="0.3">
      <c r="S12940" s="142"/>
      <c r="T12940" s="142"/>
    </row>
    <row r="12941" spans="19:20" x14ac:dyDescent="0.3">
      <c r="S12941" s="142"/>
      <c r="T12941" s="142"/>
    </row>
    <row r="12942" spans="19:20" x14ac:dyDescent="0.3">
      <c r="S12942" s="142"/>
      <c r="T12942" s="142"/>
    </row>
    <row r="12943" spans="19:20" x14ac:dyDescent="0.3">
      <c r="S12943" s="142"/>
      <c r="T12943" s="142"/>
    </row>
    <row r="12944" spans="19:20" x14ac:dyDescent="0.3">
      <c r="S12944" s="142"/>
      <c r="T12944" s="142"/>
    </row>
    <row r="12945" spans="19:20" x14ac:dyDescent="0.3">
      <c r="S12945" s="142"/>
      <c r="T12945" s="142"/>
    </row>
    <row r="12946" spans="19:20" x14ac:dyDescent="0.3">
      <c r="S12946" s="142"/>
      <c r="T12946" s="142"/>
    </row>
    <row r="12947" spans="19:20" x14ac:dyDescent="0.3">
      <c r="S12947" s="142"/>
      <c r="T12947" s="142"/>
    </row>
    <row r="12948" spans="19:20" x14ac:dyDescent="0.3">
      <c r="S12948" s="142"/>
      <c r="T12948" s="142"/>
    </row>
    <row r="12949" spans="19:20" x14ac:dyDescent="0.3">
      <c r="S12949" s="142"/>
      <c r="T12949" s="142"/>
    </row>
    <row r="12950" spans="19:20" x14ac:dyDescent="0.3">
      <c r="S12950" s="142"/>
      <c r="T12950" s="142"/>
    </row>
    <row r="12951" spans="19:20" x14ac:dyDescent="0.3">
      <c r="S12951" s="142"/>
      <c r="T12951" s="142"/>
    </row>
    <row r="12952" spans="19:20" x14ac:dyDescent="0.3">
      <c r="S12952" s="142"/>
      <c r="T12952" s="142"/>
    </row>
    <row r="12953" spans="19:20" x14ac:dyDescent="0.3">
      <c r="S12953" s="142"/>
      <c r="T12953" s="142"/>
    </row>
    <row r="12954" spans="19:20" x14ac:dyDescent="0.3">
      <c r="S12954" s="142"/>
      <c r="T12954" s="142"/>
    </row>
    <row r="12955" spans="19:20" x14ac:dyDescent="0.3">
      <c r="S12955" s="142"/>
      <c r="T12955" s="142"/>
    </row>
    <row r="12956" spans="19:20" x14ac:dyDescent="0.3">
      <c r="S12956" s="142"/>
      <c r="T12956" s="142"/>
    </row>
    <row r="12957" spans="19:20" x14ac:dyDescent="0.3">
      <c r="S12957" s="142"/>
      <c r="T12957" s="142"/>
    </row>
    <row r="12958" spans="19:20" x14ac:dyDescent="0.3">
      <c r="S12958" s="142"/>
      <c r="T12958" s="142"/>
    </row>
    <row r="12959" spans="19:20" x14ac:dyDescent="0.3">
      <c r="S12959" s="142"/>
      <c r="T12959" s="142"/>
    </row>
    <row r="12960" spans="19:20" x14ac:dyDescent="0.3">
      <c r="S12960" s="142"/>
      <c r="T12960" s="142"/>
    </row>
    <row r="12961" spans="19:20" x14ac:dyDescent="0.3">
      <c r="S12961" s="142"/>
      <c r="T12961" s="142"/>
    </row>
    <row r="12962" spans="19:20" x14ac:dyDescent="0.3">
      <c r="S12962" s="142"/>
      <c r="T12962" s="142"/>
    </row>
    <row r="12963" spans="19:20" x14ac:dyDescent="0.3">
      <c r="S12963" s="142"/>
      <c r="T12963" s="142"/>
    </row>
    <row r="12964" spans="19:20" x14ac:dyDescent="0.3">
      <c r="S12964" s="142"/>
      <c r="T12964" s="142"/>
    </row>
    <row r="12965" spans="19:20" x14ac:dyDescent="0.3">
      <c r="S12965" s="142"/>
      <c r="T12965" s="142"/>
    </row>
    <row r="12966" spans="19:20" x14ac:dyDescent="0.3">
      <c r="S12966" s="142"/>
      <c r="T12966" s="142"/>
    </row>
    <row r="12967" spans="19:20" x14ac:dyDescent="0.3">
      <c r="S12967" s="142"/>
      <c r="T12967" s="142"/>
    </row>
    <row r="12968" spans="19:20" x14ac:dyDescent="0.3">
      <c r="S12968" s="142"/>
      <c r="T12968" s="142"/>
    </row>
    <row r="12969" spans="19:20" x14ac:dyDescent="0.3">
      <c r="S12969" s="142"/>
      <c r="T12969" s="142"/>
    </row>
    <row r="12970" spans="19:20" x14ac:dyDescent="0.3">
      <c r="S12970" s="142"/>
      <c r="T12970" s="142"/>
    </row>
    <row r="12971" spans="19:20" x14ac:dyDescent="0.3">
      <c r="S12971" s="142"/>
      <c r="T12971" s="142"/>
    </row>
    <row r="12972" spans="19:20" x14ac:dyDescent="0.3">
      <c r="S12972" s="142"/>
      <c r="T12972" s="142"/>
    </row>
    <row r="12973" spans="19:20" x14ac:dyDescent="0.3">
      <c r="S12973" s="142"/>
      <c r="T12973" s="142"/>
    </row>
    <row r="12974" spans="19:20" x14ac:dyDescent="0.3">
      <c r="S12974" s="142"/>
      <c r="T12974" s="142"/>
    </row>
    <row r="12975" spans="19:20" x14ac:dyDescent="0.3">
      <c r="S12975" s="142"/>
      <c r="T12975" s="142"/>
    </row>
    <row r="12976" spans="19:20" x14ac:dyDescent="0.3">
      <c r="S12976" s="142"/>
      <c r="T12976" s="142"/>
    </row>
    <row r="12977" spans="19:20" x14ac:dyDescent="0.3">
      <c r="S12977" s="142"/>
      <c r="T12977" s="142"/>
    </row>
    <row r="12978" spans="19:20" x14ac:dyDescent="0.3">
      <c r="S12978" s="142"/>
      <c r="T12978" s="142"/>
    </row>
    <row r="12979" spans="19:20" x14ac:dyDescent="0.3">
      <c r="S12979" s="142"/>
      <c r="T12979" s="142"/>
    </row>
    <row r="12980" spans="19:20" x14ac:dyDescent="0.3">
      <c r="S12980" s="142"/>
      <c r="T12980" s="142"/>
    </row>
    <row r="12981" spans="19:20" x14ac:dyDescent="0.3">
      <c r="S12981" s="142"/>
      <c r="T12981" s="142"/>
    </row>
    <row r="12982" spans="19:20" x14ac:dyDescent="0.3">
      <c r="S12982" s="142"/>
      <c r="T12982" s="142"/>
    </row>
    <row r="12983" spans="19:20" x14ac:dyDescent="0.3">
      <c r="S12983" s="142"/>
      <c r="T12983" s="142"/>
    </row>
    <row r="12984" spans="19:20" x14ac:dyDescent="0.3">
      <c r="S12984" s="142"/>
      <c r="T12984" s="142"/>
    </row>
    <row r="12985" spans="19:20" x14ac:dyDescent="0.3">
      <c r="S12985" s="142"/>
      <c r="T12985" s="142"/>
    </row>
    <row r="12986" spans="19:20" x14ac:dyDescent="0.3">
      <c r="S12986" s="142"/>
      <c r="T12986" s="142"/>
    </row>
    <row r="12987" spans="19:20" x14ac:dyDescent="0.3">
      <c r="S12987" s="142"/>
      <c r="T12987" s="142"/>
    </row>
    <row r="12988" spans="19:20" x14ac:dyDescent="0.3">
      <c r="S12988" s="142"/>
      <c r="T12988" s="142"/>
    </row>
    <row r="12989" spans="19:20" x14ac:dyDescent="0.3">
      <c r="S12989" s="142"/>
      <c r="T12989" s="142"/>
    </row>
    <row r="12990" spans="19:20" x14ac:dyDescent="0.3">
      <c r="S12990" s="142"/>
      <c r="T12990" s="142"/>
    </row>
    <row r="12991" spans="19:20" x14ac:dyDescent="0.3">
      <c r="S12991" s="142"/>
      <c r="T12991" s="142"/>
    </row>
    <row r="12992" spans="19:20" x14ac:dyDescent="0.3">
      <c r="S12992" s="142"/>
      <c r="T12992" s="142"/>
    </row>
    <row r="12993" spans="19:20" x14ac:dyDescent="0.3">
      <c r="S12993" s="142"/>
      <c r="T12993" s="142"/>
    </row>
    <row r="12994" spans="19:20" x14ac:dyDescent="0.3">
      <c r="S12994" s="142"/>
      <c r="T12994" s="142"/>
    </row>
    <row r="12995" spans="19:20" x14ac:dyDescent="0.3">
      <c r="S12995" s="142"/>
      <c r="T12995" s="142"/>
    </row>
    <row r="12996" spans="19:20" x14ac:dyDescent="0.3">
      <c r="S12996" s="142"/>
      <c r="T12996" s="142"/>
    </row>
    <row r="12997" spans="19:20" x14ac:dyDescent="0.3">
      <c r="S12997" s="142"/>
      <c r="T12997" s="142"/>
    </row>
    <row r="12998" spans="19:20" x14ac:dyDescent="0.3">
      <c r="S12998" s="142"/>
      <c r="T12998" s="142"/>
    </row>
    <row r="12999" spans="19:20" x14ac:dyDescent="0.3">
      <c r="S12999" s="142"/>
      <c r="T12999" s="142"/>
    </row>
    <row r="13000" spans="19:20" x14ac:dyDescent="0.3">
      <c r="S13000" s="142"/>
      <c r="T13000" s="142"/>
    </row>
    <row r="13001" spans="19:20" x14ac:dyDescent="0.3">
      <c r="S13001" s="142"/>
      <c r="T13001" s="142"/>
    </row>
    <row r="13002" spans="19:20" x14ac:dyDescent="0.3">
      <c r="S13002" s="142"/>
      <c r="T13002" s="142"/>
    </row>
    <row r="13003" spans="19:20" x14ac:dyDescent="0.3">
      <c r="S13003" s="142"/>
      <c r="T13003" s="142"/>
    </row>
    <row r="13004" spans="19:20" x14ac:dyDescent="0.3">
      <c r="S13004" s="142"/>
      <c r="T13004" s="142"/>
    </row>
    <row r="13005" spans="19:20" x14ac:dyDescent="0.3">
      <c r="S13005" s="142"/>
      <c r="T13005" s="142"/>
    </row>
    <row r="13006" spans="19:20" x14ac:dyDescent="0.3">
      <c r="S13006" s="142"/>
      <c r="T13006" s="142"/>
    </row>
    <row r="13007" spans="19:20" x14ac:dyDescent="0.3">
      <c r="S13007" s="142"/>
      <c r="T13007" s="142"/>
    </row>
    <row r="13008" spans="19:20" x14ac:dyDescent="0.3">
      <c r="S13008" s="142"/>
      <c r="T13008" s="142"/>
    </row>
    <row r="13009" spans="19:20" x14ac:dyDescent="0.3">
      <c r="S13009" s="142"/>
      <c r="T13009" s="142"/>
    </row>
    <row r="13010" spans="19:20" x14ac:dyDescent="0.3">
      <c r="S13010" s="142"/>
      <c r="T13010" s="142"/>
    </row>
    <row r="13011" spans="19:20" x14ac:dyDescent="0.3">
      <c r="S13011" s="142"/>
      <c r="T13011" s="142"/>
    </row>
    <row r="13012" spans="19:20" x14ac:dyDescent="0.3">
      <c r="S13012" s="142"/>
      <c r="T13012" s="142"/>
    </row>
    <row r="13013" spans="19:20" x14ac:dyDescent="0.3">
      <c r="S13013" s="142"/>
      <c r="T13013" s="142"/>
    </row>
    <row r="13014" spans="19:20" x14ac:dyDescent="0.3">
      <c r="S13014" s="142"/>
      <c r="T13014" s="142"/>
    </row>
    <row r="13015" spans="19:20" x14ac:dyDescent="0.3">
      <c r="S13015" s="142"/>
      <c r="T13015" s="142"/>
    </row>
    <row r="13016" spans="19:20" x14ac:dyDescent="0.3">
      <c r="S13016" s="142"/>
      <c r="T13016" s="142"/>
    </row>
    <row r="13017" spans="19:20" x14ac:dyDescent="0.3">
      <c r="S13017" s="142"/>
      <c r="T13017" s="142"/>
    </row>
    <row r="13018" spans="19:20" x14ac:dyDescent="0.3">
      <c r="S13018" s="142"/>
      <c r="T13018" s="142"/>
    </row>
    <row r="13019" spans="19:20" x14ac:dyDescent="0.3">
      <c r="S13019" s="142"/>
      <c r="T13019" s="142"/>
    </row>
    <row r="13020" spans="19:20" x14ac:dyDescent="0.3">
      <c r="S13020" s="142"/>
      <c r="T13020" s="142"/>
    </row>
    <row r="13021" spans="19:20" x14ac:dyDescent="0.3">
      <c r="S13021" s="142"/>
      <c r="T13021" s="142"/>
    </row>
    <row r="13022" spans="19:20" x14ac:dyDescent="0.3">
      <c r="S13022" s="142"/>
      <c r="T13022" s="142"/>
    </row>
    <row r="13023" spans="19:20" x14ac:dyDescent="0.3">
      <c r="S13023" s="142"/>
      <c r="T13023" s="142"/>
    </row>
    <row r="13024" spans="19:20" x14ac:dyDescent="0.3">
      <c r="S13024" s="142"/>
      <c r="T13024" s="142"/>
    </row>
    <row r="13025" spans="19:20" x14ac:dyDescent="0.3">
      <c r="S13025" s="142"/>
      <c r="T13025" s="142"/>
    </row>
    <row r="13026" spans="19:20" x14ac:dyDescent="0.3">
      <c r="S13026" s="142"/>
      <c r="T13026" s="142"/>
    </row>
    <row r="13027" spans="19:20" x14ac:dyDescent="0.3">
      <c r="S13027" s="142"/>
      <c r="T13027" s="142"/>
    </row>
    <row r="13028" spans="19:20" x14ac:dyDescent="0.3">
      <c r="S13028" s="142"/>
      <c r="T13028" s="142"/>
    </row>
    <row r="13029" spans="19:20" x14ac:dyDescent="0.3">
      <c r="S13029" s="142"/>
      <c r="T13029" s="142"/>
    </row>
    <row r="13030" spans="19:20" x14ac:dyDescent="0.3">
      <c r="S13030" s="142"/>
      <c r="T13030" s="142"/>
    </row>
    <row r="13031" spans="19:20" x14ac:dyDescent="0.3">
      <c r="S13031" s="142"/>
      <c r="T13031" s="142"/>
    </row>
    <row r="13032" spans="19:20" x14ac:dyDescent="0.3">
      <c r="S13032" s="142"/>
      <c r="T13032" s="142"/>
    </row>
    <row r="13033" spans="19:20" x14ac:dyDescent="0.3">
      <c r="S13033" s="142"/>
      <c r="T13033" s="142"/>
    </row>
    <row r="13034" spans="19:20" x14ac:dyDescent="0.3">
      <c r="S13034" s="142"/>
      <c r="T13034" s="142"/>
    </row>
    <row r="13035" spans="19:20" x14ac:dyDescent="0.3">
      <c r="S13035" s="142"/>
      <c r="T13035" s="142"/>
    </row>
    <row r="13036" spans="19:20" x14ac:dyDescent="0.3">
      <c r="S13036" s="142"/>
      <c r="T13036" s="142"/>
    </row>
    <row r="13037" spans="19:20" x14ac:dyDescent="0.3">
      <c r="S13037" s="142"/>
      <c r="T13037" s="142"/>
    </row>
    <row r="13038" spans="19:20" x14ac:dyDescent="0.3">
      <c r="S13038" s="142"/>
      <c r="T13038" s="142"/>
    </row>
    <row r="13039" spans="19:20" x14ac:dyDescent="0.3">
      <c r="S13039" s="142"/>
      <c r="T13039" s="142"/>
    </row>
    <row r="13040" spans="19:20" x14ac:dyDescent="0.3">
      <c r="S13040" s="142"/>
      <c r="T13040" s="142"/>
    </row>
    <row r="13041" spans="19:20" x14ac:dyDescent="0.3">
      <c r="S13041" s="142"/>
      <c r="T13041" s="142"/>
    </row>
    <row r="13042" spans="19:20" x14ac:dyDescent="0.3">
      <c r="S13042" s="142"/>
      <c r="T13042" s="142"/>
    </row>
    <row r="13043" spans="19:20" x14ac:dyDescent="0.3">
      <c r="S13043" s="142"/>
      <c r="T13043" s="142"/>
    </row>
    <row r="13044" spans="19:20" x14ac:dyDescent="0.3">
      <c r="S13044" s="142"/>
      <c r="T13044" s="142"/>
    </row>
    <row r="13045" spans="19:20" x14ac:dyDescent="0.3">
      <c r="S13045" s="142"/>
      <c r="T13045" s="142"/>
    </row>
    <row r="13046" spans="19:20" x14ac:dyDescent="0.3">
      <c r="S13046" s="142"/>
      <c r="T13046" s="142"/>
    </row>
    <row r="13047" spans="19:20" x14ac:dyDescent="0.3">
      <c r="S13047" s="142"/>
      <c r="T13047" s="142"/>
    </row>
    <row r="13048" spans="19:20" x14ac:dyDescent="0.3">
      <c r="S13048" s="142"/>
      <c r="T13048" s="142"/>
    </row>
    <row r="13049" spans="19:20" x14ac:dyDescent="0.3">
      <c r="S13049" s="142"/>
      <c r="T13049" s="142"/>
    </row>
    <row r="13050" spans="19:20" x14ac:dyDescent="0.3">
      <c r="S13050" s="142"/>
      <c r="T13050" s="142"/>
    </row>
    <row r="13051" spans="19:20" x14ac:dyDescent="0.3">
      <c r="S13051" s="142"/>
      <c r="T13051" s="142"/>
    </row>
    <row r="13052" spans="19:20" x14ac:dyDescent="0.3">
      <c r="S13052" s="142"/>
      <c r="T13052" s="142"/>
    </row>
    <row r="13053" spans="19:20" x14ac:dyDescent="0.3">
      <c r="S13053" s="142"/>
      <c r="T13053" s="142"/>
    </row>
    <row r="13054" spans="19:20" x14ac:dyDescent="0.3">
      <c r="S13054" s="142"/>
      <c r="T13054" s="142"/>
    </row>
    <row r="13055" spans="19:20" x14ac:dyDescent="0.3">
      <c r="S13055" s="142"/>
      <c r="T13055" s="142"/>
    </row>
    <row r="13056" spans="19:20" x14ac:dyDescent="0.3">
      <c r="S13056" s="142"/>
      <c r="T13056" s="142"/>
    </row>
    <row r="13057" spans="19:20" x14ac:dyDescent="0.3">
      <c r="S13057" s="142"/>
      <c r="T13057" s="142"/>
    </row>
    <row r="13058" spans="19:20" x14ac:dyDescent="0.3">
      <c r="S13058" s="142"/>
      <c r="T13058" s="142"/>
    </row>
    <row r="13059" spans="19:20" x14ac:dyDescent="0.3">
      <c r="S13059" s="142"/>
      <c r="T13059" s="142"/>
    </row>
    <row r="13060" spans="19:20" x14ac:dyDescent="0.3">
      <c r="S13060" s="142"/>
      <c r="T13060" s="142"/>
    </row>
    <row r="13061" spans="19:20" x14ac:dyDescent="0.3">
      <c r="S13061" s="142"/>
      <c r="T13061" s="142"/>
    </row>
    <row r="13062" spans="19:20" x14ac:dyDescent="0.3">
      <c r="S13062" s="142"/>
      <c r="T13062" s="142"/>
    </row>
    <row r="13063" spans="19:20" x14ac:dyDescent="0.3">
      <c r="S13063" s="142"/>
      <c r="T13063" s="142"/>
    </row>
    <row r="13064" spans="19:20" x14ac:dyDescent="0.3">
      <c r="S13064" s="142"/>
      <c r="T13064" s="142"/>
    </row>
    <row r="13065" spans="19:20" x14ac:dyDescent="0.3">
      <c r="S13065" s="142"/>
      <c r="T13065" s="142"/>
    </row>
    <row r="13066" spans="19:20" x14ac:dyDescent="0.3">
      <c r="S13066" s="142"/>
      <c r="T13066" s="142"/>
    </row>
    <row r="13067" spans="19:20" x14ac:dyDescent="0.3">
      <c r="S13067" s="142"/>
      <c r="T13067" s="142"/>
    </row>
    <row r="13068" spans="19:20" x14ac:dyDescent="0.3">
      <c r="S13068" s="142"/>
      <c r="T13068" s="142"/>
    </row>
    <row r="13069" spans="19:20" x14ac:dyDescent="0.3">
      <c r="S13069" s="142"/>
      <c r="T13069" s="142"/>
    </row>
    <row r="13070" spans="19:20" x14ac:dyDescent="0.3">
      <c r="S13070" s="142"/>
      <c r="T13070" s="142"/>
    </row>
    <row r="13071" spans="19:20" x14ac:dyDescent="0.3">
      <c r="S13071" s="142"/>
      <c r="T13071" s="142"/>
    </row>
    <row r="13072" spans="19:20" x14ac:dyDescent="0.3">
      <c r="S13072" s="142"/>
      <c r="T13072" s="142"/>
    </row>
    <row r="13073" spans="19:20" x14ac:dyDescent="0.3">
      <c r="S13073" s="142"/>
      <c r="T13073" s="142"/>
    </row>
    <row r="13074" spans="19:20" x14ac:dyDescent="0.3">
      <c r="S13074" s="142"/>
      <c r="T13074" s="142"/>
    </row>
    <row r="13075" spans="19:20" x14ac:dyDescent="0.3">
      <c r="S13075" s="142"/>
      <c r="T13075" s="142"/>
    </row>
    <row r="13076" spans="19:20" x14ac:dyDescent="0.3">
      <c r="S13076" s="142"/>
      <c r="T13076" s="142"/>
    </row>
    <row r="13077" spans="19:20" x14ac:dyDescent="0.3">
      <c r="S13077" s="142"/>
      <c r="T13077" s="142"/>
    </row>
    <row r="13078" spans="19:20" x14ac:dyDescent="0.3">
      <c r="S13078" s="142"/>
      <c r="T13078" s="142"/>
    </row>
    <row r="13079" spans="19:20" x14ac:dyDescent="0.3">
      <c r="S13079" s="142"/>
      <c r="T13079" s="142"/>
    </row>
    <row r="13080" spans="19:20" x14ac:dyDescent="0.3">
      <c r="S13080" s="142"/>
      <c r="T13080" s="142"/>
    </row>
    <row r="13081" spans="19:20" x14ac:dyDescent="0.3">
      <c r="S13081" s="142"/>
      <c r="T13081" s="142"/>
    </row>
    <row r="13082" spans="19:20" x14ac:dyDescent="0.3">
      <c r="S13082" s="142"/>
      <c r="T13082" s="142"/>
    </row>
    <row r="13083" spans="19:20" x14ac:dyDescent="0.3">
      <c r="S13083" s="142"/>
      <c r="T13083" s="142"/>
    </row>
    <row r="13084" spans="19:20" x14ac:dyDescent="0.3">
      <c r="S13084" s="142"/>
      <c r="T13084" s="142"/>
    </row>
    <row r="13085" spans="19:20" x14ac:dyDescent="0.3">
      <c r="S13085" s="142"/>
      <c r="T13085" s="142"/>
    </row>
    <row r="13086" spans="19:20" x14ac:dyDescent="0.3">
      <c r="S13086" s="142"/>
      <c r="T13086" s="142"/>
    </row>
    <row r="13087" spans="19:20" x14ac:dyDescent="0.3">
      <c r="S13087" s="142"/>
      <c r="T13087" s="142"/>
    </row>
    <row r="13088" spans="19:20" x14ac:dyDescent="0.3">
      <c r="S13088" s="142"/>
      <c r="T13088" s="142"/>
    </row>
    <row r="13089" spans="19:20" x14ac:dyDescent="0.3">
      <c r="S13089" s="142"/>
      <c r="T13089" s="142"/>
    </row>
    <row r="13090" spans="19:20" x14ac:dyDescent="0.3">
      <c r="S13090" s="142"/>
      <c r="T13090" s="142"/>
    </row>
    <row r="13091" spans="19:20" x14ac:dyDescent="0.3">
      <c r="S13091" s="142"/>
      <c r="T13091" s="142"/>
    </row>
    <row r="13092" spans="19:20" x14ac:dyDescent="0.3">
      <c r="S13092" s="142"/>
      <c r="T13092" s="142"/>
    </row>
    <row r="13093" spans="19:20" x14ac:dyDescent="0.3">
      <c r="S13093" s="142"/>
      <c r="T13093" s="142"/>
    </row>
    <row r="13094" spans="19:20" x14ac:dyDescent="0.3">
      <c r="S13094" s="142"/>
      <c r="T13094" s="142"/>
    </row>
    <row r="13095" spans="19:20" x14ac:dyDescent="0.3">
      <c r="S13095" s="142"/>
      <c r="T13095" s="142"/>
    </row>
    <row r="13096" spans="19:20" x14ac:dyDescent="0.3">
      <c r="S13096" s="142"/>
      <c r="T13096" s="142"/>
    </row>
    <row r="13097" spans="19:20" x14ac:dyDescent="0.3">
      <c r="S13097" s="142"/>
      <c r="T13097" s="142"/>
    </row>
    <row r="13098" spans="19:20" x14ac:dyDescent="0.3">
      <c r="S13098" s="142"/>
      <c r="T13098" s="142"/>
    </row>
    <row r="13099" spans="19:20" x14ac:dyDescent="0.3">
      <c r="S13099" s="142"/>
      <c r="T13099" s="142"/>
    </row>
    <row r="13100" spans="19:20" x14ac:dyDescent="0.3">
      <c r="S13100" s="142"/>
      <c r="T13100" s="142"/>
    </row>
    <row r="13101" spans="19:20" x14ac:dyDescent="0.3">
      <c r="S13101" s="142"/>
      <c r="T13101" s="142"/>
    </row>
    <row r="13102" spans="19:20" x14ac:dyDescent="0.3">
      <c r="S13102" s="142"/>
      <c r="T13102" s="142"/>
    </row>
    <row r="13103" spans="19:20" x14ac:dyDescent="0.3">
      <c r="S13103" s="142"/>
      <c r="T13103" s="142"/>
    </row>
    <row r="13104" spans="19:20" x14ac:dyDescent="0.3">
      <c r="S13104" s="142"/>
      <c r="T13104" s="142"/>
    </row>
    <row r="13105" spans="19:20" x14ac:dyDescent="0.3">
      <c r="S13105" s="142"/>
      <c r="T13105" s="142"/>
    </row>
    <row r="13106" spans="19:20" x14ac:dyDescent="0.3">
      <c r="S13106" s="142"/>
      <c r="T13106" s="142"/>
    </row>
    <row r="13107" spans="19:20" x14ac:dyDescent="0.3">
      <c r="S13107" s="142"/>
      <c r="T13107" s="142"/>
    </row>
    <row r="13108" spans="19:20" x14ac:dyDescent="0.3">
      <c r="S13108" s="142"/>
      <c r="T13108" s="142"/>
    </row>
    <row r="13109" spans="19:20" x14ac:dyDescent="0.3">
      <c r="S13109" s="142"/>
      <c r="T13109" s="142"/>
    </row>
    <row r="13110" spans="19:20" x14ac:dyDescent="0.3">
      <c r="S13110" s="142"/>
      <c r="T13110" s="142"/>
    </row>
    <row r="13111" spans="19:20" x14ac:dyDescent="0.3">
      <c r="S13111" s="142"/>
      <c r="T13111" s="142"/>
    </row>
    <row r="13112" spans="19:20" x14ac:dyDescent="0.3">
      <c r="S13112" s="142"/>
      <c r="T13112" s="142"/>
    </row>
    <row r="13113" spans="19:20" x14ac:dyDescent="0.3">
      <c r="S13113" s="142"/>
      <c r="T13113" s="142"/>
    </row>
    <row r="13114" spans="19:20" x14ac:dyDescent="0.3">
      <c r="S13114" s="142"/>
      <c r="T13114" s="142"/>
    </row>
    <row r="13115" spans="19:20" x14ac:dyDescent="0.3">
      <c r="S13115" s="142"/>
      <c r="T13115" s="142"/>
    </row>
    <row r="13116" spans="19:20" x14ac:dyDescent="0.3">
      <c r="S13116" s="142"/>
      <c r="T13116" s="142"/>
    </row>
    <row r="13117" spans="19:20" x14ac:dyDescent="0.3">
      <c r="S13117" s="142"/>
      <c r="T13117" s="142"/>
    </row>
    <row r="13118" spans="19:20" x14ac:dyDescent="0.3">
      <c r="S13118" s="142"/>
      <c r="T13118" s="142"/>
    </row>
    <row r="13119" spans="19:20" x14ac:dyDescent="0.3">
      <c r="S13119" s="142"/>
      <c r="T13119" s="142"/>
    </row>
    <row r="13120" spans="19:20" x14ac:dyDescent="0.3">
      <c r="S13120" s="142"/>
      <c r="T13120" s="142"/>
    </row>
    <row r="13121" spans="19:20" x14ac:dyDescent="0.3">
      <c r="S13121" s="142"/>
      <c r="T13121" s="142"/>
    </row>
    <row r="13122" spans="19:20" x14ac:dyDescent="0.3">
      <c r="S13122" s="142"/>
      <c r="T13122" s="142"/>
    </row>
    <row r="13123" spans="19:20" x14ac:dyDescent="0.3">
      <c r="S13123" s="142"/>
      <c r="T13123" s="142"/>
    </row>
    <row r="13124" spans="19:20" x14ac:dyDescent="0.3">
      <c r="S13124" s="142"/>
      <c r="T13124" s="142"/>
    </row>
    <row r="13125" spans="19:20" x14ac:dyDescent="0.3">
      <c r="S13125" s="142"/>
      <c r="T13125" s="142"/>
    </row>
    <row r="13126" spans="19:20" x14ac:dyDescent="0.3">
      <c r="S13126" s="142"/>
      <c r="T13126" s="142"/>
    </row>
    <row r="13127" spans="19:20" x14ac:dyDescent="0.3">
      <c r="S13127" s="142"/>
      <c r="T13127" s="142"/>
    </row>
    <row r="13128" spans="19:20" x14ac:dyDescent="0.3">
      <c r="S13128" s="142"/>
      <c r="T13128" s="142"/>
    </row>
    <row r="13129" spans="19:20" x14ac:dyDescent="0.3">
      <c r="S13129" s="142"/>
      <c r="T13129" s="142"/>
    </row>
    <row r="13130" spans="19:20" x14ac:dyDescent="0.3">
      <c r="S13130" s="142"/>
      <c r="T13130" s="142"/>
    </row>
    <row r="13131" spans="19:20" x14ac:dyDescent="0.3">
      <c r="S13131" s="142"/>
      <c r="T13131" s="142"/>
    </row>
    <row r="13132" spans="19:20" x14ac:dyDescent="0.3">
      <c r="S13132" s="142"/>
      <c r="T13132" s="142"/>
    </row>
    <row r="13133" spans="19:20" x14ac:dyDescent="0.3">
      <c r="S13133" s="142"/>
      <c r="T13133" s="142"/>
    </row>
    <row r="13134" spans="19:20" x14ac:dyDescent="0.3">
      <c r="S13134" s="142"/>
      <c r="T13134" s="142"/>
    </row>
    <row r="13135" spans="19:20" x14ac:dyDescent="0.3">
      <c r="S13135" s="142"/>
      <c r="T13135" s="142"/>
    </row>
    <row r="13136" spans="19:20" x14ac:dyDescent="0.3">
      <c r="S13136" s="142"/>
      <c r="T13136" s="142"/>
    </row>
    <row r="13137" spans="19:20" x14ac:dyDescent="0.3">
      <c r="S13137" s="142"/>
      <c r="T13137" s="142"/>
    </row>
    <row r="13138" spans="19:20" x14ac:dyDescent="0.3">
      <c r="S13138" s="142"/>
      <c r="T13138" s="142"/>
    </row>
    <row r="13139" spans="19:20" x14ac:dyDescent="0.3">
      <c r="S13139" s="142"/>
      <c r="T13139" s="142"/>
    </row>
    <row r="13140" spans="19:20" x14ac:dyDescent="0.3">
      <c r="S13140" s="142"/>
      <c r="T13140" s="142"/>
    </row>
    <row r="13141" spans="19:20" x14ac:dyDescent="0.3">
      <c r="S13141" s="142"/>
      <c r="T13141" s="142"/>
    </row>
    <row r="13142" spans="19:20" x14ac:dyDescent="0.3">
      <c r="S13142" s="142"/>
      <c r="T13142" s="142"/>
    </row>
    <row r="13143" spans="19:20" x14ac:dyDescent="0.3">
      <c r="S13143" s="142"/>
      <c r="T13143" s="142"/>
    </row>
    <row r="13144" spans="19:20" x14ac:dyDescent="0.3">
      <c r="S13144" s="142"/>
      <c r="T13144" s="142"/>
    </row>
    <row r="13145" spans="19:20" x14ac:dyDescent="0.3">
      <c r="S13145" s="142"/>
      <c r="T13145" s="142"/>
    </row>
    <row r="13146" spans="19:20" x14ac:dyDescent="0.3">
      <c r="S13146" s="142"/>
      <c r="T13146" s="142"/>
    </row>
    <row r="13147" spans="19:20" x14ac:dyDescent="0.3">
      <c r="S13147" s="142"/>
      <c r="T13147" s="142"/>
    </row>
    <row r="13148" spans="19:20" x14ac:dyDescent="0.3">
      <c r="S13148" s="142"/>
      <c r="T13148" s="142"/>
    </row>
    <row r="13149" spans="19:20" x14ac:dyDescent="0.3">
      <c r="S13149" s="142"/>
      <c r="T13149" s="142"/>
    </row>
    <row r="13150" spans="19:20" x14ac:dyDescent="0.3">
      <c r="S13150" s="142"/>
      <c r="T13150" s="142"/>
    </row>
    <row r="13151" spans="19:20" x14ac:dyDescent="0.3">
      <c r="S13151" s="142"/>
      <c r="T13151" s="142"/>
    </row>
    <row r="13152" spans="19:20" x14ac:dyDescent="0.3">
      <c r="S13152" s="142"/>
      <c r="T13152" s="142"/>
    </row>
    <row r="13153" spans="19:20" x14ac:dyDescent="0.3">
      <c r="S13153" s="142"/>
      <c r="T13153" s="142"/>
    </row>
    <row r="13154" spans="19:20" x14ac:dyDescent="0.3">
      <c r="S13154" s="142"/>
      <c r="T13154" s="142"/>
    </row>
    <row r="13155" spans="19:20" x14ac:dyDescent="0.3">
      <c r="S13155" s="142"/>
      <c r="T13155" s="142"/>
    </row>
    <row r="13156" spans="19:20" x14ac:dyDescent="0.3">
      <c r="S13156" s="142"/>
      <c r="T13156" s="142"/>
    </row>
    <row r="13157" spans="19:20" x14ac:dyDescent="0.3">
      <c r="S13157" s="142"/>
      <c r="T13157" s="142"/>
    </row>
    <row r="13158" spans="19:20" x14ac:dyDescent="0.3">
      <c r="S13158" s="142"/>
      <c r="T13158" s="142"/>
    </row>
    <row r="13159" spans="19:20" x14ac:dyDescent="0.3">
      <c r="S13159" s="142"/>
      <c r="T13159" s="142"/>
    </row>
    <row r="13160" spans="19:20" x14ac:dyDescent="0.3">
      <c r="S13160" s="142"/>
      <c r="T13160" s="142"/>
    </row>
    <row r="13161" spans="19:20" x14ac:dyDescent="0.3">
      <c r="S13161" s="142"/>
      <c r="T13161" s="142"/>
    </row>
    <row r="13162" spans="19:20" x14ac:dyDescent="0.3">
      <c r="S13162" s="142"/>
      <c r="T13162" s="142"/>
    </row>
    <row r="13163" spans="19:20" x14ac:dyDescent="0.3">
      <c r="S13163" s="142"/>
      <c r="T13163" s="142"/>
    </row>
    <row r="13164" spans="19:20" x14ac:dyDescent="0.3">
      <c r="S13164" s="142"/>
      <c r="T13164" s="142"/>
    </row>
    <row r="13165" spans="19:20" x14ac:dyDescent="0.3">
      <c r="S13165" s="142"/>
      <c r="T13165" s="142"/>
    </row>
    <row r="13166" spans="19:20" x14ac:dyDescent="0.3">
      <c r="S13166" s="142"/>
      <c r="T13166" s="142"/>
    </row>
    <row r="13167" spans="19:20" x14ac:dyDescent="0.3">
      <c r="S13167" s="142"/>
      <c r="T13167" s="142"/>
    </row>
    <row r="13168" spans="19:20" x14ac:dyDescent="0.3">
      <c r="S13168" s="142"/>
      <c r="T13168" s="142"/>
    </row>
    <row r="13169" spans="19:20" x14ac:dyDescent="0.3">
      <c r="S13169" s="142"/>
      <c r="T13169" s="142"/>
    </row>
    <row r="13170" spans="19:20" x14ac:dyDescent="0.3">
      <c r="S13170" s="142"/>
      <c r="T13170" s="142"/>
    </row>
    <row r="13171" spans="19:20" x14ac:dyDescent="0.3">
      <c r="S13171" s="142"/>
      <c r="T13171" s="142"/>
    </row>
    <row r="13172" spans="19:20" x14ac:dyDescent="0.3">
      <c r="S13172" s="142"/>
      <c r="T13172" s="142"/>
    </row>
    <row r="13173" spans="19:20" x14ac:dyDescent="0.3">
      <c r="S13173" s="142"/>
      <c r="T13173" s="142"/>
    </row>
    <row r="13174" spans="19:20" x14ac:dyDescent="0.3">
      <c r="S13174" s="142"/>
      <c r="T13174" s="142"/>
    </row>
    <row r="13175" spans="19:20" x14ac:dyDescent="0.3">
      <c r="S13175" s="142"/>
      <c r="T13175" s="142"/>
    </row>
    <row r="13176" spans="19:20" x14ac:dyDescent="0.3">
      <c r="S13176" s="142"/>
      <c r="T13176" s="142"/>
    </row>
    <row r="13177" spans="19:20" x14ac:dyDescent="0.3">
      <c r="S13177" s="142"/>
      <c r="T13177" s="142"/>
    </row>
    <row r="13178" spans="19:20" x14ac:dyDescent="0.3">
      <c r="S13178" s="142"/>
      <c r="T13178" s="142"/>
    </row>
    <row r="13179" spans="19:20" x14ac:dyDescent="0.3">
      <c r="S13179" s="142"/>
      <c r="T13179" s="142"/>
    </row>
    <row r="13180" spans="19:20" x14ac:dyDescent="0.3">
      <c r="S13180" s="142"/>
      <c r="T13180" s="142"/>
    </row>
    <row r="13181" spans="19:20" x14ac:dyDescent="0.3">
      <c r="S13181" s="142"/>
      <c r="T13181" s="142"/>
    </row>
    <row r="13182" spans="19:20" x14ac:dyDescent="0.3">
      <c r="S13182" s="142"/>
      <c r="T13182" s="142"/>
    </row>
    <row r="13183" spans="19:20" x14ac:dyDescent="0.3">
      <c r="S13183" s="142"/>
      <c r="T13183" s="142"/>
    </row>
    <row r="13184" spans="19:20" x14ac:dyDescent="0.3">
      <c r="S13184" s="142"/>
      <c r="T13184" s="142"/>
    </row>
    <row r="13185" spans="19:20" x14ac:dyDescent="0.3">
      <c r="S13185" s="142"/>
      <c r="T13185" s="142"/>
    </row>
    <row r="13186" spans="19:20" x14ac:dyDescent="0.3">
      <c r="S13186" s="142"/>
      <c r="T13186" s="142"/>
    </row>
    <row r="13187" spans="19:20" x14ac:dyDescent="0.3">
      <c r="S13187" s="142"/>
      <c r="T13187" s="142"/>
    </row>
    <row r="13188" spans="19:20" x14ac:dyDescent="0.3">
      <c r="S13188" s="142"/>
      <c r="T13188" s="142"/>
    </row>
    <row r="13189" spans="19:20" x14ac:dyDescent="0.3">
      <c r="S13189" s="142"/>
      <c r="T13189" s="142"/>
    </row>
    <row r="13190" spans="19:20" x14ac:dyDescent="0.3">
      <c r="S13190" s="142"/>
      <c r="T13190" s="142"/>
    </row>
    <row r="13191" spans="19:20" x14ac:dyDescent="0.3">
      <c r="S13191" s="142"/>
      <c r="T13191" s="142"/>
    </row>
    <row r="13192" spans="19:20" x14ac:dyDescent="0.3">
      <c r="S13192" s="142"/>
      <c r="T13192" s="142"/>
    </row>
    <row r="13193" spans="19:20" x14ac:dyDescent="0.3">
      <c r="S13193" s="142"/>
      <c r="T13193" s="142"/>
    </row>
    <row r="13194" spans="19:20" x14ac:dyDescent="0.3">
      <c r="S13194" s="142"/>
      <c r="T13194" s="142"/>
    </row>
    <row r="13195" spans="19:20" x14ac:dyDescent="0.3">
      <c r="S13195" s="142"/>
      <c r="T13195" s="142"/>
    </row>
    <row r="13196" spans="19:20" x14ac:dyDescent="0.3">
      <c r="S13196" s="142"/>
      <c r="T13196" s="142"/>
    </row>
    <row r="13197" spans="19:20" x14ac:dyDescent="0.3">
      <c r="S13197" s="142"/>
      <c r="T13197" s="142"/>
    </row>
    <row r="13198" spans="19:20" x14ac:dyDescent="0.3">
      <c r="S13198" s="142"/>
      <c r="T13198" s="142"/>
    </row>
    <row r="13199" spans="19:20" x14ac:dyDescent="0.3">
      <c r="S13199" s="142"/>
      <c r="T13199" s="142"/>
    </row>
    <row r="13200" spans="19:20" x14ac:dyDescent="0.3">
      <c r="S13200" s="142"/>
      <c r="T13200" s="142"/>
    </row>
    <row r="13201" spans="19:20" x14ac:dyDescent="0.3">
      <c r="S13201" s="142"/>
      <c r="T13201" s="142"/>
    </row>
    <row r="13202" spans="19:20" x14ac:dyDescent="0.3">
      <c r="S13202" s="142"/>
      <c r="T13202" s="142"/>
    </row>
    <row r="13203" spans="19:20" x14ac:dyDescent="0.3">
      <c r="S13203" s="142"/>
      <c r="T13203" s="142"/>
    </row>
    <row r="13204" spans="19:20" x14ac:dyDescent="0.3">
      <c r="S13204" s="142"/>
      <c r="T13204" s="142"/>
    </row>
    <row r="13205" spans="19:20" x14ac:dyDescent="0.3">
      <c r="S13205" s="142"/>
      <c r="T13205" s="142"/>
    </row>
    <row r="13206" spans="19:20" x14ac:dyDescent="0.3">
      <c r="S13206" s="142"/>
      <c r="T13206" s="142"/>
    </row>
    <row r="13207" spans="19:20" x14ac:dyDescent="0.3">
      <c r="S13207" s="142"/>
      <c r="T13207" s="142"/>
    </row>
    <row r="13208" spans="19:20" x14ac:dyDescent="0.3">
      <c r="S13208" s="142"/>
      <c r="T13208" s="142"/>
    </row>
    <row r="13209" spans="19:20" x14ac:dyDescent="0.3">
      <c r="S13209" s="142"/>
      <c r="T13209" s="142"/>
    </row>
    <row r="13210" spans="19:20" x14ac:dyDescent="0.3">
      <c r="S13210" s="142"/>
      <c r="T13210" s="142"/>
    </row>
    <row r="13211" spans="19:20" x14ac:dyDescent="0.3">
      <c r="S13211" s="142"/>
      <c r="T13211" s="142"/>
    </row>
    <row r="13212" spans="19:20" x14ac:dyDescent="0.3">
      <c r="S13212" s="142"/>
      <c r="T13212" s="142"/>
    </row>
    <row r="13213" spans="19:20" x14ac:dyDescent="0.3">
      <c r="S13213" s="142"/>
      <c r="T13213" s="142"/>
    </row>
    <row r="13214" spans="19:20" x14ac:dyDescent="0.3">
      <c r="S13214" s="142"/>
      <c r="T13214" s="142"/>
    </row>
    <row r="13215" spans="19:20" x14ac:dyDescent="0.3">
      <c r="S13215" s="142"/>
      <c r="T13215" s="142"/>
    </row>
    <row r="13216" spans="19:20" x14ac:dyDescent="0.3">
      <c r="S13216" s="142"/>
      <c r="T13216" s="142"/>
    </row>
    <row r="13217" spans="19:20" x14ac:dyDescent="0.3">
      <c r="S13217" s="142"/>
      <c r="T13217" s="142"/>
    </row>
    <row r="13218" spans="19:20" x14ac:dyDescent="0.3">
      <c r="S13218" s="142"/>
      <c r="T13218" s="142"/>
    </row>
    <row r="13219" spans="19:20" x14ac:dyDescent="0.3">
      <c r="S13219" s="142"/>
      <c r="T13219" s="142"/>
    </row>
    <row r="13220" spans="19:20" x14ac:dyDescent="0.3">
      <c r="S13220" s="142"/>
      <c r="T13220" s="142"/>
    </row>
    <row r="13221" spans="19:20" x14ac:dyDescent="0.3">
      <c r="S13221" s="142"/>
      <c r="T13221" s="142"/>
    </row>
    <row r="13222" spans="19:20" x14ac:dyDescent="0.3">
      <c r="S13222" s="142"/>
      <c r="T13222" s="142"/>
    </row>
    <row r="13223" spans="19:20" x14ac:dyDescent="0.3">
      <c r="S13223" s="142"/>
      <c r="T13223" s="142"/>
    </row>
    <row r="13224" spans="19:20" x14ac:dyDescent="0.3">
      <c r="S13224" s="142"/>
      <c r="T13224" s="142"/>
    </row>
    <row r="13225" spans="19:20" x14ac:dyDescent="0.3">
      <c r="S13225" s="142"/>
      <c r="T13225" s="142"/>
    </row>
    <row r="13226" spans="19:20" x14ac:dyDescent="0.3">
      <c r="S13226" s="142"/>
      <c r="T13226" s="142"/>
    </row>
    <row r="13227" spans="19:20" x14ac:dyDescent="0.3">
      <c r="S13227" s="142"/>
      <c r="T13227" s="142"/>
    </row>
    <row r="13228" spans="19:20" x14ac:dyDescent="0.3">
      <c r="S13228" s="142"/>
      <c r="T13228" s="142"/>
    </row>
    <row r="13229" spans="19:20" x14ac:dyDescent="0.3">
      <c r="S13229" s="142"/>
      <c r="T13229" s="142"/>
    </row>
    <row r="13230" spans="19:20" x14ac:dyDescent="0.3">
      <c r="S13230" s="142"/>
      <c r="T13230" s="142"/>
    </row>
    <row r="13231" spans="19:20" x14ac:dyDescent="0.3">
      <c r="S13231" s="142"/>
      <c r="T13231" s="142"/>
    </row>
    <row r="13232" spans="19:20" x14ac:dyDescent="0.3">
      <c r="S13232" s="142"/>
      <c r="T13232" s="142"/>
    </row>
    <row r="13233" spans="19:20" x14ac:dyDescent="0.3">
      <c r="S13233" s="142"/>
      <c r="T13233" s="142"/>
    </row>
    <row r="13234" spans="19:20" x14ac:dyDescent="0.3">
      <c r="S13234" s="142"/>
      <c r="T13234" s="142"/>
    </row>
    <row r="13235" spans="19:20" x14ac:dyDescent="0.3">
      <c r="S13235" s="142"/>
      <c r="T13235" s="142"/>
    </row>
    <row r="13236" spans="19:20" x14ac:dyDescent="0.3">
      <c r="S13236" s="142"/>
      <c r="T13236" s="142"/>
    </row>
    <row r="13237" spans="19:20" x14ac:dyDescent="0.3">
      <c r="S13237" s="142"/>
      <c r="T13237" s="142"/>
    </row>
    <row r="13238" spans="19:20" x14ac:dyDescent="0.3">
      <c r="S13238" s="142"/>
      <c r="T13238" s="142"/>
    </row>
    <row r="13239" spans="19:20" x14ac:dyDescent="0.3">
      <c r="S13239" s="142"/>
      <c r="T13239" s="142"/>
    </row>
    <row r="13240" spans="19:20" x14ac:dyDescent="0.3">
      <c r="S13240" s="142"/>
      <c r="T13240" s="142"/>
    </row>
    <row r="13241" spans="19:20" x14ac:dyDescent="0.3">
      <c r="S13241" s="142"/>
      <c r="T13241" s="142"/>
    </row>
    <row r="13242" spans="19:20" x14ac:dyDescent="0.3">
      <c r="S13242" s="142"/>
      <c r="T13242" s="142"/>
    </row>
    <row r="13243" spans="19:20" x14ac:dyDescent="0.3">
      <c r="S13243" s="142"/>
      <c r="T13243" s="142"/>
    </row>
    <row r="13244" spans="19:20" x14ac:dyDescent="0.3">
      <c r="S13244" s="142"/>
      <c r="T13244" s="142"/>
    </row>
    <row r="13245" spans="19:20" x14ac:dyDescent="0.3">
      <c r="S13245" s="142"/>
      <c r="T13245" s="142"/>
    </row>
    <row r="13246" spans="19:20" x14ac:dyDescent="0.3">
      <c r="S13246" s="142"/>
      <c r="T13246" s="142"/>
    </row>
    <row r="13247" spans="19:20" x14ac:dyDescent="0.3">
      <c r="S13247" s="142"/>
      <c r="T13247" s="142"/>
    </row>
    <row r="13248" spans="19:20" x14ac:dyDescent="0.3">
      <c r="S13248" s="142"/>
      <c r="T13248" s="142"/>
    </row>
    <row r="13249" spans="19:20" x14ac:dyDescent="0.3">
      <c r="S13249" s="142"/>
      <c r="T13249" s="142"/>
    </row>
    <row r="13250" spans="19:20" x14ac:dyDescent="0.3">
      <c r="S13250" s="142"/>
      <c r="T13250" s="142"/>
    </row>
    <row r="13251" spans="19:20" x14ac:dyDescent="0.3">
      <c r="S13251" s="142"/>
      <c r="T13251" s="142"/>
    </row>
    <row r="13252" spans="19:20" x14ac:dyDescent="0.3">
      <c r="S13252" s="142"/>
      <c r="T13252" s="142"/>
    </row>
    <row r="13253" spans="19:20" x14ac:dyDescent="0.3">
      <c r="S13253" s="142"/>
      <c r="T13253" s="142"/>
    </row>
    <row r="13254" spans="19:20" x14ac:dyDescent="0.3">
      <c r="S13254" s="142"/>
      <c r="T13254" s="142"/>
    </row>
    <row r="13255" spans="19:20" x14ac:dyDescent="0.3">
      <c r="S13255" s="142"/>
      <c r="T13255" s="142"/>
    </row>
    <row r="13256" spans="19:20" x14ac:dyDescent="0.3">
      <c r="S13256" s="142"/>
      <c r="T13256" s="142"/>
    </row>
    <row r="13257" spans="19:20" x14ac:dyDescent="0.3">
      <c r="S13257" s="142"/>
      <c r="T13257" s="142"/>
    </row>
    <row r="13258" spans="19:20" x14ac:dyDescent="0.3">
      <c r="S13258" s="142"/>
      <c r="T13258" s="142"/>
    </row>
    <row r="13259" spans="19:20" x14ac:dyDescent="0.3">
      <c r="S13259" s="142"/>
      <c r="T13259" s="142"/>
    </row>
    <row r="13260" spans="19:20" x14ac:dyDescent="0.3">
      <c r="S13260" s="142"/>
      <c r="T13260" s="142"/>
    </row>
    <row r="13261" spans="19:20" x14ac:dyDescent="0.3">
      <c r="S13261" s="142"/>
      <c r="T13261" s="142"/>
    </row>
    <row r="13262" spans="19:20" x14ac:dyDescent="0.3">
      <c r="S13262" s="142"/>
      <c r="T13262" s="142"/>
    </row>
    <row r="13263" spans="19:20" x14ac:dyDescent="0.3">
      <c r="S13263" s="142"/>
      <c r="T13263" s="142"/>
    </row>
    <row r="13264" spans="19:20" x14ac:dyDescent="0.3">
      <c r="S13264" s="142"/>
      <c r="T13264" s="142"/>
    </row>
    <row r="13265" spans="19:20" x14ac:dyDescent="0.3">
      <c r="S13265" s="142"/>
      <c r="T13265" s="142"/>
    </row>
    <row r="13266" spans="19:20" x14ac:dyDescent="0.3">
      <c r="S13266" s="142"/>
      <c r="T13266" s="142"/>
    </row>
    <row r="13267" spans="19:20" x14ac:dyDescent="0.3">
      <c r="S13267" s="142"/>
      <c r="T13267" s="142"/>
    </row>
    <row r="13268" spans="19:20" x14ac:dyDescent="0.3">
      <c r="S13268" s="142"/>
      <c r="T13268" s="142"/>
    </row>
    <row r="13269" spans="19:20" x14ac:dyDescent="0.3">
      <c r="S13269" s="142"/>
      <c r="T13269" s="142"/>
    </row>
    <row r="13270" spans="19:20" x14ac:dyDescent="0.3">
      <c r="S13270" s="142"/>
      <c r="T13270" s="142"/>
    </row>
    <row r="13271" spans="19:20" x14ac:dyDescent="0.3">
      <c r="S13271" s="142"/>
      <c r="T13271" s="142"/>
    </row>
    <row r="13272" spans="19:20" x14ac:dyDescent="0.3">
      <c r="S13272" s="142"/>
      <c r="T13272" s="142"/>
    </row>
    <row r="13273" spans="19:20" x14ac:dyDescent="0.3">
      <c r="S13273" s="142"/>
      <c r="T13273" s="142"/>
    </row>
    <row r="13274" spans="19:20" x14ac:dyDescent="0.3">
      <c r="S13274" s="142"/>
      <c r="T13274" s="142"/>
    </row>
    <row r="13275" spans="19:20" x14ac:dyDescent="0.3">
      <c r="S13275" s="142"/>
      <c r="T13275" s="142"/>
    </row>
    <row r="13276" spans="19:20" x14ac:dyDescent="0.3">
      <c r="S13276" s="142"/>
      <c r="T13276" s="142"/>
    </row>
    <row r="13277" spans="19:20" x14ac:dyDescent="0.3">
      <c r="S13277" s="142"/>
      <c r="T13277" s="142"/>
    </row>
    <row r="13278" spans="19:20" x14ac:dyDescent="0.3">
      <c r="S13278" s="142"/>
      <c r="T13278" s="142"/>
    </row>
    <row r="13279" spans="19:20" x14ac:dyDescent="0.3">
      <c r="S13279" s="142"/>
      <c r="T13279" s="142"/>
    </row>
    <row r="13280" spans="19:20" x14ac:dyDescent="0.3">
      <c r="S13280" s="142"/>
      <c r="T13280" s="142"/>
    </row>
    <row r="13281" spans="19:20" x14ac:dyDescent="0.3">
      <c r="S13281" s="142"/>
      <c r="T13281" s="142"/>
    </row>
    <row r="13282" spans="19:20" x14ac:dyDescent="0.3">
      <c r="S13282" s="142"/>
      <c r="T13282" s="142"/>
    </row>
    <row r="13283" spans="19:20" x14ac:dyDescent="0.3">
      <c r="S13283" s="142"/>
      <c r="T13283" s="142"/>
    </row>
    <row r="13284" spans="19:20" x14ac:dyDescent="0.3">
      <c r="S13284" s="142"/>
      <c r="T13284" s="142"/>
    </row>
    <row r="13285" spans="19:20" x14ac:dyDescent="0.3">
      <c r="S13285" s="142"/>
      <c r="T13285" s="142"/>
    </row>
    <row r="13286" spans="19:20" x14ac:dyDescent="0.3">
      <c r="S13286" s="142"/>
      <c r="T13286" s="142"/>
    </row>
    <row r="13287" spans="19:20" x14ac:dyDescent="0.3">
      <c r="S13287" s="142"/>
      <c r="T13287" s="142"/>
    </row>
    <row r="13288" spans="19:20" x14ac:dyDescent="0.3">
      <c r="S13288" s="142"/>
      <c r="T13288" s="142"/>
    </row>
    <row r="13289" spans="19:20" x14ac:dyDescent="0.3">
      <c r="S13289" s="142"/>
      <c r="T13289" s="142"/>
    </row>
    <row r="13290" spans="19:20" x14ac:dyDescent="0.3">
      <c r="S13290" s="142"/>
      <c r="T13290" s="142"/>
    </row>
    <row r="13291" spans="19:20" x14ac:dyDescent="0.3">
      <c r="S13291" s="142"/>
      <c r="T13291" s="142"/>
    </row>
    <row r="13292" spans="19:20" x14ac:dyDescent="0.3">
      <c r="S13292" s="142"/>
      <c r="T13292" s="142"/>
    </row>
    <row r="13293" spans="19:20" x14ac:dyDescent="0.3">
      <c r="S13293" s="142"/>
      <c r="T13293" s="142"/>
    </row>
    <row r="13294" spans="19:20" x14ac:dyDescent="0.3">
      <c r="S13294" s="142"/>
      <c r="T13294" s="142"/>
    </row>
    <row r="13295" spans="19:20" x14ac:dyDescent="0.3">
      <c r="S13295" s="142"/>
      <c r="T13295" s="142"/>
    </row>
    <row r="13296" spans="19:20" x14ac:dyDescent="0.3">
      <c r="S13296" s="142"/>
      <c r="T13296" s="142"/>
    </row>
    <row r="13297" spans="19:20" x14ac:dyDescent="0.3">
      <c r="S13297" s="142"/>
      <c r="T13297" s="142"/>
    </row>
    <row r="13298" spans="19:20" x14ac:dyDescent="0.3">
      <c r="S13298" s="142"/>
      <c r="T13298" s="142"/>
    </row>
    <row r="13299" spans="19:20" x14ac:dyDescent="0.3">
      <c r="S13299" s="142"/>
      <c r="T13299" s="142"/>
    </row>
    <row r="13300" spans="19:20" x14ac:dyDescent="0.3">
      <c r="S13300" s="142"/>
      <c r="T13300" s="142"/>
    </row>
    <row r="13301" spans="19:20" x14ac:dyDescent="0.3">
      <c r="S13301" s="142"/>
      <c r="T13301" s="142"/>
    </row>
    <row r="13302" spans="19:20" x14ac:dyDescent="0.3">
      <c r="S13302" s="142"/>
      <c r="T13302" s="142"/>
    </row>
    <row r="13303" spans="19:20" x14ac:dyDescent="0.3">
      <c r="S13303" s="142"/>
      <c r="T13303" s="142"/>
    </row>
    <row r="13304" spans="19:20" x14ac:dyDescent="0.3">
      <c r="S13304" s="142"/>
      <c r="T13304" s="142"/>
    </row>
    <row r="13305" spans="19:20" x14ac:dyDescent="0.3">
      <c r="S13305" s="142"/>
      <c r="T13305" s="142"/>
    </row>
    <row r="13306" spans="19:20" x14ac:dyDescent="0.3">
      <c r="S13306" s="142"/>
      <c r="T13306" s="142"/>
    </row>
    <row r="13307" spans="19:20" x14ac:dyDescent="0.3">
      <c r="S13307" s="142"/>
      <c r="T13307" s="142"/>
    </row>
    <row r="13308" spans="19:20" x14ac:dyDescent="0.3">
      <c r="S13308" s="142"/>
      <c r="T13308" s="142"/>
    </row>
    <row r="13309" spans="19:20" x14ac:dyDescent="0.3">
      <c r="S13309" s="142"/>
      <c r="T13309" s="142"/>
    </row>
    <row r="13310" spans="19:20" x14ac:dyDescent="0.3">
      <c r="S13310" s="142"/>
      <c r="T13310" s="142"/>
    </row>
    <row r="13311" spans="19:20" x14ac:dyDescent="0.3">
      <c r="S13311" s="142"/>
      <c r="T13311" s="142"/>
    </row>
    <row r="13312" spans="19:20" x14ac:dyDescent="0.3">
      <c r="S13312" s="142"/>
      <c r="T13312" s="142"/>
    </row>
    <row r="13313" spans="19:20" x14ac:dyDescent="0.3">
      <c r="S13313" s="142"/>
      <c r="T13313" s="142"/>
    </row>
    <row r="13314" spans="19:20" x14ac:dyDescent="0.3">
      <c r="S13314" s="142"/>
      <c r="T13314" s="142"/>
    </row>
    <row r="13315" spans="19:20" x14ac:dyDescent="0.3">
      <c r="S13315" s="142"/>
      <c r="T13315" s="142"/>
    </row>
    <row r="13316" spans="19:20" x14ac:dyDescent="0.3">
      <c r="S13316" s="142"/>
      <c r="T13316" s="142"/>
    </row>
    <row r="13317" spans="19:20" x14ac:dyDescent="0.3">
      <c r="S13317" s="142"/>
      <c r="T13317" s="142"/>
    </row>
    <row r="13318" spans="19:20" x14ac:dyDescent="0.3">
      <c r="S13318" s="142"/>
      <c r="T13318" s="142"/>
    </row>
    <row r="13319" spans="19:20" x14ac:dyDescent="0.3">
      <c r="S13319" s="142"/>
      <c r="T13319" s="142"/>
    </row>
    <row r="13320" spans="19:20" x14ac:dyDescent="0.3">
      <c r="S13320" s="142"/>
      <c r="T13320" s="142"/>
    </row>
    <row r="13321" spans="19:20" x14ac:dyDescent="0.3">
      <c r="S13321" s="142"/>
      <c r="T13321" s="142"/>
    </row>
    <row r="13322" spans="19:20" x14ac:dyDescent="0.3">
      <c r="S13322" s="142"/>
      <c r="T13322" s="142"/>
    </row>
    <row r="13323" spans="19:20" x14ac:dyDescent="0.3">
      <c r="S13323" s="142"/>
      <c r="T13323" s="142"/>
    </row>
    <row r="13324" spans="19:20" x14ac:dyDescent="0.3">
      <c r="S13324" s="142"/>
      <c r="T13324" s="142"/>
    </row>
    <row r="13325" spans="19:20" x14ac:dyDescent="0.3">
      <c r="S13325" s="142"/>
      <c r="T13325" s="142"/>
    </row>
    <row r="13326" spans="19:20" x14ac:dyDescent="0.3">
      <c r="S13326" s="142"/>
      <c r="T13326" s="142"/>
    </row>
    <row r="13327" spans="19:20" x14ac:dyDescent="0.3">
      <c r="S13327" s="142"/>
      <c r="T13327" s="142"/>
    </row>
    <row r="13328" spans="19:20" x14ac:dyDescent="0.3">
      <c r="S13328" s="142"/>
      <c r="T13328" s="142"/>
    </row>
    <row r="13329" spans="19:20" x14ac:dyDescent="0.3">
      <c r="S13329" s="142"/>
      <c r="T13329" s="142"/>
    </row>
    <row r="13330" spans="19:20" x14ac:dyDescent="0.3">
      <c r="S13330" s="142"/>
      <c r="T13330" s="142"/>
    </row>
    <row r="13331" spans="19:20" x14ac:dyDescent="0.3">
      <c r="S13331" s="142"/>
      <c r="T13331" s="142"/>
    </row>
    <row r="13332" spans="19:20" x14ac:dyDescent="0.3">
      <c r="S13332" s="142"/>
      <c r="T13332" s="142"/>
    </row>
    <row r="13333" spans="19:20" x14ac:dyDescent="0.3">
      <c r="S13333" s="142"/>
      <c r="T13333" s="142"/>
    </row>
    <row r="13334" spans="19:20" x14ac:dyDescent="0.3">
      <c r="S13334" s="142"/>
      <c r="T13334" s="142"/>
    </row>
    <row r="13335" spans="19:20" x14ac:dyDescent="0.3">
      <c r="S13335" s="142"/>
      <c r="T13335" s="142"/>
    </row>
    <row r="13336" spans="19:20" x14ac:dyDescent="0.3">
      <c r="S13336" s="142"/>
      <c r="T13336" s="142"/>
    </row>
    <row r="13337" spans="19:20" x14ac:dyDescent="0.3">
      <c r="S13337" s="142"/>
      <c r="T13337" s="142"/>
    </row>
    <row r="13338" spans="19:20" x14ac:dyDescent="0.3">
      <c r="S13338" s="142"/>
      <c r="T13338" s="142"/>
    </row>
    <row r="13339" spans="19:20" x14ac:dyDescent="0.3">
      <c r="S13339" s="142"/>
      <c r="T13339" s="142"/>
    </row>
    <row r="13340" spans="19:20" x14ac:dyDescent="0.3">
      <c r="S13340" s="142"/>
      <c r="T13340" s="142"/>
    </row>
    <row r="13341" spans="19:20" x14ac:dyDescent="0.3">
      <c r="S13341" s="142"/>
      <c r="T13341" s="142"/>
    </row>
    <row r="13342" spans="19:20" x14ac:dyDescent="0.3">
      <c r="S13342" s="142"/>
      <c r="T13342" s="142"/>
    </row>
    <row r="13343" spans="19:20" x14ac:dyDescent="0.3">
      <c r="S13343" s="142"/>
      <c r="T13343" s="142"/>
    </row>
    <row r="13344" spans="19:20" x14ac:dyDescent="0.3">
      <c r="S13344" s="142"/>
      <c r="T13344" s="142"/>
    </row>
    <row r="13345" spans="19:20" x14ac:dyDescent="0.3">
      <c r="S13345" s="142"/>
      <c r="T13345" s="142"/>
    </row>
    <row r="13346" spans="19:20" x14ac:dyDescent="0.3">
      <c r="S13346" s="142"/>
      <c r="T13346" s="142"/>
    </row>
    <row r="13347" spans="19:20" x14ac:dyDescent="0.3">
      <c r="S13347" s="142"/>
      <c r="T13347" s="142"/>
    </row>
    <row r="13348" spans="19:20" x14ac:dyDescent="0.3">
      <c r="S13348" s="142"/>
      <c r="T13348" s="142"/>
    </row>
    <row r="13349" spans="19:20" x14ac:dyDescent="0.3">
      <c r="S13349" s="142"/>
      <c r="T13349" s="142"/>
    </row>
    <row r="13350" spans="19:20" x14ac:dyDescent="0.3">
      <c r="S13350" s="142"/>
      <c r="T13350" s="142"/>
    </row>
    <row r="13351" spans="19:20" x14ac:dyDescent="0.3">
      <c r="S13351" s="142"/>
      <c r="T13351" s="142"/>
    </row>
    <row r="13352" spans="19:20" x14ac:dyDescent="0.3">
      <c r="S13352" s="142"/>
      <c r="T13352" s="142"/>
    </row>
    <row r="13353" spans="19:20" x14ac:dyDescent="0.3">
      <c r="S13353" s="142"/>
      <c r="T13353" s="142"/>
    </row>
    <row r="13354" spans="19:20" x14ac:dyDescent="0.3">
      <c r="S13354" s="142"/>
      <c r="T13354" s="142"/>
    </row>
    <row r="13355" spans="19:20" x14ac:dyDescent="0.3">
      <c r="S13355" s="142"/>
      <c r="T13355" s="142"/>
    </row>
    <row r="13356" spans="19:20" x14ac:dyDescent="0.3">
      <c r="S13356" s="142"/>
      <c r="T13356" s="142"/>
    </row>
    <row r="13357" spans="19:20" x14ac:dyDescent="0.3">
      <c r="S13357" s="142"/>
      <c r="T13357" s="142"/>
    </row>
    <row r="13358" spans="19:20" x14ac:dyDescent="0.3">
      <c r="S13358" s="142"/>
      <c r="T13358" s="142"/>
    </row>
    <row r="13359" spans="19:20" x14ac:dyDescent="0.3">
      <c r="S13359" s="142"/>
      <c r="T13359" s="142"/>
    </row>
    <row r="13360" spans="19:20" x14ac:dyDescent="0.3">
      <c r="S13360" s="142"/>
      <c r="T13360" s="142"/>
    </row>
    <row r="13361" spans="19:20" x14ac:dyDescent="0.3">
      <c r="S13361" s="142"/>
      <c r="T13361" s="142"/>
    </row>
    <row r="13362" spans="19:20" x14ac:dyDescent="0.3">
      <c r="S13362" s="142"/>
      <c r="T13362" s="142"/>
    </row>
    <row r="13363" spans="19:20" x14ac:dyDescent="0.3">
      <c r="S13363" s="142"/>
      <c r="T13363" s="142"/>
    </row>
    <row r="13364" spans="19:20" x14ac:dyDescent="0.3">
      <c r="S13364" s="142"/>
      <c r="T13364" s="142"/>
    </row>
    <row r="13365" spans="19:20" x14ac:dyDescent="0.3">
      <c r="S13365" s="142"/>
      <c r="T13365" s="142"/>
    </row>
    <row r="13366" spans="19:20" x14ac:dyDescent="0.3">
      <c r="S13366" s="142"/>
      <c r="T13366" s="142"/>
    </row>
    <row r="13367" spans="19:20" x14ac:dyDescent="0.3">
      <c r="S13367" s="142"/>
      <c r="T13367" s="142"/>
    </row>
    <row r="13368" spans="19:20" x14ac:dyDescent="0.3">
      <c r="S13368" s="142"/>
      <c r="T13368" s="142"/>
    </row>
    <row r="13369" spans="19:20" x14ac:dyDescent="0.3">
      <c r="S13369" s="142"/>
      <c r="T13369" s="142"/>
    </row>
    <row r="13370" spans="19:20" x14ac:dyDescent="0.3">
      <c r="S13370" s="142"/>
      <c r="T13370" s="142"/>
    </row>
    <row r="13371" spans="19:20" x14ac:dyDescent="0.3">
      <c r="S13371" s="142"/>
      <c r="T13371" s="142"/>
    </row>
    <row r="13372" spans="19:20" x14ac:dyDescent="0.3">
      <c r="S13372" s="142"/>
      <c r="T13372" s="142"/>
    </row>
    <row r="13373" spans="19:20" x14ac:dyDescent="0.3">
      <c r="S13373" s="142"/>
      <c r="T13373" s="142"/>
    </row>
    <row r="13374" spans="19:20" x14ac:dyDescent="0.3">
      <c r="S13374" s="142"/>
      <c r="T13374" s="142"/>
    </row>
    <row r="13375" spans="19:20" x14ac:dyDescent="0.3">
      <c r="S13375" s="142"/>
      <c r="T13375" s="142"/>
    </row>
    <row r="13376" spans="19:20" x14ac:dyDescent="0.3">
      <c r="S13376" s="142"/>
      <c r="T13376" s="142"/>
    </row>
    <row r="13377" spans="19:20" x14ac:dyDescent="0.3">
      <c r="S13377" s="142"/>
      <c r="T13377" s="142"/>
    </row>
    <row r="13378" spans="19:20" x14ac:dyDescent="0.3">
      <c r="S13378" s="142"/>
      <c r="T13378" s="142"/>
    </row>
    <row r="13379" spans="19:20" x14ac:dyDescent="0.3">
      <c r="S13379" s="142"/>
      <c r="T13379" s="142"/>
    </row>
    <row r="13380" spans="19:20" x14ac:dyDescent="0.3">
      <c r="S13380" s="142"/>
      <c r="T13380" s="142"/>
    </row>
    <row r="13381" spans="19:20" x14ac:dyDescent="0.3">
      <c r="S13381" s="142"/>
      <c r="T13381" s="142"/>
    </row>
    <row r="13382" spans="19:20" x14ac:dyDescent="0.3">
      <c r="S13382" s="142"/>
      <c r="T13382" s="142"/>
    </row>
    <row r="13383" spans="19:20" x14ac:dyDescent="0.3">
      <c r="S13383" s="142"/>
      <c r="T13383" s="142"/>
    </row>
    <row r="13384" spans="19:20" x14ac:dyDescent="0.3">
      <c r="S13384" s="142"/>
      <c r="T13384" s="142"/>
    </row>
    <row r="13385" spans="19:20" x14ac:dyDescent="0.3">
      <c r="S13385" s="142"/>
      <c r="T13385" s="142"/>
    </row>
    <row r="13386" spans="19:20" x14ac:dyDescent="0.3">
      <c r="S13386" s="142"/>
      <c r="T13386" s="142"/>
    </row>
    <row r="13387" spans="19:20" x14ac:dyDescent="0.3">
      <c r="S13387" s="142"/>
      <c r="T13387" s="142"/>
    </row>
    <row r="13388" spans="19:20" x14ac:dyDescent="0.3">
      <c r="S13388" s="142"/>
      <c r="T13388" s="142"/>
    </row>
    <row r="13389" spans="19:20" x14ac:dyDescent="0.3">
      <c r="S13389" s="142"/>
      <c r="T13389" s="142"/>
    </row>
    <row r="13390" spans="19:20" x14ac:dyDescent="0.3">
      <c r="S13390" s="142"/>
      <c r="T13390" s="142"/>
    </row>
    <row r="13391" spans="19:20" x14ac:dyDescent="0.3">
      <c r="S13391" s="142"/>
      <c r="T13391" s="142"/>
    </row>
    <row r="13392" spans="19:20" x14ac:dyDescent="0.3">
      <c r="S13392" s="142"/>
      <c r="T13392" s="142"/>
    </row>
    <row r="13393" spans="19:20" x14ac:dyDescent="0.3">
      <c r="S13393" s="142"/>
      <c r="T13393" s="142"/>
    </row>
    <row r="13394" spans="19:20" x14ac:dyDescent="0.3">
      <c r="S13394" s="142"/>
      <c r="T13394" s="142"/>
    </row>
    <row r="13395" spans="19:20" x14ac:dyDescent="0.3">
      <c r="S13395" s="142"/>
      <c r="T13395" s="142"/>
    </row>
    <row r="13396" spans="19:20" x14ac:dyDescent="0.3">
      <c r="S13396" s="142"/>
      <c r="T13396" s="142"/>
    </row>
    <row r="13397" spans="19:20" x14ac:dyDescent="0.3">
      <c r="S13397" s="142"/>
      <c r="T13397" s="142"/>
    </row>
    <row r="13398" spans="19:20" x14ac:dyDescent="0.3">
      <c r="S13398" s="142"/>
      <c r="T13398" s="142"/>
    </row>
    <row r="13399" spans="19:20" x14ac:dyDescent="0.3">
      <c r="S13399" s="142"/>
      <c r="T13399" s="142"/>
    </row>
    <row r="13400" spans="19:20" x14ac:dyDescent="0.3">
      <c r="S13400" s="142"/>
      <c r="T13400" s="142"/>
    </row>
    <row r="13401" spans="19:20" x14ac:dyDescent="0.3">
      <c r="S13401" s="142"/>
      <c r="T13401" s="142"/>
    </row>
    <row r="13402" spans="19:20" x14ac:dyDescent="0.3">
      <c r="S13402" s="142"/>
      <c r="T13402" s="142"/>
    </row>
    <row r="13403" spans="19:20" x14ac:dyDescent="0.3">
      <c r="S13403" s="142"/>
      <c r="T13403" s="142"/>
    </row>
    <row r="13404" spans="19:20" x14ac:dyDescent="0.3">
      <c r="S13404" s="142"/>
      <c r="T13404" s="142"/>
    </row>
    <row r="13405" spans="19:20" x14ac:dyDescent="0.3">
      <c r="S13405" s="142"/>
      <c r="T13405" s="142"/>
    </row>
    <row r="13406" spans="19:20" x14ac:dyDescent="0.3">
      <c r="S13406" s="142"/>
      <c r="T13406" s="142"/>
    </row>
    <row r="13407" spans="19:20" x14ac:dyDescent="0.3">
      <c r="S13407" s="142"/>
      <c r="T13407" s="142"/>
    </row>
    <row r="13408" spans="19:20" x14ac:dyDescent="0.3">
      <c r="S13408" s="142"/>
      <c r="T13408" s="142"/>
    </row>
    <row r="13409" spans="19:20" x14ac:dyDescent="0.3">
      <c r="S13409" s="142"/>
      <c r="T13409" s="142"/>
    </row>
    <row r="13410" spans="19:20" x14ac:dyDescent="0.3">
      <c r="S13410" s="142"/>
      <c r="T13410" s="142"/>
    </row>
    <row r="13411" spans="19:20" x14ac:dyDescent="0.3">
      <c r="S13411" s="142"/>
      <c r="T13411" s="142"/>
    </row>
    <row r="13412" spans="19:20" x14ac:dyDescent="0.3">
      <c r="S13412" s="142"/>
      <c r="T13412" s="142"/>
    </row>
    <row r="13413" spans="19:20" x14ac:dyDescent="0.3">
      <c r="S13413" s="142"/>
      <c r="T13413" s="142"/>
    </row>
    <row r="13414" spans="19:20" x14ac:dyDescent="0.3">
      <c r="S13414" s="142"/>
      <c r="T13414" s="142"/>
    </row>
    <row r="13415" spans="19:20" x14ac:dyDescent="0.3">
      <c r="S13415" s="142"/>
      <c r="T13415" s="142"/>
    </row>
    <row r="13416" spans="19:20" x14ac:dyDescent="0.3">
      <c r="S13416" s="142"/>
      <c r="T13416" s="142"/>
    </row>
    <row r="13417" spans="19:20" x14ac:dyDescent="0.3">
      <c r="S13417" s="142"/>
      <c r="T13417" s="142"/>
    </row>
    <row r="13418" spans="19:20" x14ac:dyDescent="0.3">
      <c r="S13418" s="142"/>
      <c r="T13418" s="142"/>
    </row>
    <row r="13419" spans="19:20" x14ac:dyDescent="0.3">
      <c r="S13419" s="142"/>
      <c r="T13419" s="142"/>
    </row>
    <row r="13420" spans="19:20" x14ac:dyDescent="0.3">
      <c r="S13420" s="142"/>
      <c r="T13420" s="142"/>
    </row>
    <row r="13421" spans="19:20" x14ac:dyDescent="0.3">
      <c r="S13421" s="142"/>
      <c r="T13421" s="142"/>
    </row>
    <row r="13422" spans="19:20" x14ac:dyDescent="0.3">
      <c r="S13422" s="142"/>
      <c r="T13422" s="142"/>
    </row>
    <row r="13423" spans="19:20" x14ac:dyDescent="0.3">
      <c r="S13423" s="142"/>
      <c r="T13423" s="142"/>
    </row>
    <row r="13424" spans="19:20" x14ac:dyDescent="0.3">
      <c r="S13424" s="142"/>
      <c r="T13424" s="142"/>
    </row>
    <row r="13425" spans="19:20" x14ac:dyDescent="0.3">
      <c r="S13425" s="142"/>
      <c r="T13425" s="142"/>
    </row>
    <row r="13426" spans="19:20" x14ac:dyDescent="0.3">
      <c r="S13426" s="142"/>
      <c r="T13426" s="142"/>
    </row>
    <row r="13427" spans="19:20" x14ac:dyDescent="0.3">
      <c r="S13427" s="142"/>
      <c r="T13427" s="142"/>
    </row>
    <row r="13428" spans="19:20" x14ac:dyDescent="0.3">
      <c r="S13428" s="142"/>
      <c r="T13428" s="142"/>
    </row>
    <row r="13429" spans="19:20" x14ac:dyDescent="0.3">
      <c r="S13429" s="142"/>
      <c r="T13429" s="142"/>
    </row>
    <row r="13430" spans="19:20" x14ac:dyDescent="0.3">
      <c r="S13430" s="142"/>
      <c r="T13430" s="142"/>
    </row>
    <row r="13431" spans="19:20" x14ac:dyDescent="0.3">
      <c r="S13431" s="142"/>
      <c r="T13431" s="142"/>
    </row>
    <row r="13432" spans="19:20" x14ac:dyDescent="0.3">
      <c r="S13432" s="142"/>
      <c r="T13432" s="142"/>
    </row>
    <row r="13433" spans="19:20" x14ac:dyDescent="0.3">
      <c r="S13433" s="142"/>
      <c r="T13433" s="142"/>
    </row>
    <row r="13434" spans="19:20" x14ac:dyDescent="0.3">
      <c r="S13434" s="142"/>
      <c r="T13434" s="142"/>
    </row>
    <row r="13435" spans="19:20" x14ac:dyDescent="0.3">
      <c r="S13435" s="142"/>
      <c r="T13435" s="142"/>
    </row>
    <row r="13436" spans="19:20" x14ac:dyDescent="0.3">
      <c r="S13436" s="142"/>
      <c r="T13436" s="142"/>
    </row>
    <row r="13437" spans="19:20" x14ac:dyDescent="0.3">
      <c r="S13437" s="142"/>
      <c r="T13437" s="142"/>
    </row>
    <row r="13438" spans="19:20" x14ac:dyDescent="0.3">
      <c r="S13438" s="142"/>
      <c r="T13438" s="142"/>
    </row>
    <row r="13439" spans="19:20" x14ac:dyDescent="0.3">
      <c r="S13439" s="142"/>
      <c r="T13439" s="142"/>
    </row>
    <row r="13440" spans="19:20" x14ac:dyDescent="0.3">
      <c r="S13440" s="142"/>
      <c r="T13440" s="142"/>
    </row>
    <row r="13441" spans="19:20" x14ac:dyDescent="0.3">
      <c r="S13441" s="142"/>
      <c r="T13441" s="142"/>
    </row>
    <row r="13442" spans="19:20" x14ac:dyDescent="0.3">
      <c r="S13442" s="142"/>
      <c r="T13442" s="142"/>
    </row>
    <row r="13443" spans="19:20" x14ac:dyDescent="0.3">
      <c r="S13443" s="142"/>
      <c r="T13443" s="142"/>
    </row>
    <row r="13444" spans="19:20" x14ac:dyDescent="0.3">
      <c r="S13444" s="142"/>
      <c r="T13444" s="142"/>
    </row>
    <row r="13445" spans="19:20" x14ac:dyDescent="0.3">
      <c r="S13445" s="142"/>
      <c r="T13445" s="142"/>
    </row>
    <row r="13446" spans="19:20" x14ac:dyDescent="0.3">
      <c r="S13446" s="142"/>
      <c r="T13446" s="142"/>
    </row>
    <row r="13447" spans="19:20" x14ac:dyDescent="0.3">
      <c r="S13447" s="142"/>
      <c r="T13447" s="142"/>
    </row>
    <row r="13448" spans="19:20" x14ac:dyDescent="0.3">
      <c r="S13448" s="142"/>
      <c r="T13448" s="142"/>
    </row>
    <row r="13449" spans="19:20" x14ac:dyDescent="0.3">
      <c r="S13449" s="142"/>
      <c r="T13449" s="142"/>
    </row>
    <row r="13450" spans="19:20" x14ac:dyDescent="0.3">
      <c r="S13450" s="142"/>
      <c r="T13450" s="142"/>
    </row>
    <row r="13451" spans="19:20" x14ac:dyDescent="0.3">
      <c r="S13451" s="142"/>
      <c r="T13451" s="142"/>
    </row>
    <row r="13452" spans="19:20" x14ac:dyDescent="0.3">
      <c r="S13452" s="142"/>
      <c r="T13452" s="142"/>
    </row>
    <row r="13453" spans="19:20" x14ac:dyDescent="0.3">
      <c r="S13453" s="142"/>
      <c r="T13453" s="142"/>
    </row>
    <row r="13454" spans="19:20" x14ac:dyDescent="0.3">
      <c r="S13454" s="142"/>
      <c r="T13454" s="142"/>
    </row>
    <row r="13455" spans="19:20" x14ac:dyDescent="0.3">
      <c r="S13455" s="142"/>
      <c r="T13455" s="142"/>
    </row>
    <row r="13456" spans="19:20" x14ac:dyDescent="0.3">
      <c r="S13456" s="142"/>
      <c r="T13456" s="142"/>
    </row>
    <row r="13457" spans="19:20" x14ac:dyDescent="0.3">
      <c r="S13457" s="142"/>
      <c r="T13457" s="142"/>
    </row>
    <row r="13458" spans="19:20" x14ac:dyDescent="0.3">
      <c r="S13458" s="142"/>
      <c r="T13458" s="142"/>
    </row>
    <row r="13459" spans="19:20" x14ac:dyDescent="0.3">
      <c r="S13459" s="142"/>
      <c r="T13459" s="142"/>
    </row>
    <row r="13460" spans="19:20" x14ac:dyDescent="0.3">
      <c r="S13460" s="142"/>
      <c r="T13460" s="142"/>
    </row>
    <row r="13461" spans="19:20" x14ac:dyDescent="0.3">
      <c r="S13461" s="142"/>
      <c r="T13461" s="142"/>
    </row>
    <row r="13462" spans="19:20" x14ac:dyDescent="0.3">
      <c r="S13462" s="142"/>
      <c r="T13462" s="142"/>
    </row>
    <row r="13463" spans="19:20" x14ac:dyDescent="0.3">
      <c r="S13463" s="142"/>
      <c r="T13463" s="142"/>
    </row>
    <row r="13464" spans="19:20" x14ac:dyDescent="0.3">
      <c r="S13464" s="142"/>
      <c r="T13464" s="142"/>
    </row>
    <row r="13465" spans="19:20" x14ac:dyDescent="0.3">
      <c r="S13465" s="142"/>
      <c r="T13465" s="142"/>
    </row>
    <row r="13466" spans="19:20" x14ac:dyDescent="0.3">
      <c r="S13466" s="142"/>
      <c r="T13466" s="142"/>
    </row>
    <row r="13467" spans="19:20" x14ac:dyDescent="0.3">
      <c r="S13467" s="142"/>
      <c r="T13467" s="142"/>
    </row>
    <row r="13468" spans="19:20" x14ac:dyDescent="0.3">
      <c r="S13468" s="142"/>
      <c r="T13468" s="142"/>
    </row>
    <row r="13469" spans="19:20" x14ac:dyDescent="0.3">
      <c r="S13469" s="142"/>
      <c r="T13469" s="142"/>
    </row>
    <row r="13470" spans="19:20" x14ac:dyDescent="0.3">
      <c r="S13470" s="142"/>
      <c r="T13470" s="142"/>
    </row>
    <row r="13471" spans="19:20" x14ac:dyDescent="0.3">
      <c r="S13471" s="142"/>
      <c r="T13471" s="142"/>
    </row>
    <row r="13472" spans="19:20" x14ac:dyDescent="0.3">
      <c r="S13472" s="142"/>
      <c r="T13472" s="142"/>
    </row>
    <row r="13473" spans="19:20" x14ac:dyDescent="0.3">
      <c r="S13473" s="142"/>
      <c r="T13473" s="142"/>
    </row>
    <row r="13474" spans="19:20" x14ac:dyDescent="0.3">
      <c r="S13474" s="142"/>
      <c r="T13474" s="142"/>
    </row>
    <row r="13475" spans="19:20" x14ac:dyDescent="0.3">
      <c r="S13475" s="142"/>
      <c r="T13475" s="142"/>
    </row>
    <row r="13476" spans="19:20" x14ac:dyDescent="0.3">
      <c r="S13476" s="142"/>
      <c r="T13476" s="142"/>
    </row>
    <row r="13477" spans="19:20" x14ac:dyDescent="0.3">
      <c r="S13477" s="142"/>
      <c r="T13477" s="142"/>
    </row>
    <row r="13478" spans="19:20" x14ac:dyDescent="0.3">
      <c r="S13478" s="142"/>
      <c r="T13478" s="142"/>
    </row>
    <row r="13479" spans="19:20" x14ac:dyDescent="0.3">
      <c r="S13479" s="142"/>
      <c r="T13479" s="142"/>
    </row>
    <row r="13480" spans="19:20" x14ac:dyDescent="0.3">
      <c r="S13480" s="142"/>
      <c r="T13480" s="142"/>
    </row>
    <row r="13481" spans="19:20" x14ac:dyDescent="0.3">
      <c r="S13481" s="142"/>
      <c r="T13481" s="142"/>
    </row>
    <row r="13482" spans="19:20" x14ac:dyDescent="0.3">
      <c r="S13482" s="142"/>
      <c r="T13482" s="142"/>
    </row>
    <row r="13483" spans="19:20" x14ac:dyDescent="0.3">
      <c r="S13483" s="142"/>
      <c r="T13483" s="142"/>
    </row>
    <row r="13484" spans="19:20" x14ac:dyDescent="0.3">
      <c r="S13484" s="142"/>
      <c r="T13484" s="142"/>
    </row>
    <row r="13485" spans="19:20" x14ac:dyDescent="0.3">
      <c r="S13485" s="142"/>
      <c r="T13485" s="142"/>
    </row>
    <row r="13486" spans="19:20" x14ac:dyDescent="0.3">
      <c r="S13486" s="142"/>
      <c r="T13486" s="142"/>
    </row>
    <row r="13487" spans="19:20" x14ac:dyDescent="0.3">
      <c r="S13487" s="142"/>
      <c r="T13487" s="142"/>
    </row>
    <row r="13488" spans="19:20" x14ac:dyDescent="0.3">
      <c r="S13488" s="142"/>
      <c r="T13488" s="142"/>
    </row>
    <row r="13489" spans="19:20" x14ac:dyDescent="0.3">
      <c r="S13489" s="142"/>
      <c r="T13489" s="142"/>
    </row>
    <row r="13490" spans="19:20" x14ac:dyDescent="0.3">
      <c r="S13490" s="142"/>
      <c r="T13490" s="142"/>
    </row>
    <row r="13491" spans="19:20" x14ac:dyDescent="0.3">
      <c r="S13491" s="142"/>
      <c r="T13491" s="142"/>
    </row>
    <row r="13492" spans="19:20" x14ac:dyDescent="0.3">
      <c r="S13492" s="142"/>
      <c r="T13492" s="142"/>
    </row>
    <row r="13493" spans="19:20" x14ac:dyDescent="0.3">
      <c r="S13493" s="142"/>
      <c r="T13493" s="142"/>
    </row>
    <row r="13494" spans="19:20" x14ac:dyDescent="0.3">
      <c r="S13494" s="142"/>
      <c r="T13494" s="142"/>
    </row>
    <row r="13495" spans="19:20" x14ac:dyDescent="0.3">
      <c r="S13495" s="142"/>
      <c r="T13495" s="142"/>
    </row>
    <row r="13496" spans="19:20" x14ac:dyDescent="0.3">
      <c r="S13496" s="142"/>
      <c r="T13496" s="142"/>
    </row>
    <row r="13497" spans="19:20" x14ac:dyDescent="0.3">
      <c r="S13497" s="142"/>
      <c r="T13497" s="142"/>
    </row>
    <row r="13498" spans="19:20" x14ac:dyDescent="0.3">
      <c r="S13498" s="142"/>
      <c r="T13498" s="142"/>
    </row>
    <row r="13499" spans="19:20" x14ac:dyDescent="0.3">
      <c r="S13499" s="142"/>
      <c r="T13499" s="142"/>
    </row>
    <row r="13500" spans="19:20" x14ac:dyDescent="0.3">
      <c r="S13500" s="142"/>
      <c r="T13500" s="142"/>
    </row>
    <row r="13501" spans="19:20" x14ac:dyDescent="0.3">
      <c r="S13501" s="142"/>
      <c r="T13501" s="142"/>
    </row>
    <row r="13502" spans="19:20" x14ac:dyDescent="0.3">
      <c r="S13502" s="142"/>
      <c r="T13502" s="142"/>
    </row>
    <row r="13503" spans="19:20" x14ac:dyDescent="0.3">
      <c r="S13503" s="142"/>
      <c r="T13503" s="142"/>
    </row>
    <row r="13504" spans="19:20" x14ac:dyDescent="0.3">
      <c r="S13504" s="142"/>
      <c r="T13504" s="142"/>
    </row>
    <row r="13505" spans="19:20" x14ac:dyDescent="0.3">
      <c r="S13505" s="142"/>
      <c r="T13505" s="142"/>
    </row>
    <row r="13506" spans="19:20" x14ac:dyDescent="0.3">
      <c r="S13506" s="142"/>
      <c r="T13506" s="142"/>
    </row>
    <row r="13507" spans="19:20" x14ac:dyDescent="0.3">
      <c r="S13507" s="142"/>
      <c r="T13507" s="142"/>
    </row>
    <row r="13508" spans="19:20" x14ac:dyDescent="0.3">
      <c r="S13508" s="142"/>
      <c r="T13508" s="142"/>
    </row>
    <row r="13509" spans="19:20" x14ac:dyDescent="0.3">
      <c r="S13509" s="142"/>
      <c r="T13509" s="142"/>
    </row>
    <row r="13510" spans="19:20" x14ac:dyDescent="0.3">
      <c r="S13510" s="142"/>
      <c r="T13510" s="142"/>
    </row>
    <row r="13511" spans="19:20" x14ac:dyDescent="0.3">
      <c r="S13511" s="142"/>
      <c r="T13511" s="142"/>
    </row>
    <row r="13512" spans="19:20" x14ac:dyDescent="0.3">
      <c r="S13512" s="142"/>
      <c r="T13512" s="142"/>
    </row>
    <row r="13513" spans="19:20" x14ac:dyDescent="0.3">
      <c r="S13513" s="142"/>
      <c r="T13513" s="142"/>
    </row>
    <row r="13514" spans="19:20" x14ac:dyDescent="0.3">
      <c r="S13514" s="142"/>
      <c r="T13514" s="142"/>
    </row>
    <row r="13515" spans="19:20" x14ac:dyDescent="0.3">
      <c r="S13515" s="142"/>
      <c r="T13515" s="142"/>
    </row>
    <row r="13516" spans="19:20" x14ac:dyDescent="0.3">
      <c r="S13516" s="142"/>
      <c r="T13516" s="142"/>
    </row>
    <row r="13517" spans="19:20" x14ac:dyDescent="0.3">
      <c r="S13517" s="142"/>
      <c r="T13517" s="142"/>
    </row>
    <row r="13518" spans="19:20" x14ac:dyDescent="0.3">
      <c r="S13518" s="142"/>
      <c r="T13518" s="142"/>
    </row>
    <row r="13519" spans="19:20" x14ac:dyDescent="0.3">
      <c r="S13519" s="142"/>
      <c r="T13519" s="142"/>
    </row>
    <row r="13520" spans="19:20" x14ac:dyDescent="0.3">
      <c r="S13520" s="142"/>
      <c r="T13520" s="142"/>
    </row>
    <row r="13521" spans="19:20" x14ac:dyDescent="0.3">
      <c r="S13521" s="142"/>
      <c r="T13521" s="142"/>
    </row>
    <row r="13522" spans="19:20" x14ac:dyDescent="0.3">
      <c r="S13522" s="142"/>
      <c r="T13522" s="142"/>
    </row>
    <row r="13523" spans="19:20" x14ac:dyDescent="0.3">
      <c r="S13523" s="142"/>
      <c r="T13523" s="142"/>
    </row>
    <row r="13524" spans="19:20" x14ac:dyDescent="0.3">
      <c r="S13524" s="142"/>
      <c r="T13524" s="142"/>
    </row>
    <row r="13525" spans="19:20" x14ac:dyDescent="0.3">
      <c r="S13525" s="142"/>
      <c r="T13525" s="142"/>
    </row>
    <row r="13526" spans="19:20" x14ac:dyDescent="0.3">
      <c r="S13526" s="142"/>
      <c r="T13526" s="142"/>
    </row>
    <row r="13527" spans="19:20" x14ac:dyDescent="0.3">
      <c r="S13527" s="142"/>
      <c r="T13527" s="142"/>
    </row>
    <row r="13528" spans="19:20" x14ac:dyDescent="0.3">
      <c r="S13528" s="142"/>
      <c r="T13528" s="142"/>
    </row>
    <row r="13529" spans="19:20" x14ac:dyDescent="0.3">
      <c r="S13529" s="142"/>
      <c r="T13529" s="142"/>
    </row>
    <row r="13530" spans="19:20" x14ac:dyDescent="0.3">
      <c r="S13530" s="142"/>
      <c r="T13530" s="142"/>
    </row>
    <row r="13531" spans="19:20" x14ac:dyDescent="0.3">
      <c r="S13531" s="142"/>
      <c r="T13531" s="142"/>
    </row>
    <row r="13532" spans="19:20" x14ac:dyDescent="0.3">
      <c r="S13532" s="142"/>
      <c r="T13532" s="142"/>
    </row>
    <row r="13533" spans="19:20" x14ac:dyDescent="0.3">
      <c r="S13533" s="142"/>
      <c r="T13533" s="142"/>
    </row>
    <row r="13534" spans="19:20" x14ac:dyDescent="0.3">
      <c r="S13534" s="142"/>
      <c r="T13534" s="142"/>
    </row>
    <row r="13535" spans="19:20" x14ac:dyDescent="0.3">
      <c r="S13535" s="142"/>
      <c r="T13535" s="142"/>
    </row>
    <row r="13536" spans="19:20" x14ac:dyDescent="0.3">
      <c r="S13536" s="142"/>
      <c r="T13536" s="142"/>
    </row>
    <row r="13537" spans="19:20" x14ac:dyDescent="0.3">
      <c r="S13537" s="142"/>
      <c r="T13537" s="142"/>
    </row>
    <row r="13538" spans="19:20" x14ac:dyDescent="0.3">
      <c r="S13538" s="142"/>
      <c r="T13538" s="142"/>
    </row>
    <row r="13539" spans="19:20" x14ac:dyDescent="0.3">
      <c r="S13539" s="142"/>
      <c r="T13539" s="142"/>
    </row>
    <row r="13540" spans="19:20" x14ac:dyDescent="0.3">
      <c r="S13540" s="142"/>
      <c r="T13540" s="142"/>
    </row>
    <row r="13541" spans="19:20" x14ac:dyDescent="0.3">
      <c r="S13541" s="142"/>
      <c r="T13541" s="142"/>
    </row>
    <row r="13542" spans="19:20" x14ac:dyDescent="0.3">
      <c r="S13542" s="142"/>
      <c r="T13542" s="142"/>
    </row>
    <row r="13543" spans="19:20" x14ac:dyDescent="0.3">
      <c r="S13543" s="142"/>
      <c r="T13543" s="142"/>
    </row>
    <row r="13544" spans="19:20" x14ac:dyDescent="0.3">
      <c r="S13544" s="142"/>
      <c r="T13544" s="142"/>
    </row>
    <row r="13545" spans="19:20" x14ac:dyDescent="0.3">
      <c r="S13545" s="142"/>
      <c r="T13545" s="142"/>
    </row>
    <row r="13546" spans="19:20" x14ac:dyDescent="0.3">
      <c r="S13546" s="142"/>
      <c r="T13546" s="142"/>
    </row>
    <row r="13547" spans="19:20" x14ac:dyDescent="0.3">
      <c r="S13547" s="142"/>
      <c r="T13547" s="142"/>
    </row>
    <row r="13548" spans="19:20" x14ac:dyDescent="0.3">
      <c r="S13548" s="142"/>
      <c r="T13548" s="142"/>
    </row>
    <row r="13549" spans="19:20" x14ac:dyDescent="0.3">
      <c r="S13549" s="142"/>
      <c r="T13549" s="142"/>
    </row>
    <row r="13550" spans="19:20" x14ac:dyDescent="0.3">
      <c r="S13550" s="142"/>
      <c r="T13550" s="142"/>
    </row>
    <row r="13551" spans="19:20" x14ac:dyDescent="0.3">
      <c r="S13551" s="142"/>
      <c r="T13551" s="142"/>
    </row>
    <row r="13552" spans="19:20" x14ac:dyDescent="0.3">
      <c r="S13552" s="142"/>
      <c r="T13552" s="142"/>
    </row>
    <row r="13553" spans="19:20" x14ac:dyDescent="0.3">
      <c r="S13553" s="142"/>
      <c r="T13553" s="142"/>
    </row>
    <row r="13554" spans="19:20" x14ac:dyDescent="0.3">
      <c r="S13554" s="142"/>
      <c r="T13554" s="142"/>
    </row>
    <row r="13555" spans="19:20" x14ac:dyDescent="0.3">
      <c r="S13555" s="142"/>
      <c r="T13555" s="142"/>
    </row>
    <row r="13556" spans="19:20" x14ac:dyDescent="0.3">
      <c r="S13556" s="142"/>
      <c r="T13556" s="142"/>
    </row>
    <row r="13557" spans="19:20" x14ac:dyDescent="0.3">
      <c r="S13557" s="142"/>
      <c r="T13557" s="142"/>
    </row>
    <row r="13558" spans="19:20" x14ac:dyDescent="0.3">
      <c r="S13558" s="142"/>
      <c r="T13558" s="142"/>
    </row>
    <row r="13559" spans="19:20" x14ac:dyDescent="0.3">
      <c r="S13559" s="142"/>
      <c r="T13559" s="142"/>
    </row>
    <row r="13560" spans="19:20" x14ac:dyDescent="0.3">
      <c r="S13560" s="142"/>
      <c r="T13560" s="142"/>
    </row>
    <row r="13561" spans="19:20" x14ac:dyDescent="0.3">
      <c r="S13561" s="142"/>
      <c r="T13561" s="142"/>
    </row>
    <row r="13562" spans="19:20" x14ac:dyDescent="0.3">
      <c r="S13562" s="142"/>
      <c r="T13562" s="142"/>
    </row>
    <row r="13563" spans="19:20" x14ac:dyDescent="0.3">
      <c r="S13563" s="142"/>
      <c r="T13563" s="142"/>
    </row>
    <row r="13564" spans="19:20" x14ac:dyDescent="0.3">
      <c r="S13564" s="142"/>
      <c r="T13564" s="142"/>
    </row>
    <row r="13565" spans="19:20" x14ac:dyDescent="0.3">
      <c r="S13565" s="142"/>
      <c r="T13565" s="142"/>
    </row>
    <row r="13566" spans="19:20" x14ac:dyDescent="0.3">
      <c r="S13566" s="142"/>
      <c r="T13566" s="142"/>
    </row>
    <row r="13567" spans="19:20" x14ac:dyDescent="0.3">
      <c r="S13567" s="142"/>
      <c r="T13567" s="142"/>
    </row>
    <row r="13568" spans="19:20" x14ac:dyDescent="0.3">
      <c r="S13568" s="142"/>
      <c r="T13568" s="142"/>
    </row>
    <row r="13569" spans="19:20" x14ac:dyDescent="0.3">
      <c r="S13569" s="142"/>
      <c r="T13569" s="142"/>
    </row>
    <row r="13570" spans="19:20" x14ac:dyDescent="0.3">
      <c r="S13570" s="142"/>
      <c r="T13570" s="142"/>
    </row>
    <row r="13571" spans="19:20" x14ac:dyDescent="0.3">
      <c r="S13571" s="142"/>
      <c r="T13571" s="142"/>
    </row>
    <row r="13572" spans="19:20" x14ac:dyDescent="0.3">
      <c r="S13572" s="142"/>
      <c r="T13572" s="142"/>
    </row>
    <row r="13573" spans="19:20" x14ac:dyDescent="0.3">
      <c r="S13573" s="142"/>
      <c r="T13573" s="142"/>
    </row>
    <row r="13574" spans="19:20" x14ac:dyDescent="0.3">
      <c r="S13574" s="142"/>
      <c r="T13574" s="142"/>
    </row>
    <row r="13575" spans="19:20" x14ac:dyDescent="0.3">
      <c r="S13575" s="142"/>
      <c r="T13575" s="142"/>
    </row>
    <row r="13576" spans="19:20" x14ac:dyDescent="0.3">
      <c r="S13576" s="142"/>
      <c r="T13576" s="142"/>
    </row>
    <row r="13577" spans="19:20" x14ac:dyDescent="0.3">
      <c r="S13577" s="142"/>
      <c r="T13577" s="142"/>
    </row>
    <row r="13578" spans="19:20" x14ac:dyDescent="0.3">
      <c r="S13578" s="142"/>
      <c r="T13578" s="142"/>
    </row>
    <row r="13579" spans="19:20" x14ac:dyDescent="0.3">
      <c r="S13579" s="142"/>
      <c r="T13579" s="142"/>
    </row>
    <row r="13580" spans="19:20" x14ac:dyDescent="0.3">
      <c r="S13580" s="142"/>
      <c r="T13580" s="142"/>
    </row>
    <row r="13581" spans="19:20" x14ac:dyDescent="0.3">
      <c r="S13581" s="142"/>
      <c r="T13581" s="142"/>
    </row>
    <row r="13582" spans="19:20" x14ac:dyDescent="0.3">
      <c r="S13582" s="142"/>
      <c r="T13582" s="142"/>
    </row>
    <row r="13583" spans="19:20" x14ac:dyDescent="0.3">
      <c r="S13583" s="142"/>
      <c r="T13583" s="142"/>
    </row>
    <row r="13584" spans="19:20" x14ac:dyDescent="0.3">
      <c r="S13584" s="142"/>
      <c r="T13584" s="142"/>
    </row>
    <row r="13585" spans="19:20" x14ac:dyDescent="0.3">
      <c r="S13585" s="142"/>
      <c r="T13585" s="142"/>
    </row>
    <row r="13586" spans="19:20" x14ac:dyDescent="0.3">
      <c r="S13586" s="142"/>
      <c r="T13586" s="142"/>
    </row>
    <row r="13587" spans="19:20" x14ac:dyDescent="0.3">
      <c r="S13587" s="142"/>
      <c r="T13587" s="142"/>
    </row>
    <row r="13588" spans="19:20" x14ac:dyDescent="0.3">
      <c r="S13588" s="142"/>
      <c r="T13588" s="142"/>
    </row>
    <row r="13589" spans="19:20" x14ac:dyDescent="0.3">
      <c r="S13589" s="142"/>
      <c r="T13589" s="142"/>
    </row>
    <row r="13590" spans="19:20" x14ac:dyDescent="0.3">
      <c r="S13590" s="142"/>
      <c r="T13590" s="142"/>
    </row>
    <row r="13591" spans="19:20" x14ac:dyDescent="0.3">
      <c r="S13591" s="142"/>
      <c r="T13591" s="142"/>
    </row>
    <row r="13592" spans="19:20" x14ac:dyDescent="0.3">
      <c r="S13592" s="142"/>
      <c r="T13592" s="142"/>
    </row>
    <row r="13593" spans="19:20" x14ac:dyDescent="0.3">
      <c r="S13593" s="142"/>
      <c r="T13593" s="142"/>
    </row>
    <row r="13594" spans="19:20" x14ac:dyDescent="0.3">
      <c r="S13594" s="142"/>
      <c r="T13594" s="142"/>
    </row>
    <row r="13595" spans="19:20" x14ac:dyDescent="0.3">
      <c r="S13595" s="142"/>
      <c r="T13595" s="142"/>
    </row>
    <row r="13596" spans="19:20" x14ac:dyDescent="0.3">
      <c r="S13596" s="142"/>
      <c r="T13596" s="142"/>
    </row>
    <row r="13597" spans="19:20" x14ac:dyDescent="0.3">
      <c r="S13597" s="142"/>
      <c r="T13597" s="142"/>
    </row>
    <row r="13598" spans="19:20" x14ac:dyDescent="0.3">
      <c r="S13598" s="142"/>
      <c r="T13598" s="142"/>
    </row>
    <row r="13599" spans="19:20" x14ac:dyDescent="0.3">
      <c r="S13599" s="142"/>
      <c r="T13599" s="142"/>
    </row>
    <row r="13600" spans="19:20" x14ac:dyDescent="0.3">
      <c r="S13600" s="142"/>
      <c r="T13600" s="142"/>
    </row>
    <row r="13601" spans="19:20" x14ac:dyDescent="0.3">
      <c r="S13601" s="142"/>
      <c r="T13601" s="142"/>
    </row>
    <row r="13602" spans="19:20" x14ac:dyDescent="0.3">
      <c r="S13602" s="142"/>
      <c r="T13602" s="142"/>
    </row>
    <row r="13603" spans="19:20" x14ac:dyDescent="0.3">
      <c r="S13603" s="142"/>
      <c r="T13603" s="142"/>
    </row>
    <row r="13604" spans="19:20" x14ac:dyDescent="0.3">
      <c r="S13604" s="142"/>
      <c r="T13604" s="142"/>
    </row>
    <row r="13605" spans="19:20" x14ac:dyDescent="0.3">
      <c r="S13605" s="142"/>
      <c r="T13605" s="142"/>
    </row>
    <row r="13606" spans="19:20" x14ac:dyDescent="0.3">
      <c r="S13606" s="142"/>
      <c r="T13606" s="142"/>
    </row>
    <row r="13607" spans="19:20" x14ac:dyDescent="0.3">
      <c r="S13607" s="142"/>
      <c r="T13607" s="142"/>
    </row>
    <row r="13608" spans="19:20" x14ac:dyDescent="0.3">
      <c r="S13608" s="142"/>
      <c r="T13608" s="142"/>
    </row>
    <row r="13609" spans="19:20" x14ac:dyDescent="0.3">
      <c r="S13609" s="142"/>
      <c r="T13609" s="142"/>
    </row>
    <row r="13610" spans="19:20" x14ac:dyDescent="0.3">
      <c r="S13610" s="142"/>
      <c r="T13610" s="142"/>
    </row>
    <row r="13611" spans="19:20" x14ac:dyDescent="0.3">
      <c r="S13611" s="142"/>
      <c r="T13611" s="142"/>
    </row>
    <row r="13612" spans="19:20" x14ac:dyDescent="0.3">
      <c r="S13612" s="142"/>
      <c r="T13612" s="142"/>
    </row>
    <row r="13613" spans="19:20" x14ac:dyDescent="0.3">
      <c r="S13613" s="142"/>
      <c r="T13613" s="142"/>
    </row>
    <row r="13614" spans="19:20" x14ac:dyDescent="0.3">
      <c r="S13614" s="142"/>
      <c r="T13614" s="142"/>
    </row>
    <row r="13615" spans="19:20" x14ac:dyDescent="0.3">
      <c r="S13615" s="142"/>
      <c r="T13615" s="142"/>
    </row>
    <row r="13616" spans="19:20" x14ac:dyDescent="0.3">
      <c r="S13616" s="142"/>
      <c r="T13616" s="142"/>
    </row>
    <row r="13617" spans="19:20" x14ac:dyDescent="0.3">
      <c r="S13617" s="142"/>
      <c r="T13617" s="142"/>
    </row>
    <row r="13618" spans="19:20" x14ac:dyDescent="0.3">
      <c r="S13618" s="142"/>
      <c r="T13618" s="142"/>
    </row>
    <row r="13619" spans="19:20" x14ac:dyDescent="0.3">
      <c r="S13619" s="142"/>
      <c r="T13619" s="142"/>
    </row>
    <row r="13620" spans="19:20" x14ac:dyDescent="0.3">
      <c r="S13620" s="142"/>
      <c r="T13620" s="142"/>
    </row>
    <row r="13621" spans="19:20" x14ac:dyDescent="0.3">
      <c r="S13621" s="142"/>
      <c r="T13621" s="142"/>
    </row>
    <row r="13622" spans="19:20" x14ac:dyDescent="0.3">
      <c r="S13622" s="142"/>
      <c r="T13622" s="142"/>
    </row>
    <row r="13623" spans="19:20" x14ac:dyDescent="0.3">
      <c r="S13623" s="142"/>
      <c r="T13623" s="142"/>
    </row>
    <row r="13624" spans="19:20" x14ac:dyDescent="0.3">
      <c r="S13624" s="142"/>
      <c r="T13624" s="142"/>
    </row>
    <row r="13625" spans="19:20" x14ac:dyDescent="0.3">
      <c r="S13625" s="142"/>
      <c r="T13625" s="142"/>
    </row>
    <row r="13626" spans="19:20" x14ac:dyDescent="0.3">
      <c r="S13626" s="142"/>
      <c r="T13626" s="142"/>
    </row>
    <row r="13627" spans="19:20" x14ac:dyDescent="0.3">
      <c r="S13627" s="142"/>
      <c r="T13627" s="142"/>
    </row>
    <row r="13628" spans="19:20" x14ac:dyDescent="0.3">
      <c r="S13628" s="142"/>
      <c r="T13628" s="142"/>
    </row>
    <row r="13629" spans="19:20" x14ac:dyDescent="0.3">
      <c r="S13629" s="142"/>
      <c r="T13629" s="142"/>
    </row>
    <row r="13630" spans="19:20" x14ac:dyDescent="0.3">
      <c r="S13630" s="142"/>
      <c r="T13630" s="142"/>
    </row>
    <row r="13631" spans="19:20" x14ac:dyDescent="0.3">
      <c r="S13631" s="142"/>
      <c r="T13631" s="142"/>
    </row>
    <row r="13632" spans="19:20" x14ac:dyDescent="0.3">
      <c r="S13632" s="142"/>
      <c r="T13632" s="142"/>
    </row>
    <row r="13633" spans="19:20" x14ac:dyDescent="0.3">
      <c r="S13633" s="142"/>
      <c r="T13633" s="142"/>
    </row>
    <row r="13634" spans="19:20" x14ac:dyDescent="0.3">
      <c r="S13634" s="142"/>
      <c r="T13634" s="142"/>
    </row>
    <row r="13635" spans="19:20" x14ac:dyDescent="0.3">
      <c r="S13635" s="142"/>
      <c r="T13635" s="142"/>
    </row>
    <row r="13636" spans="19:20" x14ac:dyDescent="0.3">
      <c r="S13636" s="142"/>
      <c r="T13636" s="142"/>
    </row>
    <row r="13637" spans="19:20" x14ac:dyDescent="0.3">
      <c r="S13637" s="142"/>
      <c r="T13637" s="142"/>
    </row>
    <row r="13638" spans="19:20" x14ac:dyDescent="0.3">
      <c r="S13638" s="142"/>
      <c r="T13638" s="142"/>
    </row>
    <row r="13639" spans="19:20" x14ac:dyDescent="0.3">
      <c r="S13639" s="142"/>
      <c r="T13639" s="142"/>
    </row>
    <row r="13640" spans="19:20" x14ac:dyDescent="0.3">
      <c r="S13640" s="142"/>
      <c r="T13640" s="142"/>
    </row>
    <row r="13641" spans="19:20" x14ac:dyDescent="0.3">
      <c r="S13641" s="142"/>
      <c r="T13641" s="142"/>
    </row>
    <row r="13642" spans="19:20" x14ac:dyDescent="0.3">
      <c r="S13642" s="142"/>
      <c r="T13642" s="142"/>
    </row>
    <row r="13643" spans="19:20" x14ac:dyDescent="0.3">
      <c r="S13643" s="142"/>
      <c r="T13643" s="142"/>
    </row>
    <row r="13644" spans="19:20" x14ac:dyDescent="0.3">
      <c r="S13644" s="142"/>
      <c r="T13644" s="142"/>
    </row>
    <row r="13645" spans="19:20" x14ac:dyDescent="0.3">
      <c r="S13645" s="142"/>
      <c r="T13645" s="142"/>
    </row>
    <row r="13646" spans="19:20" x14ac:dyDescent="0.3">
      <c r="S13646" s="142"/>
      <c r="T13646" s="142"/>
    </row>
    <row r="13647" spans="19:20" x14ac:dyDescent="0.3">
      <c r="S13647" s="142"/>
      <c r="T13647" s="142"/>
    </row>
    <row r="13648" spans="19:20" x14ac:dyDescent="0.3">
      <c r="S13648" s="142"/>
      <c r="T13648" s="142"/>
    </row>
    <row r="13649" spans="19:20" x14ac:dyDescent="0.3">
      <c r="S13649" s="142"/>
      <c r="T13649" s="142"/>
    </row>
    <row r="13650" spans="19:20" x14ac:dyDescent="0.3">
      <c r="S13650" s="142"/>
      <c r="T13650" s="142"/>
    </row>
    <row r="13651" spans="19:20" x14ac:dyDescent="0.3">
      <c r="S13651" s="142"/>
      <c r="T13651" s="142"/>
    </row>
    <row r="13652" spans="19:20" x14ac:dyDescent="0.3">
      <c r="S13652" s="142"/>
      <c r="T13652" s="142"/>
    </row>
    <row r="13653" spans="19:20" x14ac:dyDescent="0.3">
      <c r="S13653" s="142"/>
      <c r="T13653" s="142"/>
    </row>
    <row r="13654" spans="19:20" x14ac:dyDescent="0.3">
      <c r="S13654" s="142"/>
      <c r="T13654" s="142"/>
    </row>
    <row r="13655" spans="19:20" x14ac:dyDescent="0.3">
      <c r="S13655" s="142"/>
      <c r="T13655" s="142"/>
    </row>
    <row r="13656" spans="19:20" x14ac:dyDescent="0.3">
      <c r="S13656" s="142"/>
      <c r="T13656" s="142"/>
    </row>
    <row r="13657" spans="19:20" x14ac:dyDescent="0.3">
      <c r="S13657" s="142"/>
      <c r="T13657" s="142"/>
    </row>
    <row r="13658" spans="19:20" x14ac:dyDescent="0.3">
      <c r="S13658" s="142"/>
      <c r="T13658" s="142"/>
    </row>
    <row r="13659" spans="19:20" x14ac:dyDescent="0.3">
      <c r="S13659" s="142"/>
      <c r="T13659" s="142"/>
    </row>
    <row r="13660" spans="19:20" x14ac:dyDescent="0.3">
      <c r="S13660" s="142"/>
      <c r="T13660" s="142"/>
    </row>
    <row r="13661" spans="19:20" x14ac:dyDescent="0.3">
      <c r="S13661" s="142"/>
      <c r="T13661" s="142"/>
    </row>
    <row r="13662" spans="19:20" x14ac:dyDescent="0.3">
      <c r="S13662" s="142"/>
      <c r="T13662" s="142"/>
    </row>
    <row r="13663" spans="19:20" x14ac:dyDescent="0.3">
      <c r="S13663" s="142"/>
      <c r="T13663" s="142"/>
    </row>
    <row r="13664" spans="19:20" x14ac:dyDescent="0.3">
      <c r="S13664" s="142"/>
      <c r="T13664" s="142"/>
    </row>
    <row r="13665" spans="19:20" x14ac:dyDescent="0.3">
      <c r="S13665" s="142"/>
      <c r="T13665" s="142"/>
    </row>
    <row r="13666" spans="19:20" x14ac:dyDescent="0.3">
      <c r="S13666" s="142"/>
      <c r="T13666" s="142"/>
    </row>
    <row r="13667" spans="19:20" x14ac:dyDescent="0.3">
      <c r="S13667" s="142"/>
      <c r="T13667" s="142"/>
    </row>
    <row r="13668" spans="19:20" x14ac:dyDescent="0.3">
      <c r="S13668" s="142"/>
      <c r="T13668" s="142"/>
    </row>
    <row r="13669" spans="19:20" x14ac:dyDescent="0.3">
      <c r="S13669" s="142"/>
      <c r="T13669" s="142"/>
    </row>
    <row r="13670" spans="19:20" x14ac:dyDescent="0.3">
      <c r="S13670" s="142"/>
      <c r="T13670" s="142"/>
    </row>
    <row r="13671" spans="19:20" x14ac:dyDescent="0.3">
      <c r="S13671" s="142"/>
      <c r="T13671" s="142"/>
    </row>
    <row r="13672" spans="19:20" x14ac:dyDescent="0.3">
      <c r="S13672" s="142"/>
      <c r="T13672" s="142"/>
    </row>
    <row r="13673" spans="19:20" x14ac:dyDescent="0.3">
      <c r="S13673" s="142"/>
      <c r="T13673" s="142"/>
    </row>
    <row r="13674" spans="19:20" x14ac:dyDescent="0.3">
      <c r="S13674" s="142"/>
      <c r="T13674" s="142"/>
    </row>
    <row r="13675" spans="19:20" x14ac:dyDescent="0.3">
      <c r="S13675" s="142"/>
      <c r="T13675" s="142"/>
    </row>
    <row r="13676" spans="19:20" x14ac:dyDescent="0.3">
      <c r="S13676" s="142"/>
      <c r="T13676" s="142"/>
    </row>
    <row r="13677" spans="19:20" x14ac:dyDescent="0.3">
      <c r="S13677" s="142"/>
      <c r="T13677" s="142"/>
    </row>
    <row r="13678" spans="19:20" x14ac:dyDescent="0.3">
      <c r="S13678" s="142"/>
      <c r="T13678" s="142"/>
    </row>
    <row r="13679" spans="19:20" x14ac:dyDescent="0.3">
      <c r="S13679" s="142"/>
      <c r="T13679" s="142"/>
    </row>
    <row r="13680" spans="19:20" x14ac:dyDescent="0.3">
      <c r="S13680" s="142"/>
      <c r="T13680" s="142"/>
    </row>
    <row r="13681" spans="19:20" x14ac:dyDescent="0.3">
      <c r="S13681" s="142"/>
      <c r="T13681" s="142"/>
    </row>
    <row r="13682" spans="19:20" x14ac:dyDescent="0.3">
      <c r="S13682" s="142"/>
      <c r="T13682" s="142"/>
    </row>
    <row r="13683" spans="19:20" x14ac:dyDescent="0.3">
      <c r="S13683" s="142"/>
      <c r="T13683" s="142"/>
    </row>
    <row r="13684" spans="19:20" x14ac:dyDescent="0.3">
      <c r="S13684" s="142"/>
      <c r="T13684" s="142"/>
    </row>
    <row r="13685" spans="19:20" x14ac:dyDescent="0.3">
      <c r="S13685" s="142"/>
      <c r="T13685" s="142"/>
    </row>
    <row r="13686" spans="19:20" x14ac:dyDescent="0.3">
      <c r="S13686" s="142"/>
      <c r="T13686" s="142"/>
    </row>
    <row r="13687" spans="19:20" x14ac:dyDescent="0.3">
      <c r="S13687" s="142"/>
      <c r="T13687" s="142"/>
    </row>
    <row r="13688" spans="19:20" x14ac:dyDescent="0.3">
      <c r="S13688" s="142"/>
      <c r="T13688" s="142"/>
    </row>
    <row r="13689" spans="19:20" x14ac:dyDescent="0.3">
      <c r="S13689" s="142"/>
      <c r="T13689" s="142"/>
    </row>
    <row r="13690" spans="19:20" x14ac:dyDescent="0.3">
      <c r="S13690" s="142"/>
      <c r="T13690" s="142"/>
    </row>
    <row r="13691" spans="19:20" x14ac:dyDescent="0.3">
      <c r="S13691" s="142"/>
      <c r="T13691" s="142"/>
    </row>
    <row r="13692" spans="19:20" x14ac:dyDescent="0.3">
      <c r="S13692" s="142"/>
      <c r="T13692" s="142"/>
    </row>
    <row r="13693" spans="19:20" x14ac:dyDescent="0.3">
      <c r="S13693" s="142"/>
      <c r="T13693" s="142"/>
    </row>
    <row r="13694" spans="19:20" x14ac:dyDescent="0.3">
      <c r="S13694" s="142"/>
      <c r="T13694" s="142"/>
    </row>
    <row r="13695" spans="19:20" x14ac:dyDescent="0.3">
      <c r="S13695" s="142"/>
      <c r="T13695" s="142"/>
    </row>
    <row r="13696" spans="19:20" x14ac:dyDescent="0.3">
      <c r="S13696" s="142"/>
      <c r="T13696" s="142"/>
    </row>
    <row r="13697" spans="19:20" x14ac:dyDescent="0.3">
      <c r="S13697" s="142"/>
      <c r="T13697" s="142"/>
    </row>
    <row r="13698" spans="19:20" x14ac:dyDescent="0.3">
      <c r="S13698" s="142"/>
      <c r="T13698" s="142"/>
    </row>
    <row r="13699" spans="19:20" x14ac:dyDescent="0.3">
      <c r="S13699" s="142"/>
      <c r="T13699" s="142"/>
    </row>
    <row r="13700" spans="19:20" x14ac:dyDescent="0.3">
      <c r="S13700" s="142"/>
      <c r="T13700" s="142"/>
    </row>
    <row r="13701" spans="19:20" x14ac:dyDescent="0.3">
      <c r="S13701" s="142"/>
      <c r="T13701" s="142"/>
    </row>
    <row r="13702" spans="19:20" x14ac:dyDescent="0.3">
      <c r="S13702" s="142"/>
      <c r="T13702" s="142"/>
    </row>
    <row r="13703" spans="19:20" x14ac:dyDescent="0.3">
      <c r="S13703" s="142"/>
      <c r="T13703" s="142"/>
    </row>
    <row r="13704" spans="19:20" x14ac:dyDescent="0.3">
      <c r="S13704" s="142"/>
      <c r="T13704" s="142"/>
    </row>
    <row r="13705" spans="19:20" x14ac:dyDescent="0.3">
      <c r="S13705" s="142"/>
      <c r="T13705" s="142"/>
    </row>
    <row r="13706" spans="19:20" x14ac:dyDescent="0.3">
      <c r="S13706" s="142"/>
      <c r="T13706" s="142"/>
    </row>
    <row r="13707" spans="19:20" x14ac:dyDescent="0.3">
      <c r="S13707" s="142"/>
      <c r="T13707" s="142"/>
    </row>
    <row r="13708" spans="19:20" x14ac:dyDescent="0.3">
      <c r="S13708" s="142"/>
      <c r="T13708" s="142"/>
    </row>
    <row r="13709" spans="19:20" x14ac:dyDescent="0.3">
      <c r="S13709" s="142"/>
      <c r="T13709" s="142"/>
    </row>
    <row r="13710" spans="19:20" x14ac:dyDescent="0.3">
      <c r="S13710" s="142"/>
      <c r="T13710" s="142"/>
    </row>
    <row r="13711" spans="19:20" x14ac:dyDescent="0.3">
      <c r="S13711" s="142"/>
      <c r="T13711" s="142"/>
    </row>
    <row r="13712" spans="19:20" x14ac:dyDescent="0.3">
      <c r="S13712" s="142"/>
      <c r="T13712" s="142"/>
    </row>
    <row r="13713" spans="19:20" x14ac:dyDescent="0.3">
      <c r="S13713" s="142"/>
      <c r="T13713" s="142"/>
    </row>
    <row r="13714" spans="19:20" x14ac:dyDescent="0.3">
      <c r="S13714" s="142"/>
      <c r="T13714" s="142"/>
    </row>
    <row r="13715" spans="19:20" x14ac:dyDescent="0.3">
      <c r="S13715" s="142"/>
      <c r="T13715" s="142"/>
    </row>
    <row r="13716" spans="19:20" x14ac:dyDescent="0.3">
      <c r="S13716" s="142"/>
      <c r="T13716" s="142"/>
    </row>
    <row r="13717" spans="19:20" x14ac:dyDescent="0.3">
      <c r="S13717" s="142"/>
      <c r="T13717" s="142"/>
    </row>
    <row r="13718" spans="19:20" x14ac:dyDescent="0.3">
      <c r="S13718" s="142"/>
      <c r="T13718" s="142"/>
    </row>
    <row r="13719" spans="19:20" x14ac:dyDescent="0.3">
      <c r="S13719" s="142"/>
      <c r="T13719" s="142"/>
    </row>
    <row r="13720" spans="19:20" x14ac:dyDescent="0.3">
      <c r="S13720" s="142"/>
      <c r="T13720" s="142"/>
    </row>
    <row r="13721" spans="19:20" x14ac:dyDescent="0.3">
      <c r="S13721" s="142"/>
      <c r="T13721" s="142"/>
    </row>
    <row r="13722" spans="19:20" x14ac:dyDescent="0.3">
      <c r="S13722" s="142"/>
      <c r="T13722" s="142"/>
    </row>
    <row r="13723" spans="19:20" x14ac:dyDescent="0.3">
      <c r="S13723" s="142"/>
      <c r="T13723" s="142"/>
    </row>
    <row r="13724" spans="19:20" x14ac:dyDescent="0.3">
      <c r="S13724" s="142"/>
      <c r="T13724" s="142"/>
    </row>
    <row r="13725" spans="19:20" x14ac:dyDescent="0.3">
      <c r="S13725" s="142"/>
      <c r="T13725" s="142"/>
    </row>
    <row r="13726" spans="19:20" x14ac:dyDescent="0.3">
      <c r="S13726" s="142"/>
      <c r="T13726" s="142"/>
    </row>
    <row r="13727" spans="19:20" x14ac:dyDescent="0.3">
      <c r="S13727" s="142"/>
      <c r="T13727" s="142"/>
    </row>
    <row r="13728" spans="19:20" x14ac:dyDescent="0.3">
      <c r="S13728" s="142"/>
      <c r="T13728" s="142"/>
    </row>
    <row r="13729" spans="19:20" x14ac:dyDescent="0.3">
      <c r="S13729" s="142"/>
      <c r="T13729" s="142"/>
    </row>
    <row r="13730" spans="19:20" x14ac:dyDescent="0.3">
      <c r="S13730" s="142"/>
      <c r="T13730" s="142"/>
    </row>
    <row r="13731" spans="19:20" x14ac:dyDescent="0.3">
      <c r="S13731" s="142"/>
      <c r="T13731" s="142"/>
    </row>
    <row r="13732" spans="19:20" x14ac:dyDescent="0.3">
      <c r="S13732" s="142"/>
      <c r="T13732" s="142"/>
    </row>
    <row r="13733" spans="19:20" x14ac:dyDescent="0.3">
      <c r="S13733" s="142"/>
      <c r="T13733" s="142"/>
    </row>
    <row r="13734" spans="19:20" x14ac:dyDescent="0.3">
      <c r="S13734" s="142"/>
      <c r="T13734" s="142"/>
    </row>
    <row r="13735" spans="19:20" x14ac:dyDescent="0.3">
      <c r="S13735" s="142"/>
      <c r="T13735" s="142"/>
    </row>
    <row r="13736" spans="19:20" x14ac:dyDescent="0.3">
      <c r="S13736" s="142"/>
      <c r="T13736" s="142"/>
    </row>
    <row r="13737" spans="19:20" x14ac:dyDescent="0.3">
      <c r="S13737" s="142"/>
      <c r="T13737" s="142"/>
    </row>
    <row r="13738" spans="19:20" x14ac:dyDescent="0.3">
      <c r="S13738" s="142"/>
      <c r="T13738" s="142"/>
    </row>
    <row r="13739" spans="19:20" x14ac:dyDescent="0.3">
      <c r="S13739" s="142"/>
      <c r="T13739" s="142"/>
    </row>
    <row r="13740" spans="19:20" x14ac:dyDescent="0.3">
      <c r="S13740" s="142"/>
      <c r="T13740" s="142"/>
    </row>
    <row r="13741" spans="19:20" x14ac:dyDescent="0.3">
      <c r="S13741" s="142"/>
      <c r="T13741" s="142"/>
    </row>
    <row r="13742" spans="19:20" x14ac:dyDescent="0.3">
      <c r="S13742" s="142"/>
      <c r="T13742" s="142"/>
    </row>
    <row r="13743" spans="19:20" x14ac:dyDescent="0.3">
      <c r="S13743" s="142"/>
      <c r="T13743" s="142"/>
    </row>
    <row r="13744" spans="19:20" x14ac:dyDescent="0.3">
      <c r="S13744" s="142"/>
      <c r="T13744" s="142"/>
    </row>
    <row r="13745" spans="19:20" x14ac:dyDescent="0.3">
      <c r="S13745" s="142"/>
      <c r="T13745" s="142"/>
    </row>
    <row r="13746" spans="19:20" x14ac:dyDescent="0.3">
      <c r="S13746" s="142"/>
      <c r="T13746" s="142"/>
    </row>
    <row r="13747" spans="19:20" x14ac:dyDescent="0.3">
      <c r="S13747" s="142"/>
      <c r="T13747" s="142"/>
    </row>
    <row r="13748" spans="19:20" x14ac:dyDescent="0.3">
      <c r="S13748" s="142"/>
      <c r="T13748" s="142"/>
    </row>
    <row r="13749" spans="19:20" x14ac:dyDescent="0.3">
      <c r="S13749" s="142"/>
      <c r="T13749" s="142"/>
    </row>
    <row r="13750" spans="19:20" x14ac:dyDescent="0.3">
      <c r="S13750" s="142"/>
      <c r="T13750" s="142"/>
    </row>
    <row r="13751" spans="19:20" x14ac:dyDescent="0.3">
      <c r="S13751" s="142"/>
      <c r="T13751" s="142"/>
    </row>
    <row r="13752" spans="19:20" x14ac:dyDescent="0.3">
      <c r="S13752" s="142"/>
      <c r="T13752" s="142"/>
    </row>
    <row r="13753" spans="19:20" x14ac:dyDescent="0.3">
      <c r="S13753" s="142"/>
      <c r="T13753" s="142"/>
    </row>
    <row r="13754" spans="19:20" x14ac:dyDescent="0.3">
      <c r="S13754" s="142"/>
      <c r="T13754" s="142"/>
    </row>
    <row r="13755" spans="19:20" x14ac:dyDescent="0.3">
      <c r="S13755" s="142"/>
      <c r="T13755" s="142"/>
    </row>
    <row r="13756" spans="19:20" x14ac:dyDescent="0.3">
      <c r="S13756" s="142"/>
      <c r="T13756" s="142"/>
    </row>
    <row r="13757" spans="19:20" x14ac:dyDescent="0.3">
      <c r="S13757" s="142"/>
      <c r="T13757" s="142"/>
    </row>
    <row r="13758" spans="19:20" x14ac:dyDescent="0.3">
      <c r="S13758" s="142"/>
      <c r="T13758" s="142"/>
    </row>
    <row r="13759" spans="19:20" x14ac:dyDescent="0.3">
      <c r="S13759" s="142"/>
      <c r="T13759" s="142"/>
    </row>
    <row r="13760" spans="19:20" x14ac:dyDescent="0.3">
      <c r="S13760" s="142"/>
      <c r="T13760" s="142"/>
    </row>
    <row r="13761" spans="19:20" x14ac:dyDescent="0.3">
      <c r="S13761" s="142"/>
      <c r="T13761" s="142"/>
    </row>
    <row r="13762" spans="19:20" x14ac:dyDescent="0.3">
      <c r="S13762" s="142"/>
      <c r="T13762" s="142"/>
    </row>
    <row r="13763" spans="19:20" x14ac:dyDescent="0.3">
      <c r="S13763" s="142"/>
      <c r="T13763" s="142"/>
    </row>
    <row r="13764" spans="19:20" x14ac:dyDescent="0.3">
      <c r="S13764" s="142"/>
      <c r="T13764" s="142"/>
    </row>
    <row r="13765" spans="19:20" x14ac:dyDescent="0.3">
      <c r="S13765" s="142"/>
      <c r="T13765" s="142"/>
    </row>
    <row r="13766" spans="19:20" x14ac:dyDescent="0.3">
      <c r="S13766" s="142"/>
      <c r="T13766" s="142"/>
    </row>
    <row r="13767" spans="19:20" x14ac:dyDescent="0.3">
      <c r="S13767" s="142"/>
      <c r="T13767" s="142"/>
    </row>
    <row r="13768" spans="19:20" x14ac:dyDescent="0.3">
      <c r="S13768" s="142"/>
      <c r="T13768" s="142"/>
    </row>
    <row r="13769" spans="19:20" x14ac:dyDescent="0.3">
      <c r="S13769" s="142"/>
      <c r="T13769" s="142"/>
    </row>
    <row r="13770" spans="19:20" x14ac:dyDescent="0.3">
      <c r="S13770" s="142"/>
      <c r="T13770" s="142"/>
    </row>
    <row r="13771" spans="19:20" x14ac:dyDescent="0.3">
      <c r="S13771" s="142"/>
      <c r="T13771" s="142"/>
    </row>
    <row r="13772" spans="19:20" x14ac:dyDescent="0.3">
      <c r="S13772" s="142"/>
      <c r="T13772" s="142"/>
    </row>
    <row r="13773" spans="19:20" x14ac:dyDescent="0.3">
      <c r="S13773" s="142"/>
      <c r="T13773" s="142"/>
    </row>
    <row r="13774" spans="19:20" x14ac:dyDescent="0.3">
      <c r="S13774" s="142"/>
      <c r="T13774" s="142"/>
    </row>
    <row r="13775" spans="19:20" x14ac:dyDescent="0.3">
      <c r="S13775" s="142"/>
      <c r="T13775" s="142"/>
    </row>
    <row r="13776" spans="19:20" x14ac:dyDescent="0.3">
      <c r="S13776" s="142"/>
      <c r="T13776" s="142"/>
    </row>
    <row r="13777" spans="19:20" x14ac:dyDescent="0.3">
      <c r="S13777" s="142"/>
      <c r="T13777" s="142"/>
    </row>
    <row r="13778" spans="19:20" x14ac:dyDescent="0.3">
      <c r="S13778" s="142"/>
      <c r="T13778" s="142"/>
    </row>
    <row r="13779" spans="19:20" x14ac:dyDescent="0.3">
      <c r="S13779" s="142"/>
      <c r="T13779" s="142"/>
    </row>
    <row r="13780" spans="19:20" x14ac:dyDescent="0.3">
      <c r="S13780" s="142"/>
      <c r="T13780" s="142"/>
    </row>
    <row r="13781" spans="19:20" x14ac:dyDescent="0.3">
      <c r="S13781" s="142"/>
      <c r="T13781" s="142"/>
    </row>
    <row r="13782" spans="19:20" x14ac:dyDescent="0.3">
      <c r="S13782" s="142"/>
      <c r="T13782" s="142"/>
    </row>
    <row r="13783" spans="19:20" x14ac:dyDescent="0.3">
      <c r="S13783" s="142"/>
      <c r="T13783" s="142"/>
    </row>
    <row r="13784" spans="19:20" x14ac:dyDescent="0.3">
      <c r="S13784" s="142"/>
      <c r="T13784" s="142"/>
    </row>
    <row r="13785" spans="19:20" x14ac:dyDescent="0.3">
      <c r="S13785" s="142"/>
      <c r="T13785" s="142"/>
    </row>
    <row r="13786" spans="19:20" x14ac:dyDescent="0.3">
      <c r="S13786" s="142"/>
      <c r="T13786" s="142"/>
    </row>
    <row r="13787" spans="19:20" x14ac:dyDescent="0.3">
      <c r="S13787" s="142"/>
      <c r="T13787" s="142"/>
    </row>
    <row r="13788" spans="19:20" x14ac:dyDescent="0.3">
      <c r="S13788" s="142"/>
      <c r="T13788" s="142"/>
    </row>
    <row r="13789" spans="19:20" x14ac:dyDescent="0.3">
      <c r="S13789" s="142"/>
      <c r="T13789" s="142"/>
    </row>
    <row r="13790" spans="19:20" x14ac:dyDescent="0.3">
      <c r="S13790" s="142"/>
      <c r="T13790" s="142"/>
    </row>
    <row r="13791" spans="19:20" x14ac:dyDescent="0.3">
      <c r="S13791" s="142"/>
      <c r="T13791" s="142"/>
    </row>
    <row r="13792" spans="19:20" x14ac:dyDescent="0.3">
      <c r="S13792" s="142"/>
      <c r="T13792" s="142"/>
    </row>
    <row r="13793" spans="19:20" x14ac:dyDescent="0.3">
      <c r="S13793" s="142"/>
      <c r="T13793" s="142"/>
    </row>
    <row r="13794" spans="19:20" x14ac:dyDescent="0.3">
      <c r="S13794" s="142"/>
      <c r="T13794" s="142"/>
    </row>
    <row r="13795" spans="19:20" x14ac:dyDescent="0.3">
      <c r="S13795" s="142"/>
      <c r="T13795" s="142"/>
    </row>
    <row r="13796" spans="19:20" x14ac:dyDescent="0.3">
      <c r="S13796" s="142"/>
      <c r="T13796" s="142"/>
    </row>
    <row r="13797" spans="19:20" x14ac:dyDescent="0.3">
      <c r="S13797" s="142"/>
      <c r="T13797" s="142"/>
    </row>
    <row r="13798" spans="19:20" x14ac:dyDescent="0.3">
      <c r="S13798" s="142"/>
      <c r="T13798" s="142"/>
    </row>
    <row r="13799" spans="19:20" x14ac:dyDescent="0.3">
      <c r="S13799" s="142"/>
      <c r="T13799" s="142"/>
    </row>
    <row r="13800" spans="19:20" x14ac:dyDescent="0.3">
      <c r="S13800" s="142"/>
      <c r="T13800" s="142"/>
    </row>
    <row r="13801" spans="19:20" x14ac:dyDescent="0.3">
      <c r="S13801" s="142"/>
      <c r="T13801" s="142"/>
    </row>
    <row r="13802" spans="19:20" x14ac:dyDescent="0.3">
      <c r="S13802" s="142"/>
      <c r="T13802" s="142"/>
    </row>
    <row r="13803" spans="19:20" x14ac:dyDescent="0.3">
      <c r="S13803" s="142"/>
      <c r="T13803" s="142"/>
    </row>
    <row r="13804" spans="19:20" x14ac:dyDescent="0.3">
      <c r="S13804" s="142"/>
      <c r="T13804" s="142"/>
    </row>
    <row r="13805" spans="19:20" x14ac:dyDescent="0.3">
      <c r="S13805" s="142"/>
      <c r="T13805" s="142"/>
    </row>
    <row r="13806" spans="19:20" x14ac:dyDescent="0.3">
      <c r="S13806" s="142"/>
      <c r="T13806" s="142"/>
    </row>
    <row r="13807" spans="19:20" x14ac:dyDescent="0.3">
      <c r="S13807" s="142"/>
      <c r="T13807" s="142"/>
    </row>
    <row r="13808" spans="19:20" x14ac:dyDescent="0.3">
      <c r="S13808" s="142"/>
      <c r="T13808" s="142"/>
    </row>
    <row r="13809" spans="19:20" x14ac:dyDescent="0.3">
      <c r="S13809" s="142"/>
      <c r="T13809" s="142"/>
    </row>
    <row r="13810" spans="19:20" x14ac:dyDescent="0.3">
      <c r="S13810" s="142"/>
      <c r="T13810" s="142"/>
    </row>
    <row r="13811" spans="19:20" x14ac:dyDescent="0.3">
      <c r="S13811" s="142"/>
      <c r="T13811" s="142"/>
    </row>
    <row r="13812" spans="19:20" x14ac:dyDescent="0.3">
      <c r="S13812" s="142"/>
      <c r="T13812" s="142"/>
    </row>
    <row r="13813" spans="19:20" x14ac:dyDescent="0.3">
      <c r="S13813" s="142"/>
      <c r="T13813" s="142"/>
    </row>
    <row r="13814" spans="19:20" x14ac:dyDescent="0.3">
      <c r="S13814" s="142"/>
      <c r="T13814" s="142"/>
    </row>
    <row r="13815" spans="19:20" x14ac:dyDescent="0.3">
      <c r="S13815" s="142"/>
      <c r="T13815" s="142"/>
    </row>
    <row r="13816" spans="19:20" x14ac:dyDescent="0.3">
      <c r="S13816" s="142"/>
      <c r="T13816" s="142"/>
    </row>
    <row r="13817" spans="19:20" x14ac:dyDescent="0.3">
      <c r="S13817" s="142"/>
      <c r="T13817" s="142"/>
    </row>
    <row r="13818" spans="19:20" x14ac:dyDescent="0.3">
      <c r="S13818" s="142"/>
      <c r="T13818" s="142"/>
    </row>
    <row r="13819" spans="19:20" x14ac:dyDescent="0.3">
      <c r="S13819" s="142"/>
      <c r="T13819" s="142"/>
    </row>
    <row r="13820" spans="19:20" x14ac:dyDescent="0.3">
      <c r="S13820" s="142"/>
      <c r="T13820" s="142"/>
    </row>
    <row r="13821" spans="19:20" x14ac:dyDescent="0.3">
      <c r="S13821" s="142"/>
      <c r="T13821" s="142"/>
    </row>
    <row r="13822" spans="19:20" x14ac:dyDescent="0.3">
      <c r="S13822" s="142"/>
      <c r="T13822" s="142"/>
    </row>
    <row r="13823" spans="19:20" x14ac:dyDescent="0.3">
      <c r="S13823" s="142"/>
      <c r="T13823" s="142"/>
    </row>
    <row r="13824" spans="19:20" x14ac:dyDescent="0.3">
      <c r="S13824" s="142"/>
      <c r="T13824" s="142"/>
    </row>
    <row r="13825" spans="19:20" x14ac:dyDescent="0.3">
      <c r="S13825" s="142"/>
      <c r="T13825" s="142"/>
    </row>
    <row r="13826" spans="19:20" x14ac:dyDescent="0.3">
      <c r="S13826" s="142"/>
      <c r="T13826" s="142"/>
    </row>
    <row r="13827" spans="19:20" x14ac:dyDescent="0.3">
      <c r="S13827" s="142"/>
      <c r="T13827" s="142"/>
    </row>
    <row r="13828" spans="19:20" x14ac:dyDescent="0.3">
      <c r="S13828" s="142"/>
      <c r="T13828" s="142"/>
    </row>
    <row r="13829" spans="19:20" x14ac:dyDescent="0.3">
      <c r="S13829" s="142"/>
      <c r="T13829" s="142"/>
    </row>
    <row r="13830" spans="19:20" x14ac:dyDescent="0.3">
      <c r="S13830" s="142"/>
      <c r="T13830" s="142"/>
    </row>
    <row r="13831" spans="19:20" x14ac:dyDescent="0.3">
      <c r="S13831" s="142"/>
      <c r="T13831" s="142"/>
    </row>
    <row r="13832" spans="19:20" x14ac:dyDescent="0.3">
      <c r="S13832" s="142"/>
      <c r="T13832" s="142"/>
    </row>
    <row r="13833" spans="19:20" x14ac:dyDescent="0.3">
      <c r="S13833" s="142"/>
      <c r="T13833" s="142"/>
    </row>
    <row r="13834" spans="19:20" x14ac:dyDescent="0.3">
      <c r="S13834" s="142"/>
      <c r="T13834" s="142"/>
    </row>
    <row r="13835" spans="19:20" x14ac:dyDescent="0.3">
      <c r="S13835" s="142"/>
      <c r="T13835" s="142"/>
    </row>
    <row r="13836" spans="19:20" x14ac:dyDescent="0.3">
      <c r="S13836" s="142"/>
      <c r="T13836" s="142"/>
    </row>
    <row r="13837" spans="19:20" x14ac:dyDescent="0.3">
      <c r="S13837" s="142"/>
      <c r="T13837" s="142"/>
    </row>
    <row r="13838" spans="19:20" x14ac:dyDescent="0.3">
      <c r="S13838" s="142"/>
      <c r="T13838" s="142"/>
    </row>
    <row r="13839" spans="19:20" x14ac:dyDescent="0.3">
      <c r="S13839" s="142"/>
      <c r="T13839" s="142"/>
    </row>
    <row r="13840" spans="19:20" x14ac:dyDescent="0.3">
      <c r="S13840" s="142"/>
      <c r="T13840" s="142"/>
    </row>
    <row r="13841" spans="19:20" x14ac:dyDescent="0.3">
      <c r="S13841" s="142"/>
      <c r="T13841" s="142"/>
    </row>
    <row r="13842" spans="19:20" x14ac:dyDescent="0.3">
      <c r="S13842" s="142"/>
      <c r="T13842" s="142"/>
    </row>
    <row r="13843" spans="19:20" x14ac:dyDescent="0.3">
      <c r="S13843" s="142"/>
      <c r="T13843" s="142"/>
    </row>
    <row r="13844" spans="19:20" x14ac:dyDescent="0.3">
      <c r="S13844" s="142"/>
      <c r="T13844" s="142"/>
    </row>
    <row r="13845" spans="19:20" x14ac:dyDescent="0.3">
      <c r="S13845" s="142"/>
      <c r="T13845" s="142"/>
    </row>
    <row r="13846" spans="19:20" x14ac:dyDescent="0.3">
      <c r="S13846" s="142"/>
      <c r="T13846" s="142"/>
    </row>
    <row r="13847" spans="19:20" x14ac:dyDescent="0.3">
      <c r="S13847" s="142"/>
      <c r="T13847" s="142"/>
    </row>
    <row r="13848" spans="19:20" x14ac:dyDescent="0.3">
      <c r="S13848" s="142"/>
      <c r="T13848" s="142"/>
    </row>
    <row r="13849" spans="19:20" x14ac:dyDescent="0.3">
      <c r="S13849" s="142"/>
      <c r="T13849" s="142"/>
    </row>
    <row r="13850" spans="19:20" x14ac:dyDescent="0.3">
      <c r="S13850" s="142"/>
      <c r="T13850" s="142"/>
    </row>
    <row r="13851" spans="19:20" x14ac:dyDescent="0.3">
      <c r="S13851" s="142"/>
      <c r="T13851" s="142"/>
    </row>
    <row r="13852" spans="19:20" x14ac:dyDescent="0.3">
      <c r="S13852" s="142"/>
      <c r="T13852" s="142"/>
    </row>
    <row r="13853" spans="19:20" x14ac:dyDescent="0.3">
      <c r="S13853" s="142"/>
      <c r="T13853" s="142"/>
    </row>
    <row r="13854" spans="19:20" x14ac:dyDescent="0.3">
      <c r="S13854" s="142"/>
      <c r="T13854" s="142"/>
    </row>
    <row r="13855" spans="19:20" x14ac:dyDescent="0.3">
      <c r="S13855" s="142"/>
      <c r="T13855" s="142"/>
    </row>
    <row r="13856" spans="19:20" x14ac:dyDescent="0.3">
      <c r="S13856" s="142"/>
      <c r="T13856" s="142"/>
    </row>
    <row r="13857" spans="19:20" x14ac:dyDescent="0.3">
      <c r="S13857" s="142"/>
      <c r="T13857" s="142"/>
    </row>
    <row r="13858" spans="19:20" x14ac:dyDescent="0.3">
      <c r="S13858" s="142"/>
      <c r="T13858" s="142"/>
    </row>
    <row r="13859" spans="19:20" x14ac:dyDescent="0.3">
      <c r="S13859" s="142"/>
      <c r="T13859" s="142"/>
    </row>
    <row r="13860" spans="19:20" x14ac:dyDescent="0.3">
      <c r="S13860" s="142"/>
      <c r="T13860" s="142"/>
    </row>
    <row r="13861" spans="19:20" x14ac:dyDescent="0.3">
      <c r="S13861" s="142"/>
      <c r="T13861" s="142"/>
    </row>
    <row r="13862" spans="19:20" x14ac:dyDescent="0.3">
      <c r="S13862" s="142"/>
      <c r="T13862" s="142"/>
    </row>
    <row r="13863" spans="19:20" x14ac:dyDescent="0.3">
      <c r="S13863" s="142"/>
      <c r="T13863" s="142"/>
    </row>
    <row r="13864" spans="19:20" x14ac:dyDescent="0.3">
      <c r="S13864" s="142"/>
      <c r="T13864" s="142"/>
    </row>
    <row r="13865" spans="19:20" x14ac:dyDescent="0.3">
      <c r="S13865" s="142"/>
      <c r="T13865" s="142"/>
    </row>
    <row r="13866" spans="19:20" x14ac:dyDescent="0.3">
      <c r="S13866" s="142"/>
      <c r="T13866" s="142"/>
    </row>
    <row r="13867" spans="19:20" x14ac:dyDescent="0.3">
      <c r="S13867" s="142"/>
      <c r="T13867" s="142"/>
    </row>
    <row r="13868" spans="19:20" x14ac:dyDescent="0.3">
      <c r="S13868" s="142"/>
      <c r="T13868" s="142"/>
    </row>
    <row r="13869" spans="19:20" x14ac:dyDescent="0.3">
      <c r="S13869" s="142"/>
      <c r="T13869" s="142"/>
    </row>
    <row r="13870" spans="19:20" x14ac:dyDescent="0.3">
      <c r="S13870" s="142"/>
      <c r="T13870" s="142"/>
    </row>
    <row r="13871" spans="19:20" x14ac:dyDescent="0.3">
      <c r="S13871" s="142"/>
      <c r="T13871" s="142"/>
    </row>
    <row r="13872" spans="19:20" x14ac:dyDescent="0.3">
      <c r="S13872" s="142"/>
      <c r="T13872" s="142"/>
    </row>
    <row r="13873" spans="19:20" x14ac:dyDescent="0.3">
      <c r="S13873" s="142"/>
      <c r="T13873" s="142"/>
    </row>
    <row r="13874" spans="19:20" x14ac:dyDescent="0.3">
      <c r="S13874" s="142"/>
      <c r="T13874" s="142"/>
    </row>
    <row r="13875" spans="19:20" x14ac:dyDescent="0.3">
      <c r="S13875" s="142"/>
      <c r="T13875" s="142"/>
    </row>
    <row r="13876" spans="19:20" x14ac:dyDescent="0.3">
      <c r="S13876" s="142"/>
      <c r="T13876" s="142"/>
    </row>
    <row r="13877" spans="19:20" x14ac:dyDescent="0.3">
      <c r="S13877" s="142"/>
      <c r="T13877" s="142"/>
    </row>
    <row r="13878" spans="19:20" x14ac:dyDescent="0.3">
      <c r="S13878" s="142"/>
      <c r="T13878" s="142"/>
    </row>
    <row r="13879" spans="19:20" x14ac:dyDescent="0.3">
      <c r="S13879" s="142"/>
      <c r="T13879" s="142"/>
    </row>
    <row r="13880" spans="19:20" x14ac:dyDescent="0.3">
      <c r="S13880" s="142"/>
      <c r="T13880" s="142"/>
    </row>
    <row r="13881" spans="19:20" x14ac:dyDescent="0.3">
      <c r="S13881" s="142"/>
      <c r="T13881" s="142"/>
    </row>
    <row r="13882" spans="19:20" x14ac:dyDescent="0.3">
      <c r="S13882" s="142"/>
      <c r="T13882" s="142"/>
    </row>
    <row r="13883" spans="19:20" x14ac:dyDescent="0.3">
      <c r="S13883" s="142"/>
      <c r="T13883" s="142"/>
    </row>
    <row r="13884" spans="19:20" x14ac:dyDescent="0.3">
      <c r="S13884" s="142"/>
      <c r="T13884" s="142"/>
    </row>
    <row r="13885" spans="19:20" x14ac:dyDescent="0.3">
      <c r="S13885" s="142"/>
      <c r="T13885" s="142"/>
    </row>
    <row r="13886" spans="19:20" x14ac:dyDescent="0.3">
      <c r="S13886" s="142"/>
      <c r="T13886" s="142"/>
    </row>
    <row r="13887" spans="19:20" x14ac:dyDescent="0.3">
      <c r="S13887" s="142"/>
      <c r="T13887" s="142"/>
    </row>
    <row r="13888" spans="19:20" x14ac:dyDescent="0.3">
      <c r="S13888" s="142"/>
      <c r="T13888" s="142"/>
    </row>
    <row r="13889" spans="19:20" x14ac:dyDescent="0.3">
      <c r="S13889" s="142"/>
      <c r="T13889" s="142"/>
    </row>
    <row r="13890" spans="19:20" x14ac:dyDescent="0.3">
      <c r="S13890" s="142"/>
      <c r="T13890" s="142"/>
    </row>
    <row r="13891" spans="19:20" x14ac:dyDescent="0.3">
      <c r="S13891" s="142"/>
      <c r="T13891" s="142"/>
    </row>
    <row r="13892" spans="19:20" x14ac:dyDescent="0.3">
      <c r="S13892" s="142"/>
      <c r="T13892" s="142"/>
    </row>
    <row r="13893" spans="19:20" x14ac:dyDescent="0.3">
      <c r="S13893" s="142"/>
      <c r="T13893" s="142"/>
    </row>
    <row r="13894" spans="19:20" x14ac:dyDescent="0.3">
      <c r="S13894" s="142"/>
      <c r="T13894" s="142"/>
    </row>
    <row r="13895" spans="19:20" x14ac:dyDescent="0.3">
      <c r="S13895" s="142"/>
      <c r="T13895" s="142"/>
    </row>
    <row r="13896" spans="19:20" x14ac:dyDescent="0.3">
      <c r="S13896" s="142"/>
      <c r="T13896" s="142"/>
    </row>
    <row r="13897" spans="19:20" x14ac:dyDescent="0.3">
      <c r="S13897" s="142"/>
      <c r="T13897" s="142"/>
    </row>
    <row r="13898" spans="19:20" x14ac:dyDescent="0.3">
      <c r="S13898" s="142"/>
      <c r="T13898" s="142"/>
    </row>
    <row r="13899" spans="19:20" x14ac:dyDescent="0.3">
      <c r="S13899" s="142"/>
      <c r="T13899" s="142"/>
    </row>
    <row r="13900" spans="19:20" x14ac:dyDescent="0.3">
      <c r="S13900" s="142"/>
      <c r="T13900" s="142"/>
    </row>
    <row r="13901" spans="19:20" x14ac:dyDescent="0.3">
      <c r="S13901" s="142"/>
      <c r="T13901" s="142"/>
    </row>
    <row r="13902" spans="19:20" x14ac:dyDescent="0.3">
      <c r="S13902" s="142"/>
      <c r="T13902" s="142"/>
    </row>
    <row r="13903" spans="19:20" x14ac:dyDescent="0.3">
      <c r="S13903" s="142"/>
      <c r="T13903" s="142"/>
    </row>
    <row r="13904" spans="19:20" x14ac:dyDescent="0.3">
      <c r="S13904" s="142"/>
      <c r="T13904" s="142"/>
    </row>
    <row r="13905" spans="19:20" x14ac:dyDescent="0.3">
      <c r="S13905" s="142"/>
      <c r="T13905" s="142"/>
    </row>
    <row r="13906" spans="19:20" x14ac:dyDescent="0.3">
      <c r="S13906" s="142"/>
      <c r="T13906" s="142"/>
    </row>
    <row r="13907" spans="19:20" x14ac:dyDescent="0.3">
      <c r="S13907" s="142"/>
      <c r="T13907" s="142"/>
    </row>
    <row r="13908" spans="19:20" x14ac:dyDescent="0.3">
      <c r="S13908" s="142"/>
      <c r="T13908" s="142"/>
    </row>
    <row r="13909" spans="19:20" x14ac:dyDescent="0.3">
      <c r="S13909" s="142"/>
      <c r="T13909" s="142"/>
    </row>
    <row r="13910" spans="19:20" x14ac:dyDescent="0.3">
      <c r="S13910" s="142"/>
      <c r="T13910" s="142"/>
    </row>
    <row r="13911" spans="19:20" x14ac:dyDescent="0.3">
      <c r="S13911" s="142"/>
      <c r="T13911" s="142"/>
    </row>
    <row r="13912" spans="19:20" x14ac:dyDescent="0.3">
      <c r="S13912" s="142"/>
      <c r="T13912" s="142"/>
    </row>
    <row r="13913" spans="19:20" x14ac:dyDescent="0.3">
      <c r="S13913" s="142"/>
      <c r="T13913" s="142"/>
    </row>
    <row r="13914" spans="19:20" x14ac:dyDescent="0.3">
      <c r="S13914" s="142"/>
      <c r="T13914" s="142"/>
    </row>
    <row r="13915" spans="19:20" x14ac:dyDescent="0.3">
      <c r="S13915" s="142"/>
      <c r="T13915" s="142"/>
    </row>
    <row r="13916" spans="19:20" x14ac:dyDescent="0.3">
      <c r="S13916" s="142"/>
      <c r="T13916" s="142"/>
    </row>
    <row r="13917" spans="19:20" x14ac:dyDescent="0.3">
      <c r="S13917" s="142"/>
      <c r="T13917" s="142"/>
    </row>
    <row r="13918" spans="19:20" x14ac:dyDescent="0.3">
      <c r="S13918" s="142"/>
      <c r="T13918" s="142"/>
    </row>
    <row r="13919" spans="19:20" x14ac:dyDescent="0.3">
      <c r="S13919" s="142"/>
      <c r="T13919" s="142"/>
    </row>
    <row r="13920" spans="19:20" x14ac:dyDescent="0.3">
      <c r="S13920" s="142"/>
      <c r="T13920" s="142"/>
    </row>
    <row r="13921" spans="19:20" x14ac:dyDescent="0.3">
      <c r="S13921" s="142"/>
      <c r="T13921" s="142"/>
    </row>
    <row r="13922" spans="19:20" x14ac:dyDescent="0.3">
      <c r="S13922" s="142"/>
      <c r="T13922" s="142"/>
    </row>
    <row r="13923" spans="19:20" x14ac:dyDescent="0.3">
      <c r="S13923" s="142"/>
      <c r="T13923" s="142"/>
    </row>
    <row r="13924" spans="19:20" x14ac:dyDescent="0.3">
      <c r="S13924" s="142"/>
      <c r="T13924" s="142"/>
    </row>
    <row r="13925" spans="19:20" x14ac:dyDescent="0.3">
      <c r="S13925" s="142"/>
      <c r="T13925" s="142"/>
    </row>
    <row r="13926" spans="19:20" x14ac:dyDescent="0.3">
      <c r="S13926" s="142"/>
      <c r="T13926" s="142"/>
    </row>
    <row r="13927" spans="19:20" x14ac:dyDescent="0.3">
      <c r="S13927" s="142"/>
      <c r="T13927" s="142"/>
    </row>
    <row r="13928" spans="19:20" x14ac:dyDescent="0.3">
      <c r="S13928" s="142"/>
      <c r="T13928" s="142"/>
    </row>
    <row r="13929" spans="19:20" x14ac:dyDescent="0.3">
      <c r="S13929" s="142"/>
      <c r="T13929" s="142"/>
    </row>
    <row r="13930" spans="19:20" x14ac:dyDescent="0.3">
      <c r="S13930" s="142"/>
      <c r="T13930" s="142"/>
    </row>
    <row r="13931" spans="19:20" x14ac:dyDescent="0.3">
      <c r="S13931" s="142"/>
      <c r="T13931" s="142"/>
    </row>
    <row r="13932" spans="19:20" x14ac:dyDescent="0.3">
      <c r="S13932" s="142"/>
      <c r="T13932" s="142"/>
    </row>
    <row r="13933" spans="19:20" x14ac:dyDescent="0.3">
      <c r="S13933" s="142"/>
      <c r="T13933" s="142"/>
    </row>
    <row r="13934" spans="19:20" x14ac:dyDescent="0.3">
      <c r="S13934" s="142"/>
      <c r="T13934" s="142"/>
    </row>
    <row r="13935" spans="19:20" x14ac:dyDescent="0.3">
      <c r="S13935" s="142"/>
      <c r="T13935" s="142"/>
    </row>
    <row r="13936" spans="19:20" x14ac:dyDescent="0.3">
      <c r="S13936" s="142"/>
      <c r="T13936" s="142"/>
    </row>
    <row r="13937" spans="19:20" x14ac:dyDescent="0.3">
      <c r="S13937" s="142"/>
      <c r="T13937" s="142"/>
    </row>
    <row r="13938" spans="19:20" x14ac:dyDescent="0.3">
      <c r="S13938" s="142"/>
      <c r="T13938" s="142"/>
    </row>
    <row r="13939" spans="19:20" x14ac:dyDescent="0.3">
      <c r="S13939" s="142"/>
      <c r="T13939" s="142"/>
    </row>
    <row r="13940" spans="19:20" x14ac:dyDescent="0.3">
      <c r="S13940" s="142"/>
      <c r="T13940" s="142"/>
    </row>
    <row r="13941" spans="19:20" x14ac:dyDescent="0.3">
      <c r="S13941" s="142"/>
      <c r="T13941" s="142"/>
    </row>
    <row r="13942" spans="19:20" x14ac:dyDescent="0.3">
      <c r="S13942" s="142"/>
      <c r="T13942" s="142"/>
    </row>
    <row r="13943" spans="19:20" x14ac:dyDescent="0.3">
      <c r="S13943" s="142"/>
      <c r="T13943" s="142"/>
    </row>
    <row r="13944" spans="19:20" x14ac:dyDescent="0.3">
      <c r="S13944" s="142"/>
      <c r="T13944" s="142"/>
    </row>
    <row r="13945" spans="19:20" x14ac:dyDescent="0.3">
      <c r="S13945" s="142"/>
      <c r="T13945" s="142"/>
    </row>
    <row r="13946" spans="19:20" x14ac:dyDescent="0.3">
      <c r="S13946" s="142"/>
      <c r="T13946" s="142"/>
    </row>
    <row r="13947" spans="19:20" x14ac:dyDescent="0.3">
      <c r="S13947" s="142"/>
      <c r="T13947" s="142"/>
    </row>
    <row r="13948" spans="19:20" x14ac:dyDescent="0.3">
      <c r="S13948" s="142"/>
      <c r="T13948" s="142"/>
    </row>
    <row r="13949" spans="19:20" x14ac:dyDescent="0.3">
      <c r="S13949" s="142"/>
      <c r="T13949" s="142"/>
    </row>
    <row r="13950" spans="19:20" x14ac:dyDescent="0.3">
      <c r="S13950" s="142"/>
      <c r="T13950" s="142"/>
    </row>
    <row r="13951" spans="19:20" x14ac:dyDescent="0.3">
      <c r="S13951" s="142"/>
      <c r="T13951" s="142"/>
    </row>
    <row r="13952" spans="19:20" x14ac:dyDescent="0.3">
      <c r="S13952" s="142"/>
      <c r="T13952" s="142"/>
    </row>
    <row r="13953" spans="19:20" x14ac:dyDescent="0.3">
      <c r="S13953" s="142"/>
      <c r="T13953" s="142"/>
    </row>
    <row r="13954" spans="19:20" x14ac:dyDescent="0.3">
      <c r="S13954" s="142"/>
      <c r="T13954" s="142"/>
    </row>
    <row r="13955" spans="19:20" x14ac:dyDescent="0.3">
      <c r="S13955" s="142"/>
      <c r="T13955" s="142"/>
    </row>
    <row r="13956" spans="19:20" x14ac:dyDescent="0.3">
      <c r="S13956" s="142"/>
      <c r="T13956" s="142"/>
    </row>
    <row r="13957" spans="19:20" x14ac:dyDescent="0.3">
      <c r="S13957" s="142"/>
      <c r="T13957" s="142"/>
    </row>
    <row r="13958" spans="19:20" x14ac:dyDescent="0.3">
      <c r="S13958" s="142"/>
      <c r="T13958" s="142"/>
    </row>
    <row r="13959" spans="19:20" x14ac:dyDescent="0.3">
      <c r="S13959" s="142"/>
      <c r="T13959" s="142"/>
    </row>
    <row r="13960" spans="19:20" x14ac:dyDescent="0.3">
      <c r="S13960" s="142"/>
      <c r="T13960" s="142"/>
    </row>
    <row r="13961" spans="19:20" x14ac:dyDescent="0.3">
      <c r="S13961" s="142"/>
      <c r="T13961" s="142"/>
    </row>
    <row r="13962" spans="19:20" x14ac:dyDescent="0.3">
      <c r="S13962" s="142"/>
      <c r="T13962" s="142"/>
    </row>
    <row r="13963" spans="19:20" x14ac:dyDescent="0.3">
      <c r="S13963" s="142"/>
      <c r="T13963" s="142"/>
    </row>
    <row r="13964" spans="19:20" x14ac:dyDescent="0.3">
      <c r="S13964" s="142"/>
      <c r="T13964" s="142"/>
    </row>
    <row r="13965" spans="19:20" x14ac:dyDescent="0.3">
      <c r="S13965" s="142"/>
      <c r="T13965" s="142"/>
    </row>
    <row r="13966" spans="19:20" x14ac:dyDescent="0.3">
      <c r="S13966" s="142"/>
      <c r="T13966" s="142"/>
    </row>
    <row r="13967" spans="19:20" x14ac:dyDescent="0.3">
      <c r="S13967" s="142"/>
      <c r="T13967" s="142"/>
    </row>
    <row r="13968" spans="19:20" x14ac:dyDescent="0.3">
      <c r="S13968" s="142"/>
      <c r="T13968" s="142"/>
    </row>
    <row r="13969" spans="19:20" x14ac:dyDescent="0.3">
      <c r="S13969" s="142"/>
      <c r="T13969" s="142"/>
    </row>
    <row r="13970" spans="19:20" x14ac:dyDescent="0.3">
      <c r="S13970" s="142"/>
      <c r="T13970" s="142"/>
    </row>
    <row r="13971" spans="19:20" x14ac:dyDescent="0.3">
      <c r="S13971" s="142"/>
      <c r="T13971" s="142"/>
    </row>
    <row r="13972" spans="19:20" x14ac:dyDescent="0.3">
      <c r="S13972" s="142"/>
      <c r="T13972" s="142"/>
    </row>
    <row r="13973" spans="19:20" x14ac:dyDescent="0.3">
      <c r="S13973" s="142"/>
      <c r="T13973" s="142"/>
    </row>
    <row r="13974" spans="19:20" x14ac:dyDescent="0.3">
      <c r="S13974" s="142"/>
      <c r="T13974" s="142"/>
    </row>
    <row r="13975" spans="19:20" x14ac:dyDescent="0.3">
      <c r="S13975" s="142"/>
      <c r="T13975" s="142"/>
    </row>
    <row r="13976" spans="19:20" x14ac:dyDescent="0.3">
      <c r="S13976" s="142"/>
      <c r="T13976" s="142"/>
    </row>
    <row r="13977" spans="19:20" x14ac:dyDescent="0.3">
      <c r="S13977" s="142"/>
      <c r="T13977" s="142"/>
    </row>
    <row r="13978" spans="19:20" x14ac:dyDescent="0.3">
      <c r="S13978" s="142"/>
      <c r="T13978" s="142"/>
    </row>
    <row r="13979" spans="19:20" x14ac:dyDescent="0.3">
      <c r="S13979" s="142"/>
      <c r="T13979" s="142"/>
    </row>
    <row r="13980" spans="19:20" x14ac:dyDescent="0.3">
      <c r="S13980" s="142"/>
      <c r="T13980" s="142"/>
    </row>
    <row r="13981" spans="19:20" x14ac:dyDescent="0.3">
      <c r="S13981" s="142"/>
      <c r="T13981" s="142"/>
    </row>
    <row r="13982" spans="19:20" x14ac:dyDescent="0.3">
      <c r="S13982" s="142"/>
      <c r="T13982" s="142"/>
    </row>
    <row r="13983" spans="19:20" x14ac:dyDescent="0.3">
      <c r="S13983" s="142"/>
      <c r="T13983" s="142"/>
    </row>
    <row r="13984" spans="19:20" x14ac:dyDescent="0.3">
      <c r="S13984" s="142"/>
      <c r="T13984" s="142"/>
    </row>
    <row r="13985" spans="19:20" x14ac:dyDescent="0.3">
      <c r="S13985" s="142"/>
      <c r="T13985" s="142"/>
    </row>
    <row r="13986" spans="19:20" x14ac:dyDescent="0.3">
      <c r="S13986" s="142"/>
      <c r="T13986" s="142"/>
    </row>
    <row r="13987" spans="19:20" x14ac:dyDescent="0.3">
      <c r="S13987" s="142"/>
      <c r="T13987" s="142"/>
    </row>
    <row r="13988" spans="19:20" x14ac:dyDescent="0.3">
      <c r="S13988" s="142"/>
      <c r="T13988" s="142"/>
    </row>
    <row r="13989" spans="19:20" x14ac:dyDescent="0.3">
      <c r="S13989" s="142"/>
      <c r="T13989" s="142"/>
    </row>
    <row r="13990" spans="19:20" x14ac:dyDescent="0.3">
      <c r="S13990" s="142"/>
      <c r="T13990" s="142"/>
    </row>
    <row r="13991" spans="19:20" x14ac:dyDescent="0.3">
      <c r="S13991" s="142"/>
      <c r="T13991" s="142"/>
    </row>
    <row r="13992" spans="19:20" x14ac:dyDescent="0.3">
      <c r="S13992" s="142"/>
      <c r="T13992" s="142"/>
    </row>
    <row r="13993" spans="19:20" x14ac:dyDescent="0.3">
      <c r="S13993" s="142"/>
      <c r="T13993" s="142"/>
    </row>
    <row r="13994" spans="19:20" x14ac:dyDescent="0.3">
      <c r="S13994" s="142"/>
      <c r="T13994" s="142"/>
    </row>
    <row r="13995" spans="19:20" x14ac:dyDescent="0.3">
      <c r="S13995" s="142"/>
      <c r="T13995" s="142"/>
    </row>
    <row r="13996" spans="19:20" x14ac:dyDescent="0.3">
      <c r="S13996" s="142"/>
      <c r="T13996" s="142"/>
    </row>
    <row r="13997" spans="19:20" x14ac:dyDescent="0.3">
      <c r="S13997" s="142"/>
      <c r="T13997" s="142"/>
    </row>
    <row r="13998" spans="19:20" x14ac:dyDescent="0.3">
      <c r="S13998" s="142"/>
      <c r="T13998" s="142"/>
    </row>
    <row r="13999" spans="19:20" x14ac:dyDescent="0.3">
      <c r="S13999" s="142"/>
      <c r="T13999" s="142"/>
    </row>
    <row r="14000" spans="19:20" x14ac:dyDescent="0.3">
      <c r="S14000" s="142"/>
      <c r="T14000" s="142"/>
    </row>
    <row r="14001" spans="19:20" x14ac:dyDescent="0.3">
      <c r="S14001" s="142"/>
      <c r="T14001" s="142"/>
    </row>
    <row r="14002" spans="19:20" x14ac:dyDescent="0.3">
      <c r="S14002" s="142"/>
      <c r="T14002" s="142"/>
    </row>
    <row r="14003" spans="19:20" x14ac:dyDescent="0.3">
      <c r="S14003" s="142"/>
      <c r="T14003" s="142"/>
    </row>
    <row r="14004" spans="19:20" x14ac:dyDescent="0.3">
      <c r="S14004" s="142"/>
      <c r="T14004" s="142"/>
    </row>
    <row r="14005" spans="19:20" x14ac:dyDescent="0.3">
      <c r="S14005" s="142"/>
      <c r="T14005" s="142"/>
    </row>
    <row r="14006" spans="19:20" x14ac:dyDescent="0.3">
      <c r="S14006" s="142"/>
      <c r="T14006" s="142"/>
    </row>
    <row r="14007" spans="19:20" x14ac:dyDescent="0.3">
      <c r="S14007" s="142"/>
      <c r="T14007" s="142"/>
    </row>
    <row r="14008" spans="19:20" x14ac:dyDescent="0.3">
      <c r="S14008" s="142"/>
      <c r="T14008" s="142"/>
    </row>
    <row r="14009" spans="19:20" x14ac:dyDescent="0.3">
      <c r="S14009" s="142"/>
      <c r="T14009" s="142"/>
    </row>
    <row r="14010" spans="19:20" x14ac:dyDescent="0.3">
      <c r="S14010" s="142"/>
      <c r="T14010" s="142"/>
    </row>
    <row r="14011" spans="19:20" x14ac:dyDescent="0.3">
      <c r="S14011" s="142"/>
      <c r="T14011" s="142"/>
    </row>
    <row r="14012" spans="19:20" x14ac:dyDescent="0.3">
      <c r="S14012" s="142"/>
      <c r="T14012" s="142"/>
    </row>
    <row r="14013" spans="19:20" x14ac:dyDescent="0.3">
      <c r="S14013" s="142"/>
      <c r="T14013" s="142"/>
    </row>
    <row r="14014" spans="19:20" x14ac:dyDescent="0.3">
      <c r="S14014" s="142"/>
      <c r="T14014" s="142"/>
    </row>
    <row r="14015" spans="19:20" x14ac:dyDescent="0.3">
      <c r="S14015" s="142"/>
      <c r="T14015" s="142"/>
    </row>
    <row r="14016" spans="19:20" x14ac:dyDescent="0.3">
      <c r="S14016" s="142"/>
      <c r="T14016" s="142"/>
    </row>
    <row r="14017" spans="19:20" x14ac:dyDescent="0.3">
      <c r="S14017" s="142"/>
      <c r="T14017" s="142"/>
    </row>
    <row r="14018" spans="19:20" x14ac:dyDescent="0.3">
      <c r="S14018" s="142"/>
      <c r="T14018" s="142"/>
    </row>
    <row r="14019" spans="19:20" x14ac:dyDescent="0.3">
      <c r="S14019" s="142"/>
      <c r="T14019" s="142"/>
    </row>
    <row r="14020" spans="19:20" x14ac:dyDescent="0.3">
      <c r="S14020" s="142"/>
      <c r="T14020" s="142"/>
    </row>
    <row r="14021" spans="19:20" x14ac:dyDescent="0.3">
      <c r="S14021" s="142"/>
      <c r="T14021" s="142"/>
    </row>
    <row r="14022" spans="19:20" x14ac:dyDescent="0.3">
      <c r="S14022" s="142"/>
      <c r="T14022" s="142"/>
    </row>
    <row r="14023" spans="19:20" x14ac:dyDescent="0.3">
      <c r="S14023" s="142"/>
      <c r="T14023" s="142"/>
    </row>
    <row r="14024" spans="19:20" x14ac:dyDescent="0.3">
      <c r="S14024" s="142"/>
      <c r="T14024" s="142"/>
    </row>
    <row r="14025" spans="19:20" x14ac:dyDescent="0.3">
      <c r="S14025" s="142"/>
      <c r="T14025" s="142"/>
    </row>
    <row r="14026" spans="19:20" x14ac:dyDescent="0.3">
      <c r="S14026" s="142"/>
      <c r="T14026" s="142"/>
    </row>
    <row r="14027" spans="19:20" x14ac:dyDescent="0.3">
      <c r="S14027" s="142"/>
      <c r="T14027" s="142"/>
    </row>
    <row r="14028" spans="19:20" x14ac:dyDescent="0.3">
      <c r="S14028" s="142"/>
      <c r="T14028" s="142"/>
    </row>
    <row r="14029" spans="19:20" x14ac:dyDescent="0.3">
      <c r="S14029" s="142"/>
      <c r="T14029" s="142"/>
    </row>
    <row r="14030" spans="19:20" x14ac:dyDescent="0.3">
      <c r="S14030" s="142"/>
      <c r="T14030" s="142"/>
    </row>
    <row r="14031" spans="19:20" x14ac:dyDescent="0.3">
      <c r="S14031" s="142"/>
      <c r="T14031" s="142"/>
    </row>
    <row r="14032" spans="19:20" x14ac:dyDescent="0.3">
      <c r="S14032" s="142"/>
      <c r="T14032" s="142"/>
    </row>
    <row r="14033" spans="19:20" x14ac:dyDescent="0.3">
      <c r="S14033" s="142"/>
      <c r="T14033" s="142"/>
    </row>
    <row r="14034" spans="19:20" x14ac:dyDescent="0.3">
      <c r="S14034" s="142"/>
      <c r="T14034" s="142"/>
    </row>
    <row r="14035" spans="19:20" x14ac:dyDescent="0.3">
      <c r="S14035" s="142"/>
      <c r="T14035" s="142"/>
    </row>
    <row r="14036" spans="19:20" x14ac:dyDescent="0.3">
      <c r="S14036" s="142"/>
      <c r="T14036" s="142"/>
    </row>
    <row r="14037" spans="19:20" x14ac:dyDescent="0.3">
      <c r="S14037" s="142"/>
      <c r="T14037" s="142"/>
    </row>
    <row r="14038" spans="19:20" x14ac:dyDescent="0.3">
      <c r="S14038" s="142"/>
      <c r="T14038" s="142"/>
    </row>
    <row r="14039" spans="19:20" x14ac:dyDescent="0.3">
      <c r="S14039" s="142"/>
      <c r="T14039" s="142"/>
    </row>
    <row r="14040" spans="19:20" x14ac:dyDescent="0.3">
      <c r="S14040" s="142"/>
      <c r="T14040" s="142"/>
    </row>
    <row r="14041" spans="19:20" x14ac:dyDescent="0.3">
      <c r="S14041" s="142"/>
      <c r="T14041" s="142"/>
    </row>
    <row r="14042" spans="19:20" x14ac:dyDescent="0.3">
      <c r="S14042" s="142"/>
      <c r="T14042" s="142"/>
    </row>
    <row r="14043" spans="19:20" x14ac:dyDescent="0.3">
      <c r="S14043" s="142"/>
      <c r="T14043" s="142"/>
    </row>
    <row r="14044" spans="19:20" x14ac:dyDescent="0.3">
      <c r="S14044" s="142"/>
      <c r="T14044" s="142"/>
    </row>
    <row r="14045" spans="19:20" x14ac:dyDescent="0.3">
      <c r="S14045" s="142"/>
      <c r="T14045" s="142"/>
    </row>
    <row r="14046" spans="19:20" x14ac:dyDescent="0.3">
      <c r="S14046" s="142"/>
      <c r="T14046" s="142"/>
    </row>
    <row r="14047" spans="19:20" x14ac:dyDescent="0.3">
      <c r="S14047" s="142"/>
      <c r="T14047" s="142"/>
    </row>
    <row r="14048" spans="19:20" x14ac:dyDescent="0.3">
      <c r="S14048" s="142"/>
      <c r="T14048" s="142"/>
    </row>
    <row r="14049" spans="19:20" x14ac:dyDescent="0.3">
      <c r="S14049" s="142"/>
      <c r="T14049" s="142"/>
    </row>
    <row r="14050" spans="19:20" x14ac:dyDescent="0.3">
      <c r="S14050" s="142"/>
      <c r="T14050" s="142"/>
    </row>
    <row r="14051" spans="19:20" x14ac:dyDescent="0.3">
      <c r="S14051" s="142"/>
      <c r="T14051" s="142"/>
    </row>
    <row r="14052" spans="19:20" x14ac:dyDescent="0.3">
      <c r="S14052" s="142"/>
      <c r="T14052" s="142"/>
    </row>
    <row r="14053" spans="19:20" x14ac:dyDescent="0.3">
      <c r="S14053" s="142"/>
      <c r="T14053" s="142"/>
    </row>
    <row r="14054" spans="19:20" x14ac:dyDescent="0.3">
      <c r="S14054" s="142"/>
      <c r="T14054" s="142"/>
    </row>
    <row r="14055" spans="19:20" x14ac:dyDescent="0.3">
      <c r="S14055" s="142"/>
      <c r="T14055" s="142"/>
    </row>
    <row r="14056" spans="19:20" x14ac:dyDescent="0.3">
      <c r="S14056" s="142"/>
      <c r="T14056" s="142"/>
    </row>
    <row r="14057" spans="19:20" x14ac:dyDescent="0.3">
      <c r="S14057" s="142"/>
      <c r="T14057" s="142"/>
    </row>
    <row r="14058" spans="19:20" x14ac:dyDescent="0.3">
      <c r="S14058" s="142"/>
      <c r="T14058" s="142"/>
    </row>
    <row r="14059" spans="19:20" x14ac:dyDescent="0.3">
      <c r="S14059" s="142"/>
      <c r="T14059" s="142"/>
    </row>
    <row r="14060" spans="19:20" x14ac:dyDescent="0.3">
      <c r="S14060" s="142"/>
      <c r="T14060" s="142"/>
    </row>
    <row r="14061" spans="19:20" x14ac:dyDescent="0.3">
      <c r="S14061" s="142"/>
      <c r="T14061" s="142"/>
    </row>
    <row r="14062" spans="19:20" x14ac:dyDescent="0.3">
      <c r="S14062" s="142"/>
      <c r="T14062" s="142"/>
    </row>
    <row r="14063" spans="19:20" x14ac:dyDescent="0.3">
      <c r="S14063" s="142"/>
      <c r="T14063" s="142"/>
    </row>
    <row r="14064" spans="19:20" x14ac:dyDescent="0.3">
      <c r="S14064" s="142"/>
      <c r="T14064" s="142"/>
    </row>
    <row r="14065" spans="19:20" x14ac:dyDescent="0.3">
      <c r="S14065" s="142"/>
      <c r="T14065" s="142"/>
    </row>
    <row r="14066" spans="19:20" x14ac:dyDescent="0.3">
      <c r="S14066" s="142"/>
      <c r="T14066" s="142"/>
    </row>
    <row r="14067" spans="19:20" x14ac:dyDescent="0.3">
      <c r="S14067" s="142"/>
      <c r="T14067" s="142"/>
    </row>
    <row r="14068" spans="19:20" x14ac:dyDescent="0.3">
      <c r="S14068" s="142"/>
      <c r="T14068" s="142"/>
    </row>
    <row r="14069" spans="19:20" x14ac:dyDescent="0.3">
      <c r="S14069" s="142"/>
      <c r="T14069" s="142"/>
    </row>
    <row r="14070" spans="19:20" x14ac:dyDescent="0.3">
      <c r="S14070" s="142"/>
      <c r="T14070" s="142"/>
    </row>
    <row r="14071" spans="19:20" x14ac:dyDescent="0.3">
      <c r="S14071" s="142"/>
      <c r="T14071" s="142"/>
    </row>
    <row r="14072" spans="19:20" x14ac:dyDescent="0.3">
      <c r="S14072" s="142"/>
      <c r="T14072" s="142"/>
    </row>
    <row r="14073" spans="19:20" x14ac:dyDescent="0.3">
      <c r="S14073" s="142"/>
      <c r="T14073" s="142"/>
    </row>
    <row r="14074" spans="19:20" x14ac:dyDescent="0.3">
      <c r="S14074" s="142"/>
      <c r="T14074" s="142"/>
    </row>
    <row r="14075" spans="19:20" x14ac:dyDescent="0.3">
      <c r="S14075" s="142"/>
      <c r="T14075" s="142"/>
    </row>
    <row r="14076" spans="19:20" x14ac:dyDescent="0.3">
      <c r="S14076" s="142"/>
      <c r="T14076" s="142"/>
    </row>
    <row r="14077" spans="19:20" x14ac:dyDescent="0.3">
      <c r="S14077" s="142"/>
      <c r="T14077" s="142"/>
    </row>
    <row r="14078" spans="19:20" x14ac:dyDescent="0.3">
      <c r="S14078" s="142"/>
      <c r="T14078" s="142"/>
    </row>
    <row r="14079" spans="19:20" x14ac:dyDescent="0.3">
      <c r="S14079" s="142"/>
      <c r="T14079" s="142"/>
    </row>
    <row r="14080" spans="19:20" x14ac:dyDescent="0.3">
      <c r="S14080" s="142"/>
      <c r="T14080" s="142"/>
    </row>
    <row r="14081" spans="19:20" x14ac:dyDescent="0.3">
      <c r="S14081" s="142"/>
      <c r="T14081" s="142"/>
    </row>
    <row r="14082" spans="19:20" x14ac:dyDescent="0.3">
      <c r="S14082" s="142"/>
      <c r="T14082" s="142"/>
    </row>
    <row r="14083" spans="19:20" x14ac:dyDescent="0.3">
      <c r="S14083" s="142"/>
      <c r="T14083" s="142"/>
    </row>
    <row r="14084" spans="19:20" x14ac:dyDescent="0.3">
      <c r="S14084" s="142"/>
      <c r="T14084" s="142"/>
    </row>
    <row r="14085" spans="19:20" x14ac:dyDescent="0.3">
      <c r="S14085" s="142"/>
      <c r="T14085" s="142"/>
    </row>
    <row r="14086" spans="19:20" x14ac:dyDescent="0.3">
      <c r="S14086" s="142"/>
      <c r="T14086" s="142"/>
    </row>
    <row r="14087" spans="19:20" x14ac:dyDescent="0.3">
      <c r="S14087" s="142"/>
      <c r="T14087" s="142"/>
    </row>
    <row r="14088" spans="19:20" x14ac:dyDescent="0.3">
      <c r="S14088" s="142"/>
      <c r="T14088" s="142"/>
    </row>
    <row r="14089" spans="19:20" x14ac:dyDescent="0.3">
      <c r="S14089" s="142"/>
      <c r="T14089" s="142"/>
    </row>
    <row r="14090" spans="19:20" x14ac:dyDescent="0.3">
      <c r="S14090" s="142"/>
      <c r="T14090" s="142"/>
    </row>
    <row r="14091" spans="19:20" x14ac:dyDescent="0.3">
      <c r="S14091" s="142"/>
      <c r="T14091" s="142"/>
    </row>
    <row r="14092" spans="19:20" x14ac:dyDescent="0.3">
      <c r="S14092" s="142"/>
      <c r="T14092" s="142"/>
    </row>
    <row r="14093" spans="19:20" x14ac:dyDescent="0.3">
      <c r="S14093" s="142"/>
      <c r="T14093" s="142"/>
    </row>
    <row r="14094" spans="19:20" x14ac:dyDescent="0.3">
      <c r="S14094" s="142"/>
      <c r="T14094" s="142"/>
    </row>
    <row r="14095" spans="19:20" x14ac:dyDescent="0.3">
      <c r="S14095" s="142"/>
      <c r="T14095" s="142"/>
    </row>
    <row r="14096" spans="19:20" x14ac:dyDescent="0.3">
      <c r="S14096" s="142"/>
      <c r="T14096" s="142"/>
    </row>
    <row r="14097" spans="19:20" x14ac:dyDescent="0.3">
      <c r="S14097" s="142"/>
      <c r="T14097" s="142"/>
    </row>
    <row r="14098" spans="19:20" x14ac:dyDescent="0.3">
      <c r="S14098" s="142"/>
      <c r="T14098" s="142"/>
    </row>
    <row r="14099" spans="19:20" x14ac:dyDescent="0.3">
      <c r="S14099" s="142"/>
      <c r="T14099" s="142"/>
    </row>
    <row r="14100" spans="19:20" x14ac:dyDescent="0.3">
      <c r="S14100" s="142"/>
      <c r="T14100" s="142"/>
    </row>
    <row r="14101" spans="19:20" x14ac:dyDescent="0.3">
      <c r="S14101" s="142"/>
      <c r="T14101" s="142"/>
    </row>
    <row r="14102" spans="19:20" x14ac:dyDescent="0.3">
      <c r="S14102" s="142"/>
      <c r="T14102" s="142"/>
    </row>
    <row r="14103" spans="19:20" x14ac:dyDescent="0.3">
      <c r="S14103" s="142"/>
      <c r="T14103" s="142"/>
    </row>
    <row r="14104" spans="19:20" x14ac:dyDescent="0.3">
      <c r="S14104" s="142"/>
      <c r="T14104" s="142"/>
    </row>
    <row r="14105" spans="19:20" x14ac:dyDescent="0.3">
      <c r="S14105" s="142"/>
      <c r="T14105" s="142"/>
    </row>
    <row r="14106" spans="19:20" x14ac:dyDescent="0.3">
      <c r="S14106" s="142"/>
      <c r="T14106" s="142"/>
    </row>
    <row r="14107" spans="19:20" x14ac:dyDescent="0.3">
      <c r="S14107" s="142"/>
      <c r="T14107" s="142"/>
    </row>
    <row r="14108" spans="19:20" x14ac:dyDescent="0.3">
      <c r="S14108" s="142"/>
      <c r="T14108" s="142"/>
    </row>
    <row r="14109" spans="19:20" x14ac:dyDescent="0.3">
      <c r="S14109" s="142"/>
      <c r="T14109" s="142"/>
    </row>
    <row r="14110" spans="19:20" x14ac:dyDescent="0.3">
      <c r="S14110" s="142"/>
      <c r="T14110" s="142"/>
    </row>
    <row r="14111" spans="19:20" x14ac:dyDescent="0.3">
      <c r="S14111" s="142"/>
      <c r="T14111" s="142"/>
    </row>
    <row r="14112" spans="19:20" x14ac:dyDescent="0.3">
      <c r="S14112" s="142"/>
      <c r="T14112" s="142"/>
    </row>
    <row r="14113" spans="19:20" x14ac:dyDescent="0.3">
      <c r="S14113" s="142"/>
      <c r="T14113" s="142"/>
    </row>
    <row r="14114" spans="19:20" x14ac:dyDescent="0.3">
      <c r="S14114" s="142"/>
      <c r="T14114" s="142"/>
    </row>
    <row r="14115" spans="19:20" x14ac:dyDescent="0.3">
      <c r="S14115" s="142"/>
      <c r="T14115" s="142"/>
    </row>
    <row r="14116" spans="19:20" x14ac:dyDescent="0.3">
      <c r="S14116" s="142"/>
      <c r="T14116" s="142"/>
    </row>
    <row r="14117" spans="19:20" x14ac:dyDescent="0.3">
      <c r="S14117" s="142"/>
      <c r="T14117" s="142"/>
    </row>
    <row r="14118" spans="19:20" x14ac:dyDescent="0.3">
      <c r="S14118" s="142"/>
      <c r="T14118" s="142"/>
    </row>
    <row r="14119" spans="19:20" x14ac:dyDescent="0.3">
      <c r="S14119" s="142"/>
      <c r="T14119" s="142"/>
    </row>
    <row r="14120" spans="19:20" x14ac:dyDescent="0.3">
      <c r="S14120" s="142"/>
      <c r="T14120" s="142"/>
    </row>
    <row r="14121" spans="19:20" x14ac:dyDescent="0.3">
      <c r="S14121" s="142"/>
      <c r="T14121" s="142"/>
    </row>
    <row r="14122" spans="19:20" x14ac:dyDescent="0.3">
      <c r="S14122" s="142"/>
      <c r="T14122" s="142"/>
    </row>
    <row r="14123" spans="19:20" x14ac:dyDescent="0.3">
      <c r="S14123" s="142"/>
      <c r="T14123" s="142"/>
    </row>
    <row r="14124" spans="19:20" x14ac:dyDescent="0.3">
      <c r="S14124" s="142"/>
      <c r="T14124" s="142"/>
    </row>
    <row r="14125" spans="19:20" x14ac:dyDescent="0.3">
      <c r="S14125" s="142"/>
      <c r="T14125" s="142"/>
    </row>
    <row r="14126" spans="19:20" x14ac:dyDescent="0.3">
      <c r="S14126" s="142"/>
      <c r="T14126" s="142"/>
    </row>
    <row r="14127" spans="19:20" x14ac:dyDescent="0.3">
      <c r="S14127" s="142"/>
      <c r="T14127" s="142"/>
    </row>
    <row r="14128" spans="19:20" x14ac:dyDescent="0.3">
      <c r="S14128" s="142"/>
      <c r="T14128" s="142"/>
    </row>
    <row r="14129" spans="19:20" x14ac:dyDescent="0.3">
      <c r="S14129" s="142"/>
      <c r="T14129" s="142"/>
    </row>
    <row r="14130" spans="19:20" x14ac:dyDescent="0.3">
      <c r="S14130" s="142"/>
      <c r="T14130" s="142"/>
    </row>
    <row r="14131" spans="19:20" x14ac:dyDescent="0.3">
      <c r="S14131" s="142"/>
      <c r="T14131" s="142"/>
    </row>
    <row r="14132" spans="19:20" x14ac:dyDescent="0.3">
      <c r="S14132" s="142"/>
      <c r="T14132" s="142"/>
    </row>
    <row r="14133" spans="19:20" x14ac:dyDescent="0.3">
      <c r="S14133" s="142"/>
      <c r="T14133" s="142"/>
    </row>
    <row r="14134" spans="19:20" x14ac:dyDescent="0.3">
      <c r="S14134" s="142"/>
      <c r="T14134" s="142"/>
    </row>
    <row r="14135" spans="19:20" x14ac:dyDescent="0.3">
      <c r="S14135" s="142"/>
      <c r="T14135" s="142"/>
    </row>
    <row r="14136" spans="19:20" x14ac:dyDescent="0.3">
      <c r="S14136" s="142"/>
      <c r="T14136" s="142"/>
    </row>
    <row r="14137" spans="19:20" x14ac:dyDescent="0.3">
      <c r="S14137" s="142"/>
      <c r="T14137" s="142"/>
    </row>
    <row r="14138" spans="19:20" x14ac:dyDescent="0.3">
      <c r="S14138" s="142"/>
      <c r="T14138" s="142"/>
    </row>
    <row r="14139" spans="19:20" x14ac:dyDescent="0.3">
      <c r="S14139" s="142"/>
      <c r="T14139" s="142"/>
    </row>
    <row r="14140" spans="19:20" x14ac:dyDescent="0.3">
      <c r="S14140" s="142"/>
      <c r="T14140" s="142"/>
    </row>
    <row r="14141" spans="19:20" x14ac:dyDescent="0.3">
      <c r="S14141" s="142"/>
      <c r="T14141" s="142"/>
    </row>
    <row r="14142" spans="19:20" x14ac:dyDescent="0.3">
      <c r="S14142" s="142"/>
      <c r="T14142" s="142"/>
    </row>
    <row r="14143" spans="19:20" x14ac:dyDescent="0.3">
      <c r="S14143" s="142"/>
      <c r="T14143" s="142"/>
    </row>
    <row r="14144" spans="19:20" x14ac:dyDescent="0.3">
      <c r="S14144" s="142"/>
      <c r="T14144" s="142"/>
    </row>
    <row r="14145" spans="19:20" x14ac:dyDescent="0.3">
      <c r="S14145" s="142"/>
      <c r="T14145" s="142"/>
    </row>
    <row r="14146" spans="19:20" x14ac:dyDescent="0.3">
      <c r="S14146" s="142"/>
      <c r="T14146" s="142"/>
    </row>
    <row r="14147" spans="19:20" x14ac:dyDescent="0.3">
      <c r="S14147" s="142"/>
      <c r="T14147" s="142"/>
    </row>
    <row r="14148" spans="19:20" x14ac:dyDescent="0.3">
      <c r="S14148" s="142"/>
      <c r="T14148" s="142"/>
    </row>
    <row r="14149" spans="19:20" x14ac:dyDescent="0.3">
      <c r="S14149" s="142"/>
      <c r="T14149" s="142"/>
    </row>
    <row r="14150" spans="19:20" x14ac:dyDescent="0.3">
      <c r="S14150" s="142"/>
      <c r="T14150" s="142"/>
    </row>
    <row r="14151" spans="19:20" x14ac:dyDescent="0.3">
      <c r="S14151" s="142"/>
      <c r="T14151" s="142"/>
    </row>
    <row r="14152" spans="19:20" x14ac:dyDescent="0.3">
      <c r="S14152" s="142"/>
      <c r="T14152" s="142"/>
    </row>
    <row r="14153" spans="19:20" x14ac:dyDescent="0.3">
      <c r="S14153" s="142"/>
      <c r="T14153" s="142"/>
    </row>
    <row r="14154" spans="19:20" x14ac:dyDescent="0.3">
      <c r="S14154" s="142"/>
      <c r="T14154" s="142"/>
    </row>
    <row r="14155" spans="19:20" x14ac:dyDescent="0.3">
      <c r="S14155" s="142"/>
      <c r="T14155" s="142"/>
    </row>
    <row r="14156" spans="19:20" x14ac:dyDescent="0.3">
      <c r="S14156" s="142"/>
      <c r="T14156" s="142"/>
    </row>
    <row r="14157" spans="19:20" x14ac:dyDescent="0.3">
      <c r="S14157" s="142"/>
      <c r="T14157" s="142"/>
    </row>
    <row r="14158" spans="19:20" x14ac:dyDescent="0.3">
      <c r="S14158" s="142"/>
      <c r="T14158" s="142"/>
    </row>
    <row r="14159" spans="19:20" x14ac:dyDescent="0.3">
      <c r="S14159" s="142"/>
      <c r="T14159" s="142"/>
    </row>
    <row r="14160" spans="19:20" x14ac:dyDescent="0.3">
      <c r="S14160" s="142"/>
      <c r="T14160" s="142"/>
    </row>
    <row r="14161" spans="19:20" x14ac:dyDescent="0.3">
      <c r="S14161" s="142"/>
      <c r="T14161" s="142"/>
    </row>
    <row r="14162" spans="19:20" x14ac:dyDescent="0.3">
      <c r="S14162" s="142"/>
      <c r="T14162" s="142"/>
    </row>
    <row r="14163" spans="19:20" x14ac:dyDescent="0.3">
      <c r="S14163" s="142"/>
      <c r="T14163" s="142"/>
    </row>
    <row r="14164" spans="19:20" x14ac:dyDescent="0.3">
      <c r="S14164" s="142"/>
      <c r="T14164" s="142"/>
    </row>
    <row r="14165" spans="19:20" x14ac:dyDescent="0.3">
      <c r="S14165" s="142"/>
      <c r="T14165" s="142"/>
    </row>
    <row r="14166" spans="19:20" x14ac:dyDescent="0.3">
      <c r="S14166" s="142"/>
      <c r="T14166" s="142"/>
    </row>
    <row r="14167" spans="19:20" x14ac:dyDescent="0.3">
      <c r="S14167" s="142"/>
      <c r="T14167" s="142"/>
    </row>
    <row r="14168" spans="19:20" x14ac:dyDescent="0.3">
      <c r="S14168" s="142"/>
      <c r="T14168" s="142"/>
    </row>
    <row r="14169" spans="19:20" x14ac:dyDescent="0.3">
      <c r="S14169" s="142"/>
      <c r="T14169" s="142"/>
    </row>
    <row r="14170" spans="19:20" x14ac:dyDescent="0.3">
      <c r="S14170" s="142"/>
      <c r="T14170" s="142"/>
    </row>
    <row r="14171" spans="19:20" x14ac:dyDescent="0.3">
      <c r="S14171" s="142"/>
      <c r="T14171" s="142"/>
    </row>
    <row r="14172" spans="19:20" x14ac:dyDescent="0.3">
      <c r="S14172" s="142"/>
      <c r="T14172" s="142"/>
    </row>
    <row r="14173" spans="19:20" x14ac:dyDescent="0.3">
      <c r="S14173" s="142"/>
      <c r="T14173" s="142"/>
    </row>
    <row r="14174" spans="19:20" x14ac:dyDescent="0.3">
      <c r="S14174" s="142"/>
      <c r="T14174" s="142"/>
    </row>
    <row r="14175" spans="19:20" x14ac:dyDescent="0.3">
      <c r="S14175" s="142"/>
      <c r="T14175" s="142"/>
    </row>
    <row r="14176" spans="19:20" x14ac:dyDescent="0.3">
      <c r="S14176" s="142"/>
      <c r="T14176" s="142"/>
    </row>
    <row r="14177" spans="19:20" x14ac:dyDescent="0.3">
      <c r="S14177" s="142"/>
      <c r="T14177" s="142"/>
    </row>
    <row r="14178" spans="19:20" x14ac:dyDescent="0.3">
      <c r="S14178" s="142"/>
      <c r="T14178" s="142"/>
    </row>
    <row r="14179" spans="19:20" x14ac:dyDescent="0.3">
      <c r="S14179" s="142"/>
      <c r="T14179" s="142"/>
    </row>
    <row r="14180" spans="19:20" x14ac:dyDescent="0.3">
      <c r="S14180" s="142"/>
      <c r="T14180" s="142"/>
    </row>
    <row r="14181" spans="19:20" x14ac:dyDescent="0.3">
      <c r="S14181" s="142"/>
      <c r="T14181" s="142"/>
    </row>
    <row r="14182" spans="19:20" x14ac:dyDescent="0.3">
      <c r="S14182" s="142"/>
      <c r="T14182" s="142"/>
    </row>
    <row r="14183" spans="19:20" x14ac:dyDescent="0.3">
      <c r="S14183" s="142"/>
      <c r="T14183" s="142"/>
    </row>
    <row r="14184" spans="19:20" x14ac:dyDescent="0.3">
      <c r="S14184" s="142"/>
      <c r="T14184" s="142"/>
    </row>
    <row r="14185" spans="19:20" x14ac:dyDescent="0.3">
      <c r="S14185" s="142"/>
      <c r="T14185" s="142"/>
    </row>
    <row r="14186" spans="19:20" x14ac:dyDescent="0.3">
      <c r="S14186" s="142"/>
      <c r="T14186" s="142"/>
    </row>
    <row r="14187" spans="19:20" x14ac:dyDescent="0.3">
      <c r="S14187" s="142"/>
      <c r="T14187" s="142"/>
    </row>
    <row r="14188" spans="19:20" x14ac:dyDescent="0.3">
      <c r="S14188" s="142"/>
      <c r="T14188" s="142"/>
    </row>
    <row r="14189" spans="19:20" x14ac:dyDescent="0.3">
      <c r="S14189" s="142"/>
      <c r="T14189" s="142"/>
    </row>
    <row r="14190" spans="19:20" x14ac:dyDescent="0.3">
      <c r="S14190" s="142"/>
      <c r="T14190" s="142"/>
    </row>
    <row r="14191" spans="19:20" x14ac:dyDescent="0.3">
      <c r="S14191" s="142"/>
      <c r="T14191" s="142"/>
    </row>
    <row r="14192" spans="19:20" x14ac:dyDescent="0.3">
      <c r="S14192" s="142"/>
      <c r="T14192" s="142"/>
    </row>
    <row r="14193" spans="19:20" x14ac:dyDescent="0.3">
      <c r="S14193" s="142"/>
      <c r="T14193" s="142"/>
    </row>
    <row r="14194" spans="19:20" x14ac:dyDescent="0.3">
      <c r="S14194" s="142"/>
      <c r="T14194" s="142"/>
    </row>
    <row r="14195" spans="19:20" x14ac:dyDescent="0.3">
      <c r="S14195" s="142"/>
      <c r="T14195" s="142"/>
    </row>
    <row r="14196" spans="19:20" x14ac:dyDescent="0.3">
      <c r="S14196" s="142"/>
      <c r="T14196" s="142"/>
    </row>
    <row r="14197" spans="19:20" x14ac:dyDescent="0.3">
      <c r="S14197" s="142"/>
      <c r="T14197" s="142"/>
    </row>
    <row r="14198" spans="19:20" x14ac:dyDescent="0.3">
      <c r="S14198" s="142"/>
      <c r="T14198" s="142"/>
    </row>
    <row r="14199" spans="19:20" x14ac:dyDescent="0.3">
      <c r="S14199" s="142"/>
      <c r="T14199" s="142"/>
    </row>
    <row r="14200" spans="19:20" x14ac:dyDescent="0.3">
      <c r="S14200" s="142"/>
      <c r="T14200" s="142"/>
    </row>
    <row r="14201" spans="19:20" x14ac:dyDescent="0.3">
      <c r="S14201" s="142"/>
      <c r="T14201" s="142"/>
    </row>
    <row r="14202" spans="19:20" x14ac:dyDescent="0.3">
      <c r="S14202" s="142"/>
      <c r="T14202" s="142"/>
    </row>
    <row r="14203" spans="19:20" x14ac:dyDescent="0.3">
      <c r="S14203" s="142"/>
      <c r="T14203" s="142"/>
    </row>
    <row r="14204" spans="19:20" x14ac:dyDescent="0.3">
      <c r="S14204" s="142"/>
      <c r="T14204" s="142"/>
    </row>
    <row r="14205" spans="19:20" x14ac:dyDescent="0.3">
      <c r="S14205" s="142"/>
      <c r="T14205" s="142"/>
    </row>
    <row r="14206" spans="19:20" x14ac:dyDescent="0.3">
      <c r="S14206" s="142"/>
      <c r="T14206" s="142"/>
    </row>
    <row r="14207" spans="19:20" x14ac:dyDescent="0.3">
      <c r="S14207" s="142"/>
      <c r="T14207" s="142"/>
    </row>
    <row r="14208" spans="19:20" x14ac:dyDescent="0.3">
      <c r="S14208" s="142"/>
      <c r="T14208" s="142"/>
    </row>
    <row r="14209" spans="19:20" x14ac:dyDescent="0.3">
      <c r="S14209" s="142"/>
      <c r="T14209" s="142"/>
    </row>
    <row r="14210" spans="19:20" x14ac:dyDescent="0.3">
      <c r="S14210" s="142"/>
      <c r="T14210" s="142"/>
    </row>
    <row r="14211" spans="19:20" x14ac:dyDescent="0.3">
      <c r="S14211" s="142"/>
      <c r="T14211" s="142"/>
    </row>
    <row r="14212" spans="19:20" x14ac:dyDescent="0.3">
      <c r="S14212" s="142"/>
      <c r="T14212" s="142"/>
    </row>
    <row r="14213" spans="19:20" x14ac:dyDescent="0.3">
      <c r="S14213" s="142"/>
      <c r="T14213" s="142"/>
    </row>
    <row r="14214" spans="19:20" x14ac:dyDescent="0.3">
      <c r="S14214" s="142"/>
      <c r="T14214" s="142"/>
    </row>
    <row r="14215" spans="19:20" x14ac:dyDescent="0.3">
      <c r="S14215" s="142"/>
      <c r="T14215" s="142"/>
    </row>
    <row r="14216" spans="19:20" x14ac:dyDescent="0.3">
      <c r="S14216" s="142"/>
      <c r="T14216" s="142"/>
    </row>
    <row r="14217" spans="19:20" x14ac:dyDescent="0.3">
      <c r="S14217" s="142"/>
      <c r="T14217" s="142"/>
    </row>
    <row r="14218" spans="19:20" x14ac:dyDescent="0.3">
      <c r="S14218" s="142"/>
      <c r="T14218" s="142"/>
    </row>
    <row r="14219" spans="19:20" x14ac:dyDescent="0.3">
      <c r="S14219" s="142"/>
      <c r="T14219" s="142"/>
    </row>
    <row r="14220" spans="19:20" x14ac:dyDescent="0.3">
      <c r="S14220" s="142"/>
      <c r="T14220" s="142"/>
    </row>
    <row r="14221" spans="19:20" x14ac:dyDescent="0.3">
      <c r="S14221" s="142"/>
      <c r="T14221" s="142"/>
    </row>
    <row r="14222" spans="19:20" x14ac:dyDescent="0.3">
      <c r="S14222" s="142"/>
      <c r="T14222" s="142"/>
    </row>
    <row r="14223" spans="19:20" x14ac:dyDescent="0.3">
      <c r="S14223" s="142"/>
      <c r="T14223" s="142"/>
    </row>
    <row r="14224" spans="19:20" x14ac:dyDescent="0.3">
      <c r="S14224" s="142"/>
      <c r="T14224" s="142"/>
    </row>
    <row r="14225" spans="19:20" x14ac:dyDescent="0.3">
      <c r="S14225" s="142"/>
      <c r="T14225" s="142"/>
    </row>
    <row r="14226" spans="19:20" x14ac:dyDescent="0.3">
      <c r="S14226" s="142"/>
      <c r="T14226" s="142"/>
    </row>
    <row r="14227" spans="19:20" x14ac:dyDescent="0.3">
      <c r="S14227" s="142"/>
      <c r="T14227" s="142"/>
    </row>
    <row r="14228" spans="19:20" x14ac:dyDescent="0.3">
      <c r="S14228" s="142"/>
      <c r="T14228" s="142"/>
    </row>
    <row r="14229" spans="19:20" x14ac:dyDescent="0.3">
      <c r="S14229" s="142"/>
      <c r="T14229" s="142"/>
    </row>
    <row r="14230" spans="19:20" x14ac:dyDescent="0.3">
      <c r="S14230" s="142"/>
      <c r="T14230" s="142"/>
    </row>
    <row r="14231" spans="19:20" x14ac:dyDescent="0.3">
      <c r="S14231" s="142"/>
      <c r="T14231" s="142"/>
    </row>
    <row r="14232" spans="19:20" x14ac:dyDescent="0.3">
      <c r="S14232" s="142"/>
      <c r="T14232" s="142"/>
    </row>
    <row r="14233" spans="19:20" x14ac:dyDescent="0.3">
      <c r="S14233" s="142"/>
      <c r="T14233" s="142"/>
    </row>
    <row r="14234" spans="19:20" x14ac:dyDescent="0.3">
      <c r="S14234" s="142"/>
      <c r="T14234" s="142"/>
    </row>
    <row r="14235" spans="19:20" x14ac:dyDescent="0.3">
      <c r="S14235" s="142"/>
      <c r="T14235" s="142"/>
    </row>
    <row r="14236" spans="19:20" x14ac:dyDescent="0.3">
      <c r="S14236" s="142"/>
      <c r="T14236" s="142"/>
    </row>
    <row r="14237" spans="19:20" x14ac:dyDescent="0.3">
      <c r="S14237" s="142"/>
      <c r="T14237" s="142"/>
    </row>
    <row r="14238" spans="19:20" x14ac:dyDescent="0.3">
      <c r="S14238" s="142"/>
      <c r="T14238" s="142"/>
    </row>
    <row r="14239" spans="19:20" x14ac:dyDescent="0.3">
      <c r="S14239" s="142"/>
      <c r="T14239" s="142"/>
    </row>
    <row r="14240" spans="19:20" x14ac:dyDescent="0.3">
      <c r="S14240" s="142"/>
      <c r="T14240" s="142"/>
    </row>
    <row r="14241" spans="19:20" x14ac:dyDescent="0.3">
      <c r="S14241" s="142"/>
      <c r="T14241" s="142"/>
    </row>
    <row r="14242" spans="19:20" x14ac:dyDescent="0.3">
      <c r="S14242" s="142"/>
      <c r="T14242" s="142"/>
    </row>
    <row r="14243" spans="19:20" x14ac:dyDescent="0.3">
      <c r="S14243" s="142"/>
      <c r="T14243" s="142"/>
    </row>
    <row r="14244" spans="19:20" x14ac:dyDescent="0.3">
      <c r="S14244" s="142"/>
      <c r="T14244" s="142"/>
    </row>
    <row r="14245" spans="19:20" x14ac:dyDescent="0.3">
      <c r="S14245" s="142"/>
      <c r="T14245" s="142"/>
    </row>
    <row r="14246" spans="19:20" x14ac:dyDescent="0.3">
      <c r="S14246" s="142"/>
      <c r="T14246" s="142"/>
    </row>
    <row r="14247" spans="19:20" x14ac:dyDescent="0.3">
      <c r="S14247" s="142"/>
      <c r="T14247" s="142"/>
    </row>
    <row r="14248" spans="19:20" x14ac:dyDescent="0.3">
      <c r="S14248" s="142"/>
      <c r="T14248" s="142"/>
    </row>
    <row r="14249" spans="19:20" x14ac:dyDescent="0.3">
      <c r="S14249" s="142"/>
      <c r="T14249" s="142"/>
    </row>
    <row r="14250" spans="19:20" x14ac:dyDescent="0.3">
      <c r="S14250" s="142"/>
      <c r="T14250" s="142"/>
    </row>
    <row r="14251" spans="19:20" x14ac:dyDescent="0.3">
      <c r="S14251" s="142"/>
      <c r="T14251" s="142"/>
    </row>
    <row r="14252" spans="19:20" x14ac:dyDescent="0.3">
      <c r="S14252" s="142"/>
      <c r="T14252" s="142"/>
    </row>
    <row r="14253" spans="19:20" x14ac:dyDescent="0.3">
      <c r="S14253" s="142"/>
      <c r="T14253" s="142"/>
    </row>
    <row r="14254" spans="19:20" x14ac:dyDescent="0.3">
      <c r="S14254" s="142"/>
      <c r="T14254" s="142"/>
    </row>
    <row r="14255" spans="19:20" x14ac:dyDescent="0.3">
      <c r="S14255" s="142"/>
      <c r="T14255" s="142"/>
    </row>
    <row r="14256" spans="19:20" x14ac:dyDescent="0.3">
      <c r="S14256" s="142"/>
      <c r="T14256" s="142"/>
    </row>
    <row r="14257" spans="19:20" x14ac:dyDescent="0.3">
      <c r="S14257" s="142"/>
      <c r="T14257" s="142"/>
    </row>
    <row r="14258" spans="19:20" x14ac:dyDescent="0.3">
      <c r="S14258" s="142"/>
      <c r="T14258" s="142"/>
    </row>
    <row r="14259" spans="19:20" x14ac:dyDescent="0.3">
      <c r="S14259" s="142"/>
      <c r="T14259" s="142"/>
    </row>
    <row r="14260" spans="19:20" x14ac:dyDescent="0.3">
      <c r="S14260" s="142"/>
      <c r="T14260" s="142"/>
    </row>
    <row r="14261" spans="19:20" x14ac:dyDescent="0.3">
      <c r="S14261" s="142"/>
      <c r="T14261" s="142"/>
    </row>
    <row r="14262" spans="19:20" x14ac:dyDescent="0.3">
      <c r="S14262" s="142"/>
      <c r="T14262" s="142"/>
    </row>
    <row r="14263" spans="19:20" x14ac:dyDescent="0.3">
      <c r="S14263" s="142"/>
      <c r="T14263" s="142"/>
    </row>
    <row r="14264" spans="19:20" x14ac:dyDescent="0.3">
      <c r="S14264" s="142"/>
      <c r="T14264" s="142"/>
    </row>
    <row r="14265" spans="19:20" x14ac:dyDescent="0.3">
      <c r="S14265" s="142"/>
      <c r="T14265" s="142"/>
    </row>
    <row r="14266" spans="19:20" x14ac:dyDescent="0.3">
      <c r="S14266" s="142"/>
      <c r="T14266" s="142"/>
    </row>
    <row r="14267" spans="19:20" x14ac:dyDescent="0.3">
      <c r="S14267" s="142"/>
      <c r="T14267" s="142"/>
    </row>
    <row r="14268" spans="19:20" x14ac:dyDescent="0.3">
      <c r="S14268" s="142"/>
      <c r="T14268" s="142"/>
    </row>
    <row r="14269" spans="19:20" x14ac:dyDescent="0.3">
      <c r="S14269" s="142"/>
      <c r="T14269" s="142"/>
    </row>
    <row r="14270" spans="19:20" x14ac:dyDescent="0.3">
      <c r="S14270" s="142"/>
      <c r="T14270" s="142"/>
    </row>
    <row r="14271" spans="19:20" x14ac:dyDescent="0.3">
      <c r="S14271" s="142"/>
      <c r="T14271" s="142"/>
    </row>
    <row r="14272" spans="19:20" x14ac:dyDescent="0.3">
      <c r="S14272" s="142"/>
      <c r="T14272" s="142"/>
    </row>
    <row r="14273" spans="19:20" x14ac:dyDescent="0.3">
      <c r="S14273" s="142"/>
      <c r="T14273" s="142"/>
    </row>
    <row r="14274" spans="19:20" x14ac:dyDescent="0.3">
      <c r="S14274" s="142"/>
      <c r="T14274" s="142"/>
    </row>
    <row r="14275" spans="19:20" x14ac:dyDescent="0.3">
      <c r="S14275" s="142"/>
      <c r="T14275" s="142"/>
    </row>
    <row r="14276" spans="19:20" x14ac:dyDescent="0.3">
      <c r="S14276" s="142"/>
      <c r="T14276" s="142"/>
    </row>
    <row r="14277" spans="19:20" x14ac:dyDescent="0.3">
      <c r="S14277" s="142"/>
      <c r="T14277" s="142"/>
    </row>
    <row r="14278" spans="19:20" x14ac:dyDescent="0.3">
      <c r="S14278" s="142"/>
      <c r="T14278" s="142"/>
    </row>
    <row r="14279" spans="19:20" x14ac:dyDescent="0.3">
      <c r="S14279" s="142"/>
      <c r="T14279" s="142"/>
    </row>
    <row r="14280" spans="19:20" x14ac:dyDescent="0.3">
      <c r="S14280" s="142"/>
      <c r="T14280" s="142"/>
    </row>
    <row r="14281" spans="19:20" x14ac:dyDescent="0.3">
      <c r="S14281" s="142"/>
      <c r="T14281" s="142"/>
    </row>
    <row r="14282" spans="19:20" x14ac:dyDescent="0.3">
      <c r="S14282" s="142"/>
      <c r="T14282" s="142"/>
    </row>
    <row r="14283" spans="19:20" x14ac:dyDescent="0.3">
      <c r="S14283" s="142"/>
      <c r="T14283" s="142"/>
    </row>
    <row r="14284" spans="19:20" x14ac:dyDescent="0.3">
      <c r="S14284" s="142"/>
      <c r="T14284" s="142"/>
    </row>
    <row r="14285" spans="19:20" x14ac:dyDescent="0.3">
      <c r="S14285" s="142"/>
      <c r="T14285" s="142"/>
    </row>
    <row r="14286" spans="19:20" x14ac:dyDescent="0.3">
      <c r="S14286" s="142"/>
      <c r="T14286" s="142"/>
    </row>
    <row r="14287" spans="19:20" x14ac:dyDescent="0.3">
      <c r="S14287" s="142"/>
      <c r="T14287" s="142"/>
    </row>
    <row r="14288" spans="19:20" x14ac:dyDescent="0.3">
      <c r="S14288" s="142"/>
      <c r="T14288" s="142"/>
    </row>
    <row r="14289" spans="19:20" x14ac:dyDescent="0.3">
      <c r="S14289" s="142"/>
      <c r="T14289" s="142"/>
    </row>
    <row r="14290" spans="19:20" x14ac:dyDescent="0.3">
      <c r="S14290" s="142"/>
      <c r="T14290" s="142"/>
    </row>
    <row r="14291" spans="19:20" x14ac:dyDescent="0.3">
      <c r="S14291" s="142"/>
      <c r="T14291" s="142"/>
    </row>
    <row r="14292" spans="19:20" x14ac:dyDescent="0.3">
      <c r="S14292" s="142"/>
      <c r="T14292" s="142"/>
    </row>
    <row r="14293" spans="19:20" x14ac:dyDescent="0.3">
      <c r="S14293" s="142"/>
      <c r="T14293" s="142"/>
    </row>
    <row r="14294" spans="19:20" x14ac:dyDescent="0.3">
      <c r="S14294" s="142"/>
      <c r="T14294" s="142"/>
    </row>
    <row r="14295" spans="19:20" x14ac:dyDescent="0.3">
      <c r="S14295" s="142"/>
      <c r="T14295" s="142"/>
    </row>
    <row r="14296" spans="19:20" x14ac:dyDescent="0.3">
      <c r="S14296" s="142"/>
      <c r="T14296" s="142"/>
    </row>
    <row r="14297" spans="19:20" x14ac:dyDescent="0.3">
      <c r="S14297" s="142"/>
      <c r="T14297" s="142"/>
    </row>
    <row r="14298" spans="19:20" x14ac:dyDescent="0.3">
      <c r="S14298" s="142"/>
      <c r="T14298" s="142"/>
    </row>
    <row r="14299" spans="19:20" x14ac:dyDescent="0.3">
      <c r="S14299" s="142"/>
      <c r="T14299" s="142"/>
    </row>
    <row r="14300" spans="19:20" x14ac:dyDescent="0.3">
      <c r="S14300" s="142"/>
      <c r="T14300" s="142"/>
    </row>
    <row r="14301" spans="19:20" x14ac:dyDescent="0.3">
      <c r="S14301" s="142"/>
      <c r="T14301" s="142"/>
    </row>
    <row r="14302" spans="19:20" x14ac:dyDescent="0.3">
      <c r="S14302" s="142"/>
      <c r="T14302" s="142"/>
    </row>
    <row r="14303" spans="19:20" x14ac:dyDescent="0.3">
      <c r="S14303" s="142"/>
      <c r="T14303" s="142"/>
    </row>
    <row r="14304" spans="19:20" x14ac:dyDescent="0.3">
      <c r="S14304" s="142"/>
      <c r="T14304" s="142"/>
    </row>
    <row r="14305" spans="19:20" x14ac:dyDescent="0.3">
      <c r="S14305" s="142"/>
      <c r="T14305" s="142"/>
    </row>
    <row r="14306" spans="19:20" x14ac:dyDescent="0.3">
      <c r="S14306" s="142"/>
      <c r="T14306" s="142"/>
    </row>
    <row r="14307" spans="19:20" x14ac:dyDescent="0.3">
      <c r="S14307" s="142"/>
      <c r="T14307" s="142"/>
    </row>
    <row r="14308" spans="19:20" x14ac:dyDescent="0.3">
      <c r="S14308" s="142"/>
      <c r="T14308" s="142"/>
    </row>
    <row r="14309" spans="19:20" x14ac:dyDescent="0.3">
      <c r="S14309" s="142"/>
      <c r="T14309" s="142"/>
    </row>
    <row r="14310" spans="19:20" x14ac:dyDescent="0.3">
      <c r="S14310" s="142"/>
      <c r="T14310" s="142"/>
    </row>
    <row r="14311" spans="19:20" x14ac:dyDescent="0.3">
      <c r="S14311" s="142"/>
      <c r="T14311" s="142"/>
    </row>
    <row r="14312" spans="19:20" x14ac:dyDescent="0.3">
      <c r="S14312" s="142"/>
      <c r="T14312" s="142"/>
    </row>
    <row r="14313" spans="19:20" x14ac:dyDescent="0.3">
      <c r="S14313" s="142"/>
      <c r="T14313" s="142"/>
    </row>
    <row r="14314" spans="19:20" x14ac:dyDescent="0.3">
      <c r="S14314" s="142"/>
      <c r="T14314" s="142"/>
    </row>
    <row r="14315" spans="19:20" x14ac:dyDescent="0.3">
      <c r="S14315" s="142"/>
      <c r="T14315" s="142"/>
    </row>
    <row r="14316" spans="19:20" x14ac:dyDescent="0.3">
      <c r="S14316" s="142"/>
      <c r="T14316" s="142"/>
    </row>
    <row r="14317" spans="19:20" x14ac:dyDescent="0.3">
      <c r="S14317" s="142"/>
      <c r="T14317" s="142"/>
    </row>
    <row r="14318" spans="19:20" x14ac:dyDescent="0.3">
      <c r="S14318" s="142"/>
      <c r="T14318" s="142"/>
    </row>
    <row r="14319" spans="19:20" x14ac:dyDescent="0.3">
      <c r="S14319" s="142"/>
      <c r="T14319" s="142"/>
    </row>
    <row r="14320" spans="19:20" x14ac:dyDescent="0.3">
      <c r="S14320" s="142"/>
      <c r="T14320" s="142"/>
    </row>
    <row r="14321" spans="19:20" x14ac:dyDescent="0.3">
      <c r="S14321" s="142"/>
      <c r="T14321" s="142"/>
    </row>
    <row r="14322" spans="19:20" x14ac:dyDescent="0.3">
      <c r="S14322" s="142"/>
      <c r="T14322" s="142"/>
    </row>
    <row r="14323" spans="19:20" x14ac:dyDescent="0.3">
      <c r="S14323" s="142"/>
      <c r="T14323" s="142"/>
    </row>
    <row r="14324" spans="19:20" x14ac:dyDescent="0.3">
      <c r="S14324" s="142"/>
      <c r="T14324" s="142"/>
    </row>
    <row r="14325" spans="19:20" x14ac:dyDescent="0.3">
      <c r="S14325" s="142"/>
      <c r="T14325" s="142"/>
    </row>
    <row r="14326" spans="19:20" x14ac:dyDescent="0.3">
      <c r="S14326" s="142"/>
      <c r="T14326" s="142"/>
    </row>
    <row r="14327" spans="19:20" x14ac:dyDescent="0.3">
      <c r="S14327" s="142"/>
      <c r="T14327" s="142"/>
    </row>
    <row r="14328" spans="19:20" x14ac:dyDescent="0.3">
      <c r="S14328" s="142"/>
      <c r="T14328" s="142"/>
    </row>
    <row r="14329" spans="19:20" x14ac:dyDescent="0.3">
      <c r="S14329" s="142"/>
      <c r="T14329" s="142"/>
    </row>
    <row r="14330" spans="19:20" x14ac:dyDescent="0.3">
      <c r="S14330" s="142"/>
      <c r="T14330" s="142"/>
    </row>
    <row r="14331" spans="19:20" x14ac:dyDescent="0.3">
      <c r="S14331" s="142"/>
      <c r="T14331" s="142"/>
    </row>
    <row r="14332" spans="19:20" x14ac:dyDescent="0.3">
      <c r="S14332" s="142"/>
      <c r="T14332" s="142"/>
    </row>
    <row r="14333" spans="19:20" x14ac:dyDescent="0.3">
      <c r="S14333" s="142"/>
      <c r="T14333" s="142"/>
    </row>
    <row r="14334" spans="19:20" x14ac:dyDescent="0.3">
      <c r="S14334" s="142"/>
      <c r="T14334" s="142"/>
    </row>
    <row r="14335" spans="19:20" x14ac:dyDescent="0.3">
      <c r="S14335" s="142"/>
      <c r="T14335" s="142"/>
    </row>
    <row r="14336" spans="19:20" x14ac:dyDescent="0.3">
      <c r="S14336" s="142"/>
      <c r="T14336" s="142"/>
    </row>
    <row r="14337" spans="19:20" x14ac:dyDescent="0.3">
      <c r="S14337" s="142"/>
      <c r="T14337" s="142"/>
    </row>
    <row r="14338" spans="19:20" x14ac:dyDescent="0.3">
      <c r="S14338" s="142"/>
      <c r="T14338" s="142"/>
    </row>
    <row r="14339" spans="19:20" x14ac:dyDescent="0.3">
      <c r="S14339" s="142"/>
      <c r="T14339" s="142"/>
    </row>
    <row r="14340" spans="19:20" x14ac:dyDescent="0.3">
      <c r="S14340" s="142"/>
      <c r="T14340" s="142"/>
    </row>
    <row r="14341" spans="19:20" x14ac:dyDescent="0.3">
      <c r="S14341" s="142"/>
      <c r="T14341" s="142"/>
    </row>
    <row r="14342" spans="19:20" x14ac:dyDescent="0.3">
      <c r="S14342" s="142"/>
      <c r="T14342" s="142"/>
    </row>
    <row r="14343" spans="19:20" x14ac:dyDescent="0.3">
      <c r="S14343" s="142"/>
      <c r="T14343" s="142"/>
    </row>
    <row r="14344" spans="19:20" x14ac:dyDescent="0.3">
      <c r="S14344" s="142"/>
      <c r="T14344" s="142"/>
    </row>
    <row r="14345" spans="19:20" x14ac:dyDescent="0.3">
      <c r="S14345" s="142"/>
      <c r="T14345" s="142"/>
    </row>
    <row r="14346" spans="19:20" x14ac:dyDescent="0.3">
      <c r="S14346" s="142"/>
      <c r="T14346" s="142"/>
    </row>
    <row r="14347" spans="19:20" x14ac:dyDescent="0.3">
      <c r="S14347" s="142"/>
      <c r="T14347" s="142"/>
    </row>
    <row r="14348" spans="19:20" x14ac:dyDescent="0.3">
      <c r="S14348" s="142"/>
      <c r="T14348" s="142"/>
    </row>
    <row r="14349" spans="19:20" x14ac:dyDescent="0.3">
      <c r="S14349" s="142"/>
      <c r="T14349" s="142"/>
    </row>
    <row r="14350" spans="19:20" x14ac:dyDescent="0.3">
      <c r="S14350" s="142"/>
      <c r="T14350" s="142"/>
    </row>
    <row r="14351" spans="19:20" x14ac:dyDescent="0.3">
      <c r="S14351" s="142"/>
      <c r="T14351" s="142"/>
    </row>
    <row r="14352" spans="19:20" x14ac:dyDescent="0.3">
      <c r="S14352" s="142"/>
      <c r="T14352" s="142"/>
    </row>
    <row r="14353" spans="19:20" x14ac:dyDescent="0.3">
      <c r="S14353" s="142"/>
      <c r="T14353" s="142"/>
    </row>
    <row r="14354" spans="19:20" x14ac:dyDescent="0.3">
      <c r="S14354" s="142"/>
      <c r="T14354" s="142"/>
    </row>
    <row r="14355" spans="19:20" x14ac:dyDescent="0.3">
      <c r="S14355" s="142"/>
      <c r="T14355" s="142"/>
    </row>
    <row r="14356" spans="19:20" x14ac:dyDescent="0.3">
      <c r="S14356" s="142"/>
      <c r="T14356" s="142"/>
    </row>
    <row r="14357" spans="19:20" x14ac:dyDescent="0.3">
      <c r="S14357" s="142"/>
      <c r="T14357" s="142"/>
    </row>
    <row r="14358" spans="19:20" x14ac:dyDescent="0.3">
      <c r="S14358" s="142"/>
      <c r="T14358" s="142"/>
    </row>
    <row r="14359" spans="19:20" x14ac:dyDescent="0.3">
      <c r="S14359" s="142"/>
      <c r="T14359" s="142"/>
    </row>
    <row r="14360" spans="19:20" x14ac:dyDescent="0.3">
      <c r="S14360" s="142"/>
      <c r="T14360" s="142"/>
    </row>
    <row r="14361" spans="19:20" x14ac:dyDescent="0.3">
      <c r="S14361" s="142"/>
      <c r="T14361" s="142"/>
    </row>
    <row r="14362" spans="19:20" x14ac:dyDescent="0.3">
      <c r="S14362" s="142"/>
      <c r="T14362" s="142"/>
    </row>
    <row r="14363" spans="19:20" x14ac:dyDescent="0.3">
      <c r="S14363" s="142"/>
      <c r="T14363" s="142"/>
    </row>
    <row r="14364" spans="19:20" x14ac:dyDescent="0.3">
      <c r="S14364" s="142"/>
      <c r="T14364" s="142"/>
    </row>
    <row r="14365" spans="19:20" x14ac:dyDescent="0.3">
      <c r="S14365" s="142"/>
      <c r="T14365" s="142"/>
    </row>
    <row r="14366" spans="19:20" x14ac:dyDescent="0.3">
      <c r="S14366" s="142"/>
      <c r="T14366" s="142"/>
    </row>
    <row r="14367" spans="19:20" x14ac:dyDescent="0.3">
      <c r="S14367" s="142"/>
      <c r="T14367" s="142"/>
    </row>
    <row r="14368" spans="19:20" x14ac:dyDescent="0.3">
      <c r="S14368" s="142"/>
      <c r="T14368" s="142"/>
    </row>
    <row r="14369" spans="19:20" x14ac:dyDescent="0.3">
      <c r="S14369" s="142"/>
      <c r="T14369" s="142"/>
    </row>
    <row r="14370" spans="19:20" x14ac:dyDescent="0.3">
      <c r="S14370" s="142"/>
      <c r="T14370" s="142"/>
    </row>
    <row r="14371" spans="19:20" x14ac:dyDescent="0.3">
      <c r="S14371" s="142"/>
      <c r="T14371" s="142"/>
    </row>
    <row r="14372" spans="19:20" x14ac:dyDescent="0.3">
      <c r="S14372" s="142"/>
      <c r="T14372" s="142"/>
    </row>
    <row r="14373" spans="19:20" x14ac:dyDescent="0.3">
      <c r="S14373" s="142"/>
      <c r="T14373" s="142"/>
    </row>
    <row r="14374" spans="19:20" x14ac:dyDescent="0.3">
      <c r="S14374" s="142"/>
      <c r="T14374" s="142"/>
    </row>
    <row r="14375" spans="19:20" x14ac:dyDescent="0.3">
      <c r="S14375" s="142"/>
      <c r="T14375" s="142"/>
    </row>
    <row r="14376" spans="19:20" x14ac:dyDescent="0.3">
      <c r="S14376" s="142"/>
      <c r="T14376" s="142"/>
    </row>
    <row r="14377" spans="19:20" x14ac:dyDescent="0.3">
      <c r="S14377" s="142"/>
      <c r="T14377" s="142"/>
    </row>
    <row r="14378" spans="19:20" x14ac:dyDescent="0.3">
      <c r="S14378" s="142"/>
      <c r="T14378" s="142"/>
    </row>
    <row r="14379" spans="19:20" x14ac:dyDescent="0.3">
      <c r="S14379" s="142"/>
      <c r="T14379" s="142"/>
    </row>
    <row r="14380" spans="19:20" x14ac:dyDescent="0.3">
      <c r="S14380" s="142"/>
      <c r="T14380" s="142"/>
    </row>
    <row r="14381" spans="19:20" x14ac:dyDescent="0.3">
      <c r="S14381" s="142"/>
      <c r="T14381" s="142"/>
    </row>
    <row r="14382" spans="19:20" x14ac:dyDescent="0.3">
      <c r="S14382" s="142"/>
      <c r="T14382" s="142"/>
    </row>
    <row r="14383" spans="19:20" x14ac:dyDescent="0.3">
      <c r="S14383" s="142"/>
      <c r="T14383" s="142"/>
    </row>
    <row r="14384" spans="19:20" x14ac:dyDescent="0.3">
      <c r="S14384" s="142"/>
      <c r="T14384" s="142"/>
    </row>
    <row r="14385" spans="19:20" x14ac:dyDescent="0.3">
      <c r="S14385" s="142"/>
      <c r="T14385" s="142"/>
    </row>
    <row r="14386" spans="19:20" x14ac:dyDescent="0.3">
      <c r="S14386" s="142"/>
      <c r="T14386" s="142"/>
    </row>
    <row r="14387" spans="19:20" x14ac:dyDescent="0.3">
      <c r="S14387" s="142"/>
      <c r="T14387" s="142"/>
    </row>
    <row r="14388" spans="19:20" x14ac:dyDescent="0.3">
      <c r="S14388" s="142"/>
      <c r="T14388" s="142"/>
    </row>
    <row r="14389" spans="19:20" x14ac:dyDescent="0.3">
      <c r="S14389" s="142"/>
      <c r="T14389" s="142"/>
    </row>
    <row r="14390" spans="19:20" x14ac:dyDescent="0.3">
      <c r="S14390" s="142"/>
      <c r="T14390" s="142"/>
    </row>
    <row r="14391" spans="19:20" x14ac:dyDescent="0.3">
      <c r="S14391" s="142"/>
      <c r="T14391" s="142"/>
    </row>
    <row r="14392" spans="19:20" x14ac:dyDescent="0.3">
      <c r="S14392" s="142"/>
      <c r="T14392" s="142"/>
    </row>
    <row r="14393" spans="19:20" x14ac:dyDescent="0.3">
      <c r="S14393" s="142"/>
      <c r="T14393" s="142"/>
    </row>
    <row r="14394" spans="19:20" x14ac:dyDescent="0.3">
      <c r="S14394" s="142"/>
      <c r="T14394" s="142"/>
    </row>
    <row r="14395" spans="19:20" x14ac:dyDescent="0.3">
      <c r="S14395" s="142"/>
      <c r="T14395" s="142"/>
    </row>
    <row r="14396" spans="19:20" x14ac:dyDescent="0.3">
      <c r="S14396" s="142"/>
      <c r="T14396" s="142"/>
    </row>
    <row r="14397" spans="19:20" x14ac:dyDescent="0.3">
      <c r="S14397" s="142"/>
      <c r="T14397" s="142"/>
    </row>
    <row r="14398" spans="19:20" x14ac:dyDescent="0.3">
      <c r="S14398" s="142"/>
      <c r="T14398" s="142"/>
    </row>
    <row r="14399" spans="19:20" x14ac:dyDescent="0.3">
      <c r="S14399" s="142"/>
      <c r="T14399" s="142"/>
    </row>
    <row r="14400" spans="19:20" x14ac:dyDescent="0.3">
      <c r="S14400" s="142"/>
      <c r="T14400" s="142"/>
    </row>
    <row r="14401" spans="19:20" x14ac:dyDescent="0.3">
      <c r="S14401" s="142"/>
      <c r="T14401" s="142"/>
    </row>
    <row r="14402" spans="19:20" x14ac:dyDescent="0.3">
      <c r="S14402" s="142"/>
      <c r="T14402" s="142"/>
    </row>
    <row r="14403" spans="19:20" x14ac:dyDescent="0.3">
      <c r="S14403" s="142"/>
      <c r="T14403" s="142"/>
    </row>
    <row r="14404" spans="19:20" x14ac:dyDescent="0.3">
      <c r="S14404" s="142"/>
      <c r="T14404" s="142"/>
    </row>
    <row r="14405" spans="19:20" x14ac:dyDescent="0.3">
      <c r="S14405" s="142"/>
      <c r="T14405" s="142"/>
    </row>
    <row r="14406" spans="19:20" x14ac:dyDescent="0.3">
      <c r="S14406" s="142"/>
      <c r="T14406" s="142"/>
    </row>
    <row r="14407" spans="19:20" x14ac:dyDescent="0.3">
      <c r="S14407" s="142"/>
      <c r="T14407" s="142"/>
    </row>
    <row r="14408" spans="19:20" x14ac:dyDescent="0.3">
      <c r="S14408" s="142"/>
      <c r="T14408" s="142"/>
    </row>
    <row r="14409" spans="19:20" x14ac:dyDescent="0.3">
      <c r="S14409" s="142"/>
      <c r="T14409" s="142"/>
    </row>
    <row r="14410" spans="19:20" x14ac:dyDescent="0.3">
      <c r="S14410" s="142"/>
      <c r="T14410" s="142"/>
    </row>
    <row r="14411" spans="19:20" x14ac:dyDescent="0.3">
      <c r="S14411" s="142"/>
      <c r="T14411" s="142"/>
    </row>
    <row r="14412" spans="19:20" x14ac:dyDescent="0.3">
      <c r="S14412" s="142"/>
      <c r="T14412" s="142"/>
    </row>
    <row r="14413" spans="19:20" x14ac:dyDescent="0.3">
      <c r="S14413" s="142"/>
      <c r="T14413" s="142"/>
    </row>
    <row r="14414" spans="19:20" x14ac:dyDescent="0.3">
      <c r="S14414" s="142"/>
      <c r="T14414" s="142"/>
    </row>
    <row r="14415" spans="19:20" x14ac:dyDescent="0.3">
      <c r="S14415" s="142"/>
      <c r="T14415" s="142"/>
    </row>
    <row r="14416" spans="19:20" x14ac:dyDescent="0.3">
      <c r="S14416" s="142"/>
      <c r="T14416" s="142"/>
    </row>
    <row r="14417" spans="19:20" x14ac:dyDescent="0.3">
      <c r="S14417" s="142"/>
      <c r="T14417" s="142"/>
    </row>
    <row r="14418" spans="19:20" x14ac:dyDescent="0.3">
      <c r="S14418" s="142"/>
      <c r="T14418" s="142"/>
    </row>
    <row r="14419" spans="19:20" x14ac:dyDescent="0.3">
      <c r="S14419" s="142"/>
      <c r="T14419" s="142"/>
    </row>
    <row r="14420" spans="19:20" x14ac:dyDescent="0.3">
      <c r="S14420" s="142"/>
      <c r="T14420" s="142"/>
    </row>
    <row r="14421" spans="19:20" x14ac:dyDescent="0.3">
      <c r="S14421" s="142"/>
      <c r="T14421" s="142"/>
    </row>
    <row r="14422" spans="19:20" x14ac:dyDescent="0.3">
      <c r="S14422" s="142"/>
      <c r="T14422" s="142"/>
    </row>
    <row r="14423" spans="19:20" x14ac:dyDescent="0.3">
      <c r="S14423" s="142"/>
      <c r="T14423" s="142"/>
    </row>
    <row r="14424" spans="19:20" x14ac:dyDescent="0.3">
      <c r="S14424" s="142"/>
      <c r="T14424" s="142"/>
    </row>
    <row r="14425" spans="19:20" x14ac:dyDescent="0.3">
      <c r="S14425" s="142"/>
      <c r="T14425" s="142"/>
    </row>
    <row r="14426" spans="19:20" x14ac:dyDescent="0.3">
      <c r="S14426" s="142"/>
      <c r="T14426" s="142"/>
    </row>
    <row r="14427" spans="19:20" x14ac:dyDescent="0.3">
      <c r="S14427" s="142"/>
      <c r="T14427" s="142"/>
    </row>
    <row r="14428" spans="19:20" x14ac:dyDescent="0.3">
      <c r="S14428" s="142"/>
      <c r="T14428" s="142"/>
    </row>
    <row r="14429" spans="19:20" x14ac:dyDescent="0.3">
      <c r="S14429" s="142"/>
      <c r="T14429" s="142"/>
    </row>
    <row r="14430" spans="19:20" x14ac:dyDescent="0.3">
      <c r="S14430" s="142"/>
      <c r="T14430" s="142"/>
    </row>
    <row r="14431" spans="19:20" x14ac:dyDescent="0.3">
      <c r="S14431" s="142"/>
      <c r="T14431" s="142"/>
    </row>
    <row r="14432" spans="19:20" x14ac:dyDescent="0.3">
      <c r="S14432" s="142"/>
      <c r="T14432" s="142"/>
    </row>
    <row r="14433" spans="19:20" x14ac:dyDescent="0.3">
      <c r="S14433" s="142"/>
      <c r="T14433" s="142"/>
    </row>
    <row r="14434" spans="19:20" x14ac:dyDescent="0.3">
      <c r="S14434" s="142"/>
      <c r="T14434" s="142"/>
    </row>
    <row r="14435" spans="19:20" x14ac:dyDescent="0.3">
      <c r="S14435" s="142"/>
      <c r="T14435" s="142"/>
    </row>
    <row r="14436" spans="19:20" x14ac:dyDescent="0.3">
      <c r="S14436" s="142"/>
      <c r="T14436" s="142"/>
    </row>
    <row r="14437" spans="19:20" x14ac:dyDescent="0.3">
      <c r="S14437" s="142"/>
      <c r="T14437" s="142"/>
    </row>
    <row r="14438" spans="19:20" x14ac:dyDescent="0.3">
      <c r="S14438" s="142"/>
      <c r="T14438" s="142"/>
    </row>
    <row r="14439" spans="19:20" x14ac:dyDescent="0.3">
      <c r="S14439" s="142"/>
      <c r="T14439" s="142"/>
    </row>
    <row r="14440" spans="19:20" x14ac:dyDescent="0.3">
      <c r="S14440" s="142"/>
      <c r="T14440" s="142"/>
    </row>
    <row r="14441" spans="19:20" x14ac:dyDescent="0.3">
      <c r="S14441" s="142"/>
      <c r="T14441" s="142"/>
    </row>
    <row r="14442" spans="19:20" x14ac:dyDescent="0.3">
      <c r="S14442" s="142"/>
      <c r="T14442" s="142"/>
    </row>
    <row r="14443" spans="19:20" x14ac:dyDescent="0.3">
      <c r="S14443" s="142"/>
      <c r="T14443" s="142"/>
    </row>
    <row r="14444" spans="19:20" x14ac:dyDescent="0.3">
      <c r="S14444" s="142"/>
      <c r="T14444" s="142"/>
    </row>
    <row r="14445" spans="19:20" x14ac:dyDescent="0.3">
      <c r="S14445" s="142"/>
      <c r="T14445" s="142"/>
    </row>
    <row r="14446" spans="19:20" x14ac:dyDescent="0.3">
      <c r="S14446" s="142"/>
      <c r="T14446" s="142"/>
    </row>
    <row r="14447" spans="19:20" x14ac:dyDescent="0.3">
      <c r="S14447" s="142"/>
      <c r="T14447" s="142"/>
    </row>
    <row r="14448" spans="19:20" x14ac:dyDescent="0.3">
      <c r="S14448" s="142"/>
      <c r="T14448" s="142"/>
    </row>
    <row r="14449" spans="19:20" x14ac:dyDescent="0.3">
      <c r="S14449" s="142"/>
      <c r="T14449" s="142"/>
    </row>
    <row r="14450" spans="19:20" x14ac:dyDescent="0.3">
      <c r="S14450" s="142"/>
      <c r="T14450" s="142"/>
    </row>
    <row r="14451" spans="19:20" x14ac:dyDescent="0.3">
      <c r="S14451" s="142"/>
      <c r="T14451" s="142"/>
    </row>
    <row r="14452" spans="19:20" x14ac:dyDescent="0.3">
      <c r="S14452" s="142"/>
      <c r="T14452" s="142"/>
    </row>
    <row r="14453" spans="19:20" x14ac:dyDescent="0.3">
      <c r="S14453" s="142"/>
      <c r="T14453" s="142"/>
    </row>
    <row r="14454" spans="19:20" x14ac:dyDescent="0.3">
      <c r="S14454" s="142"/>
      <c r="T14454" s="142"/>
    </row>
    <row r="14455" spans="19:20" x14ac:dyDescent="0.3">
      <c r="S14455" s="142"/>
      <c r="T14455" s="142"/>
    </row>
    <row r="14456" spans="19:20" x14ac:dyDescent="0.3">
      <c r="S14456" s="142"/>
      <c r="T14456" s="142"/>
    </row>
    <row r="14457" spans="19:20" x14ac:dyDescent="0.3">
      <c r="S14457" s="142"/>
      <c r="T14457" s="142"/>
    </row>
    <row r="14458" spans="19:20" x14ac:dyDescent="0.3">
      <c r="S14458" s="142"/>
      <c r="T14458" s="142"/>
    </row>
    <row r="14459" spans="19:20" x14ac:dyDescent="0.3">
      <c r="S14459" s="142"/>
      <c r="T14459" s="142"/>
    </row>
    <row r="14460" spans="19:20" x14ac:dyDescent="0.3">
      <c r="S14460" s="142"/>
      <c r="T14460" s="142"/>
    </row>
    <row r="14461" spans="19:20" x14ac:dyDescent="0.3">
      <c r="S14461" s="142"/>
      <c r="T14461" s="142"/>
    </row>
    <row r="14462" spans="19:20" x14ac:dyDescent="0.3">
      <c r="S14462" s="142"/>
      <c r="T14462" s="142"/>
    </row>
    <row r="14463" spans="19:20" x14ac:dyDescent="0.3">
      <c r="S14463" s="142"/>
      <c r="T14463" s="142"/>
    </row>
    <row r="14464" spans="19:20" x14ac:dyDescent="0.3">
      <c r="S14464" s="142"/>
      <c r="T14464" s="142"/>
    </row>
    <row r="14465" spans="19:20" x14ac:dyDescent="0.3">
      <c r="S14465" s="142"/>
      <c r="T14465" s="142"/>
    </row>
    <row r="14466" spans="19:20" x14ac:dyDescent="0.3">
      <c r="S14466" s="142"/>
      <c r="T14466" s="142"/>
    </row>
    <row r="14467" spans="19:20" x14ac:dyDescent="0.3">
      <c r="S14467" s="142"/>
      <c r="T14467" s="142"/>
    </row>
    <row r="14468" spans="19:20" x14ac:dyDescent="0.3">
      <c r="S14468" s="142"/>
      <c r="T14468" s="142"/>
    </row>
    <row r="14469" spans="19:20" x14ac:dyDescent="0.3">
      <c r="S14469" s="142"/>
      <c r="T14469" s="142"/>
    </row>
    <row r="14470" spans="19:20" x14ac:dyDescent="0.3">
      <c r="S14470" s="142"/>
      <c r="T14470" s="142"/>
    </row>
    <row r="14471" spans="19:20" x14ac:dyDescent="0.3">
      <c r="S14471" s="142"/>
      <c r="T14471" s="142"/>
    </row>
    <row r="14472" spans="19:20" x14ac:dyDescent="0.3">
      <c r="S14472" s="142"/>
      <c r="T14472" s="142"/>
    </row>
    <row r="14473" spans="19:20" x14ac:dyDescent="0.3">
      <c r="S14473" s="142"/>
      <c r="T14473" s="142"/>
    </row>
    <row r="14474" spans="19:20" x14ac:dyDescent="0.3">
      <c r="S14474" s="142"/>
      <c r="T14474" s="142"/>
    </row>
    <row r="14475" spans="19:20" x14ac:dyDescent="0.3">
      <c r="S14475" s="142"/>
      <c r="T14475" s="142"/>
    </row>
    <row r="14476" spans="19:20" x14ac:dyDescent="0.3">
      <c r="S14476" s="142"/>
      <c r="T14476" s="142"/>
    </row>
    <row r="14477" spans="19:20" x14ac:dyDescent="0.3">
      <c r="S14477" s="142"/>
      <c r="T14477" s="142"/>
    </row>
    <row r="14478" spans="19:20" x14ac:dyDescent="0.3">
      <c r="S14478" s="142"/>
      <c r="T14478" s="142"/>
    </row>
    <row r="14479" spans="19:20" x14ac:dyDescent="0.3">
      <c r="S14479" s="142"/>
      <c r="T14479" s="142"/>
    </row>
    <row r="14480" spans="19:20" x14ac:dyDescent="0.3">
      <c r="S14480" s="142"/>
      <c r="T14480" s="142"/>
    </row>
    <row r="14481" spans="19:20" x14ac:dyDescent="0.3">
      <c r="S14481" s="142"/>
      <c r="T14481" s="142"/>
    </row>
    <row r="14482" spans="19:20" x14ac:dyDescent="0.3">
      <c r="S14482" s="142"/>
      <c r="T14482" s="142"/>
    </row>
    <row r="14483" spans="19:20" x14ac:dyDescent="0.3">
      <c r="S14483" s="142"/>
      <c r="T14483" s="142"/>
    </row>
    <row r="14484" spans="19:20" x14ac:dyDescent="0.3">
      <c r="S14484" s="142"/>
      <c r="T14484" s="142"/>
    </row>
    <row r="14485" spans="19:20" x14ac:dyDescent="0.3">
      <c r="S14485" s="142"/>
      <c r="T14485" s="142"/>
    </row>
    <row r="14486" spans="19:20" x14ac:dyDescent="0.3">
      <c r="S14486" s="142"/>
      <c r="T14486" s="142"/>
    </row>
    <row r="14487" spans="19:20" x14ac:dyDescent="0.3">
      <c r="S14487" s="142"/>
      <c r="T14487" s="142"/>
    </row>
    <row r="14488" spans="19:20" x14ac:dyDescent="0.3">
      <c r="S14488" s="142"/>
      <c r="T14488" s="142"/>
    </row>
    <row r="14489" spans="19:20" x14ac:dyDescent="0.3">
      <c r="S14489" s="142"/>
      <c r="T14489" s="142"/>
    </row>
    <row r="14490" spans="19:20" x14ac:dyDescent="0.3">
      <c r="S14490" s="142"/>
      <c r="T14490" s="142"/>
    </row>
    <row r="14491" spans="19:20" x14ac:dyDescent="0.3">
      <c r="S14491" s="142"/>
      <c r="T14491" s="142"/>
    </row>
    <row r="14492" spans="19:20" x14ac:dyDescent="0.3">
      <c r="S14492" s="142"/>
      <c r="T14492" s="142"/>
    </row>
    <row r="14493" spans="19:20" x14ac:dyDescent="0.3">
      <c r="S14493" s="142"/>
      <c r="T14493" s="142"/>
    </row>
    <row r="14494" spans="19:20" x14ac:dyDescent="0.3">
      <c r="S14494" s="142"/>
      <c r="T14494" s="142"/>
    </row>
    <row r="14495" spans="19:20" x14ac:dyDescent="0.3">
      <c r="S14495" s="142"/>
      <c r="T14495" s="142"/>
    </row>
    <row r="14496" spans="19:20" x14ac:dyDescent="0.3">
      <c r="S14496" s="142"/>
      <c r="T14496" s="142"/>
    </row>
    <row r="14497" spans="19:20" x14ac:dyDescent="0.3">
      <c r="S14497" s="142"/>
      <c r="T14497" s="142"/>
    </row>
    <row r="14498" spans="19:20" x14ac:dyDescent="0.3">
      <c r="S14498" s="142"/>
      <c r="T14498" s="142"/>
    </row>
    <row r="14499" spans="19:20" x14ac:dyDescent="0.3">
      <c r="S14499" s="142"/>
      <c r="T14499" s="142"/>
    </row>
    <row r="14500" spans="19:20" x14ac:dyDescent="0.3">
      <c r="S14500" s="142"/>
      <c r="T14500" s="142"/>
    </row>
    <row r="14501" spans="19:20" x14ac:dyDescent="0.3">
      <c r="S14501" s="142"/>
      <c r="T14501" s="142"/>
    </row>
    <row r="14502" spans="19:20" x14ac:dyDescent="0.3">
      <c r="S14502" s="142"/>
      <c r="T14502" s="142"/>
    </row>
    <row r="14503" spans="19:20" x14ac:dyDescent="0.3">
      <c r="S14503" s="142"/>
      <c r="T14503" s="142"/>
    </row>
    <row r="14504" spans="19:20" x14ac:dyDescent="0.3">
      <c r="S14504" s="142"/>
      <c r="T14504" s="142"/>
    </row>
    <row r="14505" spans="19:20" x14ac:dyDescent="0.3">
      <c r="S14505" s="142"/>
      <c r="T14505" s="142"/>
    </row>
    <row r="14506" spans="19:20" x14ac:dyDescent="0.3">
      <c r="S14506" s="142"/>
      <c r="T14506" s="142"/>
    </row>
    <row r="14507" spans="19:20" x14ac:dyDescent="0.3">
      <c r="S14507" s="142"/>
      <c r="T14507" s="142"/>
    </row>
    <row r="14508" spans="19:20" x14ac:dyDescent="0.3">
      <c r="S14508" s="142"/>
      <c r="T14508" s="142"/>
    </row>
    <row r="14509" spans="19:20" x14ac:dyDescent="0.3">
      <c r="S14509" s="142"/>
      <c r="T14509" s="142"/>
    </row>
    <row r="14510" spans="19:20" x14ac:dyDescent="0.3">
      <c r="S14510" s="142"/>
      <c r="T14510" s="142"/>
    </row>
    <row r="14511" spans="19:20" x14ac:dyDescent="0.3">
      <c r="S14511" s="142"/>
      <c r="T14511" s="142"/>
    </row>
    <row r="14512" spans="19:20" x14ac:dyDescent="0.3">
      <c r="S14512" s="142"/>
      <c r="T14512" s="142"/>
    </row>
    <row r="14513" spans="19:20" x14ac:dyDescent="0.3">
      <c r="S14513" s="142"/>
      <c r="T14513" s="142"/>
    </row>
    <row r="14514" spans="19:20" x14ac:dyDescent="0.3">
      <c r="S14514" s="142"/>
      <c r="T14514" s="142"/>
    </row>
    <row r="14515" spans="19:20" x14ac:dyDescent="0.3">
      <c r="S14515" s="142"/>
      <c r="T14515" s="142"/>
    </row>
    <row r="14516" spans="19:20" x14ac:dyDescent="0.3">
      <c r="S14516" s="142"/>
      <c r="T14516" s="142"/>
    </row>
    <row r="14517" spans="19:20" x14ac:dyDescent="0.3">
      <c r="S14517" s="142"/>
      <c r="T14517" s="142"/>
    </row>
    <row r="14518" spans="19:20" x14ac:dyDescent="0.3">
      <c r="S14518" s="142"/>
      <c r="T14518" s="142"/>
    </row>
    <row r="14519" spans="19:20" x14ac:dyDescent="0.3">
      <c r="S14519" s="142"/>
      <c r="T14519" s="142"/>
    </row>
    <row r="14520" spans="19:20" x14ac:dyDescent="0.3">
      <c r="S14520" s="142"/>
      <c r="T14520" s="142"/>
    </row>
    <row r="14521" spans="19:20" x14ac:dyDescent="0.3">
      <c r="S14521" s="142"/>
      <c r="T14521" s="142"/>
    </row>
    <row r="14522" spans="19:20" x14ac:dyDescent="0.3">
      <c r="S14522" s="142"/>
      <c r="T14522" s="142"/>
    </row>
    <row r="14523" spans="19:20" x14ac:dyDescent="0.3">
      <c r="S14523" s="142"/>
      <c r="T14523" s="142"/>
    </row>
    <row r="14524" spans="19:20" x14ac:dyDescent="0.3">
      <c r="S14524" s="142"/>
      <c r="T14524" s="142"/>
    </row>
    <row r="14525" spans="19:20" x14ac:dyDescent="0.3">
      <c r="S14525" s="142"/>
      <c r="T14525" s="142"/>
    </row>
    <row r="14526" spans="19:20" x14ac:dyDescent="0.3">
      <c r="S14526" s="142"/>
      <c r="T14526" s="142"/>
    </row>
    <row r="14527" spans="19:20" x14ac:dyDescent="0.3">
      <c r="S14527" s="142"/>
      <c r="T14527" s="142"/>
    </row>
    <row r="14528" spans="19:20" x14ac:dyDescent="0.3">
      <c r="S14528" s="142"/>
      <c r="T14528" s="142"/>
    </row>
    <row r="14529" spans="19:20" x14ac:dyDescent="0.3">
      <c r="S14529" s="142"/>
      <c r="T14529" s="142"/>
    </row>
    <row r="14530" spans="19:20" x14ac:dyDescent="0.3">
      <c r="S14530" s="142"/>
      <c r="T14530" s="142"/>
    </row>
    <row r="14531" spans="19:20" x14ac:dyDescent="0.3">
      <c r="S14531" s="142"/>
      <c r="T14531" s="142"/>
    </row>
    <row r="14532" spans="19:20" x14ac:dyDescent="0.3">
      <c r="S14532" s="142"/>
      <c r="T14532" s="142"/>
    </row>
    <row r="14533" spans="19:20" x14ac:dyDescent="0.3">
      <c r="S14533" s="142"/>
      <c r="T14533" s="142"/>
    </row>
    <row r="14534" spans="19:20" x14ac:dyDescent="0.3">
      <c r="S14534" s="142"/>
      <c r="T14534" s="142"/>
    </row>
    <row r="14535" spans="19:20" x14ac:dyDescent="0.3">
      <c r="S14535" s="142"/>
      <c r="T14535" s="142"/>
    </row>
    <row r="14536" spans="19:20" x14ac:dyDescent="0.3">
      <c r="S14536" s="142"/>
      <c r="T14536" s="142"/>
    </row>
    <row r="14537" spans="19:20" x14ac:dyDescent="0.3">
      <c r="S14537" s="142"/>
      <c r="T14537" s="142"/>
    </row>
    <row r="14538" spans="19:20" x14ac:dyDescent="0.3">
      <c r="S14538" s="142"/>
      <c r="T14538" s="142"/>
    </row>
    <row r="14539" spans="19:20" x14ac:dyDescent="0.3">
      <c r="S14539" s="142"/>
      <c r="T14539" s="142"/>
    </row>
    <row r="14540" spans="19:20" x14ac:dyDescent="0.3">
      <c r="S14540" s="142"/>
      <c r="T14540" s="142"/>
    </row>
    <row r="14541" spans="19:20" x14ac:dyDescent="0.3">
      <c r="S14541" s="142"/>
      <c r="T14541" s="142"/>
    </row>
    <row r="14542" spans="19:20" x14ac:dyDescent="0.3">
      <c r="S14542" s="142"/>
      <c r="T14542" s="142"/>
    </row>
    <row r="14543" spans="19:20" x14ac:dyDescent="0.3">
      <c r="S14543" s="142"/>
      <c r="T14543" s="142"/>
    </row>
    <row r="14544" spans="19:20" x14ac:dyDescent="0.3">
      <c r="S14544" s="142"/>
      <c r="T14544" s="142"/>
    </row>
    <row r="14545" spans="19:20" x14ac:dyDescent="0.3">
      <c r="S14545" s="142"/>
      <c r="T14545" s="142"/>
    </row>
    <row r="14546" spans="19:20" x14ac:dyDescent="0.3">
      <c r="S14546" s="142"/>
      <c r="T14546" s="142"/>
    </row>
    <row r="14547" spans="19:20" x14ac:dyDescent="0.3">
      <c r="S14547" s="142"/>
      <c r="T14547" s="142"/>
    </row>
    <row r="14548" spans="19:20" x14ac:dyDescent="0.3">
      <c r="S14548" s="142"/>
      <c r="T14548" s="142"/>
    </row>
    <row r="14549" spans="19:20" x14ac:dyDescent="0.3">
      <c r="S14549" s="142"/>
      <c r="T14549" s="142"/>
    </row>
    <row r="14550" spans="19:20" x14ac:dyDescent="0.3">
      <c r="S14550" s="142"/>
      <c r="T14550" s="142"/>
    </row>
    <row r="14551" spans="19:20" x14ac:dyDescent="0.3">
      <c r="S14551" s="142"/>
      <c r="T14551" s="142"/>
    </row>
    <row r="14552" spans="19:20" x14ac:dyDescent="0.3">
      <c r="S14552" s="142"/>
      <c r="T14552" s="142"/>
    </row>
    <row r="14553" spans="19:20" x14ac:dyDescent="0.3">
      <c r="S14553" s="142"/>
      <c r="T14553" s="142"/>
    </row>
    <row r="14554" spans="19:20" x14ac:dyDescent="0.3">
      <c r="S14554" s="142"/>
      <c r="T14554" s="142"/>
    </row>
    <row r="14555" spans="19:20" x14ac:dyDescent="0.3">
      <c r="S14555" s="142"/>
      <c r="T14555" s="142"/>
    </row>
    <row r="14556" spans="19:20" x14ac:dyDescent="0.3">
      <c r="S14556" s="142"/>
      <c r="T14556" s="142"/>
    </row>
    <row r="14557" spans="19:20" x14ac:dyDescent="0.3">
      <c r="S14557" s="142"/>
      <c r="T14557" s="142"/>
    </row>
    <row r="14558" spans="19:20" x14ac:dyDescent="0.3">
      <c r="S14558" s="142"/>
      <c r="T14558" s="142"/>
    </row>
    <row r="14559" spans="19:20" x14ac:dyDescent="0.3">
      <c r="S14559" s="142"/>
      <c r="T14559" s="142"/>
    </row>
    <row r="14560" spans="19:20" x14ac:dyDescent="0.3">
      <c r="S14560" s="142"/>
      <c r="T14560" s="142"/>
    </row>
    <row r="14561" spans="19:20" x14ac:dyDescent="0.3">
      <c r="S14561" s="142"/>
      <c r="T14561" s="142"/>
    </row>
    <row r="14562" spans="19:20" x14ac:dyDescent="0.3">
      <c r="S14562" s="142"/>
      <c r="T14562" s="142"/>
    </row>
    <row r="14563" spans="19:20" x14ac:dyDescent="0.3">
      <c r="S14563" s="142"/>
      <c r="T14563" s="142"/>
    </row>
    <row r="14564" spans="19:20" x14ac:dyDescent="0.3">
      <c r="S14564" s="142"/>
      <c r="T14564" s="142"/>
    </row>
    <row r="14565" spans="19:20" x14ac:dyDescent="0.3">
      <c r="S14565" s="142"/>
      <c r="T14565" s="142"/>
    </row>
    <row r="14566" spans="19:20" x14ac:dyDescent="0.3">
      <c r="S14566" s="142"/>
      <c r="T14566" s="142"/>
    </row>
    <row r="14567" spans="19:20" x14ac:dyDescent="0.3">
      <c r="S14567" s="142"/>
      <c r="T14567" s="142"/>
    </row>
    <row r="14568" spans="19:20" x14ac:dyDescent="0.3">
      <c r="S14568" s="142"/>
      <c r="T14568" s="142"/>
    </row>
    <row r="14569" spans="19:20" x14ac:dyDescent="0.3">
      <c r="S14569" s="142"/>
      <c r="T14569" s="142"/>
    </row>
    <row r="14570" spans="19:20" x14ac:dyDescent="0.3">
      <c r="S14570" s="142"/>
      <c r="T14570" s="142"/>
    </row>
    <row r="14571" spans="19:20" x14ac:dyDescent="0.3">
      <c r="S14571" s="142"/>
      <c r="T14571" s="142"/>
    </row>
    <row r="14572" spans="19:20" x14ac:dyDescent="0.3">
      <c r="S14572" s="142"/>
      <c r="T14572" s="142"/>
    </row>
    <row r="14573" spans="19:20" x14ac:dyDescent="0.3">
      <c r="S14573" s="142"/>
      <c r="T14573" s="142"/>
    </row>
    <row r="14574" spans="19:20" x14ac:dyDescent="0.3">
      <c r="S14574" s="142"/>
      <c r="T14574" s="142"/>
    </row>
    <row r="14575" spans="19:20" x14ac:dyDescent="0.3">
      <c r="S14575" s="142"/>
      <c r="T14575" s="142"/>
    </row>
    <row r="14576" spans="19:20" x14ac:dyDescent="0.3">
      <c r="S14576" s="142"/>
      <c r="T14576" s="142"/>
    </row>
    <row r="14577" spans="19:20" x14ac:dyDescent="0.3">
      <c r="S14577" s="142"/>
      <c r="T14577" s="142"/>
    </row>
    <row r="14578" spans="19:20" x14ac:dyDescent="0.3">
      <c r="S14578" s="142"/>
      <c r="T14578" s="142"/>
    </row>
    <row r="14579" spans="19:20" x14ac:dyDescent="0.3">
      <c r="S14579" s="142"/>
      <c r="T14579" s="142"/>
    </row>
    <row r="14580" spans="19:20" x14ac:dyDescent="0.3">
      <c r="S14580" s="142"/>
      <c r="T14580" s="142"/>
    </row>
    <row r="14581" spans="19:20" x14ac:dyDescent="0.3">
      <c r="S14581" s="142"/>
      <c r="T14581" s="142"/>
    </row>
    <row r="14582" spans="19:20" x14ac:dyDescent="0.3">
      <c r="S14582" s="142"/>
      <c r="T14582" s="142"/>
    </row>
    <row r="14583" spans="19:20" x14ac:dyDescent="0.3">
      <c r="S14583" s="142"/>
      <c r="T14583" s="142"/>
    </row>
    <row r="14584" spans="19:20" x14ac:dyDescent="0.3">
      <c r="S14584" s="142"/>
      <c r="T14584" s="142"/>
    </row>
    <row r="14585" spans="19:20" x14ac:dyDescent="0.3">
      <c r="S14585" s="142"/>
      <c r="T14585" s="142"/>
    </row>
    <row r="14586" spans="19:20" x14ac:dyDescent="0.3">
      <c r="S14586" s="142"/>
      <c r="T14586" s="142"/>
    </row>
    <row r="14587" spans="19:20" x14ac:dyDescent="0.3">
      <c r="S14587" s="142"/>
      <c r="T14587" s="142"/>
    </row>
    <row r="14588" spans="19:20" x14ac:dyDescent="0.3">
      <c r="S14588" s="142"/>
      <c r="T14588" s="142"/>
    </row>
    <row r="14589" spans="19:20" x14ac:dyDescent="0.3">
      <c r="S14589" s="142"/>
      <c r="T14589" s="142"/>
    </row>
    <row r="14590" spans="19:20" x14ac:dyDescent="0.3">
      <c r="S14590" s="142"/>
      <c r="T14590" s="142"/>
    </row>
    <row r="14591" spans="19:20" x14ac:dyDescent="0.3">
      <c r="S14591" s="142"/>
      <c r="T14591" s="142"/>
    </row>
    <row r="14592" spans="19:20" x14ac:dyDescent="0.3">
      <c r="S14592" s="142"/>
      <c r="T14592" s="142"/>
    </row>
    <row r="14593" spans="19:20" x14ac:dyDescent="0.3">
      <c r="S14593" s="142"/>
      <c r="T14593" s="142"/>
    </row>
    <row r="14594" spans="19:20" x14ac:dyDescent="0.3">
      <c r="S14594" s="142"/>
      <c r="T14594" s="142"/>
    </row>
    <row r="14595" spans="19:20" x14ac:dyDescent="0.3">
      <c r="S14595" s="142"/>
      <c r="T14595" s="142"/>
    </row>
    <row r="14596" spans="19:20" x14ac:dyDescent="0.3">
      <c r="S14596" s="142"/>
      <c r="T14596" s="142"/>
    </row>
    <row r="14597" spans="19:20" x14ac:dyDescent="0.3">
      <c r="S14597" s="142"/>
      <c r="T14597" s="142"/>
    </row>
    <row r="14598" spans="19:20" x14ac:dyDescent="0.3">
      <c r="S14598" s="142"/>
      <c r="T14598" s="142"/>
    </row>
    <row r="14599" spans="19:20" x14ac:dyDescent="0.3">
      <c r="S14599" s="142"/>
      <c r="T14599" s="142"/>
    </row>
    <row r="14600" spans="19:20" x14ac:dyDescent="0.3">
      <c r="S14600" s="142"/>
      <c r="T14600" s="142"/>
    </row>
    <row r="14601" spans="19:20" x14ac:dyDescent="0.3">
      <c r="S14601" s="142"/>
      <c r="T14601" s="142"/>
    </row>
    <row r="14602" spans="19:20" x14ac:dyDescent="0.3">
      <c r="S14602" s="142"/>
      <c r="T14602" s="142"/>
    </row>
    <row r="14603" spans="19:20" x14ac:dyDescent="0.3">
      <c r="S14603" s="142"/>
      <c r="T14603" s="142"/>
    </row>
    <row r="14604" spans="19:20" x14ac:dyDescent="0.3">
      <c r="S14604" s="142"/>
      <c r="T14604" s="142"/>
    </row>
    <row r="14605" spans="19:20" x14ac:dyDescent="0.3">
      <c r="S14605" s="142"/>
      <c r="T14605" s="142"/>
    </row>
    <row r="14606" spans="19:20" x14ac:dyDescent="0.3">
      <c r="S14606" s="142"/>
      <c r="T14606" s="142"/>
    </row>
    <row r="14607" spans="19:20" x14ac:dyDescent="0.3">
      <c r="S14607" s="142"/>
      <c r="T14607" s="142"/>
    </row>
    <row r="14608" spans="19:20" x14ac:dyDescent="0.3">
      <c r="S14608" s="142"/>
      <c r="T14608" s="142"/>
    </row>
    <row r="14609" spans="19:20" x14ac:dyDescent="0.3">
      <c r="S14609" s="142"/>
      <c r="T14609" s="142"/>
    </row>
    <row r="14610" spans="19:20" x14ac:dyDescent="0.3">
      <c r="S14610" s="142"/>
      <c r="T14610" s="142"/>
    </row>
    <row r="14611" spans="19:20" x14ac:dyDescent="0.3">
      <c r="S14611" s="142"/>
      <c r="T14611" s="142"/>
    </row>
    <row r="14612" spans="19:20" x14ac:dyDescent="0.3">
      <c r="S14612" s="142"/>
      <c r="T14612" s="142"/>
    </row>
    <row r="14613" spans="19:20" x14ac:dyDescent="0.3">
      <c r="S14613" s="142"/>
      <c r="T14613" s="142"/>
    </row>
    <row r="14614" spans="19:20" x14ac:dyDescent="0.3">
      <c r="S14614" s="142"/>
      <c r="T14614" s="142"/>
    </row>
    <row r="14615" spans="19:20" x14ac:dyDescent="0.3">
      <c r="S14615" s="142"/>
      <c r="T14615" s="142"/>
    </row>
    <row r="14616" spans="19:20" x14ac:dyDescent="0.3">
      <c r="S14616" s="142"/>
      <c r="T14616" s="142"/>
    </row>
    <row r="14617" spans="19:20" x14ac:dyDescent="0.3">
      <c r="S14617" s="142"/>
      <c r="T14617" s="142"/>
    </row>
    <row r="14618" spans="19:20" x14ac:dyDescent="0.3">
      <c r="S14618" s="142"/>
      <c r="T14618" s="142"/>
    </row>
    <row r="14619" spans="19:20" x14ac:dyDescent="0.3">
      <c r="S14619" s="142"/>
      <c r="T14619" s="142"/>
    </row>
    <row r="14620" spans="19:20" x14ac:dyDescent="0.3">
      <c r="S14620" s="142"/>
      <c r="T14620" s="142"/>
    </row>
    <row r="14621" spans="19:20" x14ac:dyDescent="0.3">
      <c r="S14621" s="142"/>
      <c r="T14621" s="142"/>
    </row>
    <row r="14622" spans="19:20" x14ac:dyDescent="0.3">
      <c r="S14622" s="142"/>
      <c r="T14622" s="142"/>
    </row>
    <row r="14623" spans="19:20" x14ac:dyDescent="0.3">
      <c r="S14623" s="142"/>
      <c r="T14623" s="142"/>
    </row>
    <row r="14624" spans="19:20" x14ac:dyDescent="0.3">
      <c r="S14624" s="142"/>
      <c r="T14624" s="142"/>
    </row>
    <row r="14625" spans="19:20" x14ac:dyDescent="0.3">
      <c r="S14625" s="142"/>
      <c r="T14625" s="142"/>
    </row>
    <row r="14626" spans="19:20" x14ac:dyDescent="0.3">
      <c r="S14626" s="142"/>
      <c r="T14626" s="142"/>
    </row>
    <row r="14627" spans="19:20" x14ac:dyDescent="0.3">
      <c r="S14627" s="142"/>
      <c r="T14627" s="142"/>
    </row>
    <row r="14628" spans="19:20" x14ac:dyDescent="0.3">
      <c r="S14628" s="142"/>
      <c r="T14628" s="142"/>
    </row>
    <row r="14629" spans="19:20" x14ac:dyDescent="0.3">
      <c r="S14629" s="142"/>
      <c r="T14629" s="142"/>
    </row>
    <row r="14630" spans="19:20" x14ac:dyDescent="0.3">
      <c r="S14630" s="142"/>
      <c r="T14630" s="142"/>
    </row>
    <row r="14631" spans="19:20" x14ac:dyDescent="0.3">
      <c r="S14631" s="142"/>
      <c r="T14631" s="142"/>
    </row>
    <row r="14632" spans="19:20" x14ac:dyDescent="0.3">
      <c r="S14632" s="142"/>
      <c r="T14632" s="142"/>
    </row>
    <row r="14633" spans="19:20" x14ac:dyDescent="0.3">
      <c r="S14633" s="142"/>
      <c r="T14633" s="142"/>
    </row>
    <row r="14634" spans="19:20" x14ac:dyDescent="0.3">
      <c r="S14634" s="142"/>
      <c r="T14634" s="142"/>
    </row>
    <row r="14635" spans="19:20" x14ac:dyDescent="0.3">
      <c r="S14635" s="142"/>
      <c r="T14635" s="142"/>
    </row>
    <row r="14636" spans="19:20" x14ac:dyDescent="0.3">
      <c r="S14636" s="142"/>
      <c r="T14636" s="142"/>
    </row>
    <row r="14637" spans="19:20" x14ac:dyDescent="0.3">
      <c r="S14637" s="142"/>
      <c r="T14637" s="142"/>
    </row>
    <row r="14638" spans="19:20" x14ac:dyDescent="0.3">
      <c r="S14638" s="142"/>
      <c r="T14638" s="142"/>
    </row>
    <row r="14639" spans="19:20" x14ac:dyDescent="0.3">
      <c r="S14639" s="142"/>
      <c r="T14639" s="142"/>
    </row>
    <row r="14640" spans="19:20" x14ac:dyDescent="0.3">
      <c r="S14640" s="142"/>
      <c r="T14640" s="142"/>
    </row>
    <row r="14641" spans="19:20" x14ac:dyDescent="0.3">
      <c r="S14641" s="142"/>
      <c r="T14641" s="142"/>
    </row>
    <row r="14642" spans="19:20" x14ac:dyDescent="0.3">
      <c r="S14642" s="142"/>
      <c r="T14642" s="142"/>
    </row>
    <row r="14643" spans="19:20" x14ac:dyDescent="0.3">
      <c r="S14643" s="142"/>
      <c r="T14643" s="142"/>
    </row>
    <row r="14644" spans="19:20" x14ac:dyDescent="0.3">
      <c r="S14644" s="142"/>
      <c r="T14644" s="142"/>
    </row>
    <row r="14645" spans="19:20" x14ac:dyDescent="0.3">
      <c r="S14645" s="142"/>
      <c r="T14645" s="142"/>
    </row>
    <row r="14646" spans="19:20" x14ac:dyDescent="0.3">
      <c r="S14646" s="142"/>
      <c r="T14646" s="142"/>
    </row>
    <row r="14647" spans="19:20" x14ac:dyDescent="0.3">
      <c r="S14647" s="142"/>
      <c r="T14647" s="142"/>
    </row>
    <row r="14648" spans="19:20" x14ac:dyDescent="0.3">
      <c r="S14648" s="142"/>
      <c r="T14648" s="142"/>
    </row>
    <row r="14649" spans="19:20" x14ac:dyDescent="0.3">
      <c r="S14649" s="142"/>
      <c r="T14649" s="142"/>
    </row>
    <row r="14650" spans="19:20" x14ac:dyDescent="0.3">
      <c r="S14650" s="142"/>
      <c r="T14650" s="142"/>
    </row>
    <row r="14651" spans="19:20" x14ac:dyDescent="0.3">
      <c r="S14651" s="142"/>
      <c r="T14651" s="142"/>
    </row>
    <row r="14652" spans="19:20" x14ac:dyDescent="0.3">
      <c r="S14652" s="142"/>
      <c r="T14652" s="142"/>
    </row>
    <row r="14653" spans="19:20" x14ac:dyDescent="0.3">
      <c r="S14653" s="142"/>
      <c r="T14653" s="142"/>
    </row>
    <row r="14654" spans="19:20" x14ac:dyDescent="0.3">
      <c r="S14654" s="142"/>
      <c r="T14654" s="142"/>
    </row>
    <row r="14655" spans="19:20" x14ac:dyDescent="0.3">
      <c r="S14655" s="142"/>
      <c r="T14655" s="142"/>
    </row>
    <row r="14656" spans="19:20" x14ac:dyDescent="0.3">
      <c r="S14656" s="142"/>
      <c r="T14656" s="142"/>
    </row>
    <row r="14657" spans="19:20" x14ac:dyDescent="0.3">
      <c r="S14657" s="142"/>
      <c r="T14657" s="142"/>
    </row>
    <row r="14658" spans="19:20" x14ac:dyDescent="0.3">
      <c r="S14658" s="142"/>
      <c r="T14658" s="142"/>
    </row>
    <row r="14659" spans="19:20" x14ac:dyDescent="0.3">
      <c r="S14659" s="142"/>
      <c r="T14659" s="142"/>
    </row>
    <row r="14660" spans="19:20" x14ac:dyDescent="0.3">
      <c r="S14660" s="142"/>
      <c r="T14660" s="142"/>
    </row>
    <row r="14661" spans="19:20" x14ac:dyDescent="0.3">
      <c r="S14661" s="142"/>
      <c r="T14661" s="142"/>
    </row>
    <row r="14662" spans="19:20" x14ac:dyDescent="0.3">
      <c r="S14662" s="142"/>
      <c r="T14662" s="142"/>
    </row>
    <row r="14663" spans="19:20" x14ac:dyDescent="0.3">
      <c r="S14663" s="142"/>
      <c r="T14663" s="142"/>
    </row>
    <row r="14664" spans="19:20" x14ac:dyDescent="0.3">
      <c r="S14664" s="142"/>
      <c r="T14664" s="142"/>
    </row>
    <row r="14665" spans="19:20" x14ac:dyDescent="0.3">
      <c r="S14665" s="142"/>
      <c r="T14665" s="142"/>
    </row>
    <row r="14666" spans="19:20" x14ac:dyDescent="0.3">
      <c r="S14666" s="142"/>
      <c r="T14666" s="142"/>
    </row>
    <row r="14667" spans="19:20" x14ac:dyDescent="0.3">
      <c r="S14667" s="142"/>
      <c r="T14667" s="142"/>
    </row>
    <row r="14668" spans="19:20" x14ac:dyDescent="0.3">
      <c r="S14668" s="142"/>
      <c r="T14668" s="142"/>
    </row>
    <row r="14669" spans="19:20" x14ac:dyDescent="0.3">
      <c r="S14669" s="142"/>
      <c r="T14669" s="142"/>
    </row>
    <row r="14670" spans="19:20" x14ac:dyDescent="0.3">
      <c r="S14670" s="142"/>
      <c r="T14670" s="142"/>
    </row>
    <row r="14671" spans="19:20" x14ac:dyDescent="0.3">
      <c r="S14671" s="142"/>
      <c r="T14671" s="142"/>
    </row>
    <row r="14672" spans="19:20" x14ac:dyDescent="0.3">
      <c r="S14672" s="142"/>
      <c r="T14672" s="142"/>
    </row>
    <row r="14673" spans="19:20" x14ac:dyDescent="0.3">
      <c r="S14673" s="142"/>
      <c r="T14673" s="142"/>
    </row>
    <row r="14674" spans="19:20" x14ac:dyDescent="0.3">
      <c r="S14674" s="142"/>
      <c r="T14674" s="142"/>
    </row>
    <row r="14675" spans="19:20" x14ac:dyDescent="0.3">
      <c r="S14675" s="142"/>
      <c r="T14675" s="142"/>
    </row>
    <row r="14676" spans="19:20" x14ac:dyDescent="0.3">
      <c r="S14676" s="142"/>
      <c r="T14676" s="142"/>
    </row>
    <row r="14677" spans="19:20" x14ac:dyDescent="0.3">
      <c r="S14677" s="142"/>
      <c r="T14677" s="142"/>
    </row>
    <row r="14678" spans="19:20" x14ac:dyDescent="0.3">
      <c r="S14678" s="142"/>
      <c r="T14678" s="142"/>
    </row>
    <row r="14679" spans="19:20" x14ac:dyDescent="0.3">
      <c r="S14679" s="142"/>
      <c r="T14679" s="142"/>
    </row>
    <row r="14680" spans="19:20" x14ac:dyDescent="0.3">
      <c r="S14680" s="142"/>
      <c r="T14680" s="142"/>
    </row>
    <row r="14681" spans="19:20" x14ac:dyDescent="0.3">
      <c r="S14681" s="142"/>
      <c r="T14681" s="142"/>
    </row>
    <row r="14682" spans="19:20" x14ac:dyDescent="0.3">
      <c r="S14682" s="142"/>
      <c r="T14682" s="142"/>
    </row>
    <row r="14683" spans="19:20" x14ac:dyDescent="0.3">
      <c r="S14683" s="142"/>
      <c r="T14683" s="142"/>
    </row>
    <row r="14684" spans="19:20" x14ac:dyDescent="0.3">
      <c r="S14684" s="142"/>
      <c r="T14684" s="142"/>
    </row>
    <row r="14685" spans="19:20" x14ac:dyDescent="0.3">
      <c r="S14685" s="142"/>
      <c r="T14685" s="142"/>
    </row>
    <row r="14686" spans="19:20" x14ac:dyDescent="0.3">
      <c r="S14686" s="142"/>
      <c r="T14686" s="142"/>
    </row>
    <row r="14687" spans="19:20" x14ac:dyDescent="0.3">
      <c r="S14687" s="142"/>
      <c r="T14687" s="142"/>
    </row>
    <row r="14688" spans="19:20" x14ac:dyDescent="0.3">
      <c r="S14688" s="142"/>
      <c r="T14688" s="142"/>
    </row>
    <row r="14689" spans="19:20" x14ac:dyDescent="0.3">
      <c r="S14689" s="142"/>
      <c r="T14689" s="142"/>
    </row>
    <row r="14690" spans="19:20" x14ac:dyDescent="0.3">
      <c r="S14690" s="142"/>
      <c r="T14690" s="142"/>
    </row>
    <row r="14691" spans="19:20" x14ac:dyDescent="0.3">
      <c r="S14691" s="142"/>
      <c r="T14691" s="142"/>
    </row>
    <row r="14692" spans="19:20" x14ac:dyDescent="0.3">
      <c r="S14692" s="142"/>
      <c r="T14692" s="142"/>
    </row>
    <row r="14693" spans="19:20" x14ac:dyDescent="0.3">
      <c r="S14693" s="142"/>
      <c r="T14693" s="142"/>
    </row>
    <row r="14694" spans="19:20" x14ac:dyDescent="0.3">
      <c r="S14694" s="142"/>
      <c r="T14694" s="142"/>
    </row>
    <row r="14695" spans="19:20" x14ac:dyDescent="0.3">
      <c r="S14695" s="142"/>
      <c r="T14695" s="142"/>
    </row>
    <row r="14696" spans="19:20" x14ac:dyDescent="0.3">
      <c r="S14696" s="142"/>
      <c r="T14696" s="142"/>
    </row>
    <row r="14697" spans="19:20" x14ac:dyDescent="0.3">
      <c r="S14697" s="142"/>
      <c r="T14697" s="142"/>
    </row>
    <row r="14698" spans="19:20" x14ac:dyDescent="0.3">
      <c r="S14698" s="142"/>
      <c r="T14698" s="142"/>
    </row>
    <row r="14699" spans="19:20" x14ac:dyDescent="0.3">
      <c r="S14699" s="142"/>
      <c r="T14699" s="142"/>
    </row>
    <row r="14700" spans="19:20" x14ac:dyDescent="0.3">
      <c r="S14700" s="142"/>
      <c r="T14700" s="142"/>
    </row>
    <row r="14701" spans="19:20" x14ac:dyDescent="0.3">
      <c r="S14701" s="142"/>
      <c r="T14701" s="142"/>
    </row>
    <row r="14702" spans="19:20" x14ac:dyDescent="0.3">
      <c r="S14702" s="142"/>
      <c r="T14702" s="142"/>
    </row>
    <row r="14703" spans="19:20" x14ac:dyDescent="0.3">
      <c r="S14703" s="142"/>
      <c r="T14703" s="142"/>
    </row>
    <row r="14704" spans="19:20" x14ac:dyDescent="0.3">
      <c r="S14704" s="142"/>
      <c r="T14704" s="142"/>
    </row>
    <row r="14705" spans="19:20" x14ac:dyDescent="0.3">
      <c r="S14705" s="142"/>
      <c r="T14705" s="142"/>
    </row>
    <row r="14706" spans="19:20" x14ac:dyDescent="0.3">
      <c r="S14706" s="142"/>
      <c r="T14706" s="142"/>
    </row>
    <row r="14707" spans="19:20" x14ac:dyDescent="0.3">
      <c r="S14707" s="142"/>
      <c r="T14707" s="142"/>
    </row>
    <row r="14708" spans="19:20" x14ac:dyDescent="0.3">
      <c r="S14708" s="142"/>
      <c r="T14708" s="142"/>
    </row>
    <row r="14709" spans="19:20" x14ac:dyDescent="0.3">
      <c r="S14709" s="142"/>
      <c r="T14709" s="142"/>
    </row>
    <row r="14710" spans="19:20" x14ac:dyDescent="0.3">
      <c r="S14710" s="142"/>
      <c r="T14710" s="142"/>
    </row>
    <row r="14711" spans="19:20" x14ac:dyDescent="0.3">
      <c r="S14711" s="142"/>
      <c r="T14711" s="142"/>
    </row>
    <row r="14712" spans="19:20" x14ac:dyDescent="0.3">
      <c r="S14712" s="142"/>
      <c r="T14712" s="142"/>
    </row>
    <row r="14713" spans="19:20" x14ac:dyDescent="0.3">
      <c r="S14713" s="142"/>
      <c r="T14713" s="142"/>
    </row>
    <row r="14714" spans="19:20" x14ac:dyDescent="0.3">
      <c r="S14714" s="142"/>
      <c r="T14714" s="142"/>
    </row>
    <row r="14715" spans="19:20" x14ac:dyDescent="0.3">
      <c r="S14715" s="142"/>
      <c r="T14715" s="142"/>
    </row>
    <row r="14716" spans="19:20" x14ac:dyDescent="0.3">
      <c r="S14716" s="142"/>
      <c r="T14716" s="142"/>
    </row>
    <row r="14717" spans="19:20" x14ac:dyDescent="0.3">
      <c r="S14717" s="142"/>
      <c r="T14717" s="142"/>
    </row>
    <row r="14718" spans="19:20" x14ac:dyDescent="0.3">
      <c r="S14718" s="142"/>
      <c r="T14718" s="142"/>
    </row>
    <row r="14719" spans="19:20" x14ac:dyDescent="0.3">
      <c r="S14719" s="142"/>
      <c r="T14719" s="142"/>
    </row>
    <row r="14720" spans="19:20" x14ac:dyDescent="0.3">
      <c r="S14720" s="142"/>
      <c r="T14720" s="142"/>
    </row>
    <row r="14721" spans="19:20" x14ac:dyDescent="0.3">
      <c r="S14721" s="142"/>
      <c r="T14721" s="142"/>
    </row>
    <row r="14722" spans="19:20" x14ac:dyDescent="0.3">
      <c r="S14722" s="142"/>
      <c r="T14722" s="142"/>
    </row>
    <row r="14723" spans="19:20" x14ac:dyDescent="0.3">
      <c r="S14723" s="142"/>
      <c r="T14723" s="142"/>
    </row>
    <row r="14724" spans="19:20" x14ac:dyDescent="0.3">
      <c r="S14724" s="142"/>
      <c r="T14724" s="142"/>
    </row>
    <row r="14725" spans="19:20" x14ac:dyDescent="0.3">
      <c r="S14725" s="142"/>
      <c r="T14725" s="142"/>
    </row>
    <row r="14726" spans="19:20" x14ac:dyDescent="0.3">
      <c r="S14726" s="142"/>
      <c r="T14726" s="142"/>
    </row>
    <row r="14727" spans="19:20" x14ac:dyDescent="0.3">
      <c r="S14727" s="142"/>
      <c r="T14727" s="142"/>
    </row>
    <row r="14728" spans="19:20" x14ac:dyDescent="0.3">
      <c r="S14728" s="142"/>
      <c r="T14728" s="142"/>
    </row>
    <row r="14729" spans="19:20" x14ac:dyDescent="0.3">
      <c r="S14729" s="142"/>
      <c r="T14729" s="142"/>
    </row>
    <row r="14730" spans="19:20" x14ac:dyDescent="0.3">
      <c r="S14730" s="142"/>
      <c r="T14730" s="142"/>
    </row>
    <row r="14731" spans="19:20" x14ac:dyDescent="0.3">
      <c r="S14731" s="142"/>
      <c r="T14731" s="142"/>
    </row>
    <row r="14732" spans="19:20" x14ac:dyDescent="0.3">
      <c r="S14732" s="142"/>
      <c r="T14732" s="142"/>
    </row>
    <row r="14733" spans="19:20" x14ac:dyDescent="0.3">
      <c r="S14733" s="142"/>
      <c r="T14733" s="142"/>
    </row>
    <row r="14734" spans="19:20" x14ac:dyDescent="0.3">
      <c r="S14734" s="142"/>
      <c r="T14734" s="142"/>
    </row>
    <row r="14735" spans="19:20" x14ac:dyDescent="0.3">
      <c r="S14735" s="142"/>
      <c r="T14735" s="142"/>
    </row>
    <row r="14736" spans="19:20" x14ac:dyDescent="0.3">
      <c r="S14736" s="142"/>
      <c r="T14736" s="142"/>
    </row>
    <row r="14737" spans="19:20" x14ac:dyDescent="0.3">
      <c r="S14737" s="142"/>
      <c r="T14737" s="142"/>
    </row>
    <row r="14738" spans="19:20" x14ac:dyDescent="0.3">
      <c r="S14738" s="142"/>
      <c r="T14738" s="142"/>
    </row>
    <row r="14739" spans="19:20" x14ac:dyDescent="0.3">
      <c r="S14739" s="142"/>
      <c r="T14739" s="142"/>
    </row>
    <row r="14740" spans="19:20" x14ac:dyDescent="0.3">
      <c r="S14740" s="142"/>
      <c r="T14740" s="142"/>
    </row>
    <row r="14741" spans="19:20" x14ac:dyDescent="0.3">
      <c r="S14741" s="142"/>
      <c r="T14741" s="142"/>
    </row>
    <row r="14742" spans="19:20" x14ac:dyDescent="0.3">
      <c r="S14742" s="142"/>
      <c r="T14742" s="142"/>
    </row>
    <row r="14743" spans="19:20" x14ac:dyDescent="0.3">
      <c r="S14743" s="142"/>
      <c r="T14743" s="142"/>
    </row>
    <row r="14744" spans="19:20" x14ac:dyDescent="0.3">
      <c r="S14744" s="142"/>
      <c r="T14744" s="142"/>
    </row>
    <row r="14745" spans="19:20" x14ac:dyDescent="0.3">
      <c r="S14745" s="142"/>
      <c r="T14745" s="142"/>
    </row>
    <row r="14746" spans="19:20" x14ac:dyDescent="0.3">
      <c r="S14746" s="142"/>
      <c r="T14746" s="142"/>
    </row>
    <row r="14747" spans="19:20" x14ac:dyDescent="0.3">
      <c r="S14747" s="142"/>
      <c r="T14747" s="142"/>
    </row>
    <row r="14748" spans="19:20" x14ac:dyDescent="0.3">
      <c r="S14748" s="142"/>
      <c r="T14748" s="142"/>
    </row>
    <row r="14749" spans="19:20" x14ac:dyDescent="0.3">
      <c r="S14749" s="142"/>
      <c r="T14749" s="142"/>
    </row>
    <row r="14750" spans="19:20" x14ac:dyDescent="0.3">
      <c r="S14750" s="142"/>
      <c r="T14750" s="142"/>
    </row>
    <row r="14751" spans="19:20" x14ac:dyDescent="0.3">
      <c r="S14751" s="142"/>
      <c r="T14751" s="142"/>
    </row>
    <row r="14752" spans="19:20" x14ac:dyDescent="0.3">
      <c r="S14752" s="142"/>
      <c r="T14752" s="142"/>
    </row>
    <row r="14753" spans="19:20" x14ac:dyDescent="0.3">
      <c r="S14753" s="142"/>
      <c r="T14753" s="142"/>
    </row>
    <row r="14754" spans="19:20" x14ac:dyDescent="0.3">
      <c r="S14754" s="142"/>
      <c r="T14754" s="142"/>
    </row>
    <row r="14755" spans="19:20" x14ac:dyDescent="0.3">
      <c r="S14755" s="142"/>
      <c r="T14755" s="142"/>
    </row>
    <row r="14756" spans="19:20" x14ac:dyDescent="0.3">
      <c r="S14756" s="142"/>
      <c r="T14756" s="142"/>
    </row>
    <row r="14757" spans="19:20" x14ac:dyDescent="0.3">
      <c r="S14757" s="142"/>
      <c r="T14757" s="142"/>
    </row>
    <row r="14758" spans="19:20" x14ac:dyDescent="0.3">
      <c r="S14758" s="142"/>
      <c r="T14758" s="142"/>
    </row>
    <row r="14759" spans="19:20" x14ac:dyDescent="0.3">
      <c r="S14759" s="142"/>
      <c r="T14759" s="142"/>
    </row>
    <row r="14760" spans="19:20" x14ac:dyDescent="0.3">
      <c r="S14760" s="142"/>
      <c r="T14760" s="142"/>
    </row>
    <row r="14761" spans="19:20" x14ac:dyDescent="0.3">
      <c r="S14761" s="142"/>
      <c r="T14761" s="142"/>
    </row>
    <row r="14762" spans="19:20" x14ac:dyDescent="0.3">
      <c r="S14762" s="142"/>
      <c r="T14762" s="142"/>
    </row>
    <row r="14763" spans="19:20" x14ac:dyDescent="0.3">
      <c r="S14763" s="142"/>
      <c r="T14763" s="142"/>
    </row>
    <row r="14764" spans="19:20" x14ac:dyDescent="0.3">
      <c r="S14764" s="142"/>
      <c r="T14764" s="142"/>
    </row>
    <row r="14765" spans="19:20" x14ac:dyDescent="0.3">
      <c r="S14765" s="142"/>
      <c r="T14765" s="142"/>
    </row>
    <row r="14766" spans="19:20" x14ac:dyDescent="0.3">
      <c r="S14766" s="142"/>
      <c r="T14766" s="142"/>
    </row>
    <row r="14767" spans="19:20" x14ac:dyDescent="0.3">
      <c r="S14767" s="142"/>
      <c r="T14767" s="142"/>
    </row>
    <row r="14768" spans="19:20" x14ac:dyDescent="0.3">
      <c r="S14768" s="142"/>
      <c r="T14768" s="142"/>
    </row>
    <row r="14769" spans="19:20" x14ac:dyDescent="0.3">
      <c r="S14769" s="142"/>
      <c r="T14769" s="142"/>
    </row>
    <row r="14770" spans="19:20" x14ac:dyDescent="0.3">
      <c r="S14770" s="142"/>
      <c r="T14770" s="142"/>
    </row>
    <row r="14771" spans="19:20" x14ac:dyDescent="0.3">
      <c r="S14771" s="142"/>
      <c r="T14771" s="142"/>
    </row>
    <row r="14772" spans="19:20" x14ac:dyDescent="0.3">
      <c r="S14772" s="142"/>
      <c r="T14772" s="142"/>
    </row>
    <row r="14773" spans="19:20" x14ac:dyDescent="0.3">
      <c r="S14773" s="142"/>
      <c r="T14773" s="142"/>
    </row>
    <row r="14774" spans="19:20" x14ac:dyDescent="0.3">
      <c r="S14774" s="142"/>
      <c r="T14774" s="142"/>
    </row>
    <row r="14775" spans="19:20" x14ac:dyDescent="0.3">
      <c r="S14775" s="142"/>
      <c r="T14775" s="142"/>
    </row>
    <row r="14776" spans="19:20" x14ac:dyDescent="0.3">
      <c r="S14776" s="142"/>
      <c r="T14776" s="142"/>
    </row>
    <row r="14777" spans="19:20" x14ac:dyDescent="0.3">
      <c r="S14777" s="142"/>
      <c r="T14777" s="142"/>
    </row>
    <row r="14778" spans="19:20" x14ac:dyDescent="0.3">
      <c r="S14778" s="142"/>
      <c r="T14778" s="142"/>
    </row>
    <row r="14779" spans="19:20" x14ac:dyDescent="0.3">
      <c r="S14779" s="142"/>
      <c r="T14779" s="142"/>
    </row>
    <row r="14780" spans="19:20" x14ac:dyDescent="0.3">
      <c r="S14780" s="142"/>
      <c r="T14780" s="142"/>
    </row>
    <row r="14781" spans="19:20" x14ac:dyDescent="0.3">
      <c r="S14781" s="142"/>
      <c r="T14781" s="142"/>
    </row>
    <row r="14782" spans="19:20" x14ac:dyDescent="0.3">
      <c r="S14782" s="142"/>
      <c r="T14782" s="142"/>
    </row>
    <row r="14783" spans="19:20" x14ac:dyDescent="0.3">
      <c r="S14783" s="142"/>
      <c r="T14783" s="142"/>
    </row>
    <row r="14784" spans="19:20" x14ac:dyDescent="0.3">
      <c r="S14784" s="142"/>
      <c r="T14784" s="142"/>
    </row>
    <row r="14785" spans="19:20" x14ac:dyDescent="0.3">
      <c r="S14785" s="142"/>
      <c r="T14785" s="142"/>
    </row>
    <row r="14786" spans="19:20" x14ac:dyDescent="0.3">
      <c r="S14786" s="142"/>
      <c r="T14786" s="142"/>
    </row>
    <row r="14787" spans="19:20" x14ac:dyDescent="0.3">
      <c r="S14787" s="142"/>
      <c r="T14787" s="142"/>
    </row>
    <row r="14788" spans="19:20" x14ac:dyDescent="0.3">
      <c r="S14788" s="142"/>
      <c r="T14788" s="142"/>
    </row>
    <row r="14789" spans="19:20" x14ac:dyDescent="0.3">
      <c r="S14789" s="142"/>
      <c r="T14789" s="142"/>
    </row>
    <row r="14790" spans="19:20" x14ac:dyDescent="0.3">
      <c r="S14790" s="142"/>
      <c r="T14790" s="142"/>
    </row>
    <row r="14791" spans="19:20" x14ac:dyDescent="0.3">
      <c r="S14791" s="142"/>
      <c r="T14791" s="142"/>
    </row>
    <row r="14792" spans="19:20" x14ac:dyDescent="0.3">
      <c r="S14792" s="142"/>
      <c r="T14792" s="142"/>
    </row>
    <row r="14793" spans="19:20" x14ac:dyDescent="0.3">
      <c r="S14793" s="142"/>
      <c r="T14793" s="142"/>
    </row>
    <row r="14794" spans="19:20" x14ac:dyDescent="0.3">
      <c r="S14794" s="142"/>
      <c r="T14794" s="142"/>
    </row>
    <row r="14795" spans="19:20" x14ac:dyDescent="0.3">
      <c r="S14795" s="142"/>
      <c r="T14795" s="142"/>
    </row>
    <row r="14796" spans="19:20" x14ac:dyDescent="0.3">
      <c r="S14796" s="142"/>
      <c r="T14796" s="142"/>
    </row>
    <row r="14797" spans="19:20" x14ac:dyDescent="0.3">
      <c r="S14797" s="142"/>
      <c r="T14797" s="142"/>
    </row>
    <row r="14798" spans="19:20" x14ac:dyDescent="0.3">
      <c r="S14798" s="142"/>
      <c r="T14798" s="142"/>
    </row>
    <row r="14799" spans="19:20" x14ac:dyDescent="0.3">
      <c r="S14799" s="142"/>
      <c r="T14799" s="142"/>
    </row>
    <row r="14800" spans="19:20" x14ac:dyDescent="0.3">
      <c r="S14800" s="142"/>
      <c r="T14800" s="142"/>
    </row>
    <row r="14801" spans="19:20" x14ac:dyDescent="0.3">
      <c r="S14801" s="142"/>
      <c r="T14801" s="142"/>
    </row>
    <row r="14802" spans="19:20" x14ac:dyDescent="0.3">
      <c r="S14802" s="142"/>
      <c r="T14802" s="142"/>
    </row>
    <row r="14803" spans="19:20" x14ac:dyDescent="0.3">
      <c r="S14803" s="142"/>
      <c r="T14803" s="142"/>
    </row>
    <row r="14804" spans="19:20" x14ac:dyDescent="0.3">
      <c r="S14804" s="142"/>
      <c r="T14804" s="142"/>
    </row>
    <row r="14805" spans="19:20" x14ac:dyDescent="0.3">
      <c r="S14805" s="142"/>
      <c r="T14805" s="142"/>
    </row>
    <row r="14806" spans="19:20" x14ac:dyDescent="0.3">
      <c r="S14806" s="142"/>
      <c r="T14806" s="142"/>
    </row>
    <row r="14807" spans="19:20" x14ac:dyDescent="0.3">
      <c r="S14807" s="142"/>
      <c r="T14807" s="142"/>
    </row>
    <row r="14808" spans="19:20" x14ac:dyDescent="0.3">
      <c r="S14808" s="142"/>
      <c r="T14808" s="142"/>
    </row>
    <row r="14809" spans="19:20" x14ac:dyDescent="0.3">
      <c r="S14809" s="142"/>
      <c r="T14809" s="142"/>
    </row>
    <row r="14810" spans="19:20" x14ac:dyDescent="0.3">
      <c r="S14810" s="142"/>
      <c r="T14810" s="142"/>
    </row>
    <row r="14811" spans="19:20" x14ac:dyDescent="0.3">
      <c r="S14811" s="142"/>
      <c r="T14811" s="142"/>
    </row>
    <row r="14812" spans="19:20" x14ac:dyDescent="0.3">
      <c r="S14812" s="142"/>
      <c r="T14812" s="142"/>
    </row>
    <row r="14813" spans="19:20" x14ac:dyDescent="0.3">
      <c r="S14813" s="142"/>
      <c r="T14813" s="142"/>
    </row>
    <row r="14814" spans="19:20" x14ac:dyDescent="0.3">
      <c r="S14814" s="142"/>
      <c r="T14814" s="142"/>
    </row>
    <row r="14815" spans="19:20" x14ac:dyDescent="0.3">
      <c r="S14815" s="142"/>
      <c r="T14815" s="142"/>
    </row>
    <row r="14816" spans="19:20" x14ac:dyDescent="0.3">
      <c r="S14816" s="142"/>
      <c r="T14816" s="142"/>
    </row>
    <row r="14817" spans="19:20" x14ac:dyDescent="0.3">
      <c r="S14817" s="142"/>
      <c r="T14817" s="142"/>
    </row>
    <row r="14818" spans="19:20" x14ac:dyDescent="0.3">
      <c r="S14818" s="142"/>
      <c r="T14818" s="142"/>
    </row>
    <row r="14819" spans="19:20" x14ac:dyDescent="0.3">
      <c r="S14819" s="142"/>
      <c r="T14819" s="142"/>
    </row>
    <row r="14820" spans="19:20" x14ac:dyDescent="0.3">
      <c r="S14820" s="142"/>
      <c r="T14820" s="142"/>
    </row>
    <row r="14821" spans="19:20" x14ac:dyDescent="0.3">
      <c r="S14821" s="142"/>
      <c r="T14821" s="142"/>
    </row>
    <row r="14822" spans="19:20" x14ac:dyDescent="0.3">
      <c r="S14822" s="142"/>
      <c r="T14822" s="142"/>
    </row>
    <row r="14823" spans="19:20" x14ac:dyDescent="0.3">
      <c r="S14823" s="142"/>
      <c r="T14823" s="142"/>
    </row>
    <row r="14824" spans="19:20" x14ac:dyDescent="0.3">
      <c r="S14824" s="142"/>
      <c r="T14824" s="142"/>
    </row>
    <row r="14825" spans="19:20" x14ac:dyDescent="0.3">
      <c r="S14825" s="142"/>
      <c r="T14825" s="142"/>
    </row>
    <row r="14826" spans="19:20" x14ac:dyDescent="0.3">
      <c r="S14826" s="142"/>
      <c r="T14826" s="142"/>
    </row>
    <row r="14827" spans="19:20" x14ac:dyDescent="0.3">
      <c r="S14827" s="142"/>
      <c r="T14827" s="142"/>
    </row>
    <row r="14828" spans="19:20" x14ac:dyDescent="0.3">
      <c r="S14828" s="142"/>
      <c r="T14828" s="142"/>
    </row>
    <row r="14829" spans="19:20" x14ac:dyDescent="0.3">
      <c r="S14829" s="142"/>
      <c r="T14829" s="142"/>
    </row>
    <row r="14830" spans="19:20" x14ac:dyDescent="0.3">
      <c r="S14830" s="142"/>
      <c r="T14830" s="142"/>
    </row>
    <row r="14831" spans="19:20" x14ac:dyDescent="0.3">
      <c r="S14831" s="142"/>
      <c r="T14831" s="142"/>
    </row>
    <row r="14832" spans="19:20" x14ac:dyDescent="0.3">
      <c r="S14832" s="142"/>
      <c r="T14832" s="142"/>
    </row>
    <row r="14833" spans="19:20" x14ac:dyDescent="0.3">
      <c r="S14833" s="142"/>
      <c r="T14833" s="142"/>
    </row>
    <row r="14834" spans="19:20" x14ac:dyDescent="0.3">
      <c r="S14834" s="142"/>
      <c r="T14834" s="142"/>
    </row>
    <row r="14835" spans="19:20" x14ac:dyDescent="0.3">
      <c r="S14835" s="142"/>
      <c r="T14835" s="142"/>
    </row>
    <row r="14836" spans="19:20" x14ac:dyDescent="0.3">
      <c r="S14836" s="142"/>
      <c r="T14836" s="142"/>
    </row>
    <row r="14837" spans="19:20" x14ac:dyDescent="0.3">
      <c r="S14837" s="142"/>
      <c r="T14837" s="142"/>
    </row>
    <row r="14838" spans="19:20" x14ac:dyDescent="0.3">
      <c r="S14838" s="142"/>
      <c r="T14838" s="142"/>
    </row>
    <row r="14839" spans="19:20" x14ac:dyDescent="0.3">
      <c r="S14839" s="142"/>
      <c r="T14839" s="142"/>
    </row>
    <row r="14840" spans="19:20" x14ac:dyDescent="0.3">
      <c r="S14840" s="142"/>
      <c r="T14840" s="142"/>
    </row>
    <row r="14841" spans="19:20" x14ac:dyDescent="0.3">
      <c r="S14841" s="142"/>
      <c r="T14841" s="142"/>
    </row>
    <row r="14842" spans="19:20" x14ac:dyDescent="0.3">
      <c r="S14842" s="142"/>
      <c r="T14842" s="142"/>
    </row>
    <row r="14843" spans="19:20" x14ac:dyDescent="0.3">
      <c r="S14843" s="142"/>
      <c r="T14843" s="142"/>
    </row>
    <row r="14844" spans="19:20" x14ac:dyDescent="0.3">
      <c r="S14844" s="142"/>
      <c r="T14844" s="142"/>
    </row>
    <row r="14845" spans="19:20" x14ac:dyDescent="0.3">
      <c r="S14845" s="142"/>
      <c r="T14845" s="142"/>
    </row>
    <row r="14846" spans="19:20" x14ac:dyDescent="0.3">
      <c r="S14846" s="142"/>
      <c r="T14846" s="142"/>
    </row>
    <row r="14847" spans="19:20" x14ac:dyDescent="0.3">
      <c r="S14847" s="142"/>
      <c r="T14847" s="142"/>
    </row>
    <row r="14848" spans="19:20" x14ac:dyDescent="0.3">
      <c r="S14848" s="142"/>
      <c r="T14848" s="142"/>
    </row>
    <row r="14849" spans="19:20" x14ac:dyDescent="0.3">
      <c r="S14849" s="142"/>
      <c r="T14849" s="142"/>
    </row>
    <row r="14850" spans="19:20" x14ac:dyDescent="0.3">
      <c r="S14850" s="142"/>
      <c r="T14850" s="142"/>
    </row>
    <row r="14851" spans="19:20" x14ac:dyDescent="0.3">
      <c r="S14851" s="142"/>
      <c r="T14851" s="142"/>
    </row>
    <row r="14852" spans="19:20" x14ac:dyDescent="0.3">
      <c r="S14852" s="142"/>
      <c r="T14852" s="142"/>
    </row>
    <row r="14853" spans="19:20" x14ac:dyDescent="0.3">
      <c r="S14853" s="142"/>
      <c r="T14853" s="142"/>
    </row>
    <row r="14854" spans="19:20" x14ac:dyDescent="0.3">
      <c r="S14854" s="142"/>
      <c r="T14854" s="142"/>
    </row>
    <row r="14855" spans="19:20" x14ac:dyDescent="0.3">
      <c r="S14855" s="142"/>
      <c r="T14855" s="142"/>
    </row>
    <row r="14856" spans="19:20" x14ac:dyDescent="0.3">
      <c r="S14856" s="142"/>
      <c r="T14856" s="142"/>
    </row>
    <row r="14857" spans="19:20" x14ac:dyDescent="0.3">
      <c r="S14857" s="142"/>
      <c r="T14857" s="142"/>
    </row>
    <row r="14858" spans="19:20" x14ac:dyDescent="0.3">
      <c r="S14858" s="142"/>
      <c r="T14858" s="142"/>
    </row>
    <row r="14859" spans="19:20" x14ac:dyDescent="0.3">
      <c r="S14859" s="142"/>
      <c r="T14859" s="142"/>
    </row>
    <row r="14860" spans="19:20" x14ac:dyDescent="0.3">
      <c r="S14860" s="142"/>
      <c r="T14860" s="142"/>
    </row>
    <row r="14861" spans="19:20" x14ac:dyDescent="0.3">
      <c r="S14861" s="142"/>
      <c r="T14861" s="142"/>
    </row>
    <row r="14862" spans="19:20" x14ac:dyDescent="0.3">
      <c r="S14862" s="142"/>
      <c r="T14862" s="142"/>
    </row>
    <row r="14863" spans="19:20" x14ac:dyDescent="0.3">
      <c r="S14863" s="142"/>
      <c r="T14863" s="142"/>
    </row>
    <row r="14864" spans="19:20" x14ac:dyDescent="0.3">
      <c r="S14864" s="142"/>
      <c r="T14864" s="142"/>
    </row>
    <row r="14865" spans="19:20" x14ac:dyDescent="0.3">
      <c r="S14865" s="142"/>
      <c r="T14865" s="142"/>
    </row>
    <row r="14866" spans="19:20" x14ac:dyDescent="0.3">
      <c r="S14866" s="142"/>
      <c r="T14866" s="142"/>
    </row>
    <row r="14867" spans="19:20" x14ac:dyDescent="0.3">
      <c r="S14867" s="142"/>
      <c r="T14867" s="142"/>
    </row>
    <row r="14868" spans="19:20" x14ac:dyDescent="0.3">
      <c r="S14868" s="142"/>
      <c r="T14868" s="142"/>
    </row>
    <row r="14869" spans="19:20" x14ac:dyDescent="0.3">
      <c r="S14869" s="142"/>
      <c r="T14869" s="142"/>
    </row>
    <row r="14870" spans="19:20" x14ac:dyDescent="0.3">
      <c r="S14870" s="142"/>
      <c r="T14870" s="142"/>
    </row>
    <row r="14871" spans="19:20" x14ac:dyDescent="0.3">
      <c r="S14871" s="142"/>
      <c r="T14871" s="142"/>
    </row>
    <row r="14872" spans="19:20" x14ac:dyDescent="0.3">
      <c r="S14872" s="142"/>
      <c r="T14872" s="142"/>
    </row>
    <row r="14873" spans="19:20" x14ac:dyDescent="0.3">
      <c r="S14873" s="142"/>
      <c r="T14873" s="142"/>
    </row>
    <row r="14874" spans="19:20" x14ac:dyDescent="0.3">
      <c r="S14874" s="142"/>
      <c r="T14874" s="142"/>
    </row>
    <row r="14875" spans="19:20" x14ac:dyDescent="0.3">
      <c r="S14875" s="142"/>
      <c r="T14875" s="142"/>
    </row>
    <row r="14876" spans="19:20" x14ac:dyDescent="0.3">
      <c r="S14876" s="142"/>
      <c r="T14876" s="142"/>
    </row>
    <row r="14877" spans="19:20" x14ac:dyDescent="0.3">
      <c r="S14877" s="142"/>
      <c r="T14877" s="142"/>
    </row>
    <row r="14878" spans="19:20" x14ac:dyDescent="0.3">
      <c r="S14878" s="142"/>
      <c r="T14878" s="142"/>
    </row>
    <row r="14879" spans="19:20" x14ac:dyDescent="0.3">
      <c r="S14879" s="142"/>
      <c r="T14879" s="142"/>
    </row>
    <row r="14880" spans="19:20" x14ac:dyDescent="0.3">
      <c r="S14880" s="142"/>
      <c r="T14880" s="142"/>
    </row>
    <row r="14881" spans="19:20" x14ac:dyDescent="0.3">
      <c r="S14881" s="142"/>
      <c r="T14881" s="142"/>
    </row>
    <row r="14882" spans="19:20" x14ac:dyDescent="0.3">
      <c r="S14882" s="142"/>
      <c r="T14882" s="142"/>
    </row>
    <row r="14883" spans="19:20" x14ac:dyDescent="0.3">
      <c r="S14883" s="142"/>
      <c r="T14883" s="142"/>
    </row>
    <row r="14884" spans="19:20" x14ac:dyDescent="0.3">
      <c r="S14884" s="142"/>
      <c r="T14884" s="142"/>
    </row>
    <row r="14885" spans="19:20" x14ac:dyDescent="0.3">
      <c r="S14885" s="142"/>
      <c r="T14885" s="142"/>
    </row>
    <row r="14886" spans="19:20" x14ac:dyDescent="0.3">
      <c r="S14886" s="142"/>
      <c r="T14886" s="142"/>
    </row>
    <row r="14887" spans="19:20" x14ac:dyDescent="0.3">
      <c r="S14887" s="142"/>
      <c r="T14887" s="142"/>
    </row>
    <row r="14888" spans="19:20" x14ac:dyDescent="0.3">
      <c r="S14888" s="142"/>
      <c r="T14888" s="142"/>
    </row>
    <row r="14889" spans="19:20" x14ac:dyDescent="0.3">
      <c r="S14889" s="142"/>
      <c r="T14889" s="142"/>
    </row>
    <row r="14890" spans="19:20" x14ac:dyDescent="0.3">
      <c r="S14890" s="142"/>
      <c r="T14890" s="142"/>
    </row>
    <row r="14891" spans="19:20" x14ac:dyDescent="0.3">
      <c r="S14891" s="142"/>
      <c r="T14891" s="142"/>
    </row>
    <row r="14892" spans="19:20" x14ac:dyDescent="0.3">
      <c r="S14892" s="142"/>
      <c r="T14892" s="142"/>
    </row>
    <row r="14893" spans="19:20" x14ac:dyDescent="0.3">
      <c r="S14893" s="142"/>
      <c r="T14893" s="142"/>
    </row>
    <row r="14894" spans="19:20" x14ac:dyDescent="0.3">
      <c r="S14894" s="142"/>
      <c r="T14894" s="142"/>
    </row>
    <row r="14895" spans="19:20" x14ac:dyDescent="0.3">
      <c r="S14895" s="142"/>
      <c r="T14895" s="142"/>
    </row>
    <row r="14896" spans="19:20" x14ac:dyDescent="0.3">
      <c r="S14896" s="142"/>
      <c r="T14896" s="142"/>
    </row>
    <row r="14897" spans="19:20" x14ac:dyDescent="0.3">
      <c r="S14897" s="142"/>
      <c r="T14897" s="142"/>
    </row>
    <row r="14898" spans="19:20" x14ac:dyDescent="0.3">
      <c r="S14898" s="142"/>
      <c r="T14898" s="142"/>
    </row>
    <row r="14899" spans="19:20" x14ac:dyDescent="0.3">
      <c r="S14899" s="142"/>
      <c r="T14899" s="142"/>
    </row>
    <row r="14900" spans="19:20" x14ac:dyDescent="0.3">
      <c r="S14900" s="142"/>
      <c r="T14900" s="142"/>
    </row>
    <row r="14901" spans="19:20" x14ac:dyDescent="0.3">
      <c r="S14901" s="142"/>
      <c r="T14901" s="142"/>
    </row>
    <row r="14902" spans="19:20" x14ac:dyDescent="0.3">
      <c r="S14902" s="142"/>
      <c r="T14902" s="142"/>
    </row>
    <row r="14903" spans="19:20" x14ac:dyDescent="0.3">
      <c r="S14903" s="142"/>
      <c r="T14903" s="142"/>
    </row>
    <row r="14904" spans="19:20" x14ac:dyDescent="0.3">
      <c r="S14904" s="142"/>
      <c r="T14904" s="142"/>
    </row>
    <row r="14905" spans="19:20" x14ac:dyDescent="0.3">
      <c r="S14905" s="142"/>
      <c r="T14905" s="142"/>
    </row>
    <row r="14906" spans="19:20" x14ac:dyDescent="0.3">
      <c r="S14906" s="142"/>
      <c r="T14906" s="142"/>
    </row>
    <row r="14907" spans="19:20" x14ac:dyDescent="0.3">
      <c r="S14907" s="142"/>
      <c r="T14907" s="142"/>
    </row>
    <row r="14908" spans="19:20" x14ac:dyDescent="0.3">
      <c r="S14908" s="142"/>
      <c r="T14908" s="142"/>
    </row>
    <row r="14909" spans="19:20" x14ac:dyDescent="0.3">
      <c r="S14909" s="142"/>
      <c r="T14909" s="142"/>
    </row>
    <row r="14910" spans="19:20" x14ac:dyDescent="0.3">
      <c r="S14910" s="142"/>
      <c r="T14910" s="142"/>
    </row>
    <row r="14911" spans="19:20" x14ac:dyDescent="0.3">
      <c r="S14911" s="142"/>
      <c r="T14911" s="142"/>
    </row>
    <row r="14912" spans="19:20" x14ac:dyDescent="0.3">
      <c r="S14912" s="142"/>
      <c r="T14912" s="142"/>
    </row>
    <row r="14913" spans="19:20" x14ac:dyDescent="0.3">
      <c r="S14913" s="142"/>
      <c r="T14913" s="142"/>
    </row>
    <row r="14914" spans="19:20" x14ac:dyDescent="0.3">
      <c r="S14914" s="142"/>
      <c r="T14914" s="142"/>
    </row>
    <row r="14915" spans="19:20" x14ac:dyDescent="0.3">
      <c r="S14915" s="142"/>
      <c r="T14915" s="142"/>
    </row>
    <row r="14916" spans="19:20" x14ac:dyDescent="0.3">
      <c r="S14916" s="142"/>
      <c r="T14916" s="142"/>
    </row>
    <row r="14917" spans="19:20" x14ac:dyDescent="0.3">
      <c r="S14917" s="142"/>
      <c r="T14917" s="142"/>
    </row>
    <row r="14918" spans="19:20" x14ac:dyDescent="0.3">
      <c r="S14918" s="142"/>
      <c r="T14918" s="142"/>
    </row>
    <row r="14919" spans="19:20" x14ac:dyDescent="0.3">
      <c r="S14919" s="142"/>
      <c r="T14919" s="142"/>
    </row>
    <row r="14920" spans="19:20" x14ac:dyDescent="0.3">
      <c r="S14920" s="142"/>
      <c r="T14920" s="142"/>
    </row>
    <row r="14921" spans="19:20" x14ac:dyDescent="0.3">
      <c r="S14921" s="142"/>
      <c r="T14921" s="142"/>
    </row>
    <row r="14922" spans="19:20" x14ac:dyDescent="0.3">
      <c r="S14922" s="142"/>
      <c r="T14922" s="142"/>
    </row>
    <row r="14923" spans="19:20" x14ac:dyDescent="0.3">
      <c r="S14923" s="142"/>
      <c r="T14923" s="142"/>
    </row>
    <row r="14924" spans="19:20" x14ac:dyDescent="0.3">
      <c r="S14924" s="142"/>
      <c r="T14924" s="142"/>
    </row>
    <row r="14925" spans="19:20" x14ac:dyDescent="0.3">
      <c r="S14925" s="142"/>
      <c r="T14925" s="142"/>
    </row>
    <row r="14926" spans="19:20" x14ac:dyDescent="0.3">
      <c r="S14926" s="142"/>
      <c r="T14926" s="142"/>
    </row>
    <row r="14927" spans="19:20" x14ac:dyDescent="0.3">
      <c r="S14927" s="142"/>
      <c r="T14927" s="142"/>
    </row>
    <row r="14928" spans="19:20" x14ac:dyDescent="0.3">
      <c r="S14928" s="142"/>
      <c r="T14928" s="142"/>
    </row>
    <row r="14929" spans="19:20" x14ac:dyDescent="0.3">
      <c r="S14929" s="142"/>
      <c r="T14929" s="142"/>
    </row>
    <row r="14930" spans="19:20" x14ac:dyDescent="0.3">
      <c r="S14930" s="142"/>
      <c r="T14930" s="142"/>
    </row>
    <row r="14931" spans="19:20" x14ac:dyDescent="0.3">
      <c r="S14931" s="142"/>
      <c r="T14931" s="142"/>
    </row>
    <row r="14932" spans="19:20" x14ac:dyDescent="0.3">
      <c r="S14932" s="142"/>
      <c r="T14932" s="142"/>
    </row>
    <row r="14933" spans="19:20" x14ac:dyDescent="0.3">
      <c r="S14933" s="142"/>
      <c r="T14933" s="142"/>
    </row>
    <row r="14934" spans="19:20" x14ac:dyDescent="0.3">
      <c r="S14934" s="142"/>
      <c r="T14934" s="142"/>
    </row>
    <row r="14935" spans="19:20" x14ac:dyDescent="0.3">
      <c r="S14935" s="142"/>
      <c r="T14935" s="142"/>
    </row>
    <row r="14936" spans="19:20" x14ac:dyDescent="0.3">
      <c r="S14936" s="142"/>
      <c r="T14936" s="142"/>
    </row>
    <row r="14937" spans="19:20" x14ac:dyDescent="0.3">
      <c r="S14937" s="142"/>
      <c r="T14937" s="142"/>
    </row>
    <row r="14938" spans="19:20" x14ac:dyDescent="0.3">
      <c r="S14938" s="142"/>
      <c r="T14938" s="142"/>
    </row>
    <row r="14939" spans="19:20" x14ac:dyDescent="0.3">
      <c r="S14939" s="142"/>
      <c r="T14939" s="142"/>
    </row>
    <row r="14940" spans="19:20" x14ac:dyDescent="0.3">
      <c r="S14940" s="142"/>
      <c r="T14940" s="142"/>
    </row>
    <row r="14941" spans="19:20" x14ac:dyDescent="0.3">
      <c r="S14941" s="142"/>
      <c r="T14941" s="142"/>
    </row>
    <row r="14942" spans="19:20" x14ac:dyDescent="0.3">
      <c r="S14942" s="142"/>
      <c r="T14942" s="142"/>
    </row>
    <row r="14943" spans="19:20" x14ac:dyDescent="0.3">
      <c r="S14943" s="142"/>
      <c r="T14943" s="142"/>
    </row>
    <row r="14944" spans="19:20" x14ac:dyDescent="0.3">
      <c r="S14944" s="142"/>
      <c r="T14944" s="142"/>
    </row>
    <row r="14945" spans="19:20" x14ac:dyDescent="0.3">
      <c r="S14945" s="142"/>
      <c r="T14945" s="142"/>
    </row>
    <row r="14946" spans="19:20" x14ac:dyDescent="0.3">
      <c r="S14946" s="142"/>
      <c r="T14946" s="142"/>
    </row>
    <row r="14947" spans="19:20" x14ac:dyDescent="0.3">
      <c r="S14947" s="142"/>
      <c r="T14947" s="142"/>
    </row>
    <row r="14948" spans="19:20" x14ac:dyDescent="0.3">
      <c r="S14948" s="142"/>
      <c r="T14948" s="142"/>
    </row>
    <row r="14949" spans="19:20" x14ac:dyDescent="0.3">
      <c r="S14949" s="142"/>
      <c r="T14949" s="142"/>
    </row>
    <row r="14950" spans="19:20" x14ac:dyDescent="0.3">
      <c r="S14950" s="142"/>
      <c r="T14950" s="142"/>
    </row>
    <row r="14951" spans="19:20" x14ac:dyDescent="0.3">
      <c r="S14951" s="142"/>
      <c r="T14951" s="142"/>
    </row>
    <row r="14952" spans="19:20" x14ac:dyDescent="0.3">
      <c r="S14952" s="142"/>
      <c r="T14952" s="142"/>
    </row>
    <row r="14953" spans="19:20" x14ac:dyDescent="0.3">
      <c r="S14953" s="142"/>
      <c r="T14953" s="142"/>
    </row>
    <row r="14954" spans="19:20" x14ac:dyDescent="0.3">
      <c r="S14954" s="142"/>
      <c r="T14954" s="142"/>
    </row>
    <row r="14955" spans="19:20" x14ac:dyDescent="0.3">
      <c r="S14955" s="142"/>
      <c r="T14955" s="142"/>
    </row>
    <row r="14956" spans="19:20" x14ac:dyDescent="0.3">
      <c r="S14956" s="142"/>
      <c r="T14956" s="142"/>
    </row>
    <row r="14957" spans="19:20" x14ac:dyDescent="0.3">
      <c r="S14957" s="142"/>
      <c r="T14957" s="142"/>
    </row>
    <row r="14958" spans="19:20" x14ac:dyDescent="0.3">
      <c r="S14958" s="142"/>
      <c r="T14958" s="142"/>
    </row>
    <row r="14959" spans="19:20" x14ac:dyDescent="0.3">
      <c r="S14959" s="142"/>
      <c r="T14959" s="142"/>
    </row>
    <row r="14960" spans="19:20" x14ac:dyDescent="0.3">
      <c r="S14960" s="142"/>
      <c r="T14960" s="142"/>
    </row>
    <row r="14961" spans="19:20" x14ac:dyDescent="0.3">
      <c r="S14961" s="142"/>
      <c r="T14961" s="142"/>
    </row>
    <row r="14962" spans="19:20" x14ac:dyDescent="0.3">
      <c r="S14962" s="142"/>
      <c r="T14962" s="142"/>
    </row>
    <row r="14963" spans="19:20" x14ac:dyDescent="0.3">
      <c r="S14963" s="142"/>
      <c r="T14963" s="142"/>
    </row>
    <row r="14964" spans="19:20" x14ac:dyDescent="0.3">
      <c r="S14964" s="142"/>
      <c r="T14964" s="142"/>
    </row>
    <row r="14965" spans="19:20" x14ac:dyDescent="0.3">
      <c r="S14965" s="142"/>
      <c r="T14965" s="142"/>
    </row>
    <row r="14966" spans="19:20" x14ac:dyDescent="0.3">
      <c r="S14966" s="142"/>
      <c r="T14966" s="142"/>
    </row>
    <row r="14967" spans="19:20" x14ac:dyDescent="0.3">
      <c r="S14967" s="142"/>
      <c r="T14967" s="142"/>
    </row>
    <row r="14968" spans="19:20" x14ac:dyDescent="0.3">
      <c r="S14968" s="142"/>
      <c r="T14968" s="142"/>
    </row>
    <row r="14969" spans="19:20" x14ac:dyDescent="0.3">
      <c r="S14969" s="142"/>
      <c r="T14969" s="142"/>
    </row>
    <row r="14970" spans="19:20" x14ac:dyDescent="0.3">
      <c r="S14970" s="142"/>
      <c r="T14970" s="142"/>
    </row>
    <row r="14971" spans="19:20" x14ac:dyDescent="0.3">
      <c r="S14971" s="142"/>
      <c r="T14971" s="142"/>
    </row>
    <row r="14972" spans="19:20" x14ac:dyDescent="0.3">
      <c r="S14972" s="142"/>
      <c r="T14972" s="142"/>
    </row>
    <row r="14973" spans="19:20" x14ac:dyDescent="0.3">
      <c r="S14973" s="142"/>
      <c r="T14973" s="142"/>
    </row>
    <row r="14974" spans="19:20" x14ac:dyDescent="0.3">
      <c r="S14974" s="142"/>
      <c r="T14974" s="142"/>
    </row>
    <row r="14975" spans="19:20" x14ac:dyDescent="0.3">
      <c r="S14975" s="142"/>
      <c r="T14975" s="142"/>
    </row>
    <row r="14976" spans="19:20" x14ac:dyDescent="0.3">
      <c r="S14976" s="142"/>
      <c r="T14976" s="142"/>
    </row>
    <row r="14977" spans="19:20" x14ac:dyDescent="0.3">
      <c r="S14977" s="142"/>
      <c r="T14977" s="142"/>
    </row>
    <row r="14978" spans="19:20" x14ac:dyDescent="0.3">
      <c r="S14978" s="142"/>
      <c r="T14978" s="142"/>
    </row>
    <row r="14979" spans="19:20" x14ac:dyDescent="0.3">
      <c r="S14979" s="142"/>
      <c r="T14979" s="142"/>
    </row>
    <row r="14980" spans="19:20" x14ac:dyDescent="0.3">
      <c r="S14980" s="142"/>
      <c r="T14980" s="142"/>
    </row>
    <row r="14981" spans="19:20" x14ac:dyDescent="0.3">
      <c r="S14981" s="142"/>
      <c r="T14981" s="142"/>
    </row>
    <row r="14982" spans="19:20" x14ac:dyDescent="0.3">
      <c r="S14982" s="142"/>
      <c r="T14982" s="142"/>
    </row>
    <row r="14983" spans="19:20" x14ac:dyDescent="0.3">
      <c r="S14983" s="142"/>
      <c r="T14983" s="142"/>
    </row>
    <row r="14984" spans="19:20" x14ac:dyDescent="0.3">
      <c r="S14984" s="142"/>
      <c r="T14984" s="142"/>
    </row>
    <row r="14985" spans="19:20" x14ac:dyDescent="0.3">
      <c r="S14985" s="142"/>
      <c r="T14985" s="142"/>
    </row>
    <row r="14986" spans="19:20" x14ac:dyDescent="0.3">
      <c r="S14986" s="142"/>
      <c r="T14986" s="142"/>
    </row>
    <row r="14987" spans="19:20" x14ac:dyDescent="0.3">
      <c r="S14987" s="142"/>
      <c r="T14987" s="142"/>
    </row>
    <row r="14988" spans="19:20" x14ac:dyDescent="0.3">
      <c r="S14988" s="142"/>
      <c r="T14988" s="142"/>
    </row>
    <row r="14989" spans="19:20" x14ac:dyDescent="0.3">
      <c r="S14989" s="142"/>
      <c r="T14989" s="142"/>
    </row>
    <row r="14990" spans="19:20" x14ac:dyDescent="0.3">
      <c r="S14990" s="142"/>
      <c r="T14990" s="142"/>
    </row>
    <row r="14991" spans="19:20" x14ac:dyDescent="0.3">
      <c r="S14991" s="142"/>
      <c r="T14991" s="142"/>
    </row>
    <row r="14992" spans="19:20" x14ac:dyDescent="0.3">
      <c r="S14992" s="142"/>
      <c r="T14992" s="142"/>
    </row>
    <row r="14993" spans="19:20" x14ac:dyDescent="0.3">
      <c r="S14993" s="142"/>
      <c r="T14993" s="142"/>
    </row>
    <row r="14994" spans="19:20" x14ac:dyDescent="0.3">
      <c r="S14994" s="142"/>
      <c r="T14994" s="142"/>
    </row>
    <row r="14995" spans="19:20" x14ac:dyDescent="0.3">
      <c r="S14995" s="142"/>
      <c r="T14995" s="142"/>
    </row>
    <row r="14996" spans="19:20" x14ac:dyDescent="0.3">
      <c r="S14996" s="142"/>
      <c r="T14996" s="142"/>
    </row>
    <row r="14997" spans="19:20" x14ac:dyDescent="0.3">
      <c r="S14997" s="142"/>
      <c r="T14997" s="142"/>
    </row>
    <row r="14998" spans="19:20" x14ac:dyDescent="0.3">
      <c r="S14998" s="142"/>
      <c r="T14998" s="142"/>
    </row>
    <row r="14999" spans="19:20" x14ac:dyDescent="0.3">
      <c r="S14999" s="142"/>
      <c r="T14999" s="142"/>
    </row>
    <row r="15000" spans="19:20" x14ac:dyDescent="0.3">
      <c r="S15000" s="142"/>
      <c r="T15000" s="142"/>
    </row>
    <row r="15001" spans="19:20" x14ac:dyDescent="0.3">
      <c r="S15001" s="142"/>
      <c r="T15001" s="142"/>
    </row>
    <row r="15002" spans="19:20" x14ac:dyDescent="0.3">
      <c r="S15002" s="142"/>
      <c r="T15002" s="142"/>
    </row>
    <row r="15003" spans="19:20" x14ac:dyDescent="0.3">
      <c r="S15003" s="142"/>
      <c r="T15003" s="142"/>
    </row>
    <row r="15004" spans="19:20" x14ac:dyDescent="0.3">
      <c r="S15004" s="142"/>
      <c r="T15004" s="142"/>
    </row>
    <row r="15005" spans="19:20" x14ac:dyDescent="0.3">
      <c r="S15005" s="142"/>
      <c r="T15005" s="142"/>
    </row>
    <row r="15006" spans="19:20" x14ac:dyDescent="0.3">
      <c r="S15006" s="142"/>
      <c r="T15006" s="142"/>
    </row>
    <row r="15007" spans="19:20" x14ac:dyDescent="0.3">
      <c r="S15007" s="142"/>
      <c r="T15007" s="142"/>
    </row>
    <row r="15008" spans="19:20" x14ac:dyDescent="0.3">
      <c r="S15008" s="142"/>
      <c r="T15008" s="142"/>
    </row>
    <row r="15009" spans="19:20" x14ac:dyDescent="0.3">
      <c r="S15009" s="142"/>
      <c r="T15009" s="142"/>
    </row>
    <row r="15010" spans="19:20" x14ac:dyDescent="0.3">
      <c r="S15010" s="142"/>
      <c r="T15010" s="142"/>
    </row>
    <row r="15011" spans="19:20" x14ac:dyDescent="0.3">
      <c r="S15011" s="142"/>
      <c r="T15011" s="142"/>
    </row>
    <row r="15012" spans="19:20" x14ac:dyDescent="0.3">
      <c r="S15012" s="142"/>
      <c r="T15012" s="142"/>
    </row>
    <row r="15013" spans="19:20" x14ac:dyDescent="0.3">
      <c r="S15013" s="142"/>
      <c r="T15013" s="142"/>
    </row>
    <row r="15014" spans="19:20" x14ac:dyDescent="0.3">
      <c r="S15014" s="142"/>
      <c r="T15014" s="142"/>
    </row>
    <row r="15015" spans="19:20" x14ac:dyDescent="0.3">
      <c r="S15015" s="142"/>
      <c r="T15015" s="142"/>
    </row>
    <row r="15016" spans="19:20" x14ac:dyDescent="0.3">
      <c r="S15016" s="142"/>
      <c r="T15016" s="142"/>
    </row>
    <row r="15017" spans="19:20" x14ac:dyDescent="0.3">
      <c r="S15017" s="142"/>
      <c r="T15017" s="142"/>
    </row>
    <row r="15018" spans="19:20" x14ac:dyDescent="0.3">
      <c r="S15018" s="142"/>
      <c r="T15018" s="142"/>
    </row>
    <row r="15019" spans="19:20" x14ac:dyDescent="0.3">
      <c r="S15019" s="142"/>
      <c r="T15019" s="142"/>
    </row>
    <row r="15020" spans="19:20" x14ac:dyDescent="0.3">
      <c r="S15020" s="142"/>
      <c r="T15020" s="142"/>
    </row>
    <row r="15021" spans="19:20" x14ac:dyDescent="0.3">
      <c r="S15021" s="142"/>
      <c r="T15021" s="142"/>
    </row>
    <row r="15022" spans="19:20" x14ac:dyDescent="0.3">
      <c r="S15022" s="142"/>
      <c r="T15022" s="142"/>
    </row>
    <row r="15023" spans="19:20" x14ac:dyDescent="0.3">
      <c r="S15023" s="142"/>
      <c r="T15023" s="142"/>
    </row>
    <row r="15024" spans="19:20" x14ac:dyDescent="0.3">
      <c r="S15024" s="142"/>
      <c r="T15024" s="142"/>
    </row>
    <row r="15025" spans="19:20" x14ac:dyDescent="0.3">
      <c r="S15025" s="142"/>
      <c r="T15025" s="142"/>
    </row>
    <row r="15026" spans="19:20" x14ac:dyDescent="0.3">
      <c r="S15026" s="142"/>
      <c r="T15026" s="142"/>
    </row>
    <row r="15027" spans="19:20" x14ac:dyDescent="0.3">
      <c r="S15027" s="142"/>
      <c r="T15027" s="142"/>
    </row>
    <row r="15028" spans="19:20" x14ac:dyDescent="0.3">
      <c r="S15028" s="142"/>
      <c r="T15028" s="142"/>
    </row>
    <row r="15029" spans="19:20" x14ac:dyDescent="0.3">
      <c r="S15029" s="142"/>
      <c r="T15029" s="142"/>
    </row>
    <row r="15030" spans="19:20" x14ac:dyDescent="0.3">
      <c r="S15030" s="142"/>
      <c r="T15030" s="142"/>
    </row>
    <row r="15031" spans="19:20" x14ac:dyDescent="0.3">
      <c r="S15031" s="142"/>
      <c r="T15031" s="142"/>
    </row>
    <row r="15032" spans="19:20" x14ac:dyDescent="0.3">
      <c r="S15032" s="142"/>
      <c r="T15032" s="142"/>
    </row>
    <row r="15033" spans="19:20" x14ac:dyDescent="0.3">
      <c r="S15033" s="142"/>
      <c r="T15033" s="142"/>
    </row>
    <row r="15034" spans="19:20" x14ac:dyDescent="0.3">
      <c r="S15034" s="142"/>
      <c r="T15034" s="142"/>
    </row>
    <row r="15035" spans="19:20" x14ac:dyDescent="0.3">
      <c r="S15035" s="142"/>
      <c r="T15035" s="142"/>
    </row>
    <row r="15036" spans="19:20" x14ac:dyDescent="0.3">
      <c r="S15036" s="142"/>
      <c r="T15036" s="142"/>
    </row>
    <row r="15037" spans="19:20" x14ac:dyDescent="0.3">
      <c r="S15037" s="142"/>
      <c r="T15037" s="142"/>
    </row>
    <row r="15038" spans="19:20" x14ac:dyDescent="0.3">
      <c r="S15038" s="142"/>
      <c r="T15038" s="142"/>
    </row>
    <row r="15039" spans="19:20" x14ac:dyDescent="0.3">
      <c r="S15039" s="142"/>
      <c r="T15039" s="142"/>
    </row>
    <row r="15040" spans="19:20" x14ac:dyDescent="0.3">
      <c r="S15040" s="142"/>
      <c r="T15040" s="142"/>
    </row>
    <row r="15041" spans="19:20" x14ac:dyDescent="0.3">
      <c r="S15041" s="142"/>
      <c r="T15041" s="142"/>
    </row>
    <row r="15042" spans="19:20" x14ac:dyDescent="0.3">
      <c r="S15042" s="142"/>
      <c r="T15042" s="142"/>
    </row>
    <row r="15043" spans="19:20" x14ac:dyDescent="0.3">
      <c r="S15043" s="142"/>
      <c r="T15043" s="142"/>
    </row>
    <row r="15044" spans="19:20" x14ac:dyDescent="0.3">
      <c r="S15044" s="142"/>
      <c r="T15044" s="142"/>
    </row>
    <row r="15045" spans="19:20" x14ac:dyDescent="0.3">
      <c r="S15045" s="142"/>
      <c r="T15045" s="142"/>
    </row>
    <row r="15046" spans="19:20" x14ac:dyDescent="0.3">
      <c r="S15046" s="142"/>
      <c r="T15046" s="142"/>
    </row>
    <row r="15047" spans="19:20" x14ac:dyDescent="0.3">
      <c r="S15047" s="142"/>
      <c r="T15047" s="142"/>
    </row>
    <row r="15048" spans="19:20" x14ac:dyDescent="0.3">
      <c r="S15048" s="142"/>
      <c r="T15048" s="142"/>
    </row>
    <row r="15049" spans="19:20" x14ac:dyDescent="0.3">
      <c r="S15049" s="142"/>
      <c r="T15049" s="142"/>
    </row>
    <row r="15050" spans="19:20" x14ac:dyDescent="0.3">
      <c r="S15050" s="142"/>
      <c r="T15050" s="142"/>
    </row>
    <row r="15051" spans="19:20" x14ac:dyDescent="0.3">
      <c r="S15051" s="142"/>
      <c r="T15051" s="142"/>
    </row>
    <row r="15052" spans="19:20" x14ac:dyDescent="0.3">
      <c r="S15052" s="142"/>
      <c r="T15052" s="142"/>
    </row>
    <row r="15053" spans="19:20" x14ac:dyDescent="0.3">
      <c r="S15053" s="142"/>
      <c r="T15053" s="142"/>
    </row>
    <row r="15054" spans="19:20" x14ac:dyDescent="0.3">
      <c r="S15054" s="142"/>
      <c r="T15054" s="142"/>
    </row>
    <row r="15055" spans="19:20" x14ac:dyDescent="0.3">
      <c r="S15055" s="142"/>
      <c r="T15055" s="142"/>
    </row>
    <row r="15056" spans="19:20" x14ac:dyDescent="0.3">
      <c r="S15056" s="142"/>
      <c r="T15056" s="142"/>
    </row>
    <row r="15057" spans="19:20" x14ac:dyDescent="0.3">
      <c r="S15057" s="142"/>
      <c r="T15057" s="142"/>
    </row>
    <row r="15058" spans="19:20" x14ac:dyDescent="0.3">
      <c r="S15058" s="142"/>
      <c r="T15058" s="142"/>
    </row>
    <row r="15059" spans="19:20" x14ac:dyDescent="0.3">
      <c r="S15059" s="142"/>
      <c r="T15059" s="142"/>
    </row>
    <row r="15060" spans="19:20" x14ac:dyDescent="0.3">
      <c r="S15060" s="142"/>
      <c r="T15060" s="142"/>
    </row>
    <row r="15061" spans="19:20" x14ac:dyDescent="0.3">
      <c r="S15061" s="142"/>
      <c r="T15061" s="142"/>
    </row>
    <row r="15062" spans="19:20" x14ac:dyDescent="0.3">
      <c r="S15062" s="142"/>
      <c r="T15062" s="142"/>
    </row>
    <row r="15063" spans="19:20" x14ac:dyDescent="0.3">
      <c r="S15063" s="142"/>
      <c r="T15063" s="142"/>
    </row>
    <row r="15064" spans="19:20" x14ac:dyDescent="0.3">
      <c r="S15064" s="142"/>
      <c r="T15064" s="142"/>
    </row>
    <row r="15065" spans="19:20" x14ac:dyDescent="0.3">
      <c r="S15065" s="142"/>
      <c r="T15065" s="142"/>
    </row>
    <row r="15066" spans="19:20" x14ac:dyDescent="0.3">
      <c r="S15066" s="142"/>
      <c r="T15066" s="142"/>
    </row>
    <row r="15067" spans="19:20" x14ac:dyDescent="0.3">
      <c r="S15067" s="142"/>
      <c r="T15067" s="142"/>
    </row>
    <row r="15068" spans="19:20" x14ac:dyDescent="0.3">
      <c r="S15068" s="142"/>
      <c r="T15068" s="142"/>
    </row>
    <row r="15069" spans="19:20" x14ac:dyDescent="0.3">
      <c r="S15069" s="142"/>
      <c r="T15069" s="142"/>
    </row>
    <row r="15070" spans="19:20" x14ac:dyDescent="0.3">
      <c r="S15070" s="142"/>
      <c r="T15070" s="142"/>
    </row>
    <row r="15071" spans="19:20" x14ac:dyDescent="0.3">
      <c r="S15071" s="142"/>
      <c r="T15071" s="142"/>
    </row>
    <row r="15072" spans="19:20" x14ac:dyDescent="0.3">
      <c r="S15072" s="142"/>
      <c r="T15072" s="142"/>
    </row>
    <row r="15073" spans="19:20" x14ac:dyDescent="0.3">
      <c r="S15073" s="142"/>
      <c r="T15073" s="142"/>
    </row>
    <row r="15074" spans="19:20" x14ac:dyDescent="0.3">
      <c r="S15074" s="142"/>
      <c r="T15074" s="142"/>
    </row>
    <row r="15075" spans="19:20" x14ac:dyDescent="0.3">
      <c r="S15075" s="142"/>
      <c r="T15075" s="142"/>
    </row>
    <row r="15076" spans="19:20" x14ac:dyDescent="0.3">
      <c r="S15076" s="142"/>
      <c r="T15076" s="142"/>
    </row>
    <row r="15077" spans="19:20" x14ac:dyDescent="0.3">
      <c r="S15077" s="142"/>
      <c r="T15077" s="142"/>
    </row>
    <row r="15078" spans="19:20" x14ac:dyDescent="0.3">
      <c r="S15078" s="142"/>
      <c r="T15078" s="142"/>
    </row>
    <row r="15079" spans="19:20" x14ac:dyDescent="0.3">
      <c r="S15079" s="142"/>
      <c r="T15079" s="142"/>
    </row>
    <row r="15080" spans="19:20" x14ac:dyDescent="0.3">
      <c r="S15080" s="142"/>
      <c r="T15080" s="142"/>
    </row>
    <row r="15081" spans="19:20" x14ac:dyDescent="0.3">
      <c r="S15081" s="142"/>
      <c r="T15081" s="142"/>
    </row>
    <row r="15082" spans="19:20" x14ac:dyDescent="0.3">
      <c r="S15082" s="142"/>
      <c r="T15082" s="142"/>
    </row>
    <row r="15083" spans="19:20" x14ac:dyDescent="0.3">
      <c r="S15083" s="142"/>
      <c r="T15083" s="142"/>
    </row>
    <row r="15084" spans="19:20" x14ac:dyDescent="0.3">
      <c r="S15084" s="142"/>
      <c r="T15084" s="142"/>
    </row>
    <row r="15085" spans="19:20" x14ac:dyDescent="0.3">
      <c r="S15085" s="142"/>
      <c r="T15085" s="142"/>
    </row>
    <row r="15086" spans="19:20" x14ac:dyDescent="0.3">
      <c r="S15086" s="142"/>
      <c r="T15086" s="142"/>
    </row>
    <row r="15087" spans="19:20" x14ac:dyDescent="0.3">
      <c r="S15087" s="142"/>
      <c r="T15087" s="142"/>
    </row>
    <row r="15088" spans="19:20" x14ac:dyDescent="0.3">
      <c r="S15088" s="142"/>
      <c r="T15088" s="142"/>
    </row>
    <row r="15089" spans="19:20" x14ac:dyDescent="0.3">
      <c r="S15089" s="142"/>
      <c r="T15089" s="142"/>
    </row>
    <row r="15090" spans="19:20" x14ac:dyDescent="0.3">
      <c r="S15090" s="142"/>
      <c r="T15090" s="142"/>
    </row>
    <row r="15091" spans="19:20" x14ac:dyDescent="0.3">
      <c r="S15091" s="142"/>
      <c r="T15091" s="142"/>
    </row>
    <row r="15092" spans="19:20" x14ac:dyDescent="0.3">
      <c r="S15092" s="142"/>
      <c r="T15092" s="142"/>
    </row>
    <row r="15093" spans="19:20" x14ac:dyDescent="0.3">
      <c r="S15093" s="142"/>
      <c r="T15093" s="142"/>
    </row>
    <row r="15094" spans="19:20" x14ac:dyDescent="0.3">
      <c r="S15094" s="142"/>
      <c r="T15094" s="142"/>
    </row>
    <row r="15095" spans="19:20" x14ac:dyDescent="0.3">
      <c r="S15095" s="142"/>
      <c r="T15095" s="142"/>
    </row>
    <row r="15096" spans="19:20" x14ac:dyDescent="0.3">
      <c r="S15096" s="142"/>
      <c r="T15096" s="142"/>
    </row>
    <row r="15097" spans="19:20" x14ac:dyDescent="0.3">
      <c r="S15097" s="142"/>
      <c r="T15097" s="142"/>
    </row>
    <row r="15098" spans="19:20" x14ac:dyDescent="0.3">
      <c r="S15098" s="142"/>
      <c r="T15098" s="142"/>
    </row>
    <row r="15099" spans="19:20" x14ac:dyDescent="0.3">
      <c r="S15099" s="142"/>
      <c r="T15099" s="142"/>
    </row>
    <row r="15100" spans="19:20" x14ac:dyDescent="0.3">
      <c r="S15100" s="142"/>
      <c r="T15100" s="142"/>
    </row>
    <row r="15101" spans="19:20" x14ac:dyDescent="0.3">
      <c r="S15101" s="142"/>
      <c r="T15101" s="142"/>
    </row>
    <row r="15102" spans="19:20" x14ac:dyDescent="0.3">
      <c r="S15102" s="142"/>
      <c r="T15102" s="142"/>
    </row>
    <row r="15103" spans="19:20" x14ac:dyDescent="0.3">
      <c r="S15103" s="142"/>
      <c r="T15103" s="142"/>
    </row>
    <row r="15104" spans="19:20" x14ac:dyDescent="0.3">
      <c r="S15104" s="142"/>
      <c r="T15104" s="142"/>
    </row>
    <row r="15105" spans="19:20" x14ac:dyDescent="0.3">
      <c r="S15105" s="142"/>
      <c r="T15105" s="142"/>
    </row>
    <row r="15106" spans="19:20" x14ac:dyDescent="0.3">
      <c r="S15106" s="142"/>
      <c r="T15106" s="142"/>
    </row>
    <row r="15107" spans="19:20" x14ac:dyDescent="0.3">
      <c r="S15107" s="142"/>
      <c r="T15107" s="142"/>
    </row>
    <row r="15108" spans="19:20" x14ac:dyDescent="0.3">
      <c r="S15108" s="142"/>
      <c r="T15108" s="142"/>
    </row>
    <row r="15109" spans="19:20" x14ac:dyDescent="0.3">
      <c r="S15109" s="142"/>
      <c r="T15109" s="142"/>
    </row>
    <row r="15110" spans="19:20" x14ac:dyDescent="0.3">
      <c r="S15110" s="142"/>
      <c r="T15110" s="142"/>
    </row>
    <row r="15111" spans="19:20" x14ac:dyDescent="0.3">
      <c r="S15111" s="142"/>
      <c r="T15111" s="142"/>
    </row>
    <row r="15112" spans="19:20" x14ac:dyDescent="0.3">
      <c r="S15112" s="142"/>
      <c r="T15112" s="142"/>
    </row>
    <row r="15113" spans="19:20" x14ac:dyDescent="0.3">
      <c r="S15113" s="142"/>
      <c r="T15113" s="142"/>
    </row>
    <row r="15114" spans="19:20" x14ac:dyDescent="0.3">
      <c r="S15114" s="142"/>
      <c r="T15114" s="142"/>
    </row>
    <row r="15115" spans="19:20" x14ac:dyDescent="0.3">
      <c r="S15115" s="142"/>
      <c r="T15115" s="142"/>
    </row>
    <row r="15116" spans="19:20" x14ac:dyDescent="0.3">
      <c r="S15116" s="142"/>
      <c r="T15116" s="142"/>
    </row>
    <row r="15117" spans="19:20" x14ac:dyDescent="0.3">
      <c r="S15117" s="142"/>
      <c r="T15117" s="142"/>
    </row>
    <row r="15118" spans="19:20" x14ac:dyDescent="0.3">
      <c r="S15118" s="142"/>
      <c r="T15118" s="142"/>
    </row>
    <row r="15119" spans="19:20" x14ac:dyDescent="0.3">
      <c r="S15119" s="142"/>
      <c r="T15119" s="142"/>
    </row>
    <row r="15120" spans="19:20" x14ac:dyDescent="0.3">
      <c r="S15120" s="142"/>
      <c r="T15120" s="142"/>
    </row>
    <row r="15121" spans="19:20" x14ac:dyDescent="0.3">
      <c r="S15121" s="142"/>
      <c r="T15121" s="142"/>
    </row>
    <row r="15122" spans="19:20" x14ac:dyDescent="0.3">
      <c r="S15122" s="142"/>
      <c r="T15122" s="142"/>
    </row>
    <row r="15123" spans="19:20" x14ac:dyDescent="0.3">
      <c r="S15123" s="142"/>
      <c r="T15123" s="142"/>
    </row>
    <row r="15124" spans="19:20" x14ac:dyDescent="0.3">
      <c r="S15124" s="142"/>
      <c r="T15124" s="142"/>
    </row>
    <row r="15125" spans="19:20" x14ac:dyDescent="0.3">
      <c r="S15125" s="142"/>
      <c r="T15125" s="142"/>
    </row>
    <row r="15126" spans="19:20" x14ac:dyDescent="0.3">
      <c r="S15126" s="142"/>
      <c r="T15126" s="142"/>
    </row>
    <row r="15127" spans="19:20" x14ac:dyDescent="0.3">
      <c r="S15127" s="142"/>
      <c r="T15127" s="142"/>
    </row>
    <row r="15128" spans="19:20" x14ac:dyDescent="0.3">
      <c r="S15128" s="142"/>
      <c r="T15128" s="142"/>
    </row>
    <row r="15129" spans="19:20" x14ac:dyDescent="0.3">
      <c r="S15129" s="142"/>
      <c r="T15129" s="142"/>
    </row>
    <row r="15130" spans="19:20" x14ac:dyDescent="0.3">
      <c r="S15130" s="142"/>
      <c r="T15130" s="142"/>
    </row>
    <row r="15131" spans="19:20" x14ac:dyDescent="0.3">
      <c r="S15131" s="142"/>
      <c r="T15131" s="142"/>
    </row>
    <row r="15132" spans="19:20" x14ac:dyDescent="0.3">
      <c r="S15132" s="142"/>
      <c r="T15132" s="142"/>
    </row>
    <row r="15133" spans="19:20" x14ac:dyDescent="0.3">
      <c r="S15133" s="142"/>
      <c r="T15133" s="142"/>
    </row>
    <row r="15134" spans="19:20" x14ac:dyDescent="0.3">
      <c r="S15134" s="142"/>
      <c r="T15134" s="142"/>
    </row>
    <row r="15135" spans="19:20" x14ac:dyDescent="0.3">
      <c r="S15135" s="142"/>
      <c r="T15135" s="142"/>
    </row>
    <row r="15136" spans="19:20" x14ac:dyDescent="0.3">
      <c r="S15136" s="142"/>
      <c r="T15136" s="142"/>
    </row>
    <row r="15137" spans="19:20" x14ac:dyDescent="0.3">
      <c r="S15137" s="142"/>
      <c r="T15137" s="142"/>
    </row>
    <row r="15138" spans="19:20" x14ac:dyDescent="0.3">
      <c r="S15138" s="142"/>
      <c r="T15138" s="142"/>
    </row>
    <row r="15139" spans="19:20" x14ac:dyDescent="0.3">
      <c r="S15139" s="142"/>
      <c r="T15139" s="142"/>
    </row>
    <row r="15140" spans="19:20" x14ac:dyDescent="0.3">
      <c r="S15140" s="142"/>
      <c r="T15140" s="142"/>
    </row>
    <row r="15141" spans="19:20" x14ac:dyDescent="0.3">
      <c r="S15141" s="142"/>
      <c r="T15141" s="142"/>
    </row>
    <row r="15142" spans="19:20" x14ac:dyDescent="0.3">
      <c r="S15142" s="142"/>
      <c r="T15142" s="142"/>
    </row>
    <row r="15143" spans="19:20" x14ac:dyDescent="0.3">
      <c r="S15143" s="142"/>
      <c r="T15143" s="142"/>
    </row>
    <row r="15144" spans="19:20" x14ac:dyDescent="0.3">
      <c r="S15144" s="142"/>
      <c r="T15144" s="142"/>
    </row>
    <row r="15145" spans="19:20" x14ac:dyDescent="0.3">
      <c r="S15145" s="142"/>
      <c r="T15145" s="142"/>
    </row>
    <row r="15146" spans="19:20" x14ac:dyDescent="0.3">
      <c r="S15146" s="142"/>
      <c r="T15146" s="142"/>
    </row>
    <row r="15147" spans="19:20" x14ac:dyDescent="0.3">
      <c r="S15147" s="142"/>
      <c r="T15147" s="142"/>
    </row>
    <row r="15148" spans="19:20" x14ac:dyDescent="0.3">
      <c r="S15148" s="142"/>
      <c r="T15148" s="142"/>
    </row>
    <row r="15149" spans="19:20" x14ac:dyDescent="0.3">
      <c r="S15149" s="142"/>
      <c r="T15149" s="142"/>
    </row>
    <row r="15150" spans="19:20" x14ac:dyDescent="0.3">
      <c r="S15150" s="142"/>
      <c r="T15150" s="142"/>
    </row>
    <row r="15151" spans="19:20" x14ac:dyDescent="0.3">
      <c r="S15151" s="142"/>
      <c r="T15151" s="142"/>
    </row>
    <row r="15152" spans="19:20" x14ac:dyDescent="0.3">
      <c r="S15152" s="142"/>
      <c r="T15152" s="142"/>
    </row>
    <row r="15153" spans="19:20" x14ac:dyDescent="0.3">
      <c r="S15153" s="142"/>
      <c r="T15153" s="142"/>
    </row>
    <row r="15154" spans="19:20" x14ac:dyDescent="0.3">
      <c r="S15154" s="142"/>
      <c r="T15154" s="142"/>
    </row>
    <row r="15155" spans="19:20" x14ac:dyDescent="0.3">
      <c r="S15155" s="142"/>
      <c r="T15155" s="142"/>
    </row>
    <row r="15156" spans="19:20" x14ac:dyDescent="0.3">
      <c r="S15156" s="142"/>
      <c r="T15156" s="142"/>
    </row>
    <row r="15157" spans="19:20" x14ac:dyDescent="0.3">
      <c r="S15157" s="142"/>
      <c r="T15157" s="142"/>
    </row>
    <row r="15158" spans="19:20" x14ac:dyDescent="0.3">
      <c r="S15158" s="142"/>
      <c r="T15158" s="142"/>
    </row>
    <row r="15159" spans="19:20" x14ac:dyDescent="0.3">
      <c r="S15159" s="142"/>
      <c r="T15159" s="142"/>
    </row>
    <row r="15160" spans="19:20" x14ac:dyDescent="0.3">
      <c r="S15160" s="142"/>
      <c r="T15160" s="142"/>
    </row>
    <row r="15161" spans="19:20" x14ac:dyDescent="0.3">
      <c r="S15161" s="142"/>
      <c r="T15161" s="142"/>
    </row>
    <row r="15162" spans="19:20" x14ac:dyDescent="0.3">
      <c r="S15162" s="142"/>
      <c r="T15162" s="142"/>
    </row>
    <row r="15163" spans="19:20" x14ac:dyDescent="0.3">
      <c r="S15163" s="142"/>
      <c r="T15163" s="142"/>
    </row>
    <row r="15164" spans="19:20" x14ac:dyDescent="0.3">
      <c r="S15164" s="142"/>
      <c r="T15164" s="142"/>
    </row>
    <row r="15165" spans="19:20" x14ac:dyDescent="0.3">
      <c r="S15165" s="142"/>
      <c r="T15165" s="142"/>
    </row>
    <row r="15166" spans="19:20" x14ac:dyDescent="0.3">
      <c r="S15166" s="142"/>
      <c r="T15166" s="142"/>
    </row>
    <row r="15167" spans="19:20" x14ac:dyDescent="0.3">
      <c r="S15167" s="142"/>
      <c r="T15167" s="142"/>
    </row>
    <row r="15168" spans="19:20" x14ac:dyDescent="0.3">
      <c r="S15168" s="142"/>
      <c r="T15168" s="142"/>
    </row>
    <row r="15169" spans="19:20" x14ac:dyDescent="0.3">
      <c r="S15169" s="142"/>
      <c r="T15169" s="142"/>
    </row>
    <row r="15170" spans="19:20" x14ac:dyDescent="0.3">
      <c r="S15170" s="142"/>
      <c r="T15170" s="142"/>
    </row>
    <row r="15171" spans="19:20" x14ac:dyDescent="0.3">
      <c r="S15171" s="142"/>
      <c r="T15171" s="142"/>
    </row>
    <row r="15172" spans="19:20" x14ac:dyDescent="0.3">
      <c r="S15172" s="142"/>
      <c r="T15172" s="142"/>
    </row>
    <row r="15173" spans="19:20" x14ac:dyDescent="0.3">
      <c r="S15173" s="142"/>
      <c r="T15173" s="142"/>
    </row>
    <row r="15174" spans="19:20" x14ac:dyDescent="0.3">
      <c r="S15174" s="142"/>
      <c r="T15174" s="142"/>
    </row>
    <row r="15175" spans="19:20" x14ac:dyDescent="0.3">
      <c r="S15175" s="142"/>
      <c r="T15175" s="142"/>
    </row>
    <row r="15176" spans="19:20" x14ac:dyDescent="0.3">
      <c r="S15176" s="142"/>
      <c r="T15176" s="142"/>
    </row>
    <row r="15177" spans="19:20" x14ac:dyDescent="0.3">
      <c r="S15177" s="142"/>
      <c r="T15177" s="142"/>
    </row>
    <row r="15178" spans="19:20" x14ac:dyDescent="0.3">
      <c r="S15178" s="142"/>
      <c r="T15178" s="142"/>
    </row>
    <row r="15179" spans="19:20" x14ac:dyDescent="0.3">
      <c r="S15179" s="142"/>
      <c r="T15179" s="142"/>
    </row>
    <row r="15180" spans="19:20" x14ac:dyDescent="0.3">
      <c r="S15180" s="142"/>
      <c r="T15180" s="142"/>
    </row>
    <row r="15181" spans="19:20" x14ac:dyDescent="0.3">
      <c r="S15181" s="142"/>
      <c r="T15181" s="142"/>
    </row>
    <row r="15182" spans="19:20" x14ac:dyDescent="0.3">
      <c r="S15182" s="142"/>
      <c r="T15182" s="142"/>
    </row>
    <row r="15183" spans="19:20" x14ac:dyDescent="0.3">
      <c r="S15183" s="142"/>
      <c r="T15183" s="142"/>
    </row>
    <row r="15184" spans="19:20" x14ac:dyDescent="0.3">
      <c r="S15184" s="142"/>
      <c r="T15184" s="142"/>
    </row>
    <row r="15185" spans="19:20" x14ac:dyDescent="0.3">
      <c r="S15185" s="142"/>
      <c r="T15185" s="142"/>
    </row>
    <row r="15186" spans="19:20" x14ac:dyDescent="0.3">
      <c r="S15186" s="142"/>
      <c r="T15186" s="142"/>
    </row>
    <row r="15187" spans="19:20" x14ac:dyDescent="0.3">
      <c r="S15187" s="142"/>
      <c r="T15187" s="142"/>
    </row>
    <row r="15188" spans="19:20" x14ac:dyDescent="0.3">
      <c r="S15188" s="142"/>
      <c r="T15188" s="142"/>
    </row>
    <row r="15189" spans="19:20" x14ac:dyDescent="0.3">
      <c r="S15189" s="142"/>
      <c r="T15189" s="142"/>
    </row>
    <row r="15190" spans="19:20" x14ac:dyDescent="0.3">
      <c r="S15190" s="142"/>
      <c r="T15190" s="142"/>
    </row>
    <row r="15191" spans="19:20" x14ac:dyDescent="0.3">
      <c r="S15191" s="142"/>
      <c r="T15191" s="142"/>
    </row>
    <row r="15192" spans="19:20" x14ac:dyDescent="0.3">
      <c r="S15192" s="142"/>
      <c r="T15192" s="142"/>
    </row>
    <row r="15193" spans="19:20" x14ac:dyDescent="0.3">
      <c r="S15193" s="142"/>
      <c r="T15193" s="142"/>
    </row>
    <row r="15194" spans="19:20" x14ac:dyDescent="0.3">
      <c r="S15194" s="142"/>
      <c r="T15194" s="142"/>
    </row>
    <row r="15195" spans="19:20" x14ac:dyDescent="0.3">
      <c r="S15195" s="142"/>
      <c r="T15195" s="142"/>
    </row>
    <row r="15196" spans="19:20" x14ac:dyDescent="0.3">
      <c r="S15196" s="142"/>
      <c r="T15196" s="142"/>
    </row>
    <row r="15197" spans="19:20" x14ac:dyDescent="0.3">
      <c r="S15197" s="142"/>
      <c r="T15197" s="142"/>
    </row>
    <row r="15198" spans="19:20" x14ac:dyDescent="0.3">
      <c r="S15198" s="142"/>
      <c r="T15198" s="142"/>
    </row>
    <row r="15199" spans="19:20" x14ac:dyDescent="0.3">
      <c r="S15199" s="142"/>
      <c r="T15199" s="142"/>
    </row>
    <row r="15200" spans="19:20" x14ac:dyDescent="0.3">
      <c r="S15200" s="142"/>
      <c r="T15200" s="142"/>
    </row>
    <row r="15201" spans="19:20" x14ac:dyDescent="0.3">
      <c r="S15201" s="142"/>
      <c r="T15201" s="142"/>
    </row>
    <row r="15202" spans="19:20" x14ac:dyDescent="0.3">
      <c r="S15202" s="142"/>
      <c r="T15202" s="142"/>
    </row>
    <row r="15203" spans="19:20" x14ac:dyDescent="0.3">
      <c r="S15203" s="142"/>
      <c r="T15203" s="142"/>
    </row>
    <row r="15204" spans="19:20" x14ac:dyDescent="0.3">
      <c r="S15204" s="142"/>
      <c r="T15204" s="142"/>
    </row>
    <row r="15205" spans="19:20" x14ac:dyDescent="0.3">
      <c r="S15205" s="142"/>
      <c r="T15205" s="142"/>
    </row>
    <row r="15206" spans="19:20" x14ac:dyDescent="0.3">
      <c r="S15206" s="142"/>
      <c r="T15206" s="142"/>
    </row>
    <row r="15207" spans="19:20" x14ac:dyDescent="0.3">
      <c r="S15207" s="142"/>
      <c r="T15207" s="142"/>
    </row>
    <row r="15208" spans="19:20" x14ac:dyDescent="0.3">
      <c r="S15208" s="142"/>
      <c r="T15208" s="142"/>
    </row>
    <row r="15209" spans="19:20" x14ac:dyDescent="0.3">
      <c r="S15209" s="142"/>
      <c r="T15209" s="142"/>
    </row>
    <row r="15210" spans="19:20" x14ac:dyDescent="0.3">
      <c r="S15210" s="142"/>
      <c r="T15210" s="142"/>
    </row>
    <row r="15211" spans="19:20" x14ac:dyDescent="0.3">
      <c r="S15211" s="142"/>
      <c r="T15211" s="142"/>
    </row>
    <row r="15212" spans="19:20" x14ac:dyDescent="0.3">
      <c r="S15212" s="142"/>
      <c r="T15212" s="142"/>
    </row>
    <row r="15213" spans="19:20" x14ac:dyDescent="0.3">
      <c r="S15213" s="142"/>
      <c r="T15213" s="142"/>
    </row>
    <row r="15214" spans="19:20" x14ac:dyDescent="0.3">
      <c r="S15214" s="142"/>
      <c r="T15214" s="142"/>
    </row>
    <row r="15215" spans="19:20" x14ac:dyDescent="0.3">
      <c r="S15215" s="142"/>
      <c r="T15215" s="142"/>
    </row>
    <row r="15216" spans="19:20" x14ac:dyDescent="0.3">
      <c r="S15216" s="142"/>
      <c r="T15216" s="142"/>
    </row>
    <row r="15217" spans="19:20" x14ac:dyDescent="0.3">
      <c r="S15217" s="142"/>
      <c r="T15217" s="142"/>
    </row>
    <row r="15218" spans="19:20" x14ac:dyDescent="0.3">
      <c r="S15218" s="142"/>
      <c r="T15218" s="142"/>
    </row>
    <row r="15219" spans="19:20" x14ac:dyDescent="0.3">
      <c r="S15219" s="142"/>
      <c r="T15219" s="142"/>
    </row>
    <row r="15220" spans="19:20" x14ac:dyDescent="0.3">
      <c r="S15220" s="142"/>
      <c r="T15220" s="142"/>
    </row>
    <row r="15221" spans="19:20" x14ac:dyDescent="0.3">
      <c r="S15221" s="142"/>
      <c r="T15221" s="142"/>
    </row>
    <row r="15222" spans="19:20" x14ac:dyDescent="0.3">
      <c r="S15222" s="142"/>
      <c r="T15222" s="142"/>
    </row>
    <row r="15223" spans="19:20" x14ac:dyDescent="0.3">
      <c r="S15223" s="142"/>
      <c r="T15223" s="142"/>
    </row>
    <row r="15224" spans="19:20" x14ac:dyDescent="0.3">
      <c r="S15224" s="142"/>
      <c r="T15224" s="142"/>
    </row>
    <row r="15225" spans="19:20" x14ac:dyDescent="0.3">
      <c r="S15225" s="142"/>
      <c r="T15225" s="142"/>
    </row>
    <row r="15226" spans="19:20" x14ac:dyDescent="0.3">
      <c r="S15226" s="142"/>
      <c r="T15226" s="142"/>
    </row>
    <row r="15227" spans="19:20" x14ac:dyDescent="0.3">
      <c r="S15227" s="142"/>
      <c r="T15227" s="142"/>
    </row>
    <row r="15228" spans="19:20" x14ac:dyDescent="0.3">
      <c r="S15228" s="142"/>
      <c r="T15228" s="142"/>
    </row>
    <row r="15229" spans="19:20" x14ac:dyDescent="0.3">
      <c r="S15229" s="142"/>
      <c r="T15229" s="142"/>
    </row>
    <row r="15230" spans="19:20" x14ac:dyDescent="0.3">
      <c r="S15230" s="142"/>
      <c r="T15230" s="142"/>
    </row>
    <row r="15231" spans="19:20" x14ac:dyDescent="0.3">
      <c r="S15231" s="142"/>
      <c r="T15231" s="142"/>
    </row>
    <row r="15232" spans="19:20" x14ac:dyDescent="0.3">
      <c r="S15232" s="142"/>
      <c r="T15232" s="142"/>
    </row>
    <row r="15233" spans="19:20" x14ac:dyDescent="0.3">
      <c r="S15233" s="142"/>
      <c r="T15233" s="142"/>
    </row>
    <row r="15234" spans="19:20" x14ac:dyDescent="0.3">
      <c r="S15234" s="142"/>
      <c r="T15234" s="142"/>
    </row>
    <row r="15235" spans="19:20" x14ac:dyDescent="0.3">
      <c r="S15235" s="142"/>
      <c r="T15235" s="142"/>
    </row>
    <row r="15236" spans="19:20" x14ac:dyDescent="0.3">
      <c r="S15236" s="142"/>
      <c r="T15236" s="142"/>
    </row>
    <row r="15237" spans="19:20" x14ac:dyDescent="0.3">
      <c r="S15237" s="142"/>
      <c r="T15237" s="142"/>
    </row>
    <row r="15238" spans="19:20" x14ac:dyDescent="0.3">
      <c r="S15238" s="142"/>
      <c r="T15238" s="142"/>
    </row>
    <row r="15239" spans="19:20" x14ac:dyDescent="0.3">
      <c r="S15239" s="142"/>
      <c r="T15239" s="142"/>
    </row>
    <row r="15240" spans="19:20" x14ac:dyDescent="0.3">
      <c r="S15240" s="142"/>
      <c r="T15240" s="142"/>
    </row>
    <row r="15241" spans="19:20" x14ac:dyDescent="0.3">
      <c r="S15241" s="142"/>
      <c r="T15241" s="142"/>
    </row>
    <row r="15242" spans="19:20" x14ac:dyDescent="0.3">
      <c r="S15242" s="142"/>
      <c r="T15242" s="142"/>
    </row>
    <row r="15243" spans="19:20" x14ac:dyDescent="0.3">
      <c r="S15243" s="142"/>
      <c r="T15243" s="142"/>
    </row>
    <row r="15244" spans="19:20" x14ac:dyDescent="0.3">
      <c r="S15244" s="142"/>
      <c r="T15244" s="142"/>
    </row>
    <row r="15245" spans="19:20" x14ac:dyDescent="0.3">
      <c r="S15245" s="142"/>
      <c r="T15245" s="142"/>
    </row>
    <row r="15246" spans="19:20" x14ac:dyDescent="0.3">
      <c r="S15246" s="142"/>
      <c r="T15246" s="142"/>
    </row>
    <row r="15247" spans="19:20" x14ac:dyDescent="0.3">
      <c r="S15247" s="142"/>
      <c r="T15247" s="142"/>
    </row>
    <row r="15248" spans="19:20" x14ac:dyDescent="0.3">
      <c r="S15248" s="142"/>
      <c r="T15248" s="142"/>
    </row>
    <row r="15249" spans="19:20" x14ac:dyDescent="0.3">
      <c r="S15249" s="142"/>
      <c r="T15249" s="142"/>
    </row>
    <row r="15250" spans="19:20" x14ac:dyDescent="0.3">
      <c r="S15250" s="142"/>
      <c r="T15250" s="142"/>
    </row>
    <row r="15251" spans="19:20" x14ac:dyDescent="0.3">
      <c r="S15251" s="142"/>
      <c r="T15251" s="142"/>
    </row>
    <row r="15252" spans="19:20" x14ac:dyDescent="0.3">
      <c r="S15252" s="142"/>
      <c r="T15252" s="142"/>
    </row>
    <row r="15253" spans="19:20" x14ac:dyDescent="0.3">
      <c r="S15253" s="142"/>
      <c r="T15253" s="142"/>
    </row>
    <row r="15254" spans="19:20" x14ac:dyDescent="0.3">
      <c r="S15254" s="142"/>
      <c r="T15254" s="142"/>
    </row>
    <row r="15255" spans="19:20" x14ac:dyDescent="0.3">
      <c r="S15255" s="142"/>
      <c r="T15255" s="142"/>
    </row>
    <row r="15256" spans="19:20" x14ac:dyDescent="0.3">
      <c r="S15256" s="142"/>
      <c r="T15256" s="142"/>
    </row>
    <row r="15257" spans="19:20" x14ac:dyDescent="0.3">
      <c r="S15257" s="142"/>
      <c r="T15257" s="142"/>
    </row>
    <row r="15258" spans="19:20" x14ac:dyDescent="0.3">
      <c r="S15258" s="142"/>
      <c r="T15258" s="142"/>
    </row>
    <row r="15259" spans="19:20" x14ac:dyDescent="0.3">
      <c r="S15259" s="142"/>
      <c r="T15259" s="142"/>
    </row>
    <row r="15260" spans="19:20" x14ac:dyDescent="0.3">
      <c r="S15260" s="142"/>
      <c r="T15260" s="142"/>
    </row>
    <row r="15261" spans="19:20" x14ac:dyDescent="0.3">
      <c r="S15261" s="142"/>
      <c r="T15261" s="142"/>
    </row>
    <row r="15262" spans="19:20" x14ac:dyDescent="0.3">
      <c r="S15262" s="142"/>
      <c r="T15262" s="142"/>
    </row>
    <row r="15263" spans="19:20" x14ac:dyDescent="0.3">
      <c r="S15263" s="142"/>
      <c r="T15263" s="142"/>
    </row>
    <row r="15264" spans="19:20" x14ac:dyDescent="0.3">
      <c r="S15264" s="142"/>
      <c r="T15264" s="142"/>
    </row>
    <row r="15265" spans="19:20" x14ac:dyDescent="0.3">
      <c r="S15265" s="142"/>
      <c r="T15265" s="142"/>
    </row>
    <row r="15266" spans="19:20" x14ac:dyDescent="0.3">
      <c r="S15266" s="142"/>
      <c r="T15266" s="142"/>
    </row>
    <row r="15267" spans="19:20" x14ac:dyDescent="0.3">
      <c r="S15267" s="142"/>
      <c r="T15267" s="142"/>
    </row>
    <row r="15268" spans="19:20" x14ac:dyDescent="0.3">
      <c r="S15268" s="142"/>
      <c r="T15268" s="142"/>
    </row>
    <row r="15269" spans="19:20" x14ac:dyDescent="0.3">
      <c r="S15269" s="142"/>
      <c r="T15269" s="142"/>
    </row>
    <row r="15270" spans="19:20" x14ac:dyDescent="0.3">
      <c r="S15270" s="142"/>
      <c r="T15270" s="142"/>
    </row>
    <row r="15271" spans="19:20" x14ac:dyDescent="0.3">
      <c r="S15271" s="142"/>
      <c r="T15271" s="142"/>
    </row>
    <row r="15272" spans="19:20" x14ac:dyDescent="0.3">
      <c r="S15272" s="142"/>
      <c r="T15272" s="142"/>
    </row>
    <row r="15273" spans="19:20" x14ac:dyDescent="0.3">
      <c r="S15273" s="142"/>
      <c r="T15273" s="142"/>
    </row>
    <row r="15274" spans="19:20" x14ac:dyDescent="0.3">
      <c r="S15274" s="142"/>
      <c r="T15274" s="142"/>
    </row>
    <row r="15275" spans="19:20" x14ac:dyDescent="0.3">
      <c r="S15275" s="142"/>
      <c r="T15275" s="142"/>
    </row>
    <row r="15276" spans="19:20" x14ac:dyDescent="0.3">
      <c r="S15276" s="142"/>
      <c r="T15276" s="142"/>
    </row>
    <row r="15277" spans="19:20" x14ac:dyDescent="0.3">
      <c r="S15277" s="142"/>
      <c r="T15277" s="142"/>
    </row>
    <row r="15278" spans="19:20" x14ac:dyDescent="0.3">
      <c r="S15278" s="142"/>
      <c r="T15278" s="142"/>
    </row>
    <row r="15279" spans="19:20" x14ac:dyDescent="0.3">
      <c r="S15279" s="142"/>
      <c r="T15279" s="142"/>
    </row>
    <row r="15280" spans="19:20" x14ac:dyDescent="0.3">
      <c r="S15280" s="142"/>
      <c r="T15280" s="142"/>
    </row>
    <row r="15281" spans="19:20" x14ac:dyDescent="0.3">
      <c r="S15281" s="142"/>
      <c r="T15281" s="142"/>
    </row>
    <row r="15282" spans="19:20" x14ac:dyDescent="0.3">
      <c r="S15282" s="142"/>
      <c r="T15282" s="142"/>
    </row>
    <row r="15283" spans="19:20" x14ac:dyDescent="0.3">
      <c r="S15283" s="142"/>
      <c r="T15283" s="142"/>
    </row>
    <row r="15284" spans="19:20" x14ac:dyDescent="0.3">
      <c r="S15284" s="142"/>
      <c r="T15284" s="142"/>
    </row>
    <row r="15285" spans="19:20" x14ac:dyDescent="0.3">
      <c r="S15285" s="142"/>
      <c r="T15285" s="142"/>
    </row>
    <row r="15286" spans="19:20" x14ac:dyDescent="0.3">
      <c r="S15286" s="142"/>
      <c r="T15286" s="142"/>
    </row>
    <row r="15287" spans="19:20" x14ac:dyDescent="0.3">
      <c r="S15287" s="142"/>
      <c r="T15287" s="142"/>
    </row>
    <row r="15288" spans="19:20" x14ac:dyDescent="0.3">
      <c r="S15288" s="142"/>
      <c r="T15288" s="142"/>
    </row>
    <row r="15289" spans="19:20" x14ac:dyDescent="0.3">
      <c r="S15289" s="142"/>
      <c r="T15289" s="142"/>
    </row>
    <row r="15290" spans="19:20" x14ac:dyDescent="0.3">
      <c r="S15290" s="142"/>
      <c r="T15290" s="142"/>
    </row>
    <row r="15291" spans="19:20" x14ac:dyDescent="0.3">
      <c r="S15291" s="142"/>
      <c r="T15291" s="142"/>
    </row>
    <row r="15292" spans="19:20" x14ac:dyDescent="0.3">
      <c r="S15292" s="142"/>
      <c r="T15292" s="142"/>
    </row>
    <row r="15293" spans="19:20" x14ac:dyDescent="0.3">
      <c r="S15293" s="142"/>
      <c r="T15293" s="142"/>
    </row>
    <row r="15294" spans="19:20" x14ac:dyDescent="0.3">
      <c r="S15294" s="142"/>
      <c r="T15294" s="142"/>
    </row>
    <row r="15295" spans="19:20" x14ac:dyDescent="0.3">
      <c r="S15295" s="142"/>
      <c r="T15295" s="142"/>
    </row>
    <row r="15296" spans="19:20" x14ac:dyDescent="0.3">
      <c r="S15296" s="142"/>
      <c r="T15296" s="142"/>
    </row>
    <row r="15297" spans="19:20" x14ac:dyDescent="0.3">
      <c r="S15297" s="142"/>
      <c r="T15297" s="142"/>
    </row>
    <row r="15298" spans="19:20" x14ac:dyDescent="0.3">
      <c r="S15298" s="142"/>
      <c r="T15298" s="142"/>
    </row>
    <row r="15299" spans="19:20" x14ac:dyDescent="0.3">
      <c r="S15299" s="142"/>
      <c r="T15299" s="142"/>
    </row>
    <row r="15300" spans="19:20" x14ac:dyDescent="0.3">
      <c r="S15300" s="142"/>
      <c r="T15300" s="142"/>
    </row>
    <row r="15301" spans="19:20" x14ac:dyDescent="0.3">
      <c r="S15301" s="142"/>
      <c r="T15301" s="142"/>
    </row>
    <row r="15302" spans="19:20" x14ac:dyDescent="0.3">
      <c r="S15302" s="142"/>
      <c r="T15302" s="142"/>
    </row>
    <row r="15303" spans="19:20" x14ac:dyDescent="0.3">
      <c r="S15303" s="142"/>
      <c r="T15303" s="142"/>
    </row>
    <row r="15304" spans="19:20" x14ac:dyDescent="0.3">
      <c r="S15304" s="142"/>
      <c r="T15304" s="142"/>
    </row>
    <row r="15305" spans="19:20" x14ac:dyDescent="0.3">
      <c r="S15305" s="142"/>
      <c r="T15305" s="142"/>
    </row>
    <row r="15306" spans="19:20" x14ac:dyDescent="0.3">
      <c r="S15306" s="142"/>
      <c r="T15306" s="142"/>
    </row>
    <row r="15307" spans="19:20" x14ac:dyDescent="0.3">
      <c r="S15307" s="142"/>
      <c r="T15307" s="142"/>
    </row>
    <row r="15308" spans="19:20" x14ac:dyDescent="0.3">
      <c r="S15308" s="142"/>
      <c r="T15308" s="142"/>
    </row>
    <row r="15309" spans="19:20" x14ac:dyDescent="0.3">
      <c r="S15309" s="142"/>
      <c r="T15309" s="142"/>
    </row>
    <row r="15310" spans="19:20" x14ac:dyDescent="0.3">
      <c r="S15310" s="142"/>
      <c r="T15310" s="142"/>
    </row>
    <row r="15311" spans="19:20" x14ac:dyDescent="0.3">
      <c r="S15311" s="142"/>
      <c r="T15311" s="142"/>
    </row>
    <row r="15312" spans="19:20" x14ac:dyDescent="0.3">
      <c r="S15312" s="142"/>
      <c r="T15312" s="142"/>
    </row>
    <row r="15313" spans="19:20" x14ac:dyDescent="0.3">
      <c r="S15313" s="142"/>
      <c r="T15313" s="142"/>
    </row>
    <row r="15314" spans="19:20" x14ac:dyDescent="0.3">
      <c r="S15314" s="142"/>
      <c r="T15314" s="142"/>
    </row>
    <row r="15315" spans="19:20" x14ac:dyDescent="0.3">
      <c r="S15315" s="142"/>
      <c r="T15315" s="142"/>
    </row>
    <row r="15316" spans="19:20" x14ac:dyDescent="0.3">
      <c r="S15316" s="142"/>
      <c r="T15316" s="142"/>
    </row>
    <row r="15317" spans="19:20" x14ac:dyDescent="0.3">
      <c r="S15317" s="142"/>
      <c r="T15317" s="142"/>
    </row>
    <row r="15318" spans="19:20" x14ac:dyDescent="0.3">
      <c r="S15318" s="142"/>
      <c r="T15318" s="142"/>
    </row>
    <row r="15319" spans="19:20" x14ac:dyDescent="0.3">
      <c r="S15319" s="142"/>
      <c r="T15319" s="142"/>
    </row>
    <row r="15320" spans="19:20" x14ac:dyDescent="0.3">
      <c r="S15320" s="142"/>
      <c r="T15320" s="142"/>
    </row>
    <row r="15321" spans="19:20" x14ac:dyDescent="0.3">
      <c r="S15321" s="142"/>
      <c r="T15321" s="142"/>
    </row>
    <row r="15322" spans="19:20" x14ac:dyDescent="0.3">
      <c r="S15322" s="142"/>
      <c r="T15322" s="142"/>
    </row>
    <row r="15323" spans="19:20" x14ac:dyDescent="0.3">
      <c r="S15323" s="142"/>
      <c r="T15323" s="142"/>
    </row>
    <row r="15324" spans="19:20" x14ac:dyDescent="0.3">
      <c r="S15324" s="142"/>
      <c r="T15324" s="142"/>
    </row>
    <row r="15325" spans="19:20" x14ac:dyDescent="0.3">
      <c r="S15325" s="142"/>
      <c r="T15325" s="142"/>
    </row>
    <row r="15326" spans="19:20" x14ac:dyDescent="0.3">
      <c r="S15326" s="142"/>
      <c r="T15326" s="142"/>
    </row>
    <row r="15327" spans="19:20" x14ac:dyDescent="0.3">
      <c r="S15327" s="142"/>
      <c r="T15327" s="142"/>
    </row>
    <row r="15328" spans="19:20" x14ac:dyDescent="0.3">
      <c r="S15328" s="142"/>
      <c r="T15328" s="142"/>
    </row>
    <row r="15329" spans="19:20" x14ac:dyDescent="0.3">
      <c r="S15329" s="142"/>
      <c r="T15329" s="142"/>
    </row>
    <row r="15330" spans="19:20" x14ac:dyDescent="0.3">
      <c r="S15330" s="142"/>
      <c r="T15330" s="142"/>
    </row>
    <row r="15331" spans="19:20" x14ac:dyDescent="0.3">
      <c r="S15331" s="142"/>
      <c r="T15331" s="142"/>
    </row>
    <row r="15332" spans="19:20" x14ac:dyDescent="0.3">
      <c r="S15332" s="142"/>
      <c r="T15332" s="142"/>
    </row>
    <row r="15333" spans="19:20" x14ac:dyDescent="0.3">
      <c r="S15333" s="142"/>
      <c r="T15333" s="142"/>
    </row>
    <row r="15334" spans="19:20" x14ac:dyDescent="0.3">
      <c r="S15334" s="142"/>
      <c r="T15334" s="142"/>
    </row>
    <row r="15335" spans="19:20" x14ac:dyDescent="0.3">
      <c r="S15335" s="142"/>
      <c r="T15335" s="142"/>
    </row>
    <row r="15336" spans="19:20" x14ac:dyDescent="0.3">
      <c r="S15336" s="142"/>
      <c r="T15336" s="142"/>
    </row>
    <row r="15337" spans="19:20" x14ac:dyDescent="0.3">
      <c r="S15337" s="142"/>
      <c r="T15337" s="142"/>
    </row>
    <row r="15338" spans="19:20" x14ac:dyDescent="0.3">
      <c r="S15338" s="142"/>
      <c r="T15338" s="142"/>
    </row>
    <row r="15339" spans="19:20" x14ac:dyDescent="0.3">
      <c r="S15339" s="142"/>
      <c r="T15339" s="142"/>
    </row>
    <row r="15340" spans="19:20" x14ac:dyDescent="0.3">
      <c r="S15340" s="142"/>
      <c r="T15340" s="142"/>
    </row>
    <row r="15341" spans="19:20" x14ac:dyDescent="0.3">
      <c r="S15341" s="142"/>
      <c r="T15341" s="142"/>
    </row>
    <row r="15342" spans="19:20" x14ac:dyDescent="0.3">
      <c r="S15342" s="142"/>
      <c r="T15342" s="142"/>
    </row>
    <row r="15343" spans="19:20" x14ac:dyDescent="0.3">
      <c r="S15343" s="142"/>
      <c r="T15343" s="142"/>
    </row>
    <row r="15344" spans="19:20" x14ac:dyDescent="0.3">
      <c r="S15344" s="142"/>
      <c r="T15344" s="142"/>
    </row>
    <row r="15345" spans="19:20" x14ac:dyDescent="0.3">
      <c r="S15345" s="142"/>
      <c r="T15345" s="142"/>
    </row>
    <row r="15346" spans="19:20" x14ac:dyDescent="0.3">
      <c r="S15346" s="142"/>
      <c r="T15346" s="142"/>
    </row>
    <row r="15347" spans="19:20" x14ac:dyDescent="0.3">
      <c r="S15347" s="142"/>
      <c r="T15347" s="142"/>
    </row>
    <row r="15348" spans="19:20" x14ac:dyDescent="0.3">
      <c r="S15348" s="142"/>
      <c r="T15348" s="142"/>
    </row>
    <row r="15349" spans="19:20" x14ac:dyDescent="0.3">
      <c r="S15349" s="142"/>
      <c r="T15349" s="142"/>
    </row>
    <row r="15350" spans="19:20" x14ac:dyDescent="0.3">
      <c r="S15350" s="142"/>
      <c r="T15350" s="142"/>
    </row>
    <row r="15351" spans="19:20" x14ac:dyDescent="0.3">
      <c r="S15351" s="142"/>
      <c r="T15351" s="142"/>
    </row>
    <row r="15352" spans="19:20" x14ac:dyDescent="0.3">
      <c r="S15352" s="142"/>
      <c r="T15352" s="142"/>
    </row>
    <row r="15353" spans="19:20" x14ac:dyDescent="0.3">
      <c r="S15353" s="142"/>
      <c r="T15353" s="142"/>
    </row>
    <row r="15354" spans="19:20" x14ac:dyDescent="0.3">
      <c r="S15354" s="142"/>
      <c r="T15354" s="142"/>
    </row>
    <row r="15355" spans="19:20" x14ac:dyDescent="0.3">
      <c r="S15355" s="142"/>
      <c r="T15355" s="142"/>
    </row>
    <row r="15356" spans="19:20" x14ac:dyDescent="0.3">
      <c r="S15356" s="142"/>
      <c r="T15356" s="142"/>
    </row>
    <row r="15357" spans="19:20" x14ac:dyDescent="0.3">
      <c r="S15357" s="142"/>
      <c r="T15357" s="142"/>
    </row>
    <row r="15358" spans="19:20" x14ac:dyDescent="0.3">
      <c r="S15358" s="142"/>
      <c r="T15358" s="142"/>
    </row>
    <row r="15359" spans="19:20" x14ac:dyDescent="0.3">
      <c r="S15359" s="142"/>
      <c r="T15359" s="142"/>
    </row>
    <row r="15360" spans="19:20" x14ac:dyDescent="0.3">
      <c r="S15360" s="142"/>
      <c r="T15360" s="142"/>
    </row>
    <row r="15361" spans="19:20" x14ac:dyDescent="0.3">
      <c r="S15361" s="142"/>
      <c r="T15361" s="142"/>
    </row>
    <row r="15362" spans="19:20" x14ac:dyDescent="0.3">
      <c r="S15362" s="142"/>
      <c r="T15362" s="142"/>
    </row>
    <row r="15363" spans="19:20" x14ac:dyDescent="0.3">
      <c r="S15363" s="142"/>
      <c r="T15363" s="142"/>
    </row>
    <row r="15364" spans="19:20" x14ac:dyDescent="0.3">
      <c r="S15364" s="142"/>
      <c r="T15364" s="142"/>
    </row>
    <row r="15365" spans="19:20" x14ac:dyDescent="0.3">
      <c r="S15365" s="142"/>
      <c r="T15365" s="142"/>
    </row>
    <row r="15366" spans="19:20" x14ac:dyDescent="0.3">
      <c r="S15366" s="142"/>
      <c r="T15366" s="142"/>
    </row>
    <row r="15367" spans="19:20" x14ac:dyDescent="0.3">
      <c r="S15367" s="142"/>
      <c r="T15367" s="142"/>
    </row>
    <row r="15368" spans="19:20" x14ac:dyDescent="0.3">
      <c r="S15368" s="142"/>
      <c r="T15368" s="142"/>
    </row>
    <row r="15369" spans="19:20" x14ac:dyDescent="0.3">
      <c r="S15369" s="142"/>
      <c r="T15369" s="142"/>
    </row>
    <row r="15370" spans="19:20" x14ac:dyDescent="0.3">
      <c r="S15370" s="142"/>
      <c r="T15370" s="142"/>
    </row>
    <row r="15371" spans="19:20" x14ac:dyDescent="0.3">
      <c r="S15371" s="142"/>
      <c r="T15371" s="142"/>
    </row>
    <row r="15372" spans="19:20" x14ac:dyDescent="0.3">
      <c r="S15372" s="142"/>
      <c r="T15372" s="142"/>
    </row>
    <row r="15373" spans="19:20" x14ac:dyDescent="0.3">
      <c r="S15373" s="142"/>
      <c r="T15373" s="142"/>
    </row>
    <row r="15374" spans="19:20" x14ac:dyDescent="0.3">
      <c r="S15374" s="142"/>
      <c r="T15374" s="142"/>
    </row>
    <row r="15375" spans="19:20" x14ac:dyDescent="0.3">
      <c r="S15375" s="142"/>
      <c r="T15375" s="142"/>
    </row>
    <row r="15376" spans="19:20" x14ac:dyDescent="0.3">
      <c r="S15376" s="142"/>
      <c r="T15376" s="142"/>
    </row>
    <row r="15377" spans="19:20" x14ac:dyDescent="0.3">
      <c r="S15377" s="142"/>
      <c r="T15377" s="142"/>
    </row>
    <row r="15378" spans="19:20" x14ac:dyDescent="0.3">
      <c r="S15378" s="142"/>
      <c r="T15378" s="142"/>
    </row>
    <row r="15379" spans="19:20" x14ac:dyDescent="0.3">
      <c r="S15379" s="142"/>
      <c r="T15379" s="142"/>
    </row>
    <row r="15380" spans="19:20" x14ac:dyDescent="0.3">
      <c r="S15380" s="142"/>
      <c r="T15380" s="142"/>
    </row>
    <row r="15381" spans="19:20" x14ac:dyDescent="0.3">
      <c r="S15381" s="142"/>
      <c r="T15381" s="142"/>
    </row>
    <row r="15382" spans="19:20" x14ac:dyDescent="0.3">
      <c r="S15382" s="142"/>
      <c r="T15382" s="142"/>
    </row>
    <row r="15383" spans="19:20" x14ac:dyDescent="0.3">
      <c r="S15383" s="142"/>
      <c r="T15383" s="142"/>
    </row>
    <row r="15384" spans="19:20" x14ac:dyDescent="0.3">
      <c r="S15384" s="142"/>
      <c r="T15384" s="142"/>
    </row>
    <row r="15385" spans="19:20" x14ac:dyDescent="0.3">
      <c r="S15385" s="142"/>
      <c r="T15385" s="142"/>
    </row>
    <row r="15386" spans="19:20" x14ac:dyDescent="0.3">
      <c r="S15386" s="142"/>
      <c r="T15386" s="142"/>
    </row>
    <row r="15387" spans="19:20" x14ac:dyDescent="0.3">
      <c r="S15387" s="142"/>
      <c r="T15387" s="142"/>
    </row>
    <row r="15388" spans="19:20" x14ac:dyDescent="0.3">
      <c r="S15388" s="142"/>
      <c r="T15388" s="142"/>
    </row>
    <row r="15389" spans="19:20" x14ac:dyDescent="0.3">
      <c r="S15389" s="142"/>
      <c r="T15389" s="142"/>
    </row>
    <row r="15390" spans="19:20" x14ac:dyDescent="0.3">
      <c r="S15390" s="142"/>
      <c r="T15390" s="142"/>
    </row>
    <row r="15391" spans="19:20" x14ac:dyDescent="0.3">
      <c r="S15391" s="142"/>
      <c r="T15391" s="142"/>
    </row>
    <row r="15392" spans="19:20" x14ac:dyDescent="0.3">
      <c r="S15392" s="142"/>
      <c r="T15392" s="142"/>
    </row>
    <row r="15393" spans="19:20" x14ac:dyDescent="0.3">
      <c r="S15393" s="142"/>
      <c r="T15393" s="142"/>
    </row>
    <row r="15394" spans="19:20" x14ac:dyDescent="0.3">
      <c r="S15394" s="142"/>
      <c r="T15394" s="142"/>
    </row>
    <row r="15395" spans="19:20" x14ac:dyDescent="0.3">
      <c r="S15395" s="142"/>
      <c r="T15395" s="142"/>
    </row>
    <row r="15396" spans="19:20" x14ac:dyDescent="0.3">
      <c r="S15396" s="142"/>
      <c r="T15396" s="142"/>
    </row>
    <row r="15397" spans="19:20" x14ac:dyDescent="0.3">
      <c r="S15397" s="142"/>
      <c r="T15397" s="142"/>
    </row>
    <row r="15398" spans="19:20" x14ac:dyDescent="0.3">
      <c r="S15398" s="142"/>
      <c r="T15398" s="142"/>
    </row>
    <row r="15399" spans="19:20" x14ac:dyDescent="0.3">
      <c r="S15399" s="142"/>
      <c r="T15399" s="142"/>
    </row>
    <row r="15400" spans="19:20" x14ac:dyDescent="0.3">
      <c r="S15400" s="142"/>
      <c r="T15400" s="142"/>
    </row>
    <row r="15401" spans="19:20" x14ac:dyDescent="0.3">
      <c r="S15401" s="142"/>
      <c r="T15401" s="142"/>
    </row>
    <row r="15402" spans="19:20" x14ac:dyDescent="0.3">
      <c r="S15402" s="142"/>
      <c r="T15402" s="142"/>
    </row>
    <row r="15403" spans="19:20" x14ac:dyDescent="0.3">
      <c r="S15403" s="142"/>
      <c r="T15403" s="142"/>
    </row>
    <row r="15404" spans="19:20" x14ac:dyDescent="0.3">
      <c r="S15404" s="142"/>
      <c r="T15404" s="142"/>
    </row>
    <row r="15405" spans="19:20" x14ac:dyDescent="0.3">
      <c r="S15405" s="142"/>
      <c r="T15405" s="142"/>
    </row>
    <row r="15406" spans="19:20" x14ac:dyDescent="0.3">
      <c r="S15406" s="142"/>
      <c r="T15406" s="142"/>
    </row>
    <row r="15407" spans="19:20" x14ac:dyDescent="0.3">
      <c r="S15407" s="142"/>
      <c r="T15407" s="142"/>
    </row>
    <row r="15408" spans="19:20" x14ac:dyDescent="0.3">
      <c r="S15408" s="142"/>
      <c r="T15408" s="142"/>
    </row>
    <row r="15409" spans="19:20" x14ac:dyDescent="0.3">
      <c r="S15409" s="142"/>
      <c r="T15409" s="142"/>
    </row>
    <row r="15410" spans="19:20" x14ac:dyDescent="0.3">
      <c r="S15410" s="142"/>
      <c r="T15410" s="142"/>
    </row>
    <row r="15411" spans="19:20" x14ac:dyDescent="0.3">
      <c r="S15411" s="142"/>
      <c r="T15411" s="142"/>
    </row>
    <row r="15412" spans="19:20" x14ac:dyDescent="0.3">
      <c r="S15412" s="142"/>
      <c r="T15412" s="142"/>
    </row>
    <row r="15413" spans="19:20" x14ac:dyDescent="0.3">
      <c r="S15413" s="142"/>
      <c r="T15413" s="142"/>
    </row>
    <row r="15414" spans="19:20" x14ac:dyDescent="0.3">
      <c r="S15414" s="142"/>
      <c r="T15414" s="142"/>
    </row>
    <row r="15415" spans="19:20" x14ac:dyDescent="0.3">
      <c r="S15415" s="142"/>
      <c r="T15415" s="142"/>
    </row>
    <row r="15416" spans="19:20" x14ac:dyDescent="0.3">
      <c r="S15416" s="142"/>
      <c r="T15416" s="142"/>
    </row>
    <row r="15417" spans="19:20" x14ac:dyDescent="0.3">
      <c r="S15417" s="142"/>
      <c r="T15417" s="142"/>
    </row>
    <row r="15418" spans="19:20" x14ac:dyDescent="0.3">
      <c r="S15418" s="142"/>
      <c r="T15418" s="142"/>
    </row>
    <row r="15419" spans="19:20" x14ac:dyDescent="0.3">
      <c r="S15419" s="142"/>
      <c r="T15419" s="142"/>
    </row>
    <row r="15420" spans="19:20" x14ac:dyDescent="0.3">
      <c r="S15420" s="142"/>
      <c r="T15420" s="142"/>
    </row>
    <row r="15421" spans="19:20" x14ac:dyDescent="0.3">
      <c r="S15421" s="142"/>
      <c r="T15421" s="142"/>
    </row>
    <row r="15422" spans="19:20" x14ac:dyDescent="0.3">
      <c r="S15422" s="142"/>
      <c r="T15422" s="142"/>
    </row>
    <row r="15423" spans="19:20" x14ac:dyDescent="0.3">
      <c r="S15423" s="142"/>
      <c r="T15423" s="142"/>
    </row>
    <row r="15424" spans="19:20" x14ac:dyDescent="0.3">
      <c r="S15424" s="142"/>
      <c r="T15424" s="142"/>
    </row>
    <row r="15425" spans="19:20" x14ac:dyDescent="0.3">
      <c r="S15425" s="142"/>
      <c r="T15425" s="142"/>
    </row>
    <row r="15426" spans="19:20" x14ac:dyDescent="0.3">
      <c r="S15426" s="142"/>
      <c r="T15426" s="142"/>
    </row>
    <row r="15427" spans="19:20" x14ac:dyDescent="0.3">
      <c r="S15427" s="142"/>
      <c r="T15427" s="142"/>
    </row>
    <row r="15428" spans="19:20" x14ac:dyDescent="0.3">
      <c r="S15428" s="142"/>
      <c r="T15428" s="142"/>
    </row>
    <row r="15429" spans="19:20" x14ac:dyDescent="0.3">
      <c r="S15429" s="142"/>
      <c r="T15429" s="142"/>
    </row>
    <row r="15430" spans="19:20" x14ac:dyDescent="0.3">
      <c r="S15430" s="142"/>
      <c r="T15430" s="142"/>
    </row>
    <row r="15431" spans="19:20" x14ac:dyDescent="0.3">
      <c r="S15431" s="142"/>
      <c r="T15431" s="142"/>
    </row>
    <row r="15432" spans="19:20" x14ac:dyDescent="0.3">
      <c r="S15432" s="142"/>
      <c r="T15432" s="142"/>
    </row>
    <row r="15433" spans="19:20" x14ac:dyDescent="0.3">
      <c r="S15433" s="142"/>
      <c r="T15433" s="142"/>
    </row>
    <row r="15434" spans="19:20" x14ac:dyDescent="0.3">
      <c r="S15434" s="142"/>
      <c r="T15434" s="142"/>
    </row>
    <row r="15435" spans="19:20" x14ac:dyDescent="0.3">
      <c r="S15435" s="142"/>
      <c r="T15435" s="142"/>
    </row>
    <row r="15436" spans="19:20" x14ac:dyDescent="0.3">
      <c r="S15436" s="142"/>
      <c r="T15436" s="142"/>
    </row>
    <row r="15437" spans="19:20" x14ac:dyDescent="0.3">
      <c r="S15437" s="142"/>
      <c r="T15437" s="142"/>
    </row>
    <row r="15438" spans="19:20" x14ac:dyDescent="0.3">
      <c r="S15438" s="142"/>
      <c r="T15438" s="142"/>
    </row>
    <row r="15439" spans="19:20" x14ac:dyDescent="0.3">
      <c r="S15439" s="142"/>
      <c r="T15439" s="142"/>
    </row>
    <row r="15440" spans="19:20" x14ac:dyDescent="0.3">
      <c r="S15440" s="142"/>
      <c r="T15440" s="142"/>
    </row>
    <row r="15441" spans="19:20" x14ac:dyDescent="0.3">
      <c r="S15441" s="142"/>
      <c r="T15441" s="142"/>
    </row>
    <row r="15442" spans="19:20" x14ac:dyDescent="0.3">
      <c r="S15442" s="142"/>
      <c r="T15442" s="142"/>
    </row>
    <row r="15443" spans="19:20" x14ac:dyDescent="0.3">
      <c r="S15443" s="142"/>
      <c r="T15443" s="142"/>
    </row>
    <row r="15444" spans="19:20" x14ac:dyDescent="0.3">
      <c r="S15444" s="142"/>
      <c r="T15444" s="142"/>
    </row>
    <row r="15445" spans="19:20" x14ac:dyDescent="0.3">
      <c r="S15445" s="142"/>
      <c r="T15445" s="142"/>
    </row>
    <row r="15446" spans="19:20" x14ac:dyDescent="0.3">
      <c r="S15446" s="142"/>
      <c r="T15446" s="142"/>
    </row>
    <row r="15447" spans="19:20" x14ac:dyDescent="0.3">
      <c r="S15447" s="142"/>
      <c r="T15447" s="142"/>
    </row>
    <row r="15448" spans="19:20" x14ac:dyDescent="0.3">
      <c r="S15448" s="142"/>
      <c r="T15448" s="142"/>
    </row>
    <row r="15449" spans="19:20" x14ac:dyDescent="0.3">
      <c r="S15449" s="142"/>
      <c r="T15449" s="142"/>
    </row>
    <row r="15450" spans="19:20" x14ac:dyDescent="0.3">
      <c r="S15450" s="142"/>
      <c r="T15450" s="142"/>
    </row>
    <row r="15451" spans="19:20" x14ac:dyDescent="0.3">
      <c r="S15451" s="142"/>
      <c r="T15451" s="142"/>
    </row>
    <row r="15452" spans="19:20" x14ac:dyDescent="0.3">
      <c r="S15452" s="142"/>
      <c r="T15452" s="142"/>
    </row>
    <row r="15453" spans="19:20" x14ac:dyDescent="0.3">
      <c r="S15453" s="142"/>
      <c r="T15453" s="142"/>
    </row>
    <row r="15454" spans="19:20" x14ac:dyDescent="0.3">
      <c r="S15454" s="142"/>
      <c r="T15454" s="142"/>
    </row>
    <row r="15455" spans="19:20" x14ac:dyDescent="0.3">
      <c r="S15455" s="142"/>
      <c r="T15455" s="142"/>
    </row>
    <row r="15456" spans="19:20" x14ac:dyDescent="0.3">
      <c r="S15456" s="142"/>
      <c r="T15456" s="142"/>
    </row>
    <row r="15457" spans="19:20" x14ac:dyDescent="0.3">
      <c r="S15457" s="142"/>
      <c r="T15457" s="142"/>
    </row>
    <row r="15458" spans="19:20" x14ac:dyDescent="0.3">
      <c r="S15458" s="142"/>
      <c r="T15458" s="142"/>
    </row>
    <row r="15459" spans="19:20" x14ac:dyDescent="0.3">
      <c r="S15459" s="142"/>
      <c r="T15459" s="142"/>
    </row>
    <row r="15460" spans="19:20" x14ac:dyDescent="0.3">
      <c r="S15460" s="142"/>
      <c r="T15460" s="142"/>
    </row>
    <row r="15461" spans="19:20" x14ac:dyDescent="0.3">
      <c r="S15461" s="142"/>
      <c r="T15461" s="142"/>
    </row>
    <row r="15462" spans="19:20" x14ac:dyDescent="0.3">
      <c r="S15462" s="142"/>
      <c r="T15462" s="142"/>
    </row>
    <row r="15463" spans="19:20" x14ac:dyDescent="0.3">
      <c r="S15463" s="142"/>
      <c r="T15463" s="142"/>
    </row>
    <row r="15464" spans="19:20" x14ac:dyDescent="0.3">
      <c r="S15464" s="142"/>
      <c r="T15464" s="142"/>
    </row>
    <row r="15465" spans="19:20" x14ac:dyDescent="0.3">
      <c r="S15465" s="142"/>
      <c r="T15465" s="142"/>
    </row>
    <row r="15466" spans="19:20" x14ac:dyDescent="0.3">
      <c r="S15466" s="142"/>
      <c r="T15466" s="142"/>
    </row>
    <row r="15467" spans="19:20" x14ac:dyDescent="0.3">
      <c r="S15467" s="142"/>
      <c r="T15467" s="142"/>
    </row>
    <row r="15468" spans="19:20" x14ac:dyDescent="0.3">
      <c r="S15468" s="142"/>
      <c r="T15468" s="142"/>
    </row>
    <row r="15469" spans="19:20" x14ac:dyDescent="0.3">
      <c r="S15469" s="142"/>
      <c r="T15469" s="142"/>
    </row>
    <row r="15470" spans="19:20" x14ac:dyDescent="0.3">
      <c r="S15470" s="142"/>
      <c r="T15470" s="142"/>
    </row>
    <row r="15471" spans="19:20" x14ac:dyDescent="0.3">
      <c r="S15471" s="142"/>
      <c r="T15471" s="142"/>
    </row>
    <row r="15472" spans="19:20" x14ac:dyDescent="0.3">
      <c r="S15472" s="142"/>
      <c r="T15472" s="142"/>
    </row>
    <row r="15473" spans="19:20" x14ac:dyDescent="0.3">
      <c r="S15473" s="142"/>
      <c r="T15473" s="142"/>
    </row>
    <row r="15474" spans="19:20" x14ac:dyDescent="0.3">
      <c r="S15474" s="142"/>
      <c r="T15474" s="142"/>
    </row>
    <row r="15475" spans="19:20" x14ac:dyDescent="0.3">
      <c r="S15475" s="142"/>
      <c r="T15475" s="142"/>
    </row>
    <row r="15476" spans="19:20" x14ac:dyDescent="0.3">
      <c r="S15476" s="142"/>
      <c r="T15476" s="142"/>
    </row>
    <row r="15477" spans="19:20" x14ac:dyDescent="0.3">
      <c r="S15477" s="142"/>
      <c r="T15477" s="142"/>
    </row>
    <row r="15478" spans="19:20" x14ac:dyDescent="0.3">
      <c r="S15478" s="142"/>
      <c r="T15478" s="142"/>
    </row>
    <row r="15479" spans="19:20" x14ac:dyDescent="0.3">
      <c r="S15479" s="142"/>
      <c r="T15479" s="142"/>
    </row>
    <row r="15480" spans="19:20" x14ac:dyDescent="0.3">
      <c r="S15480" s="142"/>
      <c r="T15480" s="142"/>
    </row>
    <row r="15481" spans="19:20" x14ac:dyDescent="0.3">
      <c r="S15481" s="142"/>
      <c r="T15481" s="142"/>
    </row>
    <row r="15482" spans="19:20" x14ac:dyDescent="0.3">
      <c r="S15482" s="142"/>
      <c r="T15482" s="142"/>
    </row>
    <row r="15483" spans="19:20" x14ac:dyDescent="0.3">
      <c r="S15483" s="142"/>
      <c r="T15483" s="142"/>
    </row>
    <row r="15484" spans="19:20" x14ac:dyDescent="0.3">
      <c r="S15484" s="142"/>
      <c r="T15484" s="142"/>
    </row>
    <row r="15485" spans="19:20" x14ac:dyDescent="0.3">
      <c r="S15485" s="142"/>
      <c r="T15485" s="142"/>
    </row>
    <row r="15486" spans="19:20" x14ac:dyDescent="0.3">
      <c r="S15486" s="142"/>
      <c r="T15486" s="142"/>
    </row>
    <row r="15487" spans="19:20" x14ac:dyDescent="0.3">
      <c r="S15487" s="142"/>
      <c r="T15487" s="142"/>
    </row>
    <row r="15488" spans="19:20" x14ac:dyDescent="0.3">
      <c r="S15488" s="142"/>
      <c r="T15488" s="142"/>
    </row>
    <row r="15489" spans="19:20" x14ac:dyDescent="0.3">
      <c r="S15489" s="142"/>
      <c r="T15489" s="142"/>
    </row>
    <row r="15490" spans="19:20" x14ac:dyDescent="0.3">
      <c r="S15490" s="142"/>
      <c r="T15490" s="142"/>
    </row>
    <row r="15491" spans="19:20" x14ac:dyDescent="0.3">
      <c r="S15491" s="142"/>
      <c r="T15491" s="142"/>
    </row>
    <row r="15492" spans="19:20" x14ac:dyDescent="0.3">
      <c r="S15492" s="142"/>
      <c r="T15492" s="142"/>
    </row>
    <row r="15493" spans="19:20" x14ac:dyDescent="0.3">
      <c r="S15493" s="142"/>
      <c r="T15493" s="142"/>
    </row>
    <row r="15494" spans="19:20" x14ac:dyDescent="0.3">
      <c r="S15494" s="142"/>
      <c r="T15494" s="142"/>
    </row>
    <row r="15495" spans="19:20" x14ac:dyDescent="0.3">
      <c r="S15495" s="142"/>
      <c r="T15495" s="142"/>
    </row>
    <row r="15496" spans="19:20" x14ac:dyDescent="0.3">
      <c r="S15496" s="142"/>
      <c r="T15496" s="142"/>
    </row>
    <row r="15497" spans="19:20" x14ac:dyDescent="0.3">
      <c r="S15497" s="142"/>
      <c r="T15497" s="142"/>
    </row>
    <row r="15498" spans="19:20" x14ac:dyDescent="0.3">
      <c r="S15498" s="142"/>
      <c r="T15498" s="142"/>
    </row>
    <row r="15499" spans="19:20" x14ac:dyDescent="0.3">
      <c r="S15499" s="142"/>
      <c r="T15499" s="142"/>
    </row>
    <row r="15500" spans="19:20" x14ac:dyDescent="0.3">
      <c r="S15500" s="142"/>
      <c r="T15500" s="142"/>
    </row>
    <row r="15501" spans="19:20" x14ac:dyDescent="0.3">
      <c r="S15501" s="142"/>
      <c r="T15501" s="142"/>
    </row>
    <row r="15502" spans="19:20" x14ac:dyDescent="0.3">
      <c r="S15502" s="142"/>
      <c r="T15502" s="142"/>
    </row>
    <row r="15503" spans="19:20" x14ac:dyDescent="0.3">
      <c r="S15503" s="142"/>
      <c r="T15503" s="142"/>
    </row>
    <row r="15504" spans="19:20" x14ac:dyDescent="0.3">
      <c r="S15504" s="142"/>
      <c r="T15504" s="142"/>
    </row>
    <row r="15505" spans="19:20" x14ac:dyDescent="0.3">
      <c r="S15505" s="142"/>
      <c r="T15505" s="142"/>
    </row>
    <row r="15506" spans="19:20" x14ac:dyDescent="0.3">
      <c r="S15506" s="142"/>
      <c r="T15506" s="142"/>
    </row>
    <row r="15507" spans="19:20" x14ac:dyDescent="0.3">
      <c r="S15507" s="142"/>
      <c r="T15507" s="142"/>
    </row>
    <row r="15508" spans="19:20" x14ac:dyDescent="0.3">
      <c r="S15508" s="142"/>
      <c r="T15508" s="142"/>
    </row>
    <row r="15509" spans="19:20" x14ac:dyDescent="0.3">
      <c r="S15509" s="142"/>
      <c r="T15509" s="142"/>
    </row>
    <row r="15510" spans="19:20" x14ac:dyDescent="0.3">
      <c r="S15510" s="142"/>
      <c r="T15510" s="142"/>
    </row>
    <row r="15511" spans="19:20" x14ac:dyDescent="0.3">
      <c r="S15511" s="142"/>
      <c r="T15511" s="142"/>
    </row>
    <row r="15512" spans="19:20" x14ac:dyDescent="0.3">
      <c r="S15512" s="142"/>
      <c r="T15512" s="142"/>
    </row>
    <row r="15513" spans="19:20" x14ac:dyDescent="0.3">
      <c r="S15513" s="142"/>
      <c r="T15513" s="142"/>
    </row>
    <row r="15514" spans="19:20" x14ac:dyDescent="0.3">
      <c r="S15514" s="142"/>
      <c r="T15514" s="142"/>
    </row>
    <row r="15515" spans="19:20" x14ac:dyDescent="0.3">
      <c r="S15515" s="142"/>
      <c r="T15515" s="142"/>
    </row>
    <row r="15516" spans="19:20" x14ac:dyDescent="0.3">
      <c r="S15516" s="142"/>
      <c r="T15516" s="142"/>
    </row>
    <row r="15517" spans="19:20" x14ac:dyDescent="0.3">
      <c r="S15517" s="142"/>
      <c r="T15517" s="142"/>
    </row>
    <row r="15518" spans="19:20" x14ac:dyDescent="0.3">
      <c r="S15518" s="142"/>
      <c r="T15518" s="142"/>
    </row>
    <row r="15519" spans="19:20" x14ac:dyDescent="0.3">
      <c r="S15519" s="142"/>
      <c r="T15519" s="142"/>
    </row>
    <row r="15520" spans="19:20" x14ac:dyDescent="0.3">
      <c r="S15520" s="142"/>
      <c r="T15520" s="142"/>
    </row>
    <row r="15521" spans="19:20" x14ac:dyDescent="0.3">
      <c r="S15521" s="142"/>
      <c r="T15521" s="142"/>
    </row>
    <row r="15522" spans="19:20" x14ac:dyDescent="0.3">
      <c r="S15522" s="142"/>
      <c r="T15522" s="142"/>
    </row>
    <row r="15523" spans="19:20" x14ac:dyDescent="0.3">
      <c r="S15523" s="142"/>
      <c r="T15523" s="142"/>
    </row>
    <row r="15524" spans="19:20" x14ac:dyDescent="0.3">
      <c r="S15524" s="142"/>
      <c r="T15524" s="142"/>
    </row>
    <row r="15525" spans="19:20" x14ac:dyDescent="0.3">
      <c r="S15525" s="142"/>
      <c r="T15525" s="142"/>
    </row>
    <row r="15526" spans="19:20" x14ac:dyDescent="0.3">
      <c r="S15526" s="142"/>
      <c r="T15526" s="142"/>
    </row>
    <row r="15527" spans="19:20" x14ac:dyDescent="0.3">
      <c r="S15527" s="142"/>
      <c r="T15527" s="142"/>
    </row>
    <row r="15528" spans="19:20" x14ac:dyDescent="0.3">
      <c r="S15528" s="142"/>
      <c r="T15528" s="142"/>
    </row>
    <row r="15529" spans="19:20" x14ac:dyDescent="0.3">
      <c r="S15529" s="142"/>
      <c r="T15529" s="142"/>
    </row>
    <row r="15530" spans="19:20" x14ac:dyDescent="0.3">
      <c r="S15530" s="142"/>
      <c r="T15530" s="142"/>
    </row>
    <row r="15531" spans="19:20" x14ac:dyDescent="0.3">
      <c r="S15531" s="142"/>
      <c r="T15531" s="142"/>
    </row>
    <row r="15532" spans="19:20" x14ac:dyDescent="0.3">
      <c r="S15532" s="142"/>
      <c r="T15532" s="142"/>
    </row>
    <row r="15533" spans="19:20" x14ac:dyDescent="0.3">
      <c r="S15533" s="142"/>
      <c r="T15533" s="142"/>
    </row>
    <row r="15534" spans="19:20" x14ac:dyDescent="0.3">
      <c r="S15534" s="142"/>
      <c r="T15534" s="142"/>
    </row>
    <row r="15535" spans="19:20" x14ac:dyDescent="0.3">
      <c r="S15535" s="142"/>
      <c r="T15535" s="142"/>
    </row>
    <row r="15536" spans="19:20" x14ac:dyDescent="0.3">
      <c r="S15536" s="142"/>
      <c r="T15536" s="142"/>
    </row>
    <row r="15537" spans="19:20" x14ac:dyDescent="0.3">
      <c r="S15537" s="142"/>
      <c r="T15537" s="142"/>
    </row>
    <row r="15538" spans="19:20" x14ac:dyDescent="0.3">
      <c r="S15538" s="142"/>
      <c r="T15538" s="142"/>
    </row>
    <row r="15539" spans="19:20" x14ac:dyDescent="0.3">
      <c r="S15539" s="142"/>
      <c r="T15539" s="142"/>
    </row>
    <row r="15540" spans="19:20" x14ac:dyDescent="0.3">
      <c r="S15540" s="142"/>
      <c r="T15540" s="142"/>
    </row>
    <row r="15541" spans="19:20" x14ac:dyDescent="0.3">
      <c r="S15541" s="142"/>
      <c r="T15541" s="142"/>
    </row>
    <row r="15542" spans="19:20" x14ac:dyDescent="0.3">
      <c r="S15542" s="142"/>
      <c r="T15542" s="142"/>
    </row>
    <row r="15543" spans="19:20" x14ac:dyDescent="0.3">
      <c r="S15543" s="142"/>
      <c r="T15543" s="142"/>
    </row>
    <row r="15544" spans="19:20" x14ac:dyDescent="0.3">
      <c r="S15544" s="142"/>
      <c r="T15544" s="142"/>
    </row>
    <row r="15545" spans="19:20" x14ac:dyDescent="0.3">
      <c r="S15545" s="142"/>
      <c r="T15545" s="142"/>
    </row>
    <row r="15546" spans="19:20" x14ac:dyDescent="0.3">
      <c r="S15546" s="142"/>
      <c r="T15546" s="142"/>
    </row>
    <row r="15547" spans="19:20" x14ac:dyDescent="0.3">
      <c r="S15547" s="142"/>
      <c r="T15547" s="142"/>
    </row>
    <row r="15548" spans="19:20" x14ac:dyDescent="0.3">
      <c r="S15548" s="142"/>
      <c r="T15548" s="142"/>
    </row>
    <row r="15549" spans="19:20" x14ac:dyDescent="0.3">
      <c r="S15549" s="142"/>
      <c r="T15549" s="142"/>
    </row>
    <row r="15550" spans="19:20" x14ac:dyDescent="0.3">
      <c r="S15550" s="142"/>
      <c r="T15550" s="142"/>
    </row>
    <row r="15551" spans="19:20" x14ac:dyDescent="0.3">
      <c r="S15551" s="142"/>
      <c r="T15551" s="142"/>
    </row>
    <row r="15552" spans="19:20" x14ac:dyDescent="0.3">
      <c r="S15552" s="142"/>
      <c r="T15552" s="142"/>
    </row>
    <row r="15553" spans="19:20" x14ac:dyDescent="0.3">
      <c r="S15553" s="142"/>
      <c r="T15553" s="142"/>
    </row>
    <row r="15554" spans="19:20" x14ac:dyDescent="0.3">
      <c r="S15554" s="142"/>
      <c r="T15554" s="142"/>
    </row>
    <row r="15555" spans="19:20" x14ac:dyDescent="0.3">
      <c r="S15555" s="142"/>
      <c r="T15555" s="142"/>
    </row>
    <row r="15556" spans="19:20" x14ac:dyDescent="0.3">
      <c r="S15556" s="142"/>
      <c r="T15556" s="142"/>
    </row>
    <row r="15557" spans="19:20" x14ac:dyDescent="0.3">
      <c r="S15557" s="142"/>
      <c r="T15557" s="142"/>
    </row>
    <row r="15558" spans="19:20" x14ac:dyDescent="0.3">
      <c r="S15558" s="142"/>
      <c r="T15558" s="142"/>
    </row>
    <row r="15559" spans="19:20" x14ac:dyDescent="0.3">
      <c r="S15559" s="142"/>
      <c r="T15559" s="142"/>
    </row>
    <row r="15560" spans="19:20" x14ac:dyDescent="0.3">
      <c r="S15560" s="142"/>
      <c r="T15560" s="142"/>
    </row>
    <row r="15561" spans="19:20" x14ac:dyDescent="0.3">
      <c r="S15561" s="142"/>
      <c r="T15561" s="142"/>
    </row>
    <row r="15562" spans="19:20" x14ac:dyDescent="0.3">
      <c r="S15562" s="142"/>
      <c r="T15562" s="142"/>
    </row>
    <row r="15563" spans="19:20" x14ac:dyDescent="0.3">
      <c r="S15563" s="142"/>
      <c r="T15563" s="142"/>
    </row>
    <row r="15564" spans="19:20" x14ac:dyDescent="0.3">
      <c r="S15564" s="142"/>
      <c r="T15564" s="142"/>
    </row>
    <row r="15565" spans="19:20" x14ac:dyDescent="0.3">
      <c r="S15565" s="142"/>
      <c r="T15565" s="142"/>
    </row>
    <row r="15566" spans="19:20" x14ac:dyDescent="0.3">
      <c r="S15566" s="142"/>
      <c r="T15566" s="142"/>
    </row>
    <row r="15567" spans="19:20" x14ac:dyDescent="0.3">
      <c r="S15567" s="142"/>
      <c r="T15567" s="142"/>
    </row>
    <row r="15568" spans="19:20" x14ac:dyDescent="0.3">
      <c r="S15568" s="142"/>
      <c r="T15568" s="142"/>
    </row>
    <row r="15569" spans="19:20" x14ac:dyDescent="0.3">
      <c r="S15569" s="142"/>
      <c r="T15569" s="142"/>
    </row>
    <row r="15570" spans="19:20" x14ac:dyDescent="0.3">
      <c r="S15570" s="142"/>
      <c r="T15570" s="142"/>
    </row>
    <row r="15571" spans="19:20" x14ac:dyDescent="0.3">
      <c r="S15571" s="142"/>
      <c r="T15571" s="142"/>
    </row>
    <row r="15572" spans="19:20" x14ac:dyDescent="0.3">
      <c r="S15572" s="142"/>
      <c r="T15572" s="142"/>
    </row>
    <row r="15573" spans="19:20" x14ac:dyDescent="0.3">
      <c r="S15573" s="142"/>
      <c r="T15573" s="142"/>
    </row>
    <row r="15574" spans="19:20" x14ac:dyDescent="0.3">
      <c r="S15574" s="142"/>
      <c r="T15574" s="142"/>
    </row>
    <row r="15575" spans="19:20" x14ac:dyDescent="0.3">
      <c r="S15575" s="142"/>
      <c r="T15575" s="142"/>
    </row>
    <row r="15576" spans="19:20" x14ac:dyDescent="0.3">
      <c r="S15576" s="142"/>
      <c r="T15576" s="142"/>
    </row>
    <row r="15577" spans="19:20" x14ac:dyDescent="0.3">
      <c r="S15577" s="142"/>
      <c r="T15577" s="142"/>
    </row>
    <row r="15578" spans="19:20" x14ac:dyDescent="0.3">
      <c r="S15578" s="142"/>
      <c r="T15578" s="142"/>
    </row>
    <row r="15579" spans="19:20" x14ac:dyDescent="0.3">
      <c r="S15579" s="142"/>
      <c r="T15579" s="142"/>
    </row>
    <row r="15580" spans="19:20" x14ac:dyDescent="0.3">
      <c r="S15580" s="142"/>
      <c r="T15580" s="142"/>
    </row>
    <row r="15581" spans="19:20" x14ac:dyDescent="0.3">
      <c r="S15581" s="142"/>
      <c r="T15581" s="142"/>
    </row>
    <row r="15582" spans="19:20" x14ac:dyDescent="0.3">
      <c r="S15582" s="142"/>
      <c r="T15582" s="142"/>
    </row>
    <row r="15583" spans="19:20" x14ac:dyDescent="0.3">
      <c r="S15583" s="142"/>
      <c r="T15583" s="142"/>
    </row>
    <row r="15584" spans="19:20" x14ac:dyDescent="0.3">
      <c r="S15584" s="142"/>
      <c r="T15584" s="142"/>
    </row>
    <row r="15585" spans="19:20" x14ac:dyDescent="0.3">
      <c r="S15585" s="142"/>
      <c r="T15585" s="142"/>
    </row>
    <row r="15586" spans="19:20" x14ac:dyDescent="0.3">
      <c r="S15586" s="142"/>
      <c r="T15586" s="142"/>
    </row>
    <row r="15587" spans="19:20" x14ac:dyDescent="0.3">
      <c r="S15587" s="142"/>
      <c r="T15587" s="142"/>
    </row>
    <row r="15588" spans="19:20" x14ac:dyDescent="0.3">
      <c r="S15588" s="142"/>
      <c r="T15588" s="142"/>
    </row>
    <row r="15589" spans="19:20" x14ac:dyDescent="0.3">
      <c r="S15589" s="142"/>
      <c r="T15589" s="142"/>
    </row>
    <row r="15590" spans="19:20" x14ac:dyDescent="0.3">
      <c r="S15590" s="142"/>
      <c r="T15590" s="142"/>
    </row>
    <row r="15591" spans="19:20" x14ac:dyDescent="0.3">
      <c r="S15591" s="142"/>
      <c r="T15591" s="142"/>
    </row>
    <row r="15592" spans="19:20" x14ac:dyDescent="0.3">
      <c r="S15592" s="142"/>
      <c r="T15592" s="142"/>
    </row>
    <row r="15593" spans="19:20" x14ac:dyDescent="0.3">
      <c r="S15593" s="142"/>
      <c r="T15593" s="142"/>
    </row>
    <row r="15594" spans="19:20" x14ac:dyDescent="0.3">
      <c r="S15594" s="142"/>
      <c r="T15594" s="142"/>
    </row>
    <row r="15595" spans="19:20" x14ac:dyDescent="0.3">
      <c r="S15595" s="142"/>
      <c r="T15595" s="142"/>
    </row>
    <row r="15596" spans="19:20" x14ac:dyDescent="0.3">
      <c r="S15596" s="142"/>
      <c r="T15596" s="142"/>
    </row>
    <row r="15597" spans="19:20" x14ac:dyDescent="0.3">
      <c r="S15597" s="142"/>
      <c r="T15597" s="142"/>
    </row>
    <row r="15598" spans="19:20" x14ac:dyDescent="0.3">
      <c r="S15598" s="142"/>
      <c r="T15598" s="142"/>
    </row>
    <row r="15599" spans="19:20" x14ac:dyDescent="0.3">
      <c r="S15599" s="142"/>
      <c r="T15599" s="142"/>
    </row>
    <row r="15600" spans="19:20" x14ac:dyDescent="0.3">
      <c r="S15600" s="142"/>
      <c r="T15600" s="142"/>
    </row>
    <row r="15601" spans="19:20" x14ac:dyDescent="0.3">
      <c r="S15601" s="142"/>
      <c r="T15601" s="142"/>
    </row>
    <row r="15602" spans="19:20" x14ac:dyDescent="0.3">
      <c r="S15602" s="142"/>
      <c r="T15602" s="142"/>
    </row>
    <row r="15603" spans="19:20" x14ac:dyDescent="0.3">
      <c r="S15603" s="142"/>
      <c r="T15603" s="142"/>
    </row>
    <row r="15604" spans="19:20" x14ac:dyDescent="0.3">
      <c r="S15604" s="142"/>
      <c r="T15604" s="142"/>
    </row>
    <row r="15605" spans="19:20" x14ac:dyDescent="0.3">
      <c r="S15605" s="142"/>
      <c r="T15605" s="142"/>
    </row>
    <row r="15606" spans="19:20" x14ac:dyDescent="0.3">
      <c r="S15606" s="142"/>
      <c r="T15606" s="142"/>
    </row>
    <row r="15607" spans="19:20" x14ac:dyDescent="0.3">
      <c r="S15607" s="142"/>
      <c r="T15607" s="142"/>
    </row>
    <row r="15608" spans="19:20" x14ac:dyDescent="0.3">
      <c r="S15608" s="142"/>
      <c r="T15608" s="142"/>
    </row>
    <row r="15609" spans="19:20" x14ac:dyDescent="0.3">
      <c r="S15609" s="142"/>
      <c r="T15609" s="142"/>
    </row>
    <row r="15610" spans="19:20" x14ac:dyDescent="0.3">
      <c r="S15610" s="142"/>
      <c r="T15610" s="142"/>
    </row>
    <row r="15611" spans="19:20" x14ac:dyDescent="0.3">
      <c r="S15611" s="142"/>
      <c r="T15611" s="142"/>
    </row>
    <row r="15612" spans="19:20" x14ac:dyDescent="0.3">
      <c r="S15612" s="142"/>
      <c r="T15612" s="142"/>
    </row>
    <row r="15613" spans="19:20" x14ac:dyDescent="0.3">
      <c r="S15613" s="142"/>
      <c r="T15613" s="142"/>
    </row>
    <row r="15614" spans="19:20" x14ac:dyDescent="0.3">
      <c r="S15614" s="142"/>
      <c r="T15614" s="142"/>
    </row>
    <row r="15615" spans="19:20" x14ac:dyDescent="0.3">
      <c r="S15615" s="142"/>
      <c r="T15615" s="142"/>
    </row>
    <row r="15616" spans="19:20" x14ac:dyDescent="0.3">
      <c r="S15616" s="142"/>
      <c r="T15616" s="142"/>
    </row>
    <row r="15617" spans="19:20" x14ac:dyDescent="0.3">
      <c r="S15617" s="142"/>
      <c r="T15617" s="142"/>
    </row>
    <row r="15618" spans="19:20" x14ac:dyDescent="0.3">
      <c r="S15618" s="142"/>
      <c r="T15618" s="142"/>
    </row>
    <row r="15619" spans="19:20" x14ac:dyDescent="0.3">
      <c r="S15619" s="142"/>
      <c r="T15619" s="142"/>
    </row>
    <row r="15620" spans="19:20" x14ac:dyDescent="0.3">
      <c r="S15620" s="142"/>
      <c r="T15620" s="142"/>
    </row>
    <row r="15621" spans="19:20" x14ac:dyDescent="0.3">
      <c r="S15621" s="142"/>
      <c r="T15621" s="142"/>
    </row>
    <row r="15622" spans="19:20" x14ac:dyDescent="0.3">
      <c r="S15622" s="142"/>
      <c r="T15622" s="142"/>
    </row>
    <row r="15623" spans="19:20" x14ac:dyDescent="0.3">
      <c r="S15623" s="142"/>
      <c r="T15623" s="142"/>
    </row>
    <row r="15624" spans="19:20" x14ac:dyDescent="0.3">
      <c r="S15624" s="142"/>
      <c r="T15624" s="142"/>
    </row>
    <row r="15625" spans="19:20" x14ac:dyDescent="0.3">
      <c r="S15625" s="142"/>
      <c r="T15625" s="142"/>
    </row>
    <row r="15626" spans="19:20" x14ac:dyDescent="0.3">
      <c r="S15626" s="142"/>
      <c r="T15626" s="142"/>
    </row>
    <row r="15627" spans="19:20" x14ac:dyDescent="0.3">
      <c r="S15627" s="142"/>
      <c r="T15627" s="142"/>
    </row>
    <row r="15628" spans="19:20" x14ac:dyDescent="0.3">
      <c r="S15628" s="142"/>
      <c r="T15628" s="142"/>
    </row>
    <row r="15629" spans="19:20" x14ac:dyDescent="0.3">
      <c r="S15629" s="142"/>
      <c r="T15629" s="142"/>
    </row>
    <row r="15630" spans="19:20" x14ac:dyDescent="0.3">
      <c r="S15630" s="142"/>
      <c r="T15630" s="142"/>
    </row>
    <row r="15631" spans="19:20" x14ac:dyDescent="0.3">
      <c r="S15631" s="142"/>
      <c r="T15631" s="142"/>
    </row>
    <row r="15632" spans="19:20" x14ac:dyDescent="0.3">
      <c r="S15632" s="142"/>
      <c r="T15632" s="142"/>
    </row>
    <row r="15633" spans="19:20" x14ac:dyDescent="0.3">
      <c r="S15633" s="142"/>
      <c r="T15633" s="142"/>
    </row>
    <row r="15634" spans="19:20" x14ac:dyDescent="0.3">
      <c r="S15634" s="142"/>
      <c r="T15634" s="142"/>
    </row>
    <row r="15635" spans="19:20" x14ac:dyDescent="0.3">
      <c r="S15635" s="142"/>
      <c r="T15635" s="142"/>
    </row>
    <row r="15636" spans="19:20" x14ac:dyDescent="0.3">
      <c r="S15636" s="142"/>
      <c r="T15636" s="142"/>
    </row>
    <row r="15637" spans="19:20" x14ac:dyDescent="0.3">
      <c r="S15637" s="142"/>
      <c r="T15637" s="142"/>
    </row>
    <row r="15638" spans="19:20" x14ac:dyDescent="0.3">
      <c r="S15638" s="142"/>
      <c r="T15638" s="142"/>
    </row>
    <row r="15639" spans="19:20" x14ac:dyDescent="0.3">
      <c r="S15639" s="142"/>
      <c r="T15639" s="142"/>
    </row>
    <row r="15640" spans="19:20" x14ac:dyDescent="0.3">
      <c r="S15640" s="142"/>
      <c r="T15640" s="142"/>
    </row>
    <row r="15641" spans="19:20" x14ac:dyDescent="0.3">
      <c r="S15641" s="142"/>
      <c r="T15641" s="142"/>
    </row>
    <row r="15642" spans="19:20" x14ac:dyDescent="0.3">
      <c r="S15642" s="142"/>
      <c r="T15642" s="142"/>
    </row>
    <row r="15643" spans="19:20" x14ac:dyDescent="0.3">
      <c r="S15643" s="142"/>
      <c r="T15643" s="142"/>
    </row>
    <row r="15644" spans="19:20" x14ac:dyDescent="0.3">
      <c r="S15644" s="142"/>
      <c r="T15644" s="142"/>
    </row>
    <row r="15645" spans="19:20" x14ac:dyDescent="0.3">
      <c r="S15645" s="142"/>
      <c r="T15645" s="142"/>
    </row>
    <row r="15646" spans="19:20" x14ac:dyDescent="0.3">
      <c r="S15646" s="142"/>
      <c r="T15646" s="142"/>
    </row>
    <row r="15647" spans="19:20" x14ac:dyDescent="0.3">
      <c r="S15647" s="142"/>
      <c r="T15647" s="142"/>
    </row>
    <row r="15648" spans="19:20" x14ac:dyDescent="0.3">
      <c r="S15648" s="142"/>
      <c r="T15648" s="142"/>
    </row>
    <row r="15649" spans="19:20" x14ac:dyDescent="0.3">
      <c r="S15649" s="142"/>
      <c r="T15649" s="142"/>
    </row>
    <row r="15650" spans="19:20" x14ac:dyDescent="0.3">
      <c r="S15650" s="142"/>
      <c r="T15650" s="142"/>
    </row>
    <row r="15651" spans="19:20" x14ac:dyDescent="0.3">
      <c r="S15651" s="142"/>
      <c r="T15651" s="142"/>
    </row>
    <row r="15652" spans="19:20" x14ac:dyDescent="0.3">
      <c r="S15652" s="142"/>
      <c r="T15652" s="142"/>
    </row>
    <row r="15653" spans="19:20" x14ac:dyDescent="0.3">
      <c r="S15653" s="142"/>
      <c r="T15653" s="142"/>
    </row>
    <row r="15654" spans="19:20" x14ac:dyDescent="0.3">
      <c r="S15654" s="142"/>
      <c r="T15654" s="142"/>
    </row>
    <row r="15655" spans="19:20" x14ac:dyDescent="0.3">
      <c r="S15655" s="142"/>
      <c r="T15655" s="142"/>
    </row>
    <row r="15656" spans="19:20" x14ac:dyDescent="0.3">
      <c r="S15656" s="142"/>
      <c r="T15656" s="142"/>
    </row>
    <row r="15657" spans="19:20" x14ac:dyDescent="0.3">
      <c r="S15657" s="142"/>
      <c r="T15657" s="142"/>
    </row>
    <row r="15658" spans="19:20" x14ac:dyDescent="0.3">
      <c r="S15658" s="142"/>
      <c r="T15658" s="142"/>
    </row>
    <row r="15659" spans="19:20" x14ac:dyDescent="0.3">
      <c r="S15659" s="142"/>
      <c r="T15659" s="142"/>
    </row>
    <row r="15660" spans="19:20" x14ac:dyDescent="0.3">
      <c r="S15660" s="142"/>
      <c r="T15660" s="142"/>
    </row>
    <row r="15661" spans="19:20" x14ac:dyDescent="0.3">
      <c r="S15661" s="142"/>
      <c r="T15661" s="142"/>
    </row>
    <row r="15662" spans="19:20" x14ac:dyDescent="0.3">
      <c r="S15662" s="142"/>
      <c r="T15662" s="142"/>
    </row>
    <row r="15663" spans="19:20" x14ac:dyDescent="0.3">
      <c r="S15663" s="142"/>
      <c r="T15663" s="142"/>
    </row>
    <row r="15664" spans="19:20" x14ac:dyDescent="0.3">
      <c r="S15664" s="142"/>
      <c r="T15664" s="142"/>
    </row>
    <row r="15665" spans="19:20" x14ac:dyDescent="0.3">
      <c r="S15665" s="142"/>
      <c r="T15665" s="142"/>
    </row>
    <row r="15666" spans="19:20" x14ac:dyDescent="0.3">
      <c r="S15666" s="142"/>
      <c r="T15666" s="142"/>
    </row>
    <row r="15667" spans="19:20" x14ac:dyDescent="0.3">
      <c r="S15667" s="142"/>
      <c r="T15667" s="142"/>
    </row>
    <row r="15668" spans="19:20" x14ac:dyDescent="0.3">
      <c r="S15668" s="142"/>
      <c r="T15668" s="142"/>
    </row>
    <row r="15669" spans="19:20" x14ac:dyDescent="0.3">
      <c r="S15669" s="142"/>
      <c r="T15669" s="142"/>
    </row>
    <row r="15670" spans="19:20" x14ac:dyDescent="0.3">
      <c r="S15670" s="142"/>
      <c r="T15670" s="142"/>
    </row>
    <row r="15671" spans="19:20" x14ac:dyDescent="0.3">
      <c r="S15671" s="142"/>
      <c r="T15671" s="142"/>
    </row>
    <row r="15672" spans="19:20" x14ac:dyDescent="0.3">
      <c r="S15672" s="142"/>
      <c r="T15672" s="142"/>
    </row>
    <row r="15673" spans="19:20" x14ac:dyDescent="0.3">
      <c r="S15673" s="142"/>
      <c r="T15673" s="142"/>
    </row>
    <row r="15674" spans="19:20" x14ac:dyDescent="0.3">
      <c r="S15674" s="142"/>
      <c r="T15674" s="142"/>
    </row>
    <row r="15675" spans="19:20" x14ac:dyDescent="0.3">
      <c r="S15675" s="142"/>
      <c r="T15675" s="142"/>
    </row>
    <row r="15676" spans="19:20" x14ac:dyDescent="0.3">
      <c r="S15676" s="142"/>
      <c r="T15676" s="142"/>
    </row>
    <row r="15677" spans="19:20" x14ac:dyDescent="0.3">
      <c r="S15677" s="142"/>
      <c r="T15677" s="142"/>
    </row>
    <row r="15678" spans="19:20" x14ac:dyDescent="0.3">
      <c r="S15678" s="142"/>
      <c r="T15678" s="142"/>
    </row>
    <row r="15679" spans="19:20" x14ac:dyDescent="0.3">
      <c r="S15679" s="142"/>
      <c r="T15679" s="142"/>
    </row>
    <row r="15680" spans="19:20" x14ac:dyDescent="0.3">
      <c r="S15680" s="142"/>
      <c r="T15680" s="142"/>
    </row>
    <row r="15681" spans="19:20" x14ac:dyDescent="0.3">
      <c r="S15681" s="142"/>
      <c r="T15681" s="142"/>
    </row>
    <row r="15682" spans="19:20" x14ac:dyDescent="0.3">
      <c r="S15682" s="142"/>
      <c r="T15682" s="142"/>
    </row>
    <row r="15683" spans="19:20" x14ac:dyDescent="0.3">
      <c r="S15683" s="142"/>
      <c r="T15683" s="142"/>
    </row>
    <row r="15684" spans="19:20" x14ac:dyDescent="0.3">
      <c r="S15684" s="142"/>
      <c r="T15684" s="142"/>
    </row>
    <row r="15685" spans="19:20" x14ac:dyDescent="0.3">
      <c r="S15685" s="142"/>
      <c r="T15685" s="142"/>
    </row>
    <row r="15686" spans="19:20" x14ac:dyDescent="0.3">
      <c r="S15686" s="142"/>
      <c r="T15686" s="142"/>
    </row>
    <row r="15687" spans="19:20" x14ac:dyDescent="0.3">
      <c r="S15687" s="142"/>
      <c r="T15687" s="142"/>
    </row>
    <row r="15688" spans="19:20" x14ac:dyDescent="0.3">
      <c r="S15688" s="142"/>
      <c r="T15688" s="142"/>
    </row>
    <row r="15689" spans="19:20" x14ac:dyDescent="0.3">
      <c r="S15689" s="142"/>
      <c r="T15689" s="142"/>
    </row>
    <row r="15690" spans="19:20" x14ac:dyDescent="0.3">
      <c r="S15690" s="142"/>
      <c r="T15690" s="142"/>
    </row>
    <row r="15691" spans="19:20" x14ac:dyDescent="0.3">
      <c r="S15691" s="142"/>
      <c r="T15691" s="142"/>
    </row>
    <row r="15692" spans="19:20" x14ac:dyDescent="0.3">
      <c r="S15692" s="142"/>
      <c r="T15692" s="142"/>
    </row>
    <row r="15693" spans="19:20" x14ac:dyDescent="0.3">
      <c r="S15693" s="142"/>
      <c r="T15693" s="142"/>
    </row>
    <row r="15694" spans="19:20" x14ac:dyDescent="0.3">
      <c r="S15694" s="142"/>
      <c r="T15694" s="142"/>
    </row>
    <row r="15695" spans="19:20" x14ac:dyDescent="0.3">
      <c r="S15695" s="142"/>
      <c r="T15695" s="142"/>
    </row>
    <row r="15696" spans="19:20" x14ac:dyDescent="0.3">
      <c r="S15696" s="142"/>
      <c r="T15696" s="142"/>
    </row>
    <row r="15697" spans="19:20" x14ac:dyDescent="0.3">
      <c r="S15697" s="142"/>
      <c r="T15697" s="142"/>
    </row>
    <row r="15698" spans="19:20" x14ac:dyDescent="0.3">
      <c r="S15698" s="142"/>
      <c r="T15698" s="142"/>
    </row>
    <row r="15699" spans="19:20" x14ac:dyDescent="0.3">
      <c r="S15699" s="142"/>
      <c r="T15699" s="142"/>
    </row>
    <row r="15700" spans="19:20" x14ac:dyDescent="0.3">
      <c r="S15700" s="142"/>
      <c r="T15700" s="142"/>
    </row>
    <row r="15701" spans="19:20" x14ac:dyDescent="0.3">
      <c r="S15701" s="142"/>
      <c r="T15701" s="142"/>
    </row>
    <row r="15702" spans="19:20" x14ac:dyDescent="0.3">
      <c r="S15702" s="142"/>
      <c r="T15702" s="142"/>
    </row>
    <row r="15703" spans="19:20" x14ac:dyDescent="0.3">
      <c r="S15703" s="142"/>
      <c r="T15703" s="142"/>
    </row>
    <row r="15704" spans="19:20" x14ac:dyDescent="0.3">
      <c r="S15704" s="142"/>
      <c r="T15704" s="142"/>
    </row>
    <row r="15705" spans="19:20" x14ac:dyDescent="0.3">
      <c r="S15705" s="142"/>
      <c r="T15705" s="142"/>
    </row>
    <row r="15706" spans="19:20" x14ac:dyDescent="0.3">
      <c r="S15706" s="142"/>
      <c r="T15706" s="142"/>
    </row>
    <row r="15707" spans="19:20" x14ac:dyDescent="0.3">
      <c r="S15707" s="142"/>
      <c r="T15707" s="142"/>
    </row>
    <row r="15708" spans="19:20" x14ac:dyDescent="0.3">
      <c r="S15708" s="142"/>
      <c r="T15708" s="142"/>
    </row>
    <row r="15709" spans="19:20" x14ac:dyDescent="0.3">
      <c r="S15709" s="142"/>
      <c r="T15709" s="142"/>
    </row>
    <row r="15710" spans="19:20" x14ac:dyDescent="0.3">
      <c r="S15710" s="142"/>
      <c r="T15710" s="142"/>
    </row>
    <row r="15711" spans="19:20" x14ac:dyDescent="0.3">
      <c r="S15711" s="142"/>
      <c r="T15711" s="142"/>
    </row>
    <row r="15712" spans="19:20" x14ac:dyDescent="0.3">
      <c r="S15712" s="142"/>
      <c r="T15712" s="142"/>
    </row>
    <row r="15713" spans="19:20" x14ac:dyDescent="0.3">
      <c r="S15713" s="142"/>
      <c r="T15713" s="142"/>
    </row>
    <row r="15714" spans="19:20" x14ac:dyDescent="0.3">
      <c r="S15714" s="142"/>
      <c r="T15714" s="142"/>
    </row>
    <row r="15715" spans="19:20" x14ac:dyDescent="0.3">
      <c r="S15715" s="142"/>
      <c r="T15715" s="142"/>
    </row>
    <row r="15716" spans="19:20" x14ac:dyDescent="0.3">
      <c r="S15716" s="142"/>
      <c r="T15716" s="142"/>
    </row>
    <row r="15717" spans="19:20" x14ac:dyDescent="0.3">
      <c r="S15717" s="142"/>
      <c r="T15717" s="142"/>
    </row>
    <row r="15718" spans="19:20" x14ac:dyDescent="0.3">
      <c r="S15718" s="142"/>
      <c r="T15718" s="142"/>
    </row>
    <row r="15719" spans="19:20" x14ac:dyDescent="0.3">
      <c r="S15719" s="142"/>
      <c r="T15719" s="142"/>
    </row>
    <row r="15720" spans="19:20" x14ac:dyDescent="0.3">
      <c r="S15720" s="142"/>
      <c r="T15720" s="142"/>
    </row>
    <row r="15721" spans="19:20" x14ac:dyDescent="0.3">
      <c r="S15721" s="142"/>
      <c r="T15721" s="142"/>
    </row>
    <row r="15722" spans="19:20" x14ac:dyDescent="0.3">
      <c r="S15722" s="142"/>
      <c r="T15722" s="142"/>
    </row>
    <row r="15723" spans="19:20" x14ac:dyDescent="0.3">
      <c r="S15723" s="142"/>
      <c r="T15723" s="142"/>
    </row>
    <row r="15724" spans="19:20" x14ac:dyDescent="0.3">
      <c r="S15724" s="142"/>
      <c r="T15724" s="142"/>
    </row>
    <row r="15725" spans="19:20" x14ac:dyDescent="0.3">
      <c r="S15725" s="142"/>
      <c r="T15725" s="142"/>
    </row>
    <row r="15726" spans="19:20" x14ac:dyDescent="0.3">
      <c r="S15726" s="142"/>
      <c r="T15726" s="142"/>
    </row>
    <row r="15727" spans="19:20" x14ac:dyDescent="0.3">
      <c r="S15727" s="142"/>
      <c r="T15727" s="142"/>
    </row>
    <row r="15728" spans="19:20" x14ac:dyDescent="0.3">
      <c r="S15728" s="142"/>
      <c r="T15728" s="142"/>
    </row>
    <row r="15729" spans="19:20" x14ac:dyDescent="0.3">
      <c r="S15729" s="142"/>
      <c r="T15729" s="142"/>
    </row>
    <row r="15730" spans="19:20" x14ac:dyDescent="0.3">
      <c r="S15730" s="142"/>
      <c r="T15730" s="142"/>
    </row>
    <row r="15731" spans="19:20" x14ac:dyDescent="0.3">
      <c r="S15731" s="142"/>
      <c r="T15731" s="142"/>
    </row>
    <row r="15732" spans="19:20" x14ac:dyDescent="0.3">
      <c r="S15732" s="142"/>
      <c r="T15732" s="142"/>
    </row>
    <row r="15733" spans="19:20" x14ac:dyDescent="0.3">
      <c r="S15733" s="142"/>
      <c r="T15733" s="142"/>
    </row>
    <row r="15734" spans="19:20" x14ac:dyDescent="0.3">
      <c r="S15734" s="142"/>
      <c r="T15734" s="142"/>
    </row>
    <row r="15735" spans="19:20" x14ac:dyDescent="0.3">
      <c r="S15735" s="142"/>
      <c r="T15735" s="142"/>
    </row>
    <row r="15736" spans="19:20" x14ac:dyDescent="0.3">
      <c r="S15736" s="142"/>
      <c r="T15736" s="142"/>
    </row>
    <row r="15737" spans="19:20" x14ac:dyDescent="0.3">
      <c r="S15737" s="142"/>
      <c r="T15737" s="142"/>
    </row>
    <row r="15738" spans="19:20" x14ac:dyDescent="0.3">
      <c r="S15738" s="142"/>
      <c r="T15738" s="142"/>
    </row>
    <row r="15739" spans="19:20" x14ac:dyDescent="0.3">
      <c r="S15739" s="142"/>
      <c r="T15739" s="142"/>
    </row>
    <row r="15740" spans="19:20" x14ac:dyDescent="0.3">
      <c r="S15740" s="142"/>
      <c r="T15740" s="142"/>
    </row>
    <row r="15741" spans="19:20" x14ac:dyDescent="0.3">
      <c r="S15741" s="142"/>
      <c r="T15741" s="142"/>
    </row>
    <row r="15742" spans="19:20" x14ac:dyDescent="0.3">
      <c r="S15742" s="142"/>
      <c r="T15742" s="142"/>
    </row>
    <row r="15743" spans="19:20" x14ac:dyDescent="0.3">
      <c r="S15743" s="142"/>
      <c r="T15743" s="142"/>
    </row>
    <row r="15744" spans="19:20" x14ac:dyDescent="0.3">
      <c r="S15744" s="142"/>
      <c r="T15744" s="142"/>
    </row>
    <row r="15745" spans="19:20" x14ac:dyDescent="0.3">
      <c r="S15745" s="142"/>
      <c r="T15745" s="142"/>
    </row>
    <row r="15746" spans="19:20" x14ac:dyDescent="0.3">
      <c r="S15746" s="142"/>
      <c r="T15746" s="142"/>
    </row>
    <row r="15747" spans="19:20" x14ac:dyDescent="0.3">
      <c r="S15747" s="142"/>
      <c r="T15747" s="142"/>
    </row>
    <row r="15748" spans="19:20" x14ac:dyDescent="0.3">
      <c r="S15748" s="142"/>
      <c r="T15748" s="142"/>
    </row>
    <row r="15749" spans="19:20" x14ac:dyDescent="0.3">
      <c r="S15749" s="142"/>
      <c r="T15749" s="142"/>
    </row>
    <row r="15750" spans="19:20" x14ac:dyDescent="0.3">
      <c r="S15750" s="142"/>
      <c r="T15750" s="142"/>
    </row>
    <row r="15751" spans="19:20" x14ac:dyDescent="0.3">
      <c r="S15751" s="142"/>
      <c r="T15751" s="142"/>
    </row>
    <row r="15752" spans="19:20" x14ac:dyDescent="0.3">
      <c r="S15752" s="142"/>
      <c r="T15752" s="142"/>
    </row>
    <row r="15753" spans="19:20" x14ac:dyDescent="0.3">
      <c r="S15753" s="142"/>
      <c r="T15753" s="142"/>
    </row>
    <row r="15754" spans="19:20" x14ac:dyDescent="0.3">
      <c r="S15754" s="142"/>
      <c r="T15754" s="142"/>
    </row>
    <row r="15755" spans="19:20" x14ac:dyDescent="0.3">
      <c r="S15755" s="142"/>
      <c r="T15755" s="142"/>
    </row>
    <row r="15756" spans="19:20" x14ac:dyDescent="0.3">
      <c r="S15756" s="142"/>
      <c r="T15756" s="142"/>
    </row>
    <row r="15757" spans="19:20" x14ac:dyDescent="0.3">
      <c r="S15757" s="142"/>
      <c r="T15757" s="142"/>
    </row>
    <row r="15758" spans="19:20" x14ac:dyDescent="0.3">
      <c r="S15758" s="142"/>
      <c r="T15758" s="142"/>
    </row>
    <row r="15759" spans="19:20" x14ac:dyDescent="0.3">
      <c r="S15759" s="142"/>
      <c r="T15759" s="142"/>
    </row>
    <row r="15760" spans="19:20" x14ac:dyDescent="0.3">
      <c r="S15760" s="142"/>
      <c r="T15760" s="142"/>
    </row>
    <row r="15761" spans="19:20" x14ac:dyDescent="0.3">
      <c r="S15761" s="142"/>
      <c r="T15761" s="142"/>
    </row>
    <row r="15762" spans="19:20" x14ac:dyDescent="0.3">
      <c r="S15762" s="142"/>
      <c r="T15762" s="142"/>
    </row>
    <row r="15763" spans="19:20" x14ac:dyDescent="0.3">
      <c r="S15763" s="142"/>
      <c r="T15763" s="142"/>
    </row>
    <row r="15764" spans="19:20" x14ac:dyDescent="0.3">
      <c r="S15764" s="142"/>
      <c r="T15764" s="142"/>
    </row>
    <row r="15765" spans="19:20" x14ac:dyDescent="0.3">
      <c r="S15765" s="142"/>
      <c r="T15765" s="142"/>
    </row>
    <row r="15766" spans="19:20" x14ac:dyDescent="0.3">
      <c r="S15766" s="142"/>
      <c r="T15766" s="142"/>
    </row>
    <row r="15767" spans="19:20" x14ac:dyDescent="0.3">
      <c r="S15767" s="142"/>
      <c r="T15767" s="142"/>
    </row>
    <row r="15768" spans="19:20" x14ac:dyDescent="0.3">
      <c r="S15768" s="142"/>
      <c r="T15768" s="142"/>
    </row>
    <row r="15769" spans="19:20" x14ac:dyDescent="0.3">
      <c r="S15769" s="142"/>
      <c r="T15769" s="142"/>
    </row>
    <row r="15770" spans="19:20" x14ac:dyDescent="0.3">
      <c r="S15770" s="142"/>
      <c r="T15770" s="142"/>
    </row>
    <row r="15771" spans="19:20" x14ac:dyDescent="0.3">
      <c r="S15771" s="142"/>
      <c r="T15771" s="142"/>
    </row>
    <row r="15772" spans="19:20" x14ac:dyDescent="0.3">
      <c r="S15772" s="142"/>
      <c r="T15772" s="142"/>
    </row>
    <row r="15773" spans="19:20" x14ac:dyDescent="0.3">
      <c r="S15773" s="142"/>
      <c r="T15773" s="142"/>
    </row>
    <row r="15774" spans="19:20" x14ac:dyDescent="0.3">
      <c r="S15774" s="142"/>
      <c r="T15774" s="142"/>
    </row>
    <row r="15775" spans="19:20" x14ac:dyDescent="0.3">
      <c r="S15775" s="142"/>
      <c r="T15775" s="142"/>
    </row>
    <row r="15776" spans="19:20" x14ac:dyDescent="0.3">
      <c r="S15776" s="142"/>
      <c r="T15776" s="142"/>
    </row>
    <row r="15777" spans="19:20" x14ac:dyDescent="0.3">
      <c r="S15777" s="142"/>
      <c r="T15777" s="142"/>
    </row>
    <row r="15778" spans="19:20" x14ac:dyDescent="0.3">
      <c r="S15778" s="142"/>
      <c r="T15778" s="142"/>
    </row>
    <row r="15779" spans="19:20" x14ac:dyDescent="0.3">
      <c r="S15779" s="142"/>
      <c r="T15779" s="142"/>
    </row>
    <row r="15780" spans="19:20" x14ac:dyDescent="0.3">
      <c r="S15780" s="142"/>
      <c r="T15780" s="142"/>
    </row>
    <row r="15781" spans="19:20" x14ac:dyDescent="0.3">
      <c r="S15781" s="142"/>
      <c r="T15781" s="142"/>
    </row>
    <row r="15782" spans="19:20" x14ac:dyDescent="0.3">
      <c r="S15782" s="142"/>
      <c r="T15782" s="142"/>
    </row>
    <row r="15783" spans="19:20" x14ac:dyDescent="0.3">
      <c r="S15783" s="142"/>
      <c r="T15783" s="142"/>
    </row>
    <row r="15784" spans="19:20" x14ac:dyDescent="0.3">
      <c r="S15784" s="142"/>
      <c r="T15784" s="142"/>
    </row>
    <row r="15785" spans="19:20" x14ac:dyDescent="0.3">
      <c r="S15785" s="142"/>
      <c r="T15785" s="142"/>
    </row>
    <row r="15786" spans="19:20" x14ac:dyDescent="0.3">
      <c r="S15786" s="142"/>
      <c r="T15786" s="142"/>
    </row>
    <row r="15787" spans="19:20" x14ac:dyDescent="0.3">
      <c r="S15787" s="142"/>
      <c r="T15787" s="142"/>
    </row>
    <row r="15788" spans="19:20" x14ac:dyDescent="0.3">
      <c r="S15788" s="142"/>
      <c r="T15788" s="142"/>
    </row>
    <row r="15789" spans="19:20" x14ac:dyDescent="0.3">
      <c r="S15789" s="142"/>
      <c r="T15789" s="142"/>
    </row>
    <row r="15790" spans="19:20" x14ac:dyDescent="0.3">
      <c r="S15790" s="142"/>
      <c r="T15790" s="142"/>
    </row>
    <row r="15791" spans="19:20" x14ac:dyDescent="0.3">
      <c r="S15791" s="142"/>
      <c r="T15791" s="142"/>
    </row>
    <row r="15792" spans="19:20" x14ac:dyDescent="0.3">
      <c r="S15792" s="142"/>
      <c r="T15792" s="142"/>
    </row>
    <row r="15793" spans="19:20" x14ac:dyDescent="0.3">
      <c r="S15793" s="142"/>
      <c r="T15793" s="142"/>
    </row>
    <row r="15794" spans="19:20" x14ac:dyDescent="0.3">
      <c r="S15794" s="142"/>
      <c r="T15794" s="142"/>
    </row>
    <row r="15795" spans="19:20" x14ac:dyDescent="0.3">
      <c r="S15795" s="142"/>
      <c r="T15795" s="142"/>
    </row>
    <row r="15796" spans="19:20" x14ac:dyDescent="0.3">
      <c r="S15796" s="142"/>
      <c r="T15796" s="142"/>
    </row>
    <row r="15797" spans="19:20" x14ac:dyDescent="0.3">
      <c r="S15797" s="142"/>
      <c r="T15797" s="142"/>
    </row>
    <row r="15798" spans="19:20" x14ac:dyDescent="0.3">
      <c r="S15798" s="142"/>
      <c r="T15798" s="142"/>
    </row>
    <row r="15799" spans="19:20" x14ac:dyDescent="0.3">
      <c r="S15799" s="142"/>
      <c r="T15799" s="142"/>
    </row>
    <row r="15800" spans="19:20" x14ac:dyDescent="0.3">
      <c r="S15800" s="142"/>
      <c r="T15800" s="142"/>
    </row>
    <row r="15801" spans="19:20" x14ac:dyDescent="0.3">
      <c r="S15801" s="142"/>
      <c r="T15801" s="142"/>
    </row>
    <row r="15802" spans="19:20" x14ac:dyDescent="0.3">
      <c r="S15802" s="142"/>
      <c r="T15802" s="142"/>
    </row>
    <row r="15803" spans="19:20" x14ac:dyDescent="0.3">
      <c r="S15803" s="142"/>
      <c r="T15803" s="142"/>
    </row>
    <row r="15804" spans="19:20" x14ac:dyDescent="0.3">
      <c r="S15804" s="142"/>
      <c r="T15804" s="142"/>
    </row>
    <row r="15805" spans="19:20" x14ac:dyDescent="0.3">
      <c r="S15805" s="142"/>
      <c r="T15805" s="142"/>
    </row>
    <row r="15806" spans="19:20" x14ac:dyDescent="0.3">
      <c r="S15806" s="142"/>
      <c r="T15806" s="142"/>
    </row>
    <row r="15807" spans="19:20" x14ac:dyDescent="0.3">
      <c r="S15807" s="142"/>
      <c r="T15807" s="142"/>
    </row>
    <row r="15808" spans="19:20" x14ac:dyDescent="0.3">
      <c r="S15808" s="142"/>
      <c r="T15808" s="142"/>
    </row>
    <row r="15809" spans="19:20" x14ac:dyDescent="0.3">
      <c r="S15809" s="142"/>
      <c r="T15809" s="142"/>
    </row>
    <row r="15810" spans="19:20" x14ac:dyDescent="0.3">
      <c r="S15810" s="142"/>
      <c r="T15810" s="142"/>
    </row>
    <row r="15811" spans="19:20" x14ac:dyDescent="0.3">
      <c r="S15811" s="142"/>
      <c r="T15811" s="142"/>
    </row>
    <row r="15812" spans="19:20" x14ac:dyDescent="0.3">
      <c r="S15812" s="142"/>
      <c r="T15812" s="142"/>
    </row>
    <row r="15813" spans="19:20" x14ac:dyDescent="0.3">
      <c r="S15813" s="142"/>
      <c r="T15813" s="142"/>
    </row>
    <row r="15814" spans="19:20" x14ac:dyDescent="0.3">
      <c r="S15814" s="142"/>
      <c r="T15814" s="142"/>
    </row>
    <row r="15815" spans="19:20" x14ac:dyDescent="0.3">
      <c r="S15815" s="142"/>
      <c r="T15815" s="142"/>
    </row>
    <row r="15816" spans="19:20" x14ac:dyDescent="0.3">
      <c r="S15816" s="142"/>
      <c r="T15816" s="142"/>
    </row>
    <row r="15817" spans="19:20" x14ac:dyDescent="0.3">
      <c r="S15817" s="142"/>
      <c r="T15817" s="142"/>
    </row>
    <row r="15818" spans="19:20" x14ac:dyDescent="0.3">
      <c r="S15818" s="142"/>
      <c r="T15818" s="142"/>
    </row>
    <row r="15819" spans="19:20" x14ac:dyDescent="0.3">
      <c r="S15819" s="142"/>
      <c r="T15819" s="142"/>
    </row>
    <row r="15820" spans="19:20" x14ac:dyDescent="0.3">
      <c r="S15820" s="142"/>
      <c r="T15820" s="142"/>
    </row>
    <row r="15821" spans="19:20" x14ac:dyDescent="0.3">
      <c r="S15821" s="142"/>
      <c r="T15821" s="142"/>
    </row>
    <row r="15822" spans="19:20" x14ac:dyDescent="0.3">
      <c r="S15822" s="142"/>
      <c r="T15822" s="142"/>
    </row>
    <row r="15823" spans="19:20" x14ac:dyDescent="0.3">
      <c r="S15823" s="142"/>
      <c r="T15823" s="142"/>
    </row>
    <row r="15824" spans="19:20" x14ac:dyDescent="0.3">
      <c r="S15824" s="142"/>
      <c r="T15824" s="142"/>
    </row>
    <row r="15825" spans="19:20" x14ac:dyDescent="0.3">
      <c r="S15825" s="142"/>
      <c r="T15825" s="142"/>
    </row>
    <row r="15826" spans="19:20" x14ac:dyDescent="0.3">
      <c r="S15826" s="142"/>
      <c r="T15826" s="142"/>
    </row>
    <row r="15827" spans="19:20" x14ac:dyDescent="0.3">
      <c r="S15827" s="142"/>
      <c r="T15827" s="142"/>
    </row>
    <row r="15828" spans="19:20" x14ac:dyDescent="0.3">
      <c r="S15828" s="142"/>
      <c r="T15828" s="142"/>
    </row>
    <row r="15829" spans="19:20" x14ac:dyDescent="0.3">
      <c r="S15829" s="142"/>
      <c r="T15829" s="142"/>
    </row>
    <row r="15830" spans="19:20" x14ac:dyDescent="0.3">
      <c r="S15830" s="142"/>
      <c r="T15830" s="142"/>
    </row>
    <row r="15831" spans="19:20" x14ac:dyDescent="0.3">
      <c r="S15831" s="142"/>
      <c r="T15831" s="142"/>
    </row>
    <row r="15832" spans="19:20" x14ac:dyDescent="0.3">
      <c r="S15832" s="142"/>
      <c r="T15832" s="142"/>
    </row>
    <row r="15833" spans="19:20" x14ac:dyDescent="0.3">
      <c r="S15833" s="142"/>
      <c r="T15833" s="142"/>
    </row>
    <row r="15834" spans="19:20" x14ac:dyDescent="0.3">
      <c r="S15834" s="142"/>
      <c r="T15834" s="142"/>
    </row>
    <row r="15835" spans="19:20" x14ac:dyDescent="0.3">
      <c r="S15835" s="142"/>
      <c r="T15835" s="142"/>
    </row>
    <row r="15836" spans="19:20" x14ac:dyDescent="0.3">
      <c r="S15836" s="142"/>
      <c r="T15836" s="142"/>
    </row>
    <row r="15837" spans="19:20" x14ac:dyDescent="0.3">
      <c r="S15837" s="142"/>
      <c r="T15837" s="142"/>
    </row>
    <row r="15838" spans="19:20" x14ac:dyDescent="0.3">
      <c r="S15838" s="142"/>
      <c r="T15838" s="142"/>
    </row>
    <row r="15839" spans="19:20" x14ac:dyDescent="0.3">
      <c r="S15839" s="142"/>
      <c r="T15839" s="142"/>
    </row>
    <row r="15840" spans="19:20" x14ac:dyDescent="0.3">
      <c r="S15840" s="142"/>
      <c r="T15840" s="142"/>
    </row>
    <row r="15841" spans="19:20" x14ac:dyDescent="0.3">
      <c r="S15841" s="142"/>
      <c r="T15841" s="142"/>
    </row>
    <row r="15842" spans="19:20" x14ac:dyDescent="0.3">
      <c r="S15842" s="142"/>
      <c r="T15842" s="142"/>
    </row>
    <row r="15843" spans="19:20" x14ac:dyDescent="0.3">
      <c r="S15843" s="142"/>
      <c r="T15843" s="142"/>
    </row>
    <row r="15844" spans="19:20" x14ac:dyDescent="0.3">
      <c r="S15844" s="142"/>
      <c r="T15844" s="142"/>
    </row>
    <row r="15845" spans="19:20" x14ac:dyDescent="0.3">
      <c r="S15845" s="142"/>
      <c r="T15845" s="142"/>
    </row>
    <row r="15846" spans="19:20" x14ac:dyDescent="0.3">
      <c r="S15846" s="142"/>
      <c r="T15846" s="142"/>
    </row>
    <row r="15847" spans="19:20" x14ac:dyDescent="0.3">
      <c r="S15847" s="142"/>
      <c r="T15847" s="142"/>
    </row>
    <row r="15848" spans="19:20" x14ac:dyDescent="0.3">
      <c r="S15848" s="142"/>
      <c r="T15848" s="142"/>
    </row>
    <row r="15849" spans="19:20" x14ac:dyDescent="0.3">
      <c r="S15849" s="142"/>
      <c r="T15849" s="142"/>
    </row>
    <row r="15850" spans="19:20" x14ac:dyDescent="0.3">
      <c r="S15850" s="142"/>
      <c r="T15850" s="142"/>
    </row>
    <row r="15851" spans="19:20" x14ac:dyDescent="0.3">
      <c r="S15851" s="142"/>
      <c r="T15851" s="142"/>
    </row>
    <row r="15852" spans="19:20" x14ac:dyDescent="0.3">
      <c r="S15852" s="142"/>
      <c r="T15852" s="142"/>
    </row>
    <row r="15853" spans="19:20" x14ac:dyDescent="0.3">
      <c r="S15853" s="142"/>
      <c r="T15853" s="142"/>
    </row>
    <row r="15854" spans="19:20" x14ac:dyDescent="0.3">
      <c r="S15854" s="142"/>
      <c r="T15854" s="142"/>
    </row>
    <row r="15855" spans="19:20" x14ac:dyDescent="0.3">
      <c r="S15855" s="142"/>
      <c r="T15855" s="142"/>
    </row>
    <row r="15856" spans="19:20" x14ac:dyDescent="0.3">
      <c r="S15856" s="142"/>
      <c r="T15856" s="142"/>
    </row>
    <row r="15857" spans="19:20" x14ac:dyDescent="0.3">
      <c r="S15857" s="142"/>
      <c r="T15857" s="142"/>
    </row>
    <row r="15858" spans="19:20" x14ac:dyDescent="0.3">
      <c r="S15858" s="142"/>
      <c r="T15858" s="142"/>
    </row>
    <row r="15859" spans="19:20" x14ac:dyDescent="0.3">
      <c r="S15859" s="142"/>
      <c r="T15859" s="142"/>
    </row>
    <row r="15860" spans="19:20" x14ac:dyDescent="0.3">
      <c r="S15860" s="142"/>
      <c r="T15860" s="142"/>
    </row>
    <row r="15861" spans="19:20" x14ac:dyDescent="0.3">
      <c r="S15861" s="142"/>
      <c r="T15861" s="142"/>
    </row>
    <row r="15862" spans="19:20" x14ac:dyDescent="0.3">
      <c r="S15862" s="142"/>
      <c r="T15862" s="142"/>
    </row>
    <row r="15863" spans="19:20" x14ac:dyDescent="0.3">
      <c r="S15863" s="142"/>
      <c r="T15863" s="142"/>
    </row>
    <row r="15864" spans="19:20" x14ac:dyDescent="0.3">
      <c r="S15864" s="142"/>
      <c r="T15864" s="142"/>
    </row>
    <row r="15865" spans="19:20" x14ac:dyDescent="0.3">
      <c r="S15865" s="142"/>
      <c r="T15865" s="142"/>
    </row>
    <row r="15866" spans="19:20" x14ac:dyDescent="0.3">
      <c r="S15866" s="142"/>
      <c r="T15866" s="142"/>
    </row>
    <row r="15867" spans="19:20" x14ac:dyDescent="0.3">
      <c r="S15867" s="142"/>
      <c r="T15867" s="142"/>
    </row>
    <row r="15868" spans="19:20" x14ac:dyDescent="0.3">
      <c r="S15868" s="142"/>
      <c r="T15868" s="142"/>
    </row>
    <row r="15869" spans="19:20" x14ac:dyDescent="0.3">
      <c r="S15869" s="142"/>
      <c r="T15869" s="142"/>
    </row>
    <row r="15870" spans="19:20" x14ac:dyDescent="0.3">
      <c r="S15870" s="142"/>
      <c r="T15870" s="142"/>
    </row>
    <row r="15871" spans="19:20" x14ac:dyDescent="0.3">
      <c r="S15871" s="142"/>
      <c r="T15871" s="142"/>
    </row>
    <row r="15872" spans="19:20" x14ac:dyDescent="0.3">
      <c r="S15872" s="142"/>
      <c r="T15872" s="142"/>
    </row>
    <row r="15873" spans="19:20" x14ac:dyDescent="0.3">
      <c r="S15873" s="142"/>
      <c r="T15873" s="142"/>
    </row>
    <row r="15874" spans="19:20" x14ac:dyDescent="0.3">
      <c r="S15874" s="142"/>
      <c r="T15874" s="142"/>
    </row>
    <row r="15875" spans="19:20" x14ac:dyDescent="0.3">
      <c r="S15875" s="142"/>
      <c r="T15875" s="142"/>
    </row>
    <row r="15876" spans="19:20" x14ac:dyDescent="0.3">
      <c r="S15876" s="142"/>
      <c r="T15876" s="142"/>
    </row>
    <row r="15877" spans="19:20" x14ac:dyDescent="0.3">
      <c r="S15877" s="142"/>
      <c r="T15877" s="142"/>
    </row>
    <row r="15878" spans="19:20" x14ac:dyDescent="0.3">
      <c r="S15878" s="142"/>
      <c r="T15878" s="142"/>
    </row>
    <row r="15879" spans="19:20" x14ac:dyDescent="0.3">
      <c r="S15879" s="142"/>
      <c r="T15879" s="142"/>
    </row>
    <row r="15880" spans="19:20" x14ac:dyDescent="0.3">
      <c r="S15880" s="142"/>
      <c r="T15880" s="142"/>
    </row>
    <row r="15881" spans="19:20" x14ac:dyDescent="0.3">
      <c r="S15881" s="142"/>
      <c r="T15881" s="142"/>
    </row>
    <row r="15882" spans="19:20" x14ac:dyDescent="0.3">
      <c r="S15882" s="142"/>
      <c r="T15882" s="142"/>
    </row>
    <row r="15883" spans="19:20" x14ac:dyDescent="0.3">
      <c r="S15883" s="142"/>
      <c r="T15883" s="142"/>
    </row>
    <row r="15884" spans="19:20" x14ac:dyDescent="0.3">
      <c r="S15884" s="142"/>
      <c r="T15884" s="142"/>
    </row>
    <row r="15885" spans="19:20" x14ac:dyDescent="0.3">
      <c r="S15885" s="142"/>
      <c r="T15885" s="142"/>
    </row>
    <row r="15886" spans="19:20" x14ac:dyDescent="0.3">
      <c r="S15886" s="142"/>
      <c r="T15886" s="142"/>
    </row>
    <row r="15887" spans="19:20" x14ac:dyDescent="0.3">
      <c r="S15887" s="142"/>
      <c r="T15887" s="142"/>
    </row>
    <row r="15888" spans="19:20" x14ac:dyDescent="0.3">
      <c r="S15888" s="142"/>
      <c r="T15888" s="142"/>
    </row>
    <row r="15889" spans="19:20" x14ac:dyDescent="0.3">
      <c r="S15889" s="142"/>
      <c r="T15889" s="142"/>
    </row>
    <row r="15890" spans="19:20" x14ac:dyDescent="0.3">
      <c r="S15890" s="142"/>
      <c r="T15890" s="142"/>
    </row>
    <row r="15891" spans="19:20" x14ac:dyDescent="0.3">
      <c r="S15891" s="142"/>
      <c r="T15891" s="142"/>
    </row>
    <row r="15892" spans="19:20" x14ac:dyDescent="0.3">
      <c r="S15892" s="142"/>
      <c r="T15892" s="142"/>
    </row>
    <row r="15893" spans="19:20" x14ac:dyDescent="0.3">
      <c r="S15893" s="142"/>
      <c r="T15893" s="142"/>
    </row>
    <row r="15894" spans="19:20" x14ac:dyDescent="0.3">
      <c r="S15894" s="142"/>
      <c r="T15894" s="142"/>
    </row>
    <row r="15895" spans="19:20" x14ac:dyDescent="0.3">
      <c r="S15895" s="142"/>
      <c r="T15895" s="142"/>
    </row>
    <row r="15896" spans="19:20" x14ac:dyDescent="0.3">
      <c r="S15896" s="142"/>
      <c r="T15896" s="142"/>
    </row>
    <row r="15897" spans="19:20" x14ac:dyDescent="0.3">
      <c r="S15897" s="142"/>
      <c r="T15897" s="142"/>
    </row>
    <row r="15898" spans="19:20" x14ac:dyDescent="0.3">
      <c r="S15898" s="142"/>
      <c r="T15898" s="142"/>
    </row>
    <row r="15899" spans="19:20" x14ac:dyDescent="0.3">
      <c r="S15899" s="142"/>
      <c r="T15899" s="142"/>
    </row>
    <row r="15900" spans="19:20" x14ac:dyDescent="0.3">
      <c r="S15900" s="142"/>
      <c r="T15900" s="142"/>
    </row>
    <row r="15901" spans="19:20" x14ac:dyDescent="0.3">
      <c r="S15901" s="142"/>
      <c r="T15901" s="142"/>
    </row>
    <row r="15902" spans="19:20" x14ac:dyDescent="0.3">
      <c r="S15902" s="142"/>
      <c r="T15902" s="142"/>
    </row>
    <row r="15903" spans="19:20" x14ac:dyDescent="0.3">
      <c r="S15903" s="142"/>
      <c r="T15903" s="142"/>
    </row>
    <row r="15904" spans="19:20" x14ac:dyDescent="0.3">
      <c r="S15904" s="142"/>
      <c r="T15904" s="142"/>
    </row>
    <row r="15905" spans="19:20" x14ac:dyDescent="0.3">
      <c r="S15905" s="142"/>
      <c r="T15905" s="142"/>
    </row>
    <row r="15906" spans="19:20" x14ac:dyDescent="0.3">
      <c r="S15906" s="142"/>
      <c r="T15906" s="142"/>
    </row>
    <row r="15907" spans="19:20" x14ac:dyDescent="0.3">
      <c r="S15907" s="142"/>
      <c r="T15907" s="142"/>
    </row>
    <row r="15908" spans="19:20" x14ac:dyDescent="0.3">
      <c r="S15908" s="142"/>
      <c r="T15908" s="142"/>
    </row>
    <row r="15909" spans="19:20" x14ac:dyDescent="0.3">
      <c r="S15909" s="142"/>
      <c r="T15909" s="142"/>
    </row>
    <row r="15910" spans="19:20" x14ac:dyDescent="0.3">
      <c r="S15910" s="142"/>
      <c r="T15910" s="142"/>
    </row>
    <row r="15911" spans="19:20" x14ac:dyDescent="0.3">
      <c r="S15911" s="142"/>
      <c r="T15911" s="142"/>
    </row>
    <row r="15912" spans="19:20" x14ac:dyDescent="0.3">
      <c r="S15912" s="142"/>
      <c r="T15912" s="142"/>
    </row>
    <row r="15913" spans="19:20" x14ac:dyDescent="0.3">
      <c r="S15913" s="142"/>
      <c r="T15913" s="142"/>
    </row>
    <row r="15914" spans="19:20" x14ac:dyDescent="0.3">
      <c r="S15914" s="142"/>
      <c r="T15914" s="142"/>
    </row>
    <row r="15915" spans="19:20" x14ac:dyDescent="0.3">
      <c r="S15915" s="142"/>
      <c r="T15915" s="142"/>
    </row>
    <row r="15916" spans="19:20" x14ac:dyDescent="0.3">
      <c r="S15916" s="142"/>
      <c r="T15916" s="142"/>
    </row>
    <row r="15917" spans="19:20" x14ac:dyDescent="0.3">
      <c r="S15917" s="142"/>
      <c r="T15917" s="142"/>
    </row>
    <row r="15918" spans="19:20" x14ac:dyDescent="0.3">
      <c r="S15918" s="142"/>
      <c r="T15918" s="142"/>
    </row>
    <row r="15919" spans="19:20" x14ac:dyDescent="0.3">
      <c r="S15919" s="142"/>
      <c r="T15919" s="142"/>
    </row>
    <row r="15920" spans="19:20" x14ac:dyDescent="0.3">
      <c r="S15920" s="142"/>
      <c r="T15920" s="142"/>
    </row>
    <row r="15921" spans="19:20" x14ac:dyDescent="0.3">
      <c r="S15921" s="142"/>
      <c r="T15921" s="142"/>
    </row>
    <row r="15922" spans="19:20" x14ac:dyDescent="0.3">
      <c r="S15922" s="142"/>
      <c r="T15922" s="142"/>
    </row>
    <row r="15923" spans="19:20" x14ac:dyDescent="0.3">
      <c r="S15923" s="142"/>
      <c r="T15923" s="142"/>
    </row>
    <row r="15924" spans="19:20" x14ac:dyDescent="0.3">
      <c r="S15924" s="142"/>
      <c r="T15924" s="142"/>
    </row>
    <row r="15925" spans="19:20" x14ac:dyDescent="0.3">
      <c r="S15925" s="142"/>
      <c r="T15925" s="142"/>
    </row>
    <row r="15926" spans="19:20" x14ac:dyDescent="0.3">
      <c r="S15926" s="142"/>
      <c r="T15926" s="142"/>
    </row>
    <row r="15927" spans="19:20" x14ac:dyDescent="0.3">
      <c r="S15927" s="142"/>
      <c r="T15927" s="142"/>
    </row>
    <row r="15928" spans="19:20" x14ac:dyDescent="0.3">
      <c r="S15928" s="142"/>
      <c r="T15928" s="142"/>
    </row>
    <row r="15929" spans="19:20" x14ac:dyDescent="0.3">
      <c r="S15929" s="142"/>
      <c r="T15929" s="142"/>
    </row>
    <row r="15930" spans="19:20" x14ac:dyDescent="0.3">
      <c r="S15930" s="142"/>
      <c r="T15930" s="142"/>
    </row>
    <row r="15931" spans="19:20" x14ac:dyDescent="0.3">
      <c r="S15931" s="142"/>
      <c r="T15931" s="142"/>
    </row>
    <row r="15932" spans="19:20" x14ac:dyDescent="0.3">
      <c r="S15932" s="142"/>
      <c r="T15932" s="142"/>
    </row>
    <row r="15933" spans="19:20" x14ac:dyDescent="0.3">
      <c r="S15933" s="142"/>
      <c r="T15933" s="142"/>
    </row>
    <row r="15934" spans="19:20" x14ac:dyDescent="0.3">
      <c r="S15934" s="142"/>
      <c r="T15934" s="142"/>
    </row>
    <row r="15935" spans="19:20" x14ac:dyDescent="0.3">
      <c r="S15935" s="142"/>
      <c r="T15935" s="142"/>
    </row>
    <row r="15936" spans="19:20" x14ac:dyDescent="0.3">
      <c r="S15936" s="142"/>
      <c r="T15936" s="142"/>
    </row>
    <row r="15937" spans="19:20" x14ac:dyDescent="0.3">
      <c r="S15937" s="142"/>
      <c r="T15937" s="142"/>
    </row>
    <row r="15938" spans="19:20" x14ac:dyDescent="0.3">
      <c r="S15938" s="142"/>
      <c r="T15938" s="142"/>
    </row>
    <row r="15939" spans="19:20" x14ac:dyDescent="0.3">
      <c r="S15939" s="142"/>
      <c r="T15939" s="142"/>
    </row>
    <row r="15940" spans="19:20" x14ac:dyDescent="0.3">
      <c r="S15940" s="142"/>
      <c r="T15940" s="142"/>
    </row>
    <row r="15941" spans="19:20" x14ac:dyDescent="0.3">
      <c r="S15941" s="142"/>
      <c r="T15941" s="142"/>
    </row>
    <row r="15942" spans="19:20" x14ac:dyDescent="0.3">
      <c r="S15942" s="142"/>
      <c r="T15942" s="142"/>
    </row>
    <row r="15943" spans="19:20" x14ac:dyDescent="0.3">
      <c r="S15943" s="142"/>
      <c r="T15943" s="142"/>
    </row>
    <row r="15944" spans="19:20" x14ac:dyDescent="0.3">
      <c r="S15944" s="142"/>
      <c r="T15944" s="142"/>
    </row>
    <row r="15945" spans="19:20" x14ac:dyDescent="0.3">
      <c r="S15945" s="142"/>
      <c r="T15945" s="142"/>
    </row>
    <row r="15946" spans="19:20" x14ac:dyDescent="0.3">
      <c r="S15946" s="142"/>
      <c r="T15946" s="142"/>
    </row>
    <row r="15947" spans="19:20" x14ac:dyDescent="0.3">
      <c r="S15947" s="142"/>
      <c r="T15947" s="142"/>
    </row>
    <row r="15948" spans="19:20" x14ac:dyDescent="0.3">
      <c r="S15948" s="142"/>
      <c r="T15948" s="142"/>
    </row>
    <row r="15949" spans="19:20" x14ac:dyDescent="0.3">
      <c r="S15949" s="142"/>
      <c r="T15949" s="142"/>
    </row>
    <row r="15950" spans="19:20" x14ac:dyDescent="0.3">
      <c r="S15950" s="142"/>
      <c r="T15950" s="142"/>
    </row>
    <row r="15951" spans="19:20" x14ac:dyDescent="0.3">
      <c r="S15951" s="142"/>
      <c r="T15951" s="142"/>
    </row>
    <row r="15952" spans="19:20" x14ac:dyDescent="0.3">
      <c r="S15952" s="142"/>
      <c r="T15952" s="142"/>
    </row>
    <row r="15953" spans="19:20" x14ac:dyDescent="0.3">
      <c r="S15953" s="142"/>
      <c r="T15953" s="142"/>
    </row>
    <row r="15954" spans="19:20" x14ac:dyDescent="0.3">
      <c r="S15954" s="142"/>
      <c r="T15954" s="142"/>
    </row>
    <row r="15955" spans="19:20" x14ac:dyDescent="0.3">
      <c r="S15955" s="142"/>
      <c r="T15955" s="142"/>
    </row>
    <row r="15956" spans="19:20" x14ac:dyDescent="0.3">
      <c r="S15956" s="142"/>
      <c r="T15956" s="142"/>
    </row>
    <row r="15957" spans="19:20" x14ac:dyDescent="0.3">
      <c r="S15957" s="142"/>
      <c r="T15957" s="142"/>
    </row>
    <row r="15958" spans="19:20" x14ac:dyDescent="0.3">
      <c r="S15958" s="142"/>
      <c r="T15958" s="142"/>
    </row>
    <row r="15959" spans="19:20" x14ac:dyDescent="0.3">
      <c r="S15959" s="142"/>
      <c r="T15959" s="142"/>
    </row>
    <row r="15960" spans="19:20" x14ac:dyDescent="0.3">
      <c r="S15960" s="142"/>
      <c r="T15960" s="142"/>
    </row>
    <row r="15961" spans="19:20" x14ac:dyDescent="0.3">
      <c r="S15961" s="142"/>
      <c r="T15961" s="142"/>
    </row>
    <row r="15962" spans="19:20" x14ac:dyDescent="0.3">
      <c r="S15962" s="142"/>
      <c r="T15962" s="142"/>
    </row>
    <row r="15963" spans="19:20" x14ac:dyDescent="0.3">
      <c r="S15963" s="142"/>
      <c r="T15963" s="142"/>
    </row>
    <row r="15964" spans="19:20" x14ac:dyDescent="0.3">
      <c r="S15964" s="142"/>
      <c r="T15964" s="142"/>
    </row>
    <row r="15965" spans="19:20" x14ac:dyDescent="0.3">
      <c r="S15965" s="142"/>
      <c r="T15965" s="142"/>
    </row>
    <row r="15966" spans="19:20" x14ac:dyDescent="0.3">
      <c r="S15966" s="142"/>
      <c r="T15966" s="142"/>
    </row>
    <row r="15967" spans="19:20" x14ac:dyDescent="0.3">
      <c r="S15967" s="142"/>
      <c r="T15967" s="142"/>
    </row>
    <row r="15968" spans="19:20" x14ac:dyDescent="0.3">
      <c r="S15968" s="142"/>
      <c r="T15968" s="142"/>
    </row>
    <row r="15969" spans="19:20" x14ac:dyDescent="0.3">
      <c r="S15969" s="142"/>
      <c r="T15969" s="142"/>
    </row>
    <row r="15970" spans="19:20" x14ac:dyDescent="0.3">
      <c r="S15970" s="142"/>
      <c r="T15970" s="142"/>
    </row>
    <row r="15971" spans="19:20" x14ac:dyDescent="0.3">
      <c r="S15971" s="142"/>
      <c r="T15971" s="142"/>
    </row>
    <row r="15972" spans="19:20" x14ac:dyDescent="0.3">
      <c r="S15972" s="142"/>
      <c r="T15972" s="142"/>
    </row>
    <row r="15973" spans="19:20" x14ac:dyDescent="0.3">
      <c r="S15973" s="142"/>
      <c r="T15973" s="142"/>
    </row>
    <row r="15974" spans="19:20" x14ac:dyDescent="0.3">
      <c r="S15974" s="142"/>
      <c r="T15974" s="142"/>
    </row>
    <row r="15975" spans="19:20" x14ac:dyDescent="0.3">
      <c r="S15975" s="142"/>
      <c r="T15975" s="142"/>
    </row>
    <row r="15976" spans="19:20" x14ac:dyDescent="0.3">
      <c r="S15976" s="142"/>
      <c r="T15976" s="142"/>
    </row>
    <row r="15977" spans="19:20" x14ac:dyDescent="0.3">
      <c r="S15977" s="142"/>
      <c r="T15977" s="142"/>
    </row>
    <row r="15978" spans="19:20" x14ac:dyDescent="0.3">
      <c r="S15978" s="142"/>
      <c r="T15978" s="142"/>
    </row>
    <row r="15979" spans="19:20" x14ac:dyDescent="0.3">
      <c r="S15979" s="142"/>
      <c r="T15979" s="142"/>
    </row>
    <row r="15980" spans="19:20" x14ac:dyDescent="0.3">
      <c r="S15980" s="142"/>
      <c r="T15980" s="142"/>
    </row>
    <row r="15981" spans="19:20" x14ac:dyDescent="0.3">
      <c r="S15981" s="142"/>
      <c r="T15981" s="142"/>
    </row>
    <row r="15982" spans="19:20" x14ac:dyDescent="0.3">
      <c r="S15982" s="142"/>
      <c r="T15982" s="142"/>
    </row>
    <row r="15983" spans="19:20" x14ac:dyDescent="0.3">
      <c r="S15983" s="142"/>
      <c r="T15983" s="142"/>
    </row>
    <row r="15984" spans="19:20" x14ac:dyDescent="0.3">
      <c r="S15984" s="142"/>
      <c r="T15984" s="142"/>
    </row>
    <row r="15985" spans="19:20" x14ac:dyDescent="0.3">
      <c r="S15985" s="142"/>
      <c r="T15985" s="142"/>
    </row>
    <row r="15986" spans="19:20" x14ac:dyDescent="0.3">
      <c r="S15986" s="142"/>
      <c r="T15986" s="142"/>
    </row>
    <row r="15987" spans="19:20" x14ac:dyDescent="0.3">
      <c r="S15987" s="142"/>
      <c r="T15987" s="142"/>
    </row>
    <row r="15988" spans="19:20" x14ac:dyDescent="0.3">
      <c r="S15988" s="142"/>
      <c r="T15988" s="142"/>
    </row>
    <row r="15989" spans="19:20" x14ac:dyDescent="0.3">
      <c r="S15989" s="142"/>
      <c r="T15989" s="142"/>
    </row>
    <row r="15990" spans="19:20" x14ac:dyDescent="0.3">
      <c r="S15990" s="142"/>
      <c r="T15990" s="142"/>
    </row>
    <row r="15991" spans="19:20" x14ac:dyDescent="0.3">
      <c r="S15991" s="142"/>
      <c r="T15991" s="142"/>
    </row>
    <row r="15992" spans="19:20" x14ac:dyDescent="0.3">
      <c r="S15992" s="142"/>
      <c r="T15992" s="142"/>
    </row>
    <row r="15993" spans="19:20" x14ac:dyDescent="0.3">
      <c r="S15993" s="142"/>
      <c r="T15993" s="142"/>
    </row>
    <row r="15994" spans="19:20" x14ac:dyDescent="0.3">
      <c r="S15994" s="142"/>
      <c r="T15994" s="142"/>
    </row>
    <row r="15995" spans="19:20" x14ac:dyDescent="0.3">
      <c r="S15995" s="142"/>
      <c r="T15995" s="142"/>
    </row>
    <row r="15996" spans="19:20" x14ac:dyDescent="0.3">
      <c r="S15996" s="142"/>
      <c r="T15996" s="142"/>
    </row>
    <row r="15997" spans="19:20" x14ac:dyDescent="0.3">
      <c r="S15997" s="142"/>
      <c r="T15997" s="142"/>
    </row>
    <row r="15998" spans="19:20" x14ac:dyDescent="0.3">
      <c r="S15998" s="142"/>
      <c r="T15998" s="142"/>
    </row>
    <row r="15999" spans="19:20" x14ac:dyDescent="0.3">
      <c r="S15999" s="142"/>
      <c r="T15999" s="142"/>
    </row>
    <row r="16000" spans="19:20" x14ac:dyDescent="0.3">
      <c r="S16000" s="142"/>
      <c r="T16000" s="142"/>
    </row>
    <row r="16001" spans="19:20" x14ac:dyDescent="0.3">
      <c r="S16001" s="142"/>
      <c r="T16001" s="142"/>
    </row>
    <row r="16002" spans="19:20" x14ac:dyDescent="0.3">
      <c r="S16002" s="142"/>
      <c r="T16002" s="142"/>
    </row>
    <row r="16003" spans="19:20" x14ac:dyDescent="0.3">
      <c r="S16003" s="142"/>
      <c r="T16003" s="142"/>
    </row>
    <row r="16004" spans="19:20" x14ac:dyDescent="0.3">
      <c r="S16004" s="142"/>
      <c r="T16004" s="142"/>
    </row>
    <row r="16005" spans="19:20" x14ac:dyDescent="0.3">
      <c r="S16005" s="142"/>
      <c r="T16005" s="142"/>
    </row>
    <row r="16006" spans="19:20" x14ac:dyDescent="0.3">
      <c r="S16006" s="142"/>
      <c r="T16006" s="142"/>
    </row>
    <row r="16007" spans="19:20" x14ac:dyDescent="0.3">
      <c r="S16007" s="142"/>
      <c r="T16007" s="142"/>
    </row>
    <row r="16008" spans="19:20" x14ac:dyDescent="0.3">
      <c r="S16008" s="142"/>
      <c r="T16008" s="142"/>
    </row>
    <row r="16009" spans="19:20" x14ac:dyDescent="0.3">
      <c r="S16009" s="142"/>
      <c r="T16009" s="142"/>
    </row>
    <row r="16010" spans="19:20" x14ac:dyDescent="0.3">
      <c r="S16010" s="142"/>
      <c r="T16010" s="142"/>
    </row>
    <row r="16011" spans="19:20" x14ac:dyDescent="0.3">
      <c r="S16011" s="142"/>
      <c r="T16011" s="142"/>
    </row>
    <row r="16012" spans="19:20" x14ac:dyDescent="0.3">
      <c r="S16012" s="142"/>
      <c r="T16012" s="142"/>
    </row>
    <row r="16013" spans="19:20" x14ac:dyDescent="0.3">
      <c r="S16013" s="142"/>
      <c r="T16013" s="142"/>
    </row>
    <row r="16014" spans="19:20" x14ac:dyDescent="0.3">
      <c r="S16014" s="142"/>
      <c r="T16014" s="142"/>
    </row>
    <row r="16015" spans="19:20" x14ac:dyDescent="0.3">
      <c r="S16015" s="142"/>
      <c r="T16015" s="142"/>
    </row>
    <row r="16016" spans="19:20" x14ac:dyDescent="0.3">
      <c r="S16016" s="142"/>
      <c r="T16016" s="142"/>
    </row>
    <row r="16017" spans="19:20" x14ac:dyDescent="0.3">
      <c r="S16017" s="142"/>
      <c r="T16017" s="142"/>
    </row>
    <row r="16018" spans="19:20" x14ac:dyDescent="0.3">
      <c r="S16018" s="142"/>
      <c r="T16018" s="142"/>
    </row>
    <row r="16019" spans="19:20" x14ac:dyDescent="0.3">
      <c r="S16019" s="142"/>
      <c r="T16019" s="142"/>
    </row>
    <row r="16020" spans="19:20" x14ac:dyDescent="0.3">
      <c r="S16020" s="142"/>
      <c r="T16020" s="142"/>
    </row>
    <row r="16021" spans="19:20" x14ac:dyDescent="0.3">
      <c r="S16021" s="142"/>
      <c r="T16021" s="142"/>
    </row>
    <row r="16022" spans="19:20" x14ac:dyDescent="0.3">
      <c r="S16022" s="142"/>
      <c r="T16022" s="142"/>
    </row>
    <row r="16023" spans="19:20" x14ac:dyDescent="0.3">
      <c r="S16023" s="142"/>
      <c r="T16023" s="142"/>
    </row>
    <row r="16024" spans="19:20" x14ac:dyDescent="0.3">
      <c r="S16024" s="142"/>
      <c r="T16024" s="142"/>
    </row>
    <row r="16025" spans="19:20" x14ac:dyDescent="0.3">
      <c r="S16025" s="142"/>
      <c r="T16025" s="142"/>
    </row>
    <row r="16026" spans="19:20" x14ac:dyDescent="0.3">
      <c r="S16026" s="142"/>
      <c r="T16026" s="142"/>
    </row>
    <row r="16027" spans="19:20" x14ac:dyDescent="0.3">
      <c r="S16027" s="142"/>
      <c r="T16027" s="142"/>
    </row>
    <row r="16028" spans="19:20" x14ac:dyDescent="0.3">
      <c r="S16028" s="142"/>
      <c r="T16028" s="142"/>
    </row>
    <row r="16029" spans="19:20" x14ac:dyDescent="0.3">
      <c r="S16029" s="142"/>
      <c r="T16029" s="142"/>
    </row>
    <row r="16030" spans="19:20" x14ac:dyDescent="0.3">
      <c r="S16030" s="142"/>
      <c r="T16030" s="142"/>
    </row>
    <row r="16031" spans="19:20" x14ac:dyDescent="0.3">
      <c r="S16031" s="142"/>
      <c r="T16031" s="142"/>
    </row>
    <row r="16032" spans="19:20" x14ac:dyDescent="0.3">
      <c r="S16032" s="142"/>
      <c r="T16032" s="142"/>
    </row>
    <row r="16033" spans="19:20" x14ac:dyDescent="0.3">
      <c r="S16033" s="142"/>
      <c r="T16033" s="142"/>
    </row>
    <row r="16034" spans="19:20" x14ac:dyDescent="0.3">
      <c r="S16034" s="142"/>
      <c r="T16034" s="142"/>
    </row>
    <row r="16035" spans="19:20" x14ac:dyDescent="0.3">
      <c r="S16035" s="142"/>
      <c r="T16035" s="142"/>
    </row>
    <row r="16036" spans="19:20" x14ac:dyDescent="0.3">
      <c r="S16036" s="142"/>
      <c r="T16036" s="142"/>
    </row>
    <row r="16037" spans="19:20" x14ac:dyDescent="0.3">
      <c r="S16037" s="142"/>
      <c r="T16037" s="142"/>
    </row>
    <row r="16038" spans="19:20" x14ac:dyDescent="0.3">
      <c r="S16038" s="142"/>
      <c r="T16038" s="142"/>
    </row>
    <row r="16039" spans="19:20" x14ac:dyDescent="0.3">
      <c r="S16039" s="142"/>
      <c r="T16039" s="142"/>
    </row>
    <row r="16040" spans="19:20" x14ac:dyDescent="0.3">
      <c r="S16040" s="142"/>
      <c r="T16040" s="142"/>
    </row>
    <row r="16041" spans="19:20" x14ac:dyDescent="0.3">
      <c r="S16041" s="142"/>
      <c r="T16041" s="142"/>
    </row>
    <row r="16042" spans="19:20" x14ac:dyDescent="0.3">
      <c r="S16042" s="142"/>
      <c r="T16042" s="142"/>
    </row>
    <row r="16043" spans="19:20" x14ac:dyDescent="0.3">
      <c r="S16043" s="142"/>
      <c r="T16043" s="142"/>
    </row>
    <row r="16044" spans="19:20" x14ac:dyDescent="0.3">
      <c r="S16044" s="142"/>
      <c r="T16044" s="142"/>
    </row>
    <row r="16045" spans="19:20" x14ac:dyDescent="0.3">
      <c r="S16045" s="142"/>
      <c r="T16045" s="142"/>
    </row>
    <row r="16046" spans="19:20" x14ac:dyDescent="0.3">
      <c r="S16046" s="142"/>
      <c r="T16046" s="142"/>
    </row>
    <row r="16047" spans="19:20" x14ac:dyDescent="0.3">
      <c r="S16047" s="142"/>
      <c r="T16047" s="142"/>
    </row>
    <row r="16048" spans="19:20" x14ac:dyDescent="0.3">
      <c r="S16048" s="142"/>
      <c r="T16048" s="142"/>
    </row>
    <row r="16049" spans="19:20" x14ac:dyDescent="0.3">
      <c r="S16049" s="142"/>
      <c r="T16049" s="142"/>
    </row>
    <row r="16050" spans="19:20" x14ac:dyDescent="0.3">
      <c r="S16050" s="142"/>
      <c r="T16050" s="142"/>
    </row>
    <row r="16051" spans="19:20" x14ac:dyDescent="0.3">
      <c r="S16051" s="142"/>
      <c r="T16051" s="142"/>
    </row>
    <row r="16052" spans="19:20" x14ac:dyDescent="0.3">
      <c r="S16052" s="142"/>
      <c r="T16052" s="142"/>
    </row>
    <row r="16053" spans="19:20" x14ac:dyDescent="0.3">
      <c r="S16053" s="142"/>
      <c r="T16053" s="142"/>
    </row>
    <row r="16054" spans="19:20" x14ac:dyDescent="0.3">
      <c r="S16054" s="142"/>
      <c r="T16054" s="142"/>
    </row>
    <row r="16055" spans="19:20" x14ac:dyDescent="0.3">
      <c r="S16055" s="142"/>
      <c r="T16055" s="142"/>
    </row>
    <row r="16056" spans="19:20" x14ac:dyDescent="0.3">
      <c r="S16056" s="142"/>
      <c r="T16056" s="142"/>
    </row>
    <row r="16057" spans="19:20" x14ac:dyDescent="0.3">
      <c r="S16057" s="142"/>
      <c r="T16057" s="142"/>
    </row>
    <row r="16058" spans="19:20" x14ac:dyDescent="0.3">
      <c r="S16058" s="142"/>
      <c r="T16058" s="142"/>
    </row>
    <row r="16059" spans="19:20" x14ac:dyDescent="0.3">
      <c r="S16059" s="142"/>
      <c r="T16059" s="142"/>
    </row>
    <row r="16060" spans="19:20" x14ac:dyDescent="0.3">
      <c r="S16060" s="142"/>
      <c r="T16060" s="142"/>
    </row>
    <row r="16061" spans="19:20" x14ac:dyDescent="0.3">
      <c r="S16061" s="142"/>
      <c r="T16061" s="142"/>
    </row>
    <row r="16062" spans="19:20" x14ac:dyDescent="0.3">
      <c r="S16062" s="142"/>
      <c r="T16062" s="142"/>
    </row>
    <row r="16063" spans="19:20" x14ac:dyDescent="0.3">
      <c r="S16063" s="142"/>
      <c r="T16063" s="142"/>
    </row>
    <row r="16064" spans="19:20" x14ac:dyDescent="0.3">
      <c r="S16064" s="142"/>
      <c r="T16064" s="142"/>
    </row>
    <row r="16065" spans="19:20" x14ac:dyDescent="0.3">
      <c r="S16065" s="142"/>
      <c r="T16065" s="142"/>
    </row>
    <row r="16066" spans="19:20" x14ac:dyDescent="0.3">
      <c r="S16066" s="142"/>
      <c r="T16066" s="142"/>
    </row>
    <row r="16067" spans="19:20" x14ac:dyDescent="0.3">
      <c r="S16067" s="142"/>
      <c r="T16067" s="142"/>
    </row>
    <row r="16068" spans="19:20" x14ac:dyDescent="0.3">
      <c r="S16068" s="142"/>
      <c r="T16068" s="142"/>
    </row>
    <row r="16069" spans="19:20" x14ac:dyDescent="0.3">
      <c r="S16069" s="142"/>
      <c r="T16069" s="142"/>
    </row>
    <row r="16070" spans="19:20" x14ac:dyDescent="0.3">
      <c r="S16070" s="142"/>
      <c r="T16070" s="142"/>
    </row>
    <row r="16071" spans="19:20" x14ac:dyDescent="0.3">
      <c r="S16071" s="142"/>
      <c r="T16071" s="142"/>
    </row>
    <row r="16072" spans="19:20" x14ac:dyDescent="0.3">
      <c r="S16072" s="142"/>
      <c r="T16072" s="142"/>
    </row>
    <row r="16073" spans="19:20" x14ac:dyDescent="0.3">
      <c r="S16073" s="142"/>
      <c r="T16073" s="142"/>
    </row>
    <row r="16074" spans="19:20" x14ac:dyDescent="0.3">
      <c r="S16074" s="142"/>
      <c r="T16074" s="142"/>
    </row>
    <row r="16075" spans="19:20" x14ac:dyDescent="0.3">
      <c r="S16075" s="142"/>
      <c r="T16075" s="142"/>
    </row>
    <row r="16076" spans="19:20" x14ac:dyDescent="0.3">
      <c r="S16076" s="142"/>
      <c r="T16076" s="142"/>
    </row>
    <row r="16077" spans="19:20" x14ac:dyDescent="0.3">
      <c r="S16077" s="142"/>
      <c r="T16077" s="142"/>
    </row>
    <row r="16078" spans="19:20" x14ac:dyDescent="0.3">
      <c r="S16078" s="142"/>
      <c r="T16078" s="142"/>
    </row>
    <row r="16079" spans="19:20" x14ac:dyDescent="0.3">
      <c r="S16079" s="142"/>
      <c r="T16079" s="142"/>
    </row>
    <row r="16080" spans="19:20" x14ac:dyDescent="0.3">
      <c r="S16080" s="142"/>
      <c r="T16080" s="142"/>
    </row>
    <row r="16081" spans="19:20" x14ac:dyDescent="0.3">
      <c r="S16081" s="142"/>
      <c r="T16081" s="142"/>
    </row>
    <row r="16082" spans="19:20" x14ac:dyDescent="0.3">
      <c r="S16082" s="142"/>
      <c r="T16082" s="142"/>
    </row>
    <row r="16083" spans="19:20" x14ac:dyDescent="0.3">
      <c r="S16083" s="142"/>
      <c r="T16083" s="142"/>
    </row>
    <row r="16084" spans="19:20" x14ac:dyDescent="0.3">
      <c r="S16084" s="142"/>
      <c r="T16084" s="142"/>
    </row>
    <row r="16085" spans="19:20" x14ac:dyDescent="0.3">
      <c r="S16085" s="142"/>
      <c r="T16085" s="142"/>
    </row>
    <row r="16086" spans="19:20" x14ac:dyDescent="0.3">
      <c r="S16086" s="142"/>
      <c r="T16086" s="142"/>
    </row>
    <row r="16087" spans="19:20" x14ac:dyDescent="0.3">
      <c r="S16087" s="142"/>
      <c r="T16087" s="142"/>
    </row>
    <row r="16088" spans="19:20" x14ac:dyDescent="0.3">
      <c r="S16088" s="142"/>
      <c r="T16088" s="142"/>
    </row>
    <row r="16089" spans="19:20" x14ac:dyDescent="0.3">
      <c r="S16089" s="142"/>
      <c r="T16089" s="142"/>
    </row>
    <row r="16090" spans="19:20" x14ac:dyDescent="0.3">
      <c r="S16090" s="142"/>
      <c r="T16090" s="142"/>
    </row>
    <row r="16091" spans="19:20" x14ac:dyDescent="0.3">
      <c r="S16091" s="142"/>
      <c r="T16091" s="142"/>
    </row>
    <row r="16092" spans="19:20" x14ac:dyDescent="0.3">
      <c r="S16092" s="142"/>
      <c r="T16092" s="142"/>
    </row>
    <row r="16093" spans="19:20" x14ac:dyDescent="0.3">
      <c r="S16093" s="142"/>
      <c r="T16093" s="142"/>
    </row>
    <row r="16094" spans="19:20" x14ac:dyDescent="0.3">
      <c r="S16094" s="142"/>
      <c r="T16094" s="142"/>
    </row>
    <row r="16095" spans="19:20" x14ac:dyDescent="0.3">
      <c r="S16095" s="142"/>
      <c r="T16095" s="142"/>
    </row>
    <row r="16096" spans="19:20" x14ac:dyDescent="0.3">
      <c r="S16096" s="142"/>
      <c r="T16096" s="142"/>
    </row>
    <row r="16097" spans="19:20" x14ac:dyDescent="0.3">
      <c r="S16097" s="142"/>
      <c r="T16097" s="142"/>
    </row>
    <row r="16098" spans="19:20" x14ac:dyDescent="0.3">
      <c r="S16098" s="142"/>
      <c r="T16098" s="142"/>
    </row>
    <row r="16099" spans="19:20" x14ac:dyDescent="0.3">
      <c r="S16099" s="142"/>
      <c r="T16099" s="142"/>
    </row>
    <row r="16100" spans="19:20" x14ac:dyDescent="0.3">
      <c r="S16100" s="142"/>
      <c r="T16100" s="142"/>
    </row>
    <row r="16101" spans="19:20" x14ac:dyDescent="0.3">
      <c r="S16101" s="142"/>
      <c r="T16101" s="142"/>
    </row>
    <row r="16102" spans="19:20" x14ac:dyDescent="0.3">
      <c r="S16102" s="142"/>
      <c r="T16102" s="142"/>
    </row>
    <row r="16103" spans="19:20" x14ac:dyDescent="0.3">
      <c r="S16103" s="142"/>
      <c r="T16103" s="142"/>
    </row>
    <row r="16104" spans="19:20" x14ac:dyDescent="0.3">
      <c r="S16104" s="142"/>
      <c r="T16104" s="142"/>
    </row>
    <row r="16105" spans="19:20" x14ac:dyDescent="0.3">
      <c r="S16105" s="142"/>
      <c r="T16105" s="142"/>
    </row>
    <row r="16106" spans="19:20" x14ac:dyDescent="0.3">
      <c r="S16106" s="142"/>
      <c r="T16106" s="142"/>
    </row>
    <row r="16107" spans="19:20" x14ac:dyDescent="0.3">
      <c r="S16107" s="142"/>
      <c r="T16107" s="142"/>
    </row>
    <row r="16108" spans="19:20" x14ac:dyDescent="0.3">
      <c r="S16108" s="142"/>
      <c r="T16108" s="142"/>
    </row>
    <row r="16109" spans="19:20" x14ac:dyDescent="0.3">
      <c r="S16109" s="142"/>
      <c r="T16109" s="142"/>
    </row>
    <row r="16110" spans="19:20" x14ac:dyDescent="0.3">
      <c r="S16110" s="142"/>
      <c r="T16110" s="142"/>
    </row>
    <row r="16111" spans="19:20" x14ac:dyDescent="0.3">
      <c r="S16111" s="142"/>
      <c r="T16111" s="142"/>
    </row>
    <row r="16112" spans="19:20" x14ac:dyDescent="0.3">
      <c r="S16112" s="142"/>
      <c r="T16112" s="142"/>
    </row>
    <row r="16113" spans="19:20" x14ac:dyDescent="0.3">
      <c r="S16113" s="142"/>
      <c r="T16113" s="142"/>
    </row>
    <row r="16114" spans="19:20" x14ac:dyDescent="0.3">
      <c r="S16114" s="142"/>
      <c r="T16114" s="142"/>
    </row>
    <row r="16115" spans="19:20" x14ac:dyDescent="0.3">
      <c r="S16115" s="142"/>
      <c r="T16115" s="142"/>
    </row>
    <row r="16116" spans="19:20" x14ac:dyDescent="0.3">
      <c r="S16116" s="142"/>
      <c r="T16116" s="142"/>
    </row>
    <row r="16117" spans="19:20" x14ac:dyDescent="0.3">
      <c r="S16117" s="142"/>
      <c r="T16117" s="142"/>
    </row>
    <row r="16118" spans="19:20" x14ac:dyDescent="0.3">
      <c r="S16118" s="142"/>
      <c r="T16118" s="142"/>
    </row>
    <row r="16119" spans="19:20" x14ac:dyDescent="0.3">
      <c r="S16119" s="142"/>
      <c r="T16119" s="142"/>
    </row>
    <row r="16120" spans="19:20" x14ac:dyDescent="0.3">
      <c r="S16120" s="142"/>
      <c r="T16120" s="142"/>
    </row>
    <row r="16121" spans="19:20" x14ac:dyDescent="0.3">
      <c r="S16121" s="142"/>
      <c r="T16121" s="142"/>
    </row>
    <row r="16122" spans="19:20" x14ac:dyDescent="0.3">
      <c r="S16122" s="142"/>
      <c r="T16122" s="142"/>
    </row>
    <row r="16123" spans="19:20" x14ac:dyDescent="0.3">
      <c r="S16123" s="142"/>
      <c r="T16123" s="142"/>
    </row>
    <row r="16124" spans="19:20" x14ac:dyDescent="0.3">
      <c r="S16124" s="142"/>
      <c r="T16124" s="142"/>
    </row>
    <row r="16125" spans="19:20" x14ac:dyDescent="0.3">
      <c r="S16125" s="142"/>
      <c r="T16125" s="142"/>
    </row>
    <row r="16126" spans="19:20" x14ac:dyDescent="0.3">
      <c r="S16126" s="142"/>
      <c r="T16126" s="142"/>
    </row>
    <row r="16127" spans="19:20" x14ac:dyDescent="0.3">
      <c r="S16127" s="142"/>
      <c r="T16127" s="142"/>
    </row>
    <row r="16128" spans="19:20" x14ac:dyDescent="0.3">
      <c r="S16128" s="142"/>
      <c r="T16128" s="142"/>
    </row>
    <row r="16129" spans="19:20" x14ac:dyDescent="0.3">
      <c r="S16129" s="142"/>
      <c r="T16129" s="142"/>
    </row>
    <row r="16130" spans="19:20" x14ac:dyDescent="0.3">
      <c r="S16130" s="142"/>
      <c r="T16130" s="142"/>
    </row>
    <row r="16131" spans="19:20" x14ac:dyDescent="0.3">
      <c r="S16131" s="142"/>
      <c r="T16131" s="142"/>
    </row>
    <row r="16132" spans="19:20" x14ac:dyDescent="0.3">
      <c r="S16132" s="142"/>
      <c r="T16132" s="142"/>
    </row>
    <row r="16133" spans="19:20" x14ac:dyDescent="0.3">
      <c r="S16133" s="142"/>
      <c r="T16133" s="142"/>
    </row>
    <row r="16134" spans="19:20" x14ac:dyDescent="0.3">
      <c r="S16134" s="142"/>
      <c r="T16134" s="142"/>
    </row>
    <row r="16135" spans="19:20" x14ac:dyDescent="0.3">
      <c r="S16135" s="142"/>
      <c r="T16135" s="142"/>
    </row>
    <row r="16136" spans="19:20" x14ac:dyDescent="0.3">
      <c r="S16136" s="142"/>
      <c r="T16136" s="142"/>
    </row>
    <row r="16137" spans="19:20" x14ac:dyDescent="0.3">
      <c r="S16137" s="142"/>
      <c r="T16137" s="142"/>
    </row>
    <row r="16138" spans="19:20" x14ac:dyDescent="0.3">
      <c r="S16138" s="142"/>
      <c r="T16138" s="142"/>
    </row>
    <row r="16139" spans="19:20" x14ac:dyDescent="0.3">
      <c r="S16139" s="142"/>
      <c r="T16139" s="142"/>
    </row>
    <row r="16140" spans="19:20" x14ac:dyDescent="0.3">
      <c r="S16140" s="142"/>
      <c r="T16140" s="142"/>
    </row>
    <row r="16141" spans="19:20" x14ac:dyDescent="0.3">
      <c r="S16141" s="142"/>
      <c r="T16141" s="142"/>
    </row>
    <row r="16142" spans="19:20" x14ac:dyDescent="0.3">
      <c r="S16142" s="142"/>
      <c r="T16142" s="142"/>
    </row>
    <row r="16143" spans="19:20" x14ac:dyDescent="0.3">
      <c r="S16143" s="142"/>
      <c r="T16143" s="142"/>
    </row>
    <row r="16144" spans="19:20" x14ac:dyDescent="0.3">
      <c r="S16144" s="142"/>
      <c r="T16144" s="142"/>
    </row>
    <row r="16145" spans="19:20" x14ac:dyDescent="0.3">
      <c r="S16145" s="142"/>
      <c r="T16145" s="142"/>
    </row>
    <row r="16146" spans="19:20" x14ac:dyDescent="0.3">
      <c r="S16146" s="142"/>
      <c r="T16146" s="142"/>
    </row>
    <row r="16147" spans="19:20" x14ac:dyDescent="0.3">
      <c r="S16147" s="142"/>
      <c r="T16147" s="142"/>
    </row>
    <row r="16148" spans="19:20" x14ac:dyDescent="0.3">
      <c r="S16148" s="142"/>
      <c r="T16148" s="142"/>
    </row>
    <row r="16149" spans="19:20" x14ac:dyDescent="0.3">
      <c r="S16149" s="142"/>
      <c r="T16149" s="142"/>
    </row>
    <row r="16150" spans="19:20" x14ac:dyDescent="0.3">
      <c r="S16150" s="142"/>
      <c r="T16150" s="142"/>
    </row>
    <row r="16151" spans="19:20" x14ac:dyDescent="0.3">
      <c r="S16151" s="142"/>
      <c r="T16151" s="142"/>
    </row>
    <row r="16152" spans="19:20" x14ac:dyDescent="0.3">
      <c r="S16152" s="142"/>
      <c r="T16152" s="142"/>
    </row>
    <row r="16153" spans="19:20" x14ac:dyDescent="0.3">
      <c r="S16153" s="142"/>
      <c r="T16153" s="142"/>
    </row>
    <row r="16154" spans="19:20" x14ac:dyDescent="0.3">
      <c r="S16154" s="142"/>
      <c r="T16154" s="142"/>
    </row>
    <row r="16155" spans="19:20" x14ac:dyDescent="0.3">
      <c r="S16155" s="142"/>
      <c r="T16155" s="142"/>
    </row>
    <row r="16156" spans="19:20" x14ac:dyDescent="0.3">
      <c r="S16156" s="142"/>
      <c r="T16156" s="142"/>
    </row>
    <row r="16157" spans="19:20" x14ac:dyDescent="0.3">
      <c r="S16157" s="142"/>
      <c r="T16157" s="142"/>
    </row>
    <row r="16158" spans="19:20" x14ac:dyDescent="0.3">
      <c r="S16158" s="142"/>
      <c r="T16158" s="142"/>
    </row>
    <row r="16159" spans="19:20" x14ac:dyDescent="0.3">
      <c r="S16159" s="142"/>
      <c r="T16159" s="142"/>
    </row>
    <row r="16160" spans="19:20" x14ac:dyDescent="0.3">
      <c r="S16160" s="142"/>
      <c r="T16160" s="142"/>
    </row>
    <row r="16161" spans="19:20" x14ac:dyDescent="0.3">
      <c r="S16161" s="142"/>
      <c r="T16161" s="142"/>
    </row>
    <row r="16162" spans="19:20" x14ac:dyDescent="0.3">
      <c r="S16162" s="142"/>
      <c r="T16162" s="142"/>
    </row>
    <row r="16163" spans="19:20" x14ac:dyDescent="0.3">
      <c r="S16163" s="142"/>
      <c r="T16163" s="142"/>
    </row>
    <row r="16164" spans="19:20" x14ac:dyDescent="0.3">
      <c r="S16164" s="142"/>
      <c r="T16164" s="142"/>
    </row>
    <row r="16165" spans="19:20" x14ac:dyDescent="0.3">
      <c r="S16165" s="142"/>
      <c r="T16165" s="142"/>
    </row>
    <row r="16166" spans="19:20" x14ac:dyDescent="0.3">
      <c r="S16166" s="142"/>
      <c r="T16166" s="142"/>
    </row>
    <row r="16167" spans="19:20" x14ac:dyDescent="0.3">
      <c r="S16167" s="142"/>
      <c r="T16167" s="142"/>
    </row>
    <row r="16168" spans="19:20" x14ac:dyDescent="0.3">
      <c r="S16168" s="142"/>
      <c r="T16168" s="142"/>
    </row>
    <row r="16169" spans="19:20" x14ac:dyDescent="0.3">
      <c r="S16169" s="142"/>
      <c r="T16169" s="142"/>
    </row>
    <row r="16170" spans="19:20" x14ac:dyDescent="0.3">
      <c r="S16170" s="142"/>
      <c r="T16170" s="142"/>
    </row>
    <row r="16171" spans="19:20" x14ac:dyDescent="0.3">
      <c r="S16171" s="142"/>
      <c r="T16171" s="142"/>
    </row>
    <row r="16172" spans="19:20" x14ac:dyDescent="0.3">
      <c r="S16172" s="142"/>
      <c r="T16172" s="142"/>
    </row>
    <row r="16173" spans="19:20" x14ac:dyDescent="0.3">
      <c r="S16173" s="142"/>
      <c r="T16173" s="142"/>
    </row>
    <row r="16174" spans="19:20" x14ac:dyDescent="0.3">
      <c r="S16174" s="142"/>
      <c r="T16174" s="142"/>
    </row>
    <row r="16175" spans="19:20" x14ac:dyDescent="0.3">
      <c r="S16175" s="142"/>
      <c r="T16175" s="142"/>
    </row>
    <row r="16176" spans="19:20" x14ac:dyDescent="0.3">
      <c r="S16176" s="142"/>
      <c r="T16176" s="142"/>
    </row>
    <row r="16177" spans="19:20" x14ac:dyDescent="0.3">
      <c r="S16177" s="142"/>
      <c r="T16177" s="142"/>
    </row>
    <row r="16178" spans="19:20" x14ac:dyDescent="0.3">
      <c r="S16178" s="142"/>
      <c r="T16178" s="142"/>
    </row>
    <row r="16179" spans="19:20" x14ac:dyDescent="0.3">
      <c r="S16179" s="142"/>
      <c r="T16179" s="142"/>
    </row>
    <row r="16180" spans="19:20" x14ac:dyDescent="0.3">
      <c r="S16180" s="142"/>
      <c r="T16180" s="142"/>
    </row>
    <row r="16181" spans="19:20" x14ac:dyDescent="0.3">
      <c r="S16181" s="142"/>
      <c r="T16181" s="142"/>
    </row>
    <row r="16182" spans="19:20" x14ac:dyDescent="0.3">
      <c r="S16182" s="142"/>
      <c r="T16182" s="142"/>
    </row>
    <row r="16183" spans="19:20" x14ac:dyDescent="0.3">
      <c r="S16183" s="142"/>
      <c r="T16183" s="142"/>
    </row>
    <row r="16184" spans="19:20" x14ac:dyDescent="0.3">
      <c r="S16184" s="142"/>
      <c r="T16184" s="142"/>
    </row>
    <row r="16185" spans="19:20" x14ac:dyDescent="0.3">
      <c r="S16185" s="142"/>
      <c r="T16185" s="142"/>
    </row>
    <row r="16186" spans="19:20" x14ac:dyDescent="0.3">
      <c r="S16186" s="142"/>
      <c r="T16186" s="142"/>
    </row>
    <row r="16187" spans="19:20" x14ac:dyDescent="0.3">
      <c r="S16187" s="142"/>
      <c r="T16187" s="142"/>
    </row>
    <row r="16188" spans="19:20" x14ac:dyDescent="0.3">
      <c r="S16188" s="142"/>
      <c r="T16188" s="142"/>
    </row>
    <row r="16189" spans="19:20" x14ac:dyDescent="0.3">
      <c r="S16189" s="142"/>
      <c r="T16189" s="142"/>
    </row>
    <row r="16190" spans="19:20" x14ac:dyDescent="0.3">
      <c r="S16190" s="142"/>
      <c r="T16190" s="142"/>
    </row>
    <row r="16191" spans="19:20" x14ac:dyDescent="0.3">
      <c r="S16191" s="142"/>
      <c r="T16191" s="142"/>
    </row>
    <row r="16192" spans="19:20" x14ac:dyDescent="0.3">
      <c r="S16192" s="142"/>
      <c r="T16192" s="142"/>
    </row>
    <row r="16193" spans="19:20" x14ac:dyDescent="0.3">
      <c r="S16193" s="142"/>
      <c r="T16193" s="142"/>
    </row>
    <row r="16194" spans="19:20" x14ac:dyDescent="0.3">
      <c r="S16194" s="142"/>
      <c r="T16194" s="142"/>
    </row>
    <row r="16195" spans="19:20" x14ac:dyDescent="0.3">
      <c r="S16195" s="142"/>
      <c r="T16195" s="142"/>
    </row>
    <row r="16196" spans="19:20" x14ac:dyDescent="0.3">
      <c r="S16196" s="142"/>
      <c r="T16196" s="142"/>
    </row>
    <row r="16197" spans="19:20" x14ac:dyDescent="0.3">
      <c r="S16197" s="142"/>
      <c r="T16197" s="142"/>
    </row>
    <row r="16198" spans="19:20" x14ac:dyDescent="0.3">
      <c r="S16198" s="142"/>
      <c r="T16198" s="142"/>
    </row>
    <row r="16199" spans="19:20" x14ac:dyDescent="0.3">
      <c r="S16199" s="142"/>
      <c r="T16199" s="142"/>
    </row>
    <row r="16200" spans="19:20" x14ac:dyDescent="0.3">
      <c r="S16200" s="142"/>
      <c r="T16200" s="142"/>
    </row>
    <row r="16201" spans="19:20" x14ac:dyDescent="0.3">
      <c r="S16201" s="142"/>
      <c r="T16201" s="142"/>
    </row>
    <row r="16202" spans="19:20" x14ac:dyDescent="0.3">
      <c r="S16202" s="142"/>
      <c r="T16202" s="142"/>
    </row>
    <row r="16203" spans="19:20" x14ac:dyDescent="0.3">
      <c r="S16203" s="142"/>
      <c r="T16203" s="142"/>
    </row>
    <row r="16204" spans="19:20" x14ac:dyDescent="0.3">
      <c r="S16204" s="142"/>
      <c r="T16204" s="142"/>
    </row>
    <row r="16205" spans="19:20" x14ac:dyDescent="0.3">
      <c r="S16205" s="142"/>
      <c r="T16205" s="142"/>
    </row>
    <row r="16206" spans="19:20" x14ac:dyDescent="0.3">
      <c r="S16206" s="142"/>
      <c r="T16206" s="142"/>
    </row>
    <row r="16207" spans="19:20" x14ac:dyDescent="0.3">
      <c r="S16207" s="142"/>
      <c r="T16207" s="142"/>
    </row>
    <row r="16208" spans="19:20" x14ac:dyDescent="0.3">
      <c r="S16208" s="142"/>
      <c r="T16208" s="142"/>
    </row>
    <row r="16209" spans="19:20" x14ac:dyDescent="0.3">
      <c r="S16209" s="142"/>
      <c r="T16209" s="142"/>
    </row>
    <row r="16210" spans="19:20" x14ac:dyDescent="0.3">
      <c r="S16210" s="142"/>
      <c r="T16210" s="142"/>
    </row>
    <row r="16211" spans="19:20" x14ac:dyDescent="0.3">
      <c r="S16211" s="142"/>
      <c r="T16211" s="142"/>
    </row>
    <row r="16212" spans="19:20" x14ac:dyDescent="0.3">
      <c r="S16212" s="142"/>
      <c r="T16212" s="142"/>
    </row>
    <row r="16213" spans="19:20" x14ac:dyDescent="0.3">
      <c r="S16213" s="142"/>
      <c r="T16213" s="142"/>
    </row>
    <row r="16214" spans="19:20" x14ac:dyDescent="0.3">
      <c r="S16214" s="142"/>
      <c r="T16214" s="142"/>
    </row>
    <row r="16215" spans="19:20" x14ac:dyDescent="0.3">
      <c r="S16215" s="142"/>
      <c r="T16215" s="142"/>
    </row>
    <row r="16216" spans="19:20" x14ac:dyDescent="0.3">
      <c r="S16216" s="142"/>
      <c r="T16216" s="142"/>
    </row>
    <row r="16217" spans="19:20" x14ac:dyDescent="0.3">
      <c r="S16217" s="142"/>
      <c r="T16217" s="142"/>
    </row>
    <row r="16218" spans="19:20" x14ac:dyDescent="0.3">
      <c r="S16218" s="142"/>
      <c r="T16218" s="142"/>
    </row>
    <row r="16219" spans="19:20" x14ac:dyDescent="0.3">
      <c r="S16219" s="142"/>
      <c r="T16219" s="142"/>
    </row>
    <row r="16220" spans="19:20" x14ac:dyDescent="0.3">
      <c r="S16220" s="142"/>
      <c r="T16220" s="142"/>
    </row>
    <row r="16221" spans="19:20" x14ac:dyDescent="0.3">
      <c r="S16221" s="142"/>
      <c r="T16221" s="142"/>
    </row>
    <row r="16222" spans="19:20" x14ac:dyDescent="0.3">
      <c r="S16222" s="142"/>
      <c r="T16222" s="142"/>
    </row>
    <row r="16223" spans="19:20" x14ac:dyDescent="0.3">
      <c r="S16223" s="142"/>
      <c r="T16223" s="142"/>
    </row>
    <row r="16224" spans="19:20" x14ac:dyDescent="0.3">
      <c r="S16224" s="142"/>
      <c r="T16224" s="142"/>
    </row>
    <row r="16225" spans="19:20" x14ac:dyDescent="0.3">
      <c r="S16225" s="142"/>
      <c r="T16225" s="142"/>
    </row>
    <row r="16226" spans="19:20" x14ac:dyDescent="0.3">
      <c r="S16226" s="142"/>
      <c r="T16226" s="142"/>
    </row>
    <row r="16227" spans="19:20" x14ac:dyDescent="0.3">
      <c r="S16227" s="142"/>
      <c r="T16227" s="142"/>
    </row>
    <row r="16228" spans="19:20" x14ac:dyDescent="0.3">
      <c r="S16228" s="142"/>
      <c r="T16228" s="142"/>
    </row>
    <row r="16229" spans="19:20" x14ac:dyDescent="0.3">
      <c r="S16229" s="142"/>
      <c r="T16229" s="142"/>
    </row>
    <row r="16230" spans="19:20" x14ac:dyDescent="0.3">
      <c r="S16230" s="142"/>
      <c r="T16230" s="142"/>
    </row>
    <row r="16231" spans="19:20" x14ac:dyDescent="0.3">
      <c r="S16231" s="142"/>
      <c r="T16231" s="142"/>
    </row>
    <row r="16232" spans="19:20" x14ac:dyDescent="0.3">
      <c r="S16232" s="142"/>
      <c r="T16232" s="142"/>
    </row>
    <row r="16233" spans="19:20" x14ac:dyDescent="0.3">
      <c r="S16233" s="142"/>
      <c r="T16233" s="142"/>
    </row>
    <row r="16234" spans="19:20" x14ac:dyDescent="0.3">
      <c r="S16234" s="142"/>
      <c r="T16234" s="142"/>
    </row>
    <row r="16235" spans="19:20" x14ac:dyDescent="0.3">
      <c r="S16235" s="142"/>
      <c r="T16235" s="142"/>
    </row>
    <row r="16236" spans="19:20" x14ac:dyDescent="0.3">
      <c r="S16236" s="142"/>
      <c r="T16236" s="142"/>
    </row>
    <row r="16237" spans="19:20" x14ac:dyDescent="0.3">
      <c r="S16237" s="142"/>
      <c r="T16237" s="142"/>
    </row>
    <row r="16238" spans="19:20" x14ac:dyDescent="0.3">
      <c r="S16238" s="142"/>
      <c r="T16238" s="142"/>
    </row>
    <row r="16239" spans="19:20" x14ac:dyDescent="0.3">
      <c r="S16239" s="142"/>
      <c r="T16239" s="142"/>
    </row>
    <row r="16240" spans="19:20" x14ac:dyDescent="0.3">
      <c r="S16240" s="142"/>
      <c r="T16240" s="142"/>
    </row>
    <row r="16241" spans="19:20" x14ac:dyDescent="0.3">
      <c r="S16241" s="142"/>
      <c r="T16241" s="142"/>
    </row>
    <row r="16242" spans="19:20" x14ac:dyDescent="0.3">
      <c r="S16242" s="142"/>
      <c r="T16242" s="142"/>
    </row>
    <row r="16243" spans="19:20" x14ac:dyDescent="0.3">
      <c r="S16243" s="142"/>
      <c r="T16243" s="142"/>
    </row>
    <row r="16244" spans="19:20" x14ac:dyDescent="0.3">
      <c r="S16244" s="142"/>
      <c r="T16244" s="142"/>
    </row>
    <row r="16245" spans="19:20" x14ac:dyDescent="0.3">
      <c r="S16245" s="142"/>
      <c r="T16245" s="142"/>
    </row>
    <row r="16246" spans="19:20" x14ac:dyDescent="0.3">
      <c r="S16246" s="142"/>
      <c r="T16246" s="142"/>
    </row>
    <row r="16247" spans="19:20" x14ac:dyDescent="0.3">
      <c r="S16247" s="142"/>
      <c r="T16247" s="142"/>
    </row>
    <row r="16248" spans="19:20" x14ac:dyDescent="0.3">
      <c r="S16248" s="142"/>
      <c r="T16248" s="142"/>
    </row>
    <row r="16249" spans="19:20" x14ac:dyDescent="0.3">
      <c r="S16249" s="142"/>
      <c r="T16249" s="142"/>
    </row>
    <row r="16250" spans="19:20" x14ac:dyDescent="0.3">
      <c r="S16250" s="142"/>
      <c r="T16250" s="142"/>
    </row>
    <row r="16251" spans="19:20" x14ac:dyDescent="0.3">
      <c r="S16251" s="142"/>
      <c r="T16251" s="142"/>
    </row>
    <row r="16252" spans="19:20" x14ac:dyDescent="0.3">
      <c r="S16252" s="142"/>
      <c r="T16252" s="142"/>
    </row>
    <row r="16253" spans="19:20" x14ac:dyDescent="0.3">
      <c r="S16253" s="142"/>
      <c r="T16253" s="142"/>
    </row>
    <row r="16254" spans="19:20" x14ac:dyDescent="0.3">
      <c r="S16254" s="142"/>
      <c r="T16254" s="142"/>
    </row>
    <row r="16255" spans="19:20" x14ac:dyDescent="0.3">
      <c r="S16255" s="142"/>
      <c r="T16255" s="142"/>
    </row>
    <row r="16256" spans="19:20" x14ac:dyDescent="0.3">
      <c r="S16256" s="142"/>
      <c r="T16256" s="142"/>
    </row>
    <row r="16257" spans="19:20" x14ac:dyDescent="0.3">
      <c r="S16257" s="142"/>
      <c r="T16257" s="142"/>
    </row>
    <row r="16258" spans="19:20" x14ac:dyDescent="0.3">
      <c r="S16258" s="142"/>
      <c r="T16258" s="142"/>
    </row>
    <row r="16259" spans="19:20" x14ac:dyDescent="0.3">
      <c r="S16259" s="142"/>
      <c r="T16259" s="142"/>
    </row>
    <row r="16260" spans="19:20" x14ac:dyDescent="0.3">
      <c r="S16260" s="142"/>
      <c r="T16260" s="142"/>
    </row>
    <row r="16261" spans="19:20" x14ac:dyDescent="0.3">
      <c r="S16261" s="142"/>
      <c r="T16261" s="142"/>
    </row>
    <row r="16262" spans="19:20" x14ac:dyDescent="0.3">
      <c r="S16262" s="142"/>
      <c r="T16262" s="142"/>
    </row>
    <row r="16263" spans="19:20" x14ac:dyDescent="0.3">
      <c r="S16263" s="142"/>
      <c r="T16263" s="142"/>
    </row>
    <row r="16264" spans="19:20" x14ac:dyDescent="0.3">
      <c r="S16264" s="142"/>
      <c r="T16264" s="142"/>
    </row>
    <row r="16265" spans="19:20" x14ac:dyDescent="0.3">
      <c r="S16265" s="142"/>
      <c r="T16265" s="142"/>
    </row>
    <row r="16266" spans="19:20" x14ac:dyDescent="0.3">
      <c r="S16266" s="142"/>
      <c r="T16266" s="142"/>
    </row>
    <row r="16267" spans="19:20" x14ac:dyDescent="0.3">
      <c r="S16267" s="142"/>
      <c r="T16267" s="142"/>
    </row>
    <row r="16268" spans="19:20" x14ac:dyDescent="0.3">
      <c r="S16268" s="142"/>
      <c r="T16268" s="142"/>
    </row>
    <row r="16269" spans="19:20" x14ac:dyDescent="0.3">
      <c r="S16269" s="142"/>
      <c r="T16269" s="142"/>
    </row>
    <row r="16270" spans="19:20" x14ac:dyDescent="0.3">
      <c r="S16270" s="142"/>
      <c r="T16270" s="142"/>
    </row>
    <row r="16271" spans="19:20" x14ac:dyDescent="0.3">
      <c r="S16271" s="142"/>
      <c r="T16271" s="142"/>
    </row>
    <row r="16272" spans="19:20" x14ac:dyDescent="0.3">
      <c r="S16272" s="142"/>
      <c r="T16272" s="142"/>
    </row>
    <row r="16273" spans="19:20" x14ac:dyDescent="0.3">
      <c r="S16273" s="142"/>
      <c r="T16273" s="142"/>
    </row>
    <row r="16274" spans="19:20" x14ac:dyDescent="0.3">
      <c r="S16274" s="142"/>
      <c r="T16274" s="142"/>
    </row>
    <row r="16275" spans="19:20" x14ac:dyDescent="0.3">
      <c r="S16275" s="142"/>
      <c r="T16275" s="142"/>
    </row>
    <row r="16276" spans="19:20" x14ac:dyDescent="0.3">
      <c r="S16276" s="142"/>
      <c r="T16276" s="142"/>
    </row>
    <row r="16277" spans="19:20" x14ac:dyDescent="0.3">
      <c r="S16277" s="142"/>
      <c r="T16277" s="142"/>
    </row>
    <row r="16278" spans="19:20" x14ac:dyDescent="0.3">
      <c r="S16278" s="142"/>
      <c r="T16278" s="142"/>
    </row>
    <row r="16279" spans="19:20" x14ac:dyDescent="0.3">
      <c r="S16279" s="142"/>
      <c r="T16279" s="142"/>
    </row>
    <row r="16280" spans="19:20" x14ac:dyDescent="0.3">
      <c r="S16280" s="142"/>
      <c r="T16280" s="142"/>
    </row>
    <row r="16281" spans="19:20" x14ac:dyDescent="0.3">
      <c r="S16281" s="142"/>
      <c r="T16281" s="142"/>
    </row>
    <row r="16282" spans="19:20" x14ac:dyDescent="0.3">
      <c r="S16282" s="142"/>
      <c r="T16282" s="142"/>
    </row>
    <row r="16283" spans="19:20" x14ac:dyDescent="0.3">
      <c r="S16283" s="142"/>
      <c r="T16283" s="142"/>
    </row>
    <row r="16284" spans="19:20" x14ac:dyDescent="0.3">
      <c r="S16284" s="142"/>
      <c r="T16284" s="142"/>
    </row>
    <row r="16285" spans="19:20" x14ac:dyDescent="0.3">
      <c r="S16285" s="142"/>
      <c r="T16285" s="142"/>
    </row>
    <row r="16286" spans="19:20" x14ac:dyDescent="0.3">
      <c r="S16286" s="142"/>
      <c r="T16286" s="142"/>
    </row>
    <row r="16287" spans="19:20" x14ac:dyDescent="0.3">
      <c r="S16287" s="142"/>
      <c r="T16287" s="142"/>
    </row>
    <row r="16288" spans="19:20" x14ac:dyDescent="0.3">
      <c r="S16288" s="142"/>
      <c r="T16288" s="142"/>
    </row>
    <row r="16289" spans="19:20" x14ac:dyDescent="0.3">
      <c r="S16289" s="142"/>
      <c r="T16289" s="142"/>
    </row>
    <row r="16290" spans="19:20" x14ac:dyDescent="0.3">
      <c r="S16290" s="142"/>
      <c r="T16290" s="142"/>
    </row>
    <row r="16291" spans="19:20" x14ac:dyDescent="0.3">
      <c r="S16291" s="142"/>
      <c r="T16291" s="142"/>
    </row>
    <row r="16292" spans="19:20" x14ac:dyDescent="0.3">
      <c r="S16292" s="142"/>
      <c r="T16292" s="142"/>
    </row>
    <row r="16293" spans="19:20" x14ac:dyDescent="0.3">
      <c r="S16293" s="142"/>
      <c r="T16293" s="142"/>
    </row>
    <row r="16294" spans="19:20" x14ac:dyDescent="0.3">
      <c r="S16294" s="142"/>
      <c r="T16294" s="142"/>
    </row>
    <row r="16295" spans="19:20" x14ac:dyDescent="0.3">
      <c r="S16295" s="142"/>
      <c r="T16295" s="142"/>
    </row>
    <row r="16296" spans="19:20" x14ac:dyDescent="0.3">
      <c r="S16296" s="142"/>
      <c r="T16296" s="142"/>
    </row>
    <row r="16297" spans="19:20" x14ac:dyDescent="0.3">
      <c r="S16297" s="142"/>
      <c r="T16297" s="142"/>
    </row>
    <row r="16298" spans="19:20" x14ac:dyDescent="0.3">
      <c r="S16298" s="142"/>
      <c r="T16298" s="142"/>
    </row>
    <row r="16299" spans="19:20" x14ac:dyDescent="0.3">
      <c r="S16299" s="142"/>
      <c r="T16299" s="142"/>
    </row>
    <row r="16300" spans="19:20" x14ac:dyDescent="0.3">
      <c r="S16300" s="142"/>
      <c r="T16300" s="142"/>
    </row>
    <row r="16301" spans="19:20" x14ac:dyDescent="0.3">
      <c r="S16301" s="142"/>
      <c r="T16301" s="142"/>
    </row>
    <row r="16302" spans="19:20" x14ac:dyDescent="0.3">
      <c r="S16302" s="142"/>
      <c r="T16302" s="142"/>
    </row>
    <row r="16303" spans="19:20" x14ac:dyDescent="0.3">
      <c r="S16303" s="142"/>
      <c r="T16303" s="142"/>
    </row>
    <row r="16304" spans="19:20" x14ac:dyDescent="0.3">
      <c r="S16304" s="142"/>
      <c r="T16304" s="142"/>
    </row>
    <row r="16305" spans="19:20" x14ac:dyDescent="0.3">
      <c r="S16305" s="142"/>
      <c r="T16305" s="142"/>
    </row>
    <row r="16306" spans="19:20" x14ac:dyDescent="0.3">
      <c r="S16306" s="142"/>
      <c r="T16306" s="142"/>
    </row>
    <row r="16307" spans="19:20" x14ac:dyDescent="0.3">
      <c r="S16307" s="142"/>
      <c r="T16307" s="142"/>
    </row>
    <row r="16308" spans="19:20" x14ac:dyDescent="0.3">
      <c r="S16308" s="142"/>
      <c r="T16308" s="142"/>
    </row>
    <row r="16309" spans="19:20" x14ac:dyDescent="0.3">
      <c r="S16309" s="142"/>
      <c r="T16309" s="142"/>
    </row>
    <row r="16310" spans="19:20" x14ac:dyDescent="0.3">
      <c r="S16310" s="142"/>
      <c r="T16310" s="142"/>
    </row>
    <row r="16311" spans="19:20" x14ac:dyDescent="0.3">
      <c r="S16311" s="142"/>
      <c r="T16311" s="142"/>
    </row>
    <row r="16312" spans="19:20" x14ac:dyDescent="0.3">
      <c r="S16312" s="142"/>
      <c r="T16312" s="142"/>
    </row>
    <row r="16313" spans="19:20" x14ac:dyDescent="0.3">
      <c r="S16313" s="142"/>
      <c r="T16313" s="142"/>
    </row>
    <row r="16314" spans="19:20" x14ac:dyDescent="0.3">
      <c r="S16314" s="142"/>
      <c r="T16314" s="142"/>
    </row>
    <row r="16315" spans="19:20" x14ac:dyDescent="0.3">
      <c r="S16315" s="142"/>
      <c r="T16315" s="142"/>
    </row>
    <row r="16316" spans="19:20" x14ac:dyDescent="0.3">
      <c r="S16316" s="142"/>
      <c r="T16316" s="142"/>
    </row>
    <row r="16317" spans="19:20" x14ac:dyDescent="0.3">
      <c r="S16317" s="142"/>
      <c r="T16317" s="142"/>
    </row>
    <row r="16318" spans="19:20" x14ac:dyDescent="0.3">
      <c r="S16318" s="142"/>
      <c r="T16318" s="142"/>
    </row>
    <row r="16319" spans="19:20" x14ac:dyDescent="0.3">
      <c r="S16319" s="142"/>
      <c r="T16319" s="142"/>
    </row>
    <row r="16320" spans="19:20" x14ac:dyDescent="0.3">
      <c r="S16320" s="142"/>
      <c r="T16320" s="142"/>
    </row>
    <row r="16321" spans="19:20" x14ac:dyDescent="0.3">
      <c r="S16321" s="142"/>
      <c r="T16321" s="142"/>
    </row>
    <row r="16322" spans="19:20" x14ac:dyDescent="0.3">
      <c r="S16322" s="142"/>
      <c r="T16322" s="142"/>
    </row>
    <row r="16323" spans="19:20" x14ac:dyDescent="0.3">
      <c r="S16323" s="142"/>
      <c r="T16323" s="142"/>
    </row>
    <row r="16324" spans="19:20" x14ac:dyDescent="0.3">
      <c r="S16324" s="142"/>
      <c r="T16324" s="142"/>
    </row>
    <row r="16325" spans="19:20" x14ac:dyDescent="0.3">
      <c r="S16325" s="142"/>
      <c r="T16325" s="142"/>
    </row>
    <row r="16326" spans="19:20" x14ac:dyDescent="0.3">
      <c r="S16326" s="142"/>
      <c r="T16326" s="142"/>
    </row>
    <row r="16327" spans="19:20" x14ac:dyDescent="0.3">
      <c r="S16327" s="142"/>
      <c r="T16327" s="142"/>
    </row>
    <row r="16328" spans="19:20" x14ac:dyDescent="0.3">
      <c r="S16328" s="142"/>
      <c r="T16328" s="142"/>
    </row>
    <row r="16329" spans="19:20" x14ac:dyDescent="0.3">
      <c r="S16329" s="142"/>
      <c r="T16329" s="142"/>
    </row>
    <row r="16330" spans="19:20" x14ac:dyDescent="0.3">
      <c r="S16330" s="142"/>
      <c r="T16330" s="142"/>
    </row>
    <row r="16331" spans="19:20" x14ac:dyDescent="0.3">
      <c r="S16331" s="142"/>
      <c r="T16331" s="142"/>
    </row>
    <row r="16332" spans="19:20" x14ac:dyDescent="0.3">
      <c r="S16332" s="142"/>
      <c r="T16332" s="142"/>
    </row>
    <row r="16333" spans="19:20" x14ac:dyDescent="0.3">
      <c r="S16333" s="142"/>
      <c r="T16333" s="142"/>
    </row>
    <row r="16334" spans="19:20" x14ac:dyDescent="0.3">
      <c r="S16334" s="142"/>
      <c r="T16334" s="142"/>
    </row>
    <row r="16335" spans="19:20" x14ac:dyDescent="0.3">
      <c r="S16335" s="142"/>
      <c r="T16335" s="142"/>
    </row>
    <row r="16336" spans="19:20" x14ac:dyDescent="0.3">
      <c r="S16336" s="142"/>
      <c r="T16336" s="142"/>
    </row>
    <row r="16337" spans="19:20" x14ac:dyDescent="0.3">
      <c r="S16337" s="142"/>
      <c r="T16337" s="142"/>
    </row>
    <row r="16338" spans="19:20" x14ac:dyDescent="0.3">
      <c r="S16338" s="142"/>
      <c r="T16338" s="142"/>
    </row>
    <row r="16339" spans="19:20" x14ac:dyDescent="0.3">
      <c r="S16339" s="142"/>
      <c r="T16339" s="142"/>
    </row>
    <row r="16340" spans="19:20" x14ac:dyDescent="0.3">
      <c r="S16340" s="142"/>
      <c r="T16340" s="142"/>
    </row>
    <row r="16341" spans="19:20" x14ac:dyDescent="0.3">
      <c r="S16341" s="142"/>
      <c r="T16341" s="142"/>
    </row>
    <row r="16342" spans="19:20" x14ac:dyDescent="0.3">
      <c r="S16342" s="142"/>
      <c r="T16342" s="142"/>
    </row>
    <row r="16343" spans="19:20" x14ac:dyDescent="0.3">
      <c r="S16343" s="142"/>
      <c r="T16343" s="142"/>
    </row>
    <row r="16344" spans="19:20" x14ac:dyDescent="0.3">
      <c r="S16344" s="142"/>
      <c r="T16344" s="142"/>
    </row>
    <row r="16345" spans="19:20" x14ac:dyDescent="0.3">
      <c r="S16345" s="142"/>
      <c r="T16345" s="142"/>
    </row>
    <row r="16346" spans="19:20" x14ac:dyDescent="0.3">
      <c r="S16346" s="142"/>
      <c r="T16346" s="142"/>
    </row>
    <row r="16347" spans="19:20" x14ac:dyDescent="0.3">
      <c r="S16347" s="142"/>
      <c r="T16347" s="142"/>
    </row>
    <row r="16348" spans="19:20" x14ac:dyDescent="0.3">
      <c r="S16348" s="142"/>
      <c r="T16348" s="142"/>
    </row>
    <row r="16349" spans="19:20" x14ac:dyDescent="0.3">
      <c r="S16349" s="142"/>
      <c r="T16349" s="142"/>
    </row>
    <row r="16350" spans="19:20" x14ac:dyDescent="0.3">
      <c r="S16350" s="142"/>
      <c r="T16350" s="142"/>
    </row>
    <row r="16351" spans="19:20" x14ac:dyDescent="0.3">
      <c r="S16351" s="142"/>
      <c r="T16351" s="142"/>
    </row>
    <row r="16352" spans="19:20" x14ac:dyDescent="0.3">
      <c r="S16352" s="142"/>
      <c r="T16352" s="142"/>
    </row>
    <row r="16353" spans="19:20" x14ac:dyDescent="0.3">
      <c r="S16353" s="142"/>
      <c r="T16353" s="142"/>
    </row>
    <row r="16354" spans="19:20" x14ac:dyDescent="0.3">
      <c r="S16354" s="142"/>
      <c r="T16354" s="142"/>
    </row>
    <row r="16355" spans="19:20" x14ac:dyDescent="0.3">
      <c r="S16355" s="142"/>
      <c r="T16355" s="142"/>
    </row>
    <row r="16356" spans="19:20" x14ac:dyDescent="0.3">
      <c r="S16356" s="142"/>
      <c r="T16356" s="142"/>
    </row>
    <row r="16357" spans="19:20" x14ac:dyDescent="0.3">
      <c r="S16357" s="142"/>
      <c r="T16357" s="142"/>
    </row>
    <row r="16358" spans="19:20" x14ac:dyDescent="0.3">
      <c r="S16358" s="142"/>
      <c r="T16358" s="142"/>
    </row>
    <row r="16359" spans="19:20" x14ac:dyDescent="0.3">
      <c r="S16359" s="142"/>
      <c r="T16359" s="142"/>
    </row>
    <row r="16360" spans="19:20" x14ac:dyDescent="0.3">
      <c r="S16360" s="142"/>
      <c r="T16360" s="142"/>
    </row>
    <row r="16361" spans="19:20" x14ac:dyDescent="0.3">
      <c r="S16361" s="142"/>
      <c r="T16361" s="142"/>
    </row>
    <row r="16362" spans="19:20" x14ac:dyDescent="0.3">
      <c r="S16362" s="142"/>
      <c r="T16362" s="142"/>
    </row>
    <row r="16363" spans="19:20" x14ac:dyDescent="0.3">
      <c r="S16363" s="142"/>
      <c r="T16363" s="142"/>
    </row>
    <row r="16364" spans="19:20" x14ac:dyDescent="0.3">
      <c r="S16364" s="142"/>
      <c r="T16364" s="142"/>
    </row>
    <row r="16365" spans="19:20" x14ac:dyDescent="0.3">
      <c r="S16365" s="142"/>
      <c r="T16365" s="142"/>
    </row>
    <row r="16366" spans="19:20" x14ac:dyDescent="0.3">
      <c r="S16366" s="142"/>
      <c r="T16366" s="142"/>
    </row>
    <row r="16367" spans="19:20" x14ac:dyDescent="0.3">
      <c r="S16367" s="142"/>
      <c r="T16367" s="142"/>
    </row>
    <row r="16368" spans="19:20" x14ac:dyDescent="0.3">
      <c r="S16368" s="142"/>
      <c r="T16368" s="142"/>
    </row>
    <row r="16369" spans="19:20" x14ac:dyDescent="0.3">
      <c r="S16369" s="142"/>
      <c r="T16369" s="142"/>
    </row>
    <row r="16370" spans="19:20" x14ac:dyDescent="0.3">
      <c r="S16370" s="142"/>
      <c r="T16370" s="142"/>
    </row>
    <row r="16371" spans="19:20" x14ac:dyDescent="0.3">
      <c r="S16371" s="142"/>
      <c r="T16371" s="142"/>
    </row>
    <row r="16372" spans="19:20" x14ac:dyDescent="0.3">
      <c r="S16372" s="142"/>
      <c r="T16372" s="142"/>
    </row>
    <row r="16373" spans="19:20" x14ac:dyDescent="0.3">
      <c r="S16373" s="142"/>
      <c r="T16373" s="142"/>
    </row>
    <row r="16374" spans="19:20" x14ac:dyDescent="0.3">
      <c r="S16374" s="142"/>
      <c r="T16374" s="142"/>
    </row>
    <row r="16375" spans="19:20" x14ac:dyDescent="0.3">
      <c r="S16375" s="142"/>
      <c r="T16375" s="142"/>
    </row>
    <row r="16376" spans="19:20" x14ac:dyDescent="0.3">
      <c r="S16376" s="142"/>
      <c r="T16376" s="142"/>
    </row>
    <row r="16377" spans="19:20" x14ac:dyDescent="0.3">
      <c r="S16377" s="142"/>
      <c r="T16377" s="142"/>
    </row>
    <row r="16378" spans="19:20" x14ac:dyDescent="0.3">
      <c r="S16378" s="142"/>
      <c r="T16378" s="142"/>
    </row>
    <row r="16379" spans="19:20" x14ac:dyDescent="0.3">
      <c r="S16379" s="142"/>
      <c r="T16379" s="142"/>
    </row>
    <row r="16380" spans="19:20" x14ac:dyDescent="0.3">
      <c r="S16380" s="142"/>
      <c r="T16380" s="142"/>
    </row>
    <row r="16381" spans="19:20" x14ac:dyDescent="0.3">
      <c r="S16381" s="142"/>
      <c r="T16381" s="142"/>
    </row>
    <row r="16382" spans="19:20" x14ac:dyDescent="0.3">
      <c r="S16382" s="142"/>
      <c r="T16382" s="142"/>
    </row>
    <row r="16383" spans="19:20" x14ac:dyDescent="0.3">
      <c r="S16383" s="142"/>
      <c r="T16383" s="142"/>
    </row>
    <row r="16384" spans="19:20" x14ac:dyDescent="0.3">
      <c r="S16384" s="142"/>
      <c r="T16384" s="142"/>
    </row>
    <row r="16385" spans="19:20" x14ac:dyDescent="0.3">
      <c r="S16385" s="142"/>
      <c r="T16385" s="142"/>
    </row>
    <row r="16386" spans="19:20" x14ac:dyDescent="0.3">
      <c r="S16386" s="142"/>
      <c r="T16386" s="142"/>
    </row>
    <row r="16387" spans="19:20" x14ac:dyDescent="0.3">
      <c r="S16387" s="142"/>
      <c r="T16387" s="142"/>
    </row>
    <row r="16388" spans="19:20" x14ac:dyDescent="0.3">
      <c r="S16388" s="142"/>
      <c r="T16388" s="142"/>
    </row>
    <row r="16389" spans="19:20" x14ac:dyDescent="0.3">
      <c r="S16389" s="142"/>
      <c r="T16389" s="142"/>
    </row>
    <row r="16390" spans="19:20" x14ac:dyDescent="0.3">
      <c r="S16390" s="142"/>
      <c r="T16390" s="142"/>
    </row>
    <row r="16391" spans="19:20" x14ac:dyDescent="0.3">
      <c r="S16391" s="142"/>
      <c r="T16391" s="142"/>
    </row>
    <row r="16392" spans="19:20" x14ac:dyDescent="0.3">
      <c r="S16392" s="142"/>
      <c r="T16392" s="142"/>
    </row>
    <row r="16393" spans="19:20" x14ac:dyDescent="0.3">
      <c r="S16393" s="142"/>
      <c r="T16393" s="142"/>
    </row>
    <row r="16394" spans="19:20" x14ac:dyDescent="0.3">
      <c r="S16394" s="142"/>
      <c r="T16394" s="142"/>
    </row>
    <row r="16395" spans="19:20" x14ac:dyDescent="0.3">
      <c r="S16395" s="142"/>
      <c r="T16395" s="142"/>
    </row>
    <row r="16396" spans="19:20" x14ac:dyDescent="0.3">
      <c r="S16396" s="142"/>
      <c r="T16396" s="142"/>
    </row>
    <row r="16397" spans="19:20" x14ac:dyDescent="0.3">
      <c r="S16397" s="142"/>
      <c r="T16397" s="142"/>
    </row>
    <row r="16398" spans="19:20" x14ac:dyDescent="0.3">
      <c r="S16398" s="142"/>
      <c r="T16398" s="142"/>
    </row>
    <row r="16399" spans="19:20" x14ac:dyDescent="0.3">
      <c r="S16399" s="142"/>
      <c r="T16399" s="142"/>
    </row>
    <row r="16400" spans="19:20" x14ac:dyDescent="0.3">
      <c r="S16400" s="142"/>
      <c r="T16400" s="142"/>
    </row>
    <row r="16401" spans="19:20" x14ac:dyDescent="0.3">
      <c r="S16401" s="142"/>
      <c r="T16401" s="142"/>
    </row>
    <row r="16402" spans="19:20" x14ac:dyDescent="0.3">
      <c r="S16402" s="142"/>
      <c r="T16402" s="142"/>
    </row>
    <row r="16403" spans="19:20" x14ac:dyDescent="0.3">
      <c r="S16403" s="142"/>
      <c r="T16403" s="142"/>
    </row>
    <row r="16404" spans="19:20" x14ac:dyDescent="0.3">
      <c r="S16404" s="142"/>
      <c r="T16404" s="142"/>
    </row>
    <row r="16405" spans="19:20" x14ac:dyDescent="0.3">
      <c r="S16405" s="142"/>
      <c r="T16405" s="142"/>
    </row>
    <row r="16406" spans="19:20" x14ac:dyDescent="0.3">
      <c r="S16406" s="142"/>
      <c r="T16406" s="142"/>
    </row>
    <row r="16407" spans="19:20" x14ac:dyDescent="0.3">
      <c r="S16407" s="142"/>
      <c r="T16407" s="142"/>
    </row>
    <row r="16408" spans="19:20" x14ac:dyDescent="0.3">
      <c r="S16408" s="142"/>
      <c r="T16408" s="142"/>
    </row>
    <row r="16409" spans="19:20" x14ac:dyDescent="0.3">
      <c r="S16409" s="142"/>
      <c r="T16409" s="142"/>
    </row>
    <row r="16410" spans="19:20" x14ac:dyDescent="0.3">
      <c r="S16410" s="142"/>
      <c r="T16410" s="142"/>
    </row>
    <row r="16411" spans="19:20" x14ac:dyDescent="0.3">
      <c r="S16411" s="142"/>
      <c r="T16411" s="142"/>
    </row>
    <row r="16412" spans="19:20" x14ac:dyDescent="0.3">
      <c r="S16412" s="142"/>
      <c r="T16412" s="142"/>
    </row>
    <row r="16413" spans="19:20" x14ac:dyDescent="0.3">
      <c r="S16413" s="142"/>
      <c r="T16413" s="142"/>
    </row>
    <row r="16414" spans="19:20" x14ac:dyDescent="0.3">
      <c r="S16414" s="142"/>
      <c r="T16414" s="142"/>
    </row>
    <row r="16415" spans="19:20" x14ac:dyDescent="0.3">
      <c r="S16415" s="142"/>
      <c r="T16415" s="142"/>
    </row>
    <row r="16416" spans="19:20" x14ac:dyDescent="0.3">
      <c r="S16416" s="142"/>
      <c r="T16416" s="142"/>
    </row>
    <row r="16417" spans="19:20" x14ac:dyDescent="0.3">
      <c r="S16417" s="142"/>
      <c r="T16417" s="142"/>
    </row>
    <row r="16418" spans="19:20" x14ac:dyDescent="0.3">
      <c r="S16418" s="142"/>
      <c r="T16418" s="142"/>
    </row>
    <row r="16419" spans="19:20" x14ac:dyDescent="0.3">
      <c r="S16419" s="142"/>
      <c r="T16419" s="142"/>
    </row>
    <row r="16420" spans="19:20" x14ac:dyDescent="0.3">
      <c r="S16420" s="142"/>
      <c r="T16420" s="142"/>
    </row>
    <row r="16421" spans="19:20" x14ac:dyDescent="0.3">
      <c r="S16421" s="142"/>
      <c r="T16421" s="142"/>
    </row>
    <row r="16422" spans="19:20" x14ac:dyDescent="0.3">
      <c r="S16422" s="142"/>
      <c r="T16422" s="142"/>
    </row>
    <row r="16423" spans="19:20" x14ac:dyDescent="0.3">
      <c r="S16423" s="142"/>
      <c r="T16423" s="142"/>
    </row>
    <row r="16424" spans="19:20" x14ac:dyDescent="0.3">
      <c r="S16424" s="142"/>
      <c r="T16424" s="142"/>
    </row>
    <row r="16425" spans="19:20" x14ac:dyDescent="0.3">
      <c r="S16425" s="142"/>
      <c r="T16425" s="142"/>
    </row>
    <row r="16426" spans="19:20" x14ac:dyDescent="0.3">
      <c r="S16426" s="142"/>
      <c r="T16426" s="142"/>
    </row>
    <row r="16427" spans="19:20" x14ac:dyDescent="0.3">
      <c r="S16427" s="142"/>
      <c r="T16427" s="142"/>
    </row>
    <row r="16428" spans="19:20" x14ac:dyDescent="0.3">
      <c r="S16428" s="142"/>
      <c r="T16428" s="142"/>
    </row>
    <row r="16429" spans="19:20" x14ac:dyDescent="0.3">
      <c r="S16429" s="142"/>
      <c r="T16429" s="142"/>
    </row>
    <row r="16430" spans="19:20" x14ac:dyDescent="0.3">
      <c r="S16430" s="142"/>
      <c r="T16430" s="142"/>
    </row>
    <row r="16431" spans="19:20" x14ac:dyDescent="0.3">
      <c r="S16431" s="142"/>
      <c r="T16431" s="142"/>
    </row>
    <row r="16432" spans="19:20" x14ac:dyDescent="0.3">
      <c r="S16432" s="142"/>
      <c r="T16432" s="142"/>
    </row>
    <row r="16433" spans="19:20" x14ac:dyDescent="0.3">
      <c r="S16433" s="142"/>
      <c r="T16433" s="142"/>
    </row>
    <row r="16434" spans="19:20" x14ac:dyDescent="0.3">
      <c r="S16434" s="142"/>
      <c r="T16434" s="142"/>
    </row>
    <row r="16435" spans="19:20" x14ac:dyDescent="0.3">
      <c r="S16435" s="142"/>
      <c r="T16435" s="142"/>
    </row>
    <row r="16436" spans="19:20" x14ac:dyDescent="0.3">
      <c r="S16436" s="142"/>
      <c r="T16436" s="142"/>
    </row>
    <row r="16437" spans="19:20" x14ac:dyDescent="0.3">
      <c r="S16437" s="142"/>
      <c r="T16437" s="142"/>
    </row>
    <row r="16438" spans="19:20" x14ac:dyDescent="0.3">
      <c r="S16438" s="142"/>
      <c r="T16438" s="142"/>
    </row>
    <row r="16439" spans="19:20" x14ac:dyDescent="0.3">
      <c r="S16439" s="142"/>
      <c r="T16439" s="142"/>
    </row>
    <row r="16440" spans="19:20" x14ac:dyDescent="0.3">
      <c r="S16440" s="142"/>
      <c r="T16440" s="142"/>
    </row>
    <row r="16441" spans="19:20" x14ac:dyDescent="0.3">
      <c r="S16441" s="142"/>
      <c r="T16441" s="142"/>
    </row>
    <row r="16442" spans="19:20" x14ac:dyDescent="0.3">
      <c r="S16442" s="142"/>
      <c r="T16442" s="142"/>
    </row>
    <row r="16443" spans="19:20" x14ac:dyDescent="0.3">
      <c r="S16443" s="142"/>
      <c r="T16443" s="142"/>
    </row>
    <row r="16444" spans="19:20" x14ac:dyDescent="0.3">
      <c r="S16444" s="142"/>
      <c r="T16444" s="142"/>
    </row>
    <row r="16445" spans="19:20" x14ac:dyDescent="0.3">
      <c r="S16445" s="142"/>
      <c r="T16445" s="142"/>
    </row>
    <row r="16446" spans="19:20" x14ac:dyDescent="0.3">
      <c r="S16446" s="142"/>
      <c r="T16446" s="142"/>
    </row>
    <row r="16447" spans="19:20" x14ac:dyDescent="0.3">
      <c r="S16447" s="142"/>
      <c r="T16447" s="142"/>
    </row>
    <row r="16448" spans="19:20" x14ac:dyDescent="0.3">
      <c r="S16448" s="142"/>
      <c r="T16448" s="142"/>
    </row>
    <row r="16449" spans="19:20" x14ac:dyDescent="0.3">
      <c r="S16449" s="142"/>
      <c r="T16449" s="142"/>
    </row>
    <row r="16450" spans="19:20" x14ac:dyDescent="0.3">
      <c r="S16450" s="142"/>
      <c r="T16450" s="142"/>
    </row>
    <row r="16451" spans="19:20" x14ac:dyDescent="0.3">
      <c r="S16451" s="142"/>
      <c r="T16451" s="142"/>
    </row>
    <row r="16452" spans="19:20" x14ac:dyDescent="0.3">
      <c r="S16452" s="142"/>
      <c r="T16452" s="142"/>
    </row>
    <row r="16453" spans="19:20" x14ac:dyDescent="0.3">
      <c r="S16453" s="142"/>
      <c r="T16453" s="142"/>
    </row>
    <row r="16454" spans="19:20" x14ac:dyDescent="0.3">
      <c r="S16454" s="142"/>
      <c r="T16454" s="142"/>
    </row>
    <row r="16455" spans="19:20" x14ac:dyDescent="0.3">
      <c r="S16455" s="142"/>
      <c r="T16455" s="142"/>
    </row>
    <row r="16456" spans="19:20" x14ac:dyDescent="0.3">
      <c r="S16456" s="142"/>
      <c r="T16456" s="142"/>
    </row>
    <row r="16457" spans="19:20" x14ac:dyDescent="0.3">
      <c r="S16457" s="142"/>
      <c r="T16457" s="142"/>
    </row>
    <row r="16458" spans="19:20" x14ac:dyDescent="0.3">
      <c r="S16458" s="142"/>
      <c r="T16458" s="142"/>
    </row>
    <row r="16459" spans="19:20" x14ac:dyDescent="0.3">
      <c r="S16459" s="142"/>
      <c r="T16459" s="142"/>
    </row>
    <row r="16460" spans="19:20" x14ac:dyDescent="0.3">
      <c r="S16460" s="142"/>
      <c r="T16460" s="142"/>
    </row>
    <row r="16461" spans="19:20" x14ac:dyDescent="0.3">
      <c r="S16461" s="142"/>
      <c r="T16461" s="142"/>
    </row>
    <row r="16462" spans="19:20" x14ac:dyDescent="0.3">
      <c r="S16462" s="142"/>
      <c r="T16462" s="142"/>
    </row>
    <row r="16463" spans="19:20" x14ac:dyDescent="0.3">
      <c r="S16463" s="142"/>
      <c r="T16463" s="142"/>
    </row>
    <row r="16464" spans="19:20" x14ac:dyDescent="0.3">
      <c r="S16464" s="142"/>
      <c r="T16464" s="142"/>
    </row>
    <row r="16465" spans="19:20" x14ac:dyDescent="0.3">
      <c r="S16465" s="142"/>
      <c r="T16465" s="142"/>
    </row>
    <row r="16466" spans="19:20" x14ac:dyDescent="0.3">
      <c r="S16466" s="142"/>
      <c r="T16466" s="142"/>
    </row>
    <row r="16467" spans="19:20" x14ac:dyDescent="0.3">
      <c r="S16467" s="142"/>
      <c r="T16467" s="142"/>
    </row>
    <row r="16468" spans="19:20" x14ac:dyDescent="0.3">
      <c r="S16468" s="142"/>
      <c r="T16468" s="142"/>
    </row>
    <row r="16469" spans="19:20" x14ac:dyDescent="0.3">
      <c r="S16469" s="142"/>
      <c r="T16469" s="142"/>
    </row>
    <row r="16470" spans="19:20" x14ac:dyDescent="0.3">
      <c r="S16470" s="142"/>
      <c r="T16470" s="142"/>
    </row>
    <row r="16471" spans="19:20" x14ac:dyDescent="0.3">
      <c r="S16471" s="142"/>
      <c r="T16471" s="142"/>
    </row>
    <row r="16472" spans="19:20" x14ac:dyDescent="0.3">
      <c r="S16472" s="142"/>
      <c r="T16472" s="142"/>
    </row>
    <row r="16473" spans="19:20" x14ac:dyDescent="0.3">
      <c r="S16473" s="142"/>
      <c r="T16473" s="142"/>
    </row>
    <row r="16474" spans="19:20" x14ac:dyDescent="0.3">
      <c r="S16474" s="142"/>
      <c r="T16474" s="142"/>
    </row>
    <row r="16475" spans="19:20" x14ac:dyDescent="0.3">
      <c r="S16475" s="142"/>
      <c r="T16475" s="142"/>
    </row>
    <row r="16476" spans="19:20" x14ac:dyDescent="0.3">
      <c r="S16476" s="142"/>
      <c r="T16476" s="142"/>
    </row>
    <row r="16477" spans="19:20" x14ac:dyDescent="0.3">
      <c r="S16477" s="142"/>
      <c r="T16477" s="142"/>
    </row>
    <row r="16478" spans="19:20" x14ac:dyDescent="0.3">
      <c r="S16478" s="142"/>
      <c r="T16478" s="142"/>
    </row>
    <row r="16479" spans="19:20" x14ac:dyDescent="0.3">
      <c r="S16479" s="142"/>
      <c r="T16479" s="142"/>
    </row>
    <row r="16480" spans="19:20" x14ac:dyDescent="0.3">
      <c r="S16480" s="142"/>
      <c r="T16480" s="142"/>
    </row>
    <row r="16481" spans="19:20" x14ac:dyDescent="0.3">
      <c r="S16481" s="142"/>
      <c r="T16481" s="142"/>
    </row>
    <row r="16482" spans="19:20" x14ac:dyDescent="0.3">
      <c r="S16482" s="142"/>
      <c r="T16482" s="142"/>
    </row>
    <row r="16483" spans="19:20" x14ac:dyDescent="0.3">
      <c r="S16483" s="142"/>
      <c r="T16483" s="142"/>
    </row>
    <row r="16484" spans="19:20" x14ac:dyDescent="0.3">
      <c r="S16484" s="142"/>
      <c r="T16484" s="142"/>
    </row>
    <row r="16485" spans="19:20" x14ac:dyDescent="0.3">
      <c r="S16485" s="142"/>
      <c r="T16485" s="142"/>
    </row>
    <row r="16486" spans="19:20" x14ac:dyDescent="0.3">
      <c r="S16486" s="142"/>
      <c r="T16486" s="142"/>
    </row>
    <row r="16487" spans="19:20" x14ac:dyDescent="0.3">
      <c r="S16487" s="142"/>
      <c r="T16487" s="142"/>
    </row>
    <row r="16488" spans="19:20" x14ac:dyDescent="0.3">
      <c r="S16488" s="142"/>
      <c r="T16488" s="142"/>
    </row>
    <row r="16489" spans="19:20" x14ac:dyDescent="0.3">
      <c r="S16489" s="142"/>
      <c r="T16489" s="142"/>
    </row>
    <row r="16490" spans="19:20" x14ac:dyDescent="0.3">
      <c r="S16490" s="142"/>
      <c r="T16490" s="142"/>
    </row>
    <row r="16491" spans="19:20" x14ac:dyDescent="0.3">
      <c r="S16491" s="142"/>
      <c r="T16491" s="142"/>
    </row>
    <row r="16492" spans="19:20" x14ac:dyDescent="0.3">
      <c r="S16492" s="142"/>
      <c r="T16492" s="142"/>
    </row>
    <row r="16493" spans="19:20" x14ac:dyDescent="0.3">
      <c r="S16493" s="142"/>
      <c r="T16493" s="142"/>
    </row>
    <row r="16494" spans="19:20" x14ac:dyDescent="0.3">
      <c r="S16494" s="142"/>
      <c r="T16494" s="142"/>
    </row>
    <row r="16495" spans="19:20" x14ac:dyDescent="0.3">
      <c r="S16495" s="142"/>
      <c r="T16495" s="142"/>
    </row>
    <row r="16496" spans="19:20" x14ac:dyDescent="0.3">
      <c r="S16496" s="142"/>
      <c r="T16496" s="142"/>
    </row>
    <row r="16497" spans="19:20" x14ac:dyDescent="0.3">
      <c r="S16497" s="142"/>
      <c r="T16497" s="142"/>
    </row>
    <row r="16498" spans="19:20" x14ac:dyDescent="0.3">
      <c r="S16498" s="142"/>
      <c r="T16498" s="142"/>
    </row>
    <row r="16499" spans="19:20" x14ac:dyDescent="0.3">
      <c r="S16499" s="142"/>
      <c r="T16499" s="142"/>
    </row>
    <row r="16500" spans="19:20" x14ac:dyDescent="0.3">
      <c r="S16500" s="142"/>
      <c r="T16500" s="142"/>
    </row>
    <row r="16501" spans="19:20" x14ac:dyDescent="0.3">
      <c r="S16501" s="142"/>
      <c r="T16501" s="142"/>
    </row>
    <row r="16502" spans="19:20" x14ac:dyDescent="0.3">
      <c r="S16502" s="142"/>
      <c r="T16502" s="142"/>
    </row>
    <row r="16503" spans="19:20" x14ac:dyDescent="0.3">
      <c r="S16503" s="142"/>
      <c r="T16503" s="142"/>
    </row>
    <row r="16504" spans="19:20" x14ac:dyDescent="0.3">
      <c r="S16504" s="142"/>
      <c r="T16504" s="142"/>
    </row>
    <row r="16505" spans="19:20" x14ac:dyDescent="0.3">
      <c r="S16505" s="142"/>
      <c r="T16505" s="142"/>
    </row>
    <row r="16506" spans="19:20" x14ac:dyDescent="0.3">
      <c r="S16506" s="142"/>
      <c r="T16506" s="142"/>
    </row>
    <row r="16507" spans="19:20" x14ac:dyDescent="0.3">
      <c r="S16507" s="142"/>
      <c r="T16507" s="142"/>
    </row>
    <row r="16508" spans="19:20" x14ac:dyDescent="0.3">
      <c r="S16508" s="142"/>
      <c r="T16508" s="142"/>
    </row>
    <row r="16509" spans="19:20" x14ac:dyDescent="0.3">
      <c r="S16509" s="142"/>
      <c r="T16509" s="142"/>
    </row>
    <row r="16510" spans="19:20" x14ac:dyDescent="0.3">
      <c r="S16510" s="142"/>
      <c r="T16510" s="142"/>
    </row>
    <row r="16511" spans="19:20" x14ac:dyDescent="0.3">
      <c r="S16511" s="142"/>
      <c r="T16511" s="142"/>
    </row>
    <row r="16512" spans="19:20" x14ac:dyDescent="0.3">
      <c r="S16512" s="142"/>
      <c r="T16512" s="142"/>
    </row>
    <row r="16513" spans="19:20" x14ac:dyDescent="0.3">
      <c r="S16513" s="142"/>
      <c r="T16513" s="142"/>
    </row>
    <row r="16514" spans="19:20" x14ac:dyDescent="0.3">
      <c r="S16514" s="142"/>
      <c r="T16514" s="142"/>
    </row>
    <row r="16515" spans="19:20" x14ac:dyDescent="0.3">
      <c r="S16515" s="142"/>
      <c r="T16515" s="142"/>
    </row>
    <row r="16516" spans="19:20" x14ac:dyDescent="0.3">
      <c r="S16516" s="142"/>
      <c r="T16516" s="142"/>
    </row>
    <row r="16517" spans="19:20" x14ac:dyDescent="0.3">
      <c r="S16517" s="142"/>
      <c r="T16517" s="142"/>
    </row>
    <row r="16518" spans="19:20" x14ac:dyDescent="0.3">
      <c r="S16518" s="142"/>
      <c r="T16518" s="142"/>
    </row>
    <row r="16519" spans="19:20" x14ac:dyDescent="0.3">
      <c r="S16519" s="142"/>
      <c r="T16519" s="142"/>
    </row>
    <row r="16520" spans="19:20" x14ac:dyDescent="0.3">
      <c r="S16520" s="142"/>
      <c r="T16520" s="142"/>
    </row>
    <row r="16521" spans="19:20" x14ac:dyDescent="0.3">
      <c r="S16521" s="142"/>
      <c r="T16521" s="142"/>
    </row>
    <row r="16522" spans="19:20" x14ac:dyDescent="0.3">
      <c r="S16522" s="142"/>
      <c r="T16522" s="142"/>
    </row>
    <row r="16523" spans="19:20" x14ac:dyDescent="0.3">
      <c r="S16523" s="142"/>
      <c r="T16523" s="142"/>
    </row>
    <row r="16524" spans="19:20" x14ac:dyDescent="0.3">
      <c r="S16524" s="142"/>
      <c r="T16524" s="142"/>
    </row>
    <row r="16525" spans="19:20" x14ac:dyDescent="0.3">
      <c r="S16525" s="142"/>
      <c r="T16525" s="142"/>
    </row>
    <row r="16526" spans="19:20" x14ac:dyDescent="0.3">
      <c r="S16526" s="142"/>
      <c r="T16526" s="142"/>
    </row>
    <row r="16527" spans="19:20" x14ac:dyDescent="0.3">
      <c r="S16527" s="142"/>
      <c r="T16527" s="142"/>
    </row>
    <row r="16528" spans="19:20" x14ac:dyDescent="0.3">
      <c r="S16528" s="142"/>
      <c r="T16528" s="142"/>
    </row>
    <row r="16529" spans="19:20" x14ac:dyDescent="0.3">
      <c r="S16529" s="142"/>
      <c r="T16529" s="142"/>
    </row>
    <row r="16530" spans="19:20" x14ac:dyDescent="0.3">
      <c r="S16530" s="142"/>
      <c r="T16530" s="142"/>
    </row>
    <row r="16531" spans="19:20" x14ac:dyDescent="0.3">
      <c r="S16531" s="142"/>
      <c r="T16531" s="142"/>
    </row>
    <row r="16532" spans="19:20" x14ac:dyDescent="0.3">
      <c r="S16532" s="142"/>
      <c r="T16532" s="142"/>
    </row>
    <row r="16533" spans="19:20" x14ac:dyDescent="0.3">
      <c r="S16533" s="142"/>
      <c r="T16533" s="142"/>
    </row>
    <row r="16534" spans="19:20" x14ac:dyDescent="0.3">
      <c r="S16534" s="142"/>
      <c r="T16534" s="142"/>
    </row>
    <row r="16535" spans="19:20" x14ac:dyDescent="0.3">
      <c r="S16535" s="142"/>
      <c r="T16535" s="142"/>
    </row>
    <row r="16536" spans="19:20" x14ac:dyDescent="0.3">
      <c r="S16536" s="142"/>
      <c r="T16536" s="142"/>
    </row>
    <row r="16537" spans="19:20" x14ac:dyDescent="0.3">
      <c r="S16537" s="142"/>
      <c r="T16537" s="142"/>
    </row>
    <row r="16538" spans="19:20" x14ac:dyDescent="0.3">
      <c r="S16538" s="142"/>
      <c r="T16538" s="142"/>
    </row>
    <row r="16539" spans="19:20" x14ac:dyDescent="0.3">
      <c r="S16539" s="142"/>
      <c r="T16539" s="142"/>
    </row>
    <row r="16540" spans="19:20" x14ac:dyDescent="0.3">
      <c r="S16540" s="142"/>
      <c r="T16540" s="142"/>
    </row>
    <row r="16541" spans="19:20" x14ac:dyDescent="0.3">
      <c r="S16541" s="142"/>
      <c r="T16541" s="142"/>
    </row>
    <row r="16542" spans="19:20" x14ac:dyDescent="0.3">
      <c r="S16542" s="142"/>
      <c r="T16542" s="142"/>
    </row>
    <row r="16543" spans="19:20" x14ac:dyDescent="0.3">
      <c r="S16543" s="142"/>
      <c r="T16543" s="142"/>
    </row>
    <row r="16544" spans="19:20" x14ac:dyDescent="0.3">
      <c r="S16544" s="142"/>
      <c r="T16544" s="142"/>
    </row>
    <row r="16545" spans="19:20" x14ac:dyDescent="0.3">
      <c r="S16545" s="142"/>
      <c r="T16545" s="142"/>
    </row>
    <row r="16546" spans="19:20" x14ac:dyDescent="0.3">
      <c r="S16546" s="142"/>
      <c r="T16546" s="142"/>
    </row>
    <row r="16547" spans="19:20" x14ac:dyDescent="0.3">
      <c r="S16547" s="142"/>
      <c r="T16547" s="142"/>
    </row>
    <row r="16548" spans="19:20" x14ac:dyDescent="0.3">
      <c r="S16548" s="142"/>
      <c r="T16548" s="142"/>
    </row>
    <row r="16549" spans="19:20" x14ac:dyDescent="0.3">
      <c r="S16549" s="142"/>
      <c r="T16549" s="142"/>
    </row>
    <row r="16550" spans="19:20" x14ac:dyDescent="0.3">
      <c r="S16550" s="142"/>
      <c r="T16550" s="142"/>
    </row>
    <row r="16551" spans="19:20" x14ac:dyDescent="0.3">
      <c r="S16551" s="142"/>
      <c r="T16551" s="142"/>
    </row>
    <row r="16552" spans="19:20" x14ac:dyDescent="0.3">
      <c r="S16552" s="142"/>
      <c r="T16552" s="142"/>
    </row>
    <row r="16553" spans="19:20" x14ac:dyDescent="0.3">
      <c r="S16553" s="142"/>
      <c r="T16553" s="142"/>
    </row>
    <row r="16554" spans="19:20" x14ac:dyDescent="0.3">
      <c r="S16554" s="142"/>
      <c r="T16554" s="142"/>
    </row>
    <row r="16555" spans="19:20" x14ac:dyDescent="0.3">
      <c r="S16555" s="142"/>
      <c r="T16555" s="142"/>
    </row>
    <row r="16556" spans="19:20" x14ac:dyDescent="0.3">
      <c r="S16556" s="142"/>
      <c r="T16556" s="142"/>
    </row>
    <row r="16557" spans="19:20" x14ac:dyDescent="0.3">
      <c r="S16557" s="142"/>
      <c r="T16557" s="142"/>
    </row>
    <row r="16558" spans="19:20" x14ac:dyDescent="0.3">
      <c r="S16558" s="142"/>
      <c r="T16558" s="142"/>
    </row>
    <row r="16559" spans="19:20" x14ac:dyDescent="0.3">
      <c r="S16559" s="142"/>
      <c r="T16559" s="142"/>
    </row>
    <row r="16560" spans="19:20" x14ac:dyDescent="0.3">
      <c r="S16560" s="142"/>
      <c r="T16560" s="142"/>
    </row>
    <row r="16561" spans="19:20" x14ac:dyDescent="0.3">
      <c r="S16561" s="142"/>
      <c r="T16561" s="142"/>
    </row>
    <row r="16562" spans="19:20" x14ac:dyDescent="0.3">
      <c r="S16562" s="142"/>
      <c r="T16562" s="142"/>
    </row>
    <row r="16563" spans="19:20" x14ac:dyDescent="0.3">
      <c r="S16563" s="142"/>
      <c r="T16563" s="142"/>
    </row>
    <row r="16564" spans="19:20" x14ac:dyDescent="0.3">
      <c r="S16564" s="142"/>
      <c r="T16564" s="142"/>
    </row>
    <row r="16565" spans="19:20" x14ac:dyDescent="0.3">
      <c r="S16565" s="142"/>
      <c r="T16565" s="142"/>
    </row>
    <row r="16566" spans="19:20" x14ac:dyDescent="0.3">
      <c r="S16566" s="142"/>
      <c r="T16566" s="142"/>
    </row>
    <row r="16567" spans="19:20" x14ac:dyDescent="0.3">
      <c r="S16567" s="142"/>
      <c r="T16567" s="142"/>
    </row>
    <row r="16568" spans="19:20" x14ac:dyDescent="0.3">
      <c r="S16568" s="142"/>
      <c r="T16568" s="142"/>
    </row>
    <row r="16569" spans="19:20" x14ac:dyDescent="0.3">
      <c r="S16569" s="142"/>
      <c r="T16569" s="142"/>
    </row>
    <row r="16570" spans="19:20" x14ac:dyDescent="0.3">
      <c r="S16570" s="142"/>
      <c r="T16570" s="142"/>
    </row>
    <row r="16571" spans="19:20" x14ac:dyDescent="0.3">
      <c r="S16571" s="142"/>
      <c r="T16571" s="142"/>
    </row>
    <row r="16572" spans="19:20" x14ac:dyDescent="0.3">
      <c r="S16572" s="142"/>
      <c r="T16572" s="142"/>
    </row>
    <row r="16573" spans="19:20" x14ac:dyDescent="0.3">
      <c r="S16573" s="142"/>
      <c r="T16573" s="142"/>
    </row>
    <row r="16574" spans="19:20" x14ac:dyDescent="0.3">
      <c r="S16574" s="142"/>
      <c r="T16574" s="142"/>
    </row>
    <row r="16575" spans="19:20" x14ac:dyDescent="0.3">
      <c r="S16575" s="142"/>
      <c r="T16575" s="142"/>
    </row>
    <row r="16576" spans="19:20" x14ac:dyDescent="0.3">
      <c r="S16576" s="142"/>
      <c r="T16576" s="142"/>
    </row>
    <row r="16577" spans="19:20" x14ac:dyDescent="0.3">
      <c r="S16577" s="142"/>
      <c r="T16577" s="142"/>
    </row>
    <row r="16578" spans="19:20" x14ac:dyDescent="0.3">
      <c r="S16578" s="142"/>
      <c r="T16578" s="142"/>
    </row>
    <row r="16579" spans="19:20" x14ac:dyDescent="0.3">
      <c r="S16579" s="142"/>
      <c r="T16579" s="142"/>
    </row>
    <row r="16580" spans="19:20" x14ac:dyDescent="0.3">
      <c r="S16580" s="142"/>
      <c r="T16580" s="142"/>
    </row>
    <row r="16581" spans="19:20" x14ac:dyDescent="0.3">
      <c r="S16581" s="142"/>
      <c r="T16581" s="142"/>
    </row>
    <row r="16582" spans="19:20" x14ac:dyDescent="0.3">
      <c r="S16582" s="142"/>
      <c r="T16582" s="142"/>
    </row>
    <row r="16583" spans="19:20" x14ac:dyDescent="0.3">
      <c r="S16583" s="142"/>
      <c r="T16583" s="142"/>
    </row>
    <row r="16584" spans="19:20" x14ac:dyDescent="0.3">
      <c r="S16584" s="142"/>
      <c r="T16584" s="142"/>
    </row>
    <row r="16585" spans="19:20" x14ac:dyDescent="0.3">
      <c r="S16585" s="142"/>
      <c r="T16585" s="142"/>
    </row>
    <row r="16586" spans="19:20" x14ac:dyDescent="0.3">
      <c r="S16586" s="142"/>
      <c r="T16586" s="142"/>
    </row>
    <row r="16587" spans="19:20" x14ac:dyDescent="0.3">
      <c r="S16587" s="142"/>
      <c r="T16587" s="142"/>
    </row>
    <row r="16588" spans="19:20" x14ac:dyDescent="0.3">
      <c r="S16588" s="142"/>
      <c r="T16588" s="142"/>
    </row>
    <row r="16589" spans="19:20" x14ac:dyDescent="0.3">
      <c r="S16589" s="142"/>
      <c r="T16589" s="142"/>
    </row>
    <row r="16590" spans="19:20" x14ac:dyDescent="0.3">
      <c r="S16590" s="142"/>
      <c r="T16590" s="142"/>
    </row>
    <row r="16591" spans="19:20" x14ac:dyDescent="0.3">
      <c r="S16591" s="142"/>
      <c r="T16591" s="142"/>
    </row>
    <row r="16592" spans="19:20" x14ac:dyDescent="0.3">
      <c r="S16592" s="142"/>
      <c r="T16592" s="142"/>
    </row>
    <row r="16593" spans="19:20" x14ac:dyDescent="0.3">
      <c r="S16593" s="142"/>
      <c r="T16593" s="142"/>
    </row>
    <row r="16594" spans="19:20" x14ac:dyDescent="0.3">
      <c r="S16594" s="142"/>
      <c r="T16594" s="142"/>
    </row>
    <row r="16595" spans="19:20" x14ac:dyDescent="0.3">
      <c r="S16595" s="142"/>
      <c r="T16595" s="142"/>
    </row>
    <row r="16596" spans="19:20" x14ac:dyDescent="0.3">
      <c r="S16596" s="142"/>
      <c r="T16596" s="142"/>
    </row>
    <row r="16597" spans="19:20" x14ac:dyDescent="0.3">
      <c r="S16597" s="142"/>
      <c r="T16597" s="142"/>
    </row>
    <row r="16598" spans="19:20" x14ac:dyDescent="0.3">
      <c r="S16598" s="142"/>
      <c r="T16598" s="142"/>
    </row>
    <row r="16599" spans="19:20" x14ac:dyDescent="0.3">
      <c r="S16599" s="142"/>
      <c r="T16599" s="142"/>
    </row>
    <row r="16600" spans="19:20" x14ac:dyDescent="0.3">
      <c r="S16600" s="142"/>
      <c r="T16600" s="142"/>
    </row>
    <row r="16601" spans="19:20" x14ac:dyDescent="0.3">
      <c r="S16601" s="142"/>
      <c r="T16601" s="142"/>
    </row>
    <row r="16602" spans="19:20" x14ac:dyDescent="0.3">
      <c r="S16602" s="142"/>
      <c r="T16602" s="142"/>
    </row>
    <row r="16603" spans="19:20" x14ac:dyDescent="0.3">
      <c r="S16603" s="142"/>
      <c r="T16603" s="142"/>
    </row>
    <row r="16604" spans="19:20" x14ac:dyDescent="0.3">
      <c r="S16604" s="142"/>
      <c r="T16604" s="142"/>
    </row>
    <row r="16605" spans="19:20" x14ac:dyDescent="0.3">
      <c r="S16605" s="142"/>
      <c r="T16605" s="142"/>
    </row>
    <row r="16606" spans="19:20" x14ac:dyDescent="0.3">
      <c r="S16606" s="142"/>
      <c r="T16606" s="142"/>
    </row>
    <row r="16607" spans="19:20" x14ac:dyDescent="0.3">
      <c r="S16607" s="142"/>
      <c r="T16607" s="142"/>
    </row>
    <row r="16608" spans="19:20" x14ac:dyDescent="0.3">
      <c r="S16608" s="142"/>
      <c r="T16608" s="142"/>
    </row>
    <row r="16609" spans="19:20" x14ac:dyDescent="0.3">
      <c r="S16609" s="142"/>
      <c r="T16609" s="142"/>
    </row>
    <row r="16610" spans="19:20" x14ac:dyDescent="0.3">
      <c r="S16610" s="142"/>
      <c r="T16610" s="142"/>
    </row>
    <row r="16611" spans="19:20" x14ac:dyDescent="0.3">
      <c r="S16611" s="142"/>
      <c r="T16611" s="142"/>
    </row>
    <row r="16612" spans="19:20" x14ac:dyDescent="0.3">
      <c r="S16612" s="142"/>
      <c r="T16612" s="142"/>
    </row>
    <row r="16613" spans="19:20" x14ac:dyDescent="0.3">
      <c r="S16613" s="142"/>
      <c r="T16613" s="142"/>
    </row>
    <row r="16614" spans="19:20" x14ac:dyDescent="0.3">
      <c r="S16614" s="142"/>
      <c r="T16614" s="142"/>
    </row>
    <row r="16615" spans="19:20" x14ac:dyDescent="0.3">
      <c r="S16615" s="142"/>
      <c r="T16615" s="142"/>
    </row>
    <row r="16616" spans="19:20" x14ac:dyDescent="0.3">
      <c r="S16616" s="142"/>
      <c r="T16616" s="142"/>
    </row>
    <row r="16617" spans="19:20" x14ac:dyDescent="0.3">
      <c r="S16617" s="142"/>
      <c r="T16617" s="142"/>
    </row>
    <row r="16618" spans="19:20" x14ac:dyDescent="0.3">
      <c r="S16618" s="142"/>
      <c r="T16618" s="142"/>
    </row>
    <row r="16619" spans="19:20" x14ac:dyDescent="0.3">
      <c r="S16619" s="142"/>
      <c r="T16619" s="142"/>
    </row>
    <row r="16620" spans="19:20" x14ac:dyDescent="0.3">
      <c r="S16620" s="142"/>
      <c r="T16620" s="142"/>
    </row>
    <row r="16621" spans="19:20" x14ac:dyDescent="0.3">
      <c r="S16621" s="142"/>
      <c r="T16621" s="142"/>
    </row>
    <row r="16622" spans="19:20" x14ac:dyDescent="0.3">
      <c r="S16622" s="142"/>
      <c r="T16622" s="142"/>
    </row>
    <row r="16623" spans="19:20" x14ac:dyDescent="0.3">
      <c r="S16623" s="142"/>
      <c r="T16623" s="142"/>
    </row>
    <row r="16624" spans="19:20" x14ac:dyDescent="0.3">
      <c r="S16624" s="142"/>
      <c r="T16624" s="142"/>
    </row>
    <row r="16625" spans="19:20" x14ac:dyDescent="0.3">
      <c r="S16625" s="142"/>
      <c r="T16625" s="142"/>
    </row>
    <row r="16626" spans="19:20" x14ac:dyDescent="0.3">
      <c r="S16626" s="142"/>
      <c r="T16626" s="142"/>
    </row>
    <row r="16627" spans="19:20" x14ac:dyDescent="0.3">
      <c r="S16627" s="142"/>
      <c r="T16627" s="142"/>
    </row>
    <row r="16628" spans="19:20" x14ac:dyDescent="0.3">
      <c r="S16628" s="142"/>
      <c r="T16628" s="142"/>
    </row>
    <row r="16629" spans="19:20" x14ac:dyDescent="0.3">
      <c r="S16629" s="142"/>
      <c r="T16629" s="142"/>
    </row>
    <row r="16630" spans="19:20" x14ac:dyDescent="0.3">
      <c r="S16630" s="142"/>
      <c r="T16630" s="142"/>
    </row>
    <row r="16631" spans="19:20" x14ac:dyDescent="0.3">
      <c r="S16631" s="142"/>
      <c r="T16631" s="142"/>
    </row>
    <row r="16632" spans="19:20" x14ac:dyDescent="0.3">
      <c r="S16632" s="142"/>
      <c r="T16632" s="142"/>
    </row>
    <row r="16633" spans="19:20" x14ac:dyDescent="0.3">
      <c r="S16633" s="142"/>
      <c r="T16633" s="142"/>
    </row>
    <row r="16634" spans="19:20" x14ac:dyDescent="0.3">
      <c r="S16634" s="142"/>
      <c r="T16634" s="142"/>
    </row>
    <row r="16635" spans="19:20" x14ac:dyDescent="0.3">
      <c r="S16635" s="142"/>
      <c r="T16635" s="142"/>
    </row>
    <row r="16636" spans="19:20" x14ac:dyDescent="0.3">
      <c r="S16636" s="142"/>
      <c r="T16636" s="142"/>
    </row>
    <row r="16637" spans="19:20" x14ac:dyDescent="0.3">
      <c r="S16637" s="142"/>
      <c r="T16637" s="142"/>
    </row>
    <row r="16638" spans="19:20" x14ac:dyDescent="0.3">
      <c r="S16638" s="142"/>
      <c r="T16638" s="142"/>
    </row>
    <row r="16639" spans="19:20" x14ac:dyDescent="0.3">
      <c r="S16639" s="142"/>
      <c r="T16639" s="142"/>
    </row>
    <row r="16640" spans="19:20" x14ac:dyDescent="0.3">
      <c r="S16640" s="142"/>
      <c r="T16640" s="142"/>
    </row>
    <row r="16641" spans="19:20" x14ac:dyDescent="0.3">
      <c r="S16641" s="142"/>
      <c r="T16641" s="142"/>
    </row>
    <row r="16642" spans="19:20" x14ac:dyDescent="0.3">
      <c r="S16642" s="142"/>
      <c r="T16642" s="142"/>
    </row>
    <row r="16643" spans="19:20" x14ac:dyDescent="0.3">
      <c r="S16643" s="142"/>
      <c r="T16643" s="142"/>
    </row>
    <row r="16644" spans="19:20" x14ac:dyDescent="0.3">
      <c r="S16644" s="142"/>
      <c r="T16644" s="142"/>
    </row>
    <row r="16645" spans="19:20" x14ac:dyDescent="0.3">
      <c r="S16645" s="142"/>
      <c r="T16645" s="142"/>
    </row>
    <row r="16646" spans="19:20" x14ac:dyDescent="0.3">
      <c r="S16646" s="142"/>
      <c r="T16646" s="142"/>
    </row>
    <row r="16647" spans="19:20" x14ac:dyDescent="0.3">
      <c r="S16647" s="142"/>
      <c r="T16647" s="142"/>
    </row>
    <row r="16648" spans="19:20" x14ac:dyDescent="0.3">
      <c r="S16648" s="142"/>
      <c r="T16648" s="142"/>
    </row>
    <row r="16649" spans="19:20" x14ac:dyDescent="0.3">
      <c r="S16649" s="142"/>
      <c r="T16649" s="142"/>
    </row>
    <row r="16650" spans="19:20" x14ac:dyDescent="0.3">
      <c r="S16650" s="142"/>
      <c r="T16650" s="142"/>
    </row>
    <row r="16651" spans="19:20" x14ac:dyDescent="0.3">
      <c r="S16651" s="142"/>
      <c r="T16651" s="142"/>
    </row>
    <row r="16652" spans="19:20" x14ac:dyDescent="0.3">
      <c r="S16652" s="142"/>
      <c r="T16652" s="142"/>
    </row>
    <row r="16653" spans="19:20" x14ac:dyDescent="0.3">
      <c r="S16653" s="142"/>
      <c r="T16653" s="142"/>
    </row>
    <row r="16654" spans="19:20" x14ac:dyDescent="0.3">
      <c r="S16654" s="142"/>
      <c r="T16654" s="142"/>
    </row>
    <row r="16655" spans="19:20" x14ac:dyDescent="0.3">
      <c r="S16655" s="142"/>
      <c r="T16655" s="142"/>
    </row>
    <row r="16656" spans="19:20" x14ac:dyDescent="0.3">
      <c r="S16656" s="142"/>
      <c r="T16656" s="142"/>
    </row>
    <row r="16657" spans="19:20" x14ac:dyDescent="0.3">
      <c r="S16657" s="142"/>
      <c r="T16657" s="142"/>
    </row>
    <row r="16658" spans="19:20" x14ac:dyDescent="0.3">
      <c r="S16658" s="142"/>
      <c r="T16658" s="142"/>
    </row>
    <row r="16659" spans="19:20" x14ac:dyDescent="0.3">
      <c r="S16659" s="142"/>
      <c r="T16659" s="142"/>
    </row>
    <row r="16660" spans="19:20" x14ac:dyDescent="0.3">
      <c r="S16660" s="142"/>
      <c r="T16660" s="142"/>
    </row>
    <row r="16661" spans="19:20" x14ac:dyDescent="0.3">
      <c r="S16661" s="142"/>
      <c r="T16661" s="142"/>
    </row>
    <row r="16662" spans="19:20" x14ac:dyDescent="0.3">
      <c r="S16662" s="142"/>
      <c r="T16662" s="142"/>
    </row>
    <row r="16663" spans="19:20" x14ac:dyDescent="0.3">
      <c r="S16663" s="142"/>
      <c r="T16663" s="142"/>
    </row>
    <row r="16664" spans="19:20" x14ac:dyDescent="0.3">
      <c r="S16664" s="142"/>
      <c r="T16664" s="142"/>
    </row>
    <row r="16665" spans="19:20" x14ac:dyDescent="0.3">
      <c r="S16665" s="142"/>
      <c r="T16665" s="142"/>
    </row>
    <row r="16666" spans="19:20" x14ac:dyDescent="0.3">
      <c r="S16666" s="142"/>
      <c r="T16666" s="142"/>
    </row>
    <row r="16667" spans="19:20" x14ac:dyDescent="0.3">
      <c r="S16667" s="142"/>
      <c r="T16667" s="142"/>
    </row>
    <row r="16668" spans="19:20" x14ac:dyDescent="0.3">
      <c r="S16668" s="142"/>
      <c r="T16668" s="142"/>
    </row>
    <row r="16669" spans="19:20" x14ac:dyDescent="0.3">
      <c r="S16669" s="142"/>
      <c r="T16669" s="142"/>
    </row>
    <row r="16670" spans="19:20" x14ac:dyDescent="0.3">
      <c r="S16670" s="142"/>
      <c r="T16670" s="142"/>
    </row>
    <row r="16671" spans="19:20" x14ac:dyDescent="0.3">
      <c r="S16671" s="142"/>
      <c r="T16671" s="142"/>
    </row>
    <row r="16672" spans="19:20" x14ac:dyDescent="0.3">
      <c r="S16672" s="142"/>
      <c r="T16672" s="142"/>
    </row>
    <row r="16673" spans="19:20" x14ac:dyDescent="0.3">
      <c r="S16673" s="142"/>
      <c r="T16673" s="142"/>
    </row>
    <row r="16674" spans="19:20" x14ac:dyDescent="0.3">
      <c r="S16674" s="142"/>
      <c r="T16674" s="142"/>
    </row>
    <row r="16675" spans="19:20" x14ac:dyDescent="0.3">
      <c r="S16675" s="142"/>
      <c r="T16675" s="142"/>
    </row>
    <row r="16676" spans="19:20" x14ac:dyDescent="0.3">
      <c r="S16676" s="142"/>
      <c r="T16676" s="142"/>
    </row>
    <row r="16677" spans="19:20" x14ac:dyDescent="0.3">
      <c r="S16677" s="142"/>
      <c r="T16677" s="142"/>
    </row>
    <row r="16678" spans="19:20" x14ac:dyDescent="0.3">
      <c r="S16678" s="142"/>
      <c r="T16678" s="142"/>
    </row>
    <row r="16679" spans="19:20" x14ac:dyDescent="0.3">
      <c r="S16679" s="142"/>
      <c r="T16679" s="142"/>
    </row>
    <row r="16680" spans="19:20" x14ac:dyDescent="0.3">
      <c r="S16680" s="142"/>
      <c r="T16680" s="142"/>
    </row>
    <row r="16681" spans="19:20" x14ac:dyDescent="0.3">
      <c r="S16681" s="142"/>
      <c r="T16681" s="142"/>
    </row>
    <row r="16682" spans="19:20" x14ac:dyDescent="0.3">
      <c r="S16682" s="142"/>
      <c r="T16682" s="142"/>
    </row>
    <row r="16683" spans="19:20" x14ac:dyDescent="0.3">
      <c r="S16683" s="142"/>
      <c r="T16683" s="142"/>
    </row>
    <row r="16684" spans="19:20" x14ac:dyDescent="0.3">
      <c r="S16684" s="142"/>
      <c r="T16684" s="142"/>
    </row>
    <row r="16685" spans="19:20" x14ac:dyDescent="0.3">
      <c r="S16685" s="142"/>
      <c r="T16685" s="142"/>
    </row>
    <row r="16686" spans="19:20" x14ac:dyDescent="0.3">
      <c r="S16686" s="142"/>
      <c r="T16686" s="142"/>
    </row>
    <row r="16687" spans="19:20" x14ac:dyDescent="0.3">
      <c r="S16687" s="142"/>
      <c r="T16687" s="142"/>
    </row>
    <row r="16688" spans="19:20" x14ac:dyDescent="0.3">
      <c r="S16688" s="142"/>
      <c r="T16688" s="142"/>
    </row>
    <row r="16689" spans="19:20" x14ac:dyDescent="0.3">
      <c r="S16689" s="142"/>
      <c r="T16689" s="142"/>
    </row>
    <row r="16690" spans="19:20" x14ac:dyDescent="0.3">
      <c r="S16690" s="142"/>
      <c r="T16690" s="142"/>
    </row>
    <row r="16691" spans="19:20" x14ac:dyDescent="0.3">
      <c r="S16691" s="142"/>
      <c r="T16691" s="142"/>
    </row>
    <row r="16692" spans="19:20" x14ac:dyDescent="0.3">
      <c r="S16692" s="142"/>
      <c r="T16692" s="142"/>
    </row>
    <row r="16693" spans="19:20" x14ac:dyDescent="0.3">
      <c r="S16693" s="142"/>
      <c r="T16693" s="142"/>
    </row>
    <row r="16694" spans="19:20" x14ac:dyDescent="0.3">
      <c r="S16694" s="142"/>
      <c r="T16694" s="142"/>
    </row>
    <row r="16695" spans="19:20" x14ac:dyDescent="0.3">
      <c r="S16695" s="142"/>
      <c r="T16695" s="142"/>
    </row>
    <row r="16696" spans="19:20" x14ac:dyDescent="0.3">
      <c r="S16696" s="142"/>
      <c r="T16696" s="142"/>
    </row>
    <row r="16697" spans="19:20" x14ac:dyDescent="0.3">
      <c r="S16697" s="142"/>
      <c r="T16697" s="142"/>
    </row>
    <row r="16698" spans="19:20" x14ac:dyDescent="0.3">
      <c r="S16698" s="142"/>
      <c r="T16698" s="142"/>
    </row>
    <row r="16699" spans="19:20" x14ac:dyDescent="0.3">
      <c r="S16699" s="142"/>
      <c r="T16699" s="142"/>
    </row>
    <row r="16700" spans="19:20" x14ac:dyDescent="0.3">
      <c r="S16700" s="142"/>
      <c r="T16700" s="142"/>
    </row>
    <row r="16701" spans="19:20" x14ac:dyDescent="0.3">
      <c r="S16701" s="142"/>
      <c r="T16701" s="142"/>
    </row>
    <row r="16702" spans="19:20" x14ac:dyDescent="0.3">
      <c r="S16702" s="142"/>
      <c r="T16702" s="142"/>
    </row>
    <row r="16703" spans="19:20" x14ac:dyDescent="0.3">
      <c r="S16703" s="142"/>
      <c r="T16703" s="142"/>
    </row>
    <row r="16704" spans="19:20" x14ac:dyDescent="0.3">
      <c r="S16704" s="142"/>
      <c r="T16704" s="142"/>
    </row>
    <row r="16705" spans="19:20" x14ac:dyDescent="0.3">
      <c r="S16705" s="142"/>
      <c r="T16705" s="142"/>
    </row>
    <row r="16706" spans="19:20" x14ac:dyDescent="0.3">
      <c r="S16706" s="142"/>
      <c r="T16706" s="142"/>
    </row>
    <row r="16707" spans="19:20" x14ac:dyDescent="0.3">
      <c r="S16707" s="142"/>
      <c r="T16707" s="142"/>
    </row>
    <row r="16708" spans="19:20" x14ac:dyDescent="0.3">
      <c r="S16708" s="142"/>
      <c r="T16708" s="142"/>
    </row>
    <row r="16709" spans="19:20" x14ac:dyDescent="0.3">
      <c r="S16709" s="142"/>
      <c r="T16709" s="142"/>
    </row>
    <row r="16710" spans="19:20" x14ac:dyDescent="0.3">
      <c r="S16710" s="142"/>
      <c r="T16710" s="142"/>
    </row>
    <row r="16711" spans="19:20" x14ac:dyDescent="0.3">
      <c r="S16711" s="142"/>
      <c r="T16711" s="142"/>
    </row>
    <row r="16712" spans="19:20" x14ac:dyDescent="0.3">
      <c r="S16712" s="142"/>
      <c r="T16712" s="142"/>
    </row>
    <row r="16713" spans="19:20" x14ac:dyDescent="0.3">
      <c r="S16713" s="142"/>
      <c r="T16713" s="142"/>
    </row>
    <row r="16714" spans="19:20" x14ac:dyDescent="0.3">
      <c r="S16714" s="142"/>
      <c r="T16714" s="142"/>
    </row>
    <row r="16715" spans="19:20" x14ac:dyDescent="0.3">
      <c r="S16715" s="142"/>
      <c r="T16715" s="142"/>
    </row>
    <row r="16716" spans="19:20" x14ac:dyDescent="0.3">
      <c r="S16716" s="142"/>
      <c r="T16716" s="142"/>
    </row>
    <row r="16717" spans="19:20" x14ac:dyDescent="0.3">
      <c r="S16717" s="142"/>
      <c r="T16717" s="142"/>
    </row>
    <row r="16718" spans="19:20" x14ac:dyDescent="0.3">
      <c r="S16718" s="142"/>
      <c r="T16718" s="142"/>
    </row>
    <row r="16719" spans="19:20" x14ac:dyDescent="0.3">
      <c r="S16719" s="142"/>
      <c r="T16719" s="142"/>
    </row>
    <row r="16720" spans="19:20" x14ac:dyDescent="0.3">
      <c r="S16720" s="142"/>
      <c r="T16720" s="142"/>
    </row>
    <row r="16721" spans="19:20" x14ac:dyDescent="0.3">
      <c r="S16721" s="142"/>
      <c r="T16721" s="142"/>
    </row>
    <row r="16722" spans="19:20" x14ac:dyDescent="0.3">
      <c r="S16722" s="142"/>
      <c r="T16722" s="142"/>
    </row>
    <row r="16723" spans="19:20" x14ac:dyDescent="0.3">
      <c r="S16723" s="142"/>
      <c r="T16723" s="142"/>
    </row>
    <row r="16724" spans="19:20" x14ac:dyDescent="0.3">
      <c r="S16724" s="142"/>
      <c r="T16724" s="142"/>
    </row>
    <row r="16725" spans="19:20" x14ac:dyDescent="0.3">
      <c r="S16725" s="142"/>
      <c r="T16725" s="142"/>
    </row>
    <row r="16726" spans="19:20" x14ac:dyDescent="0.3">
      <c r="S16726" s="142"/>
      <c r="T16726" s="142"/>
    </row>
    <row r="16727" spans="19:20" x14ac:dyDescent="0.3">
      <c r="S16727" s="142"/>
      <c r="T16727" s="142"/>
    </row>
    <row r="16728" spans="19:20" x14ac:dyDescent="0.3">
      <c r="S16728" s="142"/>
      <c r="T16728" s="142"/>
    </row>
    <row r="16729" spans="19:20" x14ac:dyDescent="0.3">
      <c r="S16729" s="142"/>
      <c r="T16729" s="142"/>
    </row>
    <row r="16730" spans="19:20" x14ac:dyDescent="0.3">
      <c r="S16730" s="142"/>
      <c r="T16730" s="142"/>
    </row>
    <row r="16731" spans="19:20" x14ac:dyDescent="0.3">
      <c r="S16731" s="142"/>
      <c r="T16731" s="142"/>
    </row>
    <row r="16732" spans="19:20" x14ac:dyDescent="0.3">
      <c r="S16732" s="142"/>
      <c r="T16732" s="142"/>
    </row>
    <row r="16733" spans="19:20" x14ac:dyDescent="0.3">
      <c r="S16733" s="142"/>
      <c r="T16733" s="142"/>
    </row>
    <row r="16734" spans="19:20" x14ac:dyDescent="0.3">
      <c r="S16734" s="142"/>
      <c r="T16734" s="142"/>
    </row>
    <row r="16735" spans="19:20" x14ac:dyDescent="0.3">
      <c r="S16735" s="142"/>
      <c r="T16735" s="142"/>
    </row>
    <row r="16736" spans="19:20" x14ac:dyDescent="0.3">
      <c r="S16736" s="142"/>
      <c r="T16736" s="142"/>
    </row>
    <row r="16737" spans="19:20" x14ac:dyDescent="0.3">
      <c r="S16737" s="142"/>
      <c r="T16737" s="142"/>
    </row>
    <row r="16738" spans="19:20" x14ac:dyDescent="0.3">
      <c r="S16738" s="142"/>
      <c r="T16738" s="142"/>
    </row>
    <row r="16739" spans="19:20" x14ac:dyDescent="0.3">
      <c r="S16739" s="142"/>
      <c r="T16739" s="142"/>
    </row>
    <row r="16740" spans="19:20" x14ac:dyDescent="0.3">
      <c r="S16740" s="142"/>
      <c r="T16740" s="142"/>
    </row>
    <row r="16741" spans="19:20" x14ac:dyDescent="0.3">
      <c r="S16741" s="142"/>
      <c r="T16741" s="142"/>
    </row>
    <row r="16742" spans="19:20" x14ac:dyDescent="0.3">
      <c r="S16742" s="142"/>
      <c r="T16742" s="142"/>
    </row>
    <row r="16743" spans="19:20" x14ac:dyDescent="0.3">
      <c r="S16743" s="142"/>
      <c r="T16743" s="142"/>
    </row>
    <row r="16744" spans="19:20" x14ac:dyDescent="0.3">
      <c r="S16744" s="142"/>
      <c r="T16744" s="142"/>
    </row>
    <row r="16745" spans="19:20" x14ac:dyDescent="0.3">
      <c r="S16745" s="142"/>
      <c r="T16745" s="142"/>
    </row>
    <row r="16746" spans="19:20" x14ac:dyDescent="0.3">
      <c r="S16746" s="142"/>
      <c r="T16746" s="142"/>
    </row>
    <row r="16747" spans="19:20" x14ac:dyDescent="0.3">
      <c r="S16747" s="142"/>
      <c r="T16747" s="142"/>
    </row>
    <row r="16748" spans="19:20" x14ac:dyDescent="0.3">
      <c r="S16748" s="142"/>
      <c r="T16748" s="142"/>
    </row>
    <row r="16749" spans="19:20" x14ac:dyDescent="0.3">
      <c r="S16749" s="142"/>
      <c r="T16749" s="142"/>
    </row>
    <row r="16750" spans="19:20" x14ac:dyDescent="0.3">
      <c r="S16750" s="142"/>
      <c r="T16750" s="142"/>
    </row>
    <row r="16751" spans="19:20" x14ac:dyDescent="0.3">
      <c r="S16751" s="142"/>
      <c r="T16751" s="142"/>
    </row>
    <row r="16752" spans="19:20" x14ac:dyDescent="0.3">
      <c r="S16752" s="142"/>
      <c r="T16752" s="142"/>
    </row>
    <row r="16753" spans="19:20" x14ac:dyDescent="0.3">
      <c r="S16753" s="142"/>
      <c r="T16753" s="142"/>
    </row>
    <row r="16754" spans="19:20" x14ac:dyDescent="0.3">
      <c r="S16754" s="142"/>
      <c r="T16754" s="142"/>
    </row>
    <row r="16755" spans="19:20" x14ac:dyDescent="0.3">
      <c r="S16755" s="142"/>
      <c r="T16755" s="142"/>
    </row>
    <row r="16756" spans="19:20" x14ac:dyDescent="0.3">
      <c r="S16756" s="142"/>
      <c r="T16756" s="142"/>
    </row>
    <row r="16757" spans="19:20" x14ac:dyDescent="0.3">
      <c r="S16757" s="142"/>
      <c r="T16757" s="142"/>
    </row>
    <row r="16758" spans="19:20" x14ac:dyDescent="0.3">
      <c r="S16758" s="142"/>
      <c r="T16758" s="142"/>
    </row>
    <row r="16759" spans="19:20" x14ac:dyDescent="0.3">
      <c r="S16759" s="142"/>
      <c r="T16759" s="142"/>
    </row>
    <row r="16760" spans="19:20" x14ac:dyDescent="0.3">
      <c r="S16760" s="142"/>
      <c r="T16760" s="142"/>
    </row>
    <row r="16761" spans="19:20" x14ac:dyDescent="0.3">
      <c r="S16761" s="142"/>
      <c r="T16761" s="142"/>
    </row>
    <row r="16762" spans="19:20" x14ac:dyDescent="0.3">
      <c r="S16762" s="142"/>
      <c r="T16762" s="142"/>
    </row>
    <row r="16763" spans="19:20" x14ac:dyDescent="0.3">
      <c r="S16763" s="142"/>
      <c r="T16763" s="142"/>
    </row>
    <row r="16764" spans="19:20" x14ac:dyDescent="0.3">
      <c r="S16764" s="142"/>
      <c r="T16764" s="142"/>
    </row>
    <row r="16765" spans="19:20" x14ac:dyDescent="0.3">
      <c r="S16765" s="142"/>
      <c r="T16765" s="142"/>
    </row>
    <row r="16766" spans="19:20" x14ac:dyDescent="0.3">
      <c r="S16766" s="142"/>
      <c r="T16766" s="142"/>
    </row>
    <row r="16767" spans="19:20" x14ac:dyDescent="0.3">
      <c r="S16767" s="142"/>
      <c r="T16767" s="142"/>
    </row>
    <row r="16768" spans="19:20" x14ac:dyDescent="0.3">
      <c r="S16768" s="142"/>
      <c r="T16768" s="142"/>
    </row>
    <row r="16769" spans="19:20" x14ac:dyDescent="0.3">
      <c r="S16769" s="142"/>
      <c r="T16769" s="142"/>
    </row>
    <row r="16770" spans="19:20" x14ac:dyDescent="0.3">
      <c r="S16770" s="142"/>
      <c r="T16770" s="142"/>
    </row>
    <row r="16771" spans="19:20" x14ac:dyDescent="0.3">
      <c r="S16771" s="142"/>
      <c r="T16771" s="142"/>
    </row>
    <row r="16772" spans="19:20" x14ac:dyDescent="0.3">
      <c r="S16772" s="142"/>
      <c r="T16772" s="142"/>
    </row>
    <row r="16773" spans="19:20" x14ac:dyDescent="0.3">
      <c r="S16773" s="142"/>
      <c r="T16773" s="142"/>
    </row>
    <row r="16774" spans="19:20" x14ac:dyDescent="0.3">
      <c r="S16774" s="142"/>
      <c r="T16774" s="142"/>
    </row>
    <row r="16775" spans="19:20" x14ac:dyDescent="0.3">
      <c r="S16775" s="142"/>
      <c r="T16775" s="142"/>
    </row>
    <row r="16776" spans="19:20" x14ac:dyDescent="0.3">
      <c r="S16776" s="142"/>
      <c r="T16776" s="142"/>
    </row>
    <row r="16777" spans="19:20" x14ac:dyDescent="0.3">
      <c r="S16777" s="142"/>
      <c r="T16777" s="142"/>
    </row>
    <row r="16778" spans="19:20" x14ac:dyDescent="0.3">
      <c r="S16778" s="142"/>
      <c r="T16778" s="142"/>
    </row>
    <row r="16779" spans="19:20" x14ac:dyDescent="0.3">
      <c r="S16779" s="142"/>
      <c r="T16779" s="142"/>
    </row>
    <row r="16780" spans="19:20" x14ac:dyDescent="0.3">
      <c r="S16780" s="142"/>
      <c r="T16780" s="142"/>
    </row>
    <row r="16781" spans="19:20" x14ac:dyDescent="0.3">
      <c r="S16781" s="142"/>
      <c r="T16781" s="142"/>
    </row>
    <row r="16782" spans="19:20" x14ac:dyDescent="0.3">
      <c r="S16782" s="142"/>
      <c r="T16782" s="142"/>
    </row>
    <row r="16783" spans="19:20" x14ac:dyDescent="0.3">
      <c r="S16783" s="142"/>
      <c r="T16783" s="142"/>
    </row>
    <row r="16784" spans="19:20" x14ac:dyDescent="0.3">
      <c r="S16784" s="142"/>
      <c r="T16784" s="142"/>
    </row>
    <row r="16785" spans="19:20" x14ac:dyDescent="0.3">
      <c r="S16785" s="142"/>
      <c r="T16785" s="142"/>
    </row>
    <row r="16786" spans="19:20" x14ac:dyDescent="0.3">
      <c r="S16786" s="142"/>
      <c r="T16786" s="142"/>
    </row>
    <row r="16787" spans="19:20" x14ac:dyDescent="0.3">
      <c r="S16787" s="142"/>
      <c r="T16787" s="142"/>
    </row>
    <row r="16788" spans="19:20" x14ac:dyDescent="0.3">
      <c r="S16788" s="142"/>
      <c r="T16788" s="142"/>
    </row>
    <row r="16789" spans="19:20" x14ac:dyDescent="0.3">
      <c r="S16789" s="142"/>
      <c r="T16789" s="142"/>
    </row>
    <row r="16790" spans="19:20" x14ac:dyDescent="0.3">
      <c r="S16790" s="142"/>
      <c r="T16790" s="142"/>
    </row>
    <row r="16791" spans="19:20" x14ac:dyDescent="0.3">
      <c r="S16791" s="142"/>
      <c r="T16791" s="142"/>
    </row>
    <row r="16792" spans="19:20" x14ac:dyDescent="0.3">
      <c r="S16792" s="142"/>
      <c r="T16792" s="142"/>
    </row>
    <row r="16793" spans="19:20" x14ac:dyDescent="0.3">
      <c r="S16793" s="142"/>
      <c r="T16793" s="142"/>
    </row>
    <row r="16794" spans="19:20" x14ac:dyDescent="0.3">
      <c r="S16794" s="142"/>
      <c r="T16794" s="142"/>
    </row>
    <row r="16795" spans="19:20" x14ac:dyDescent="0.3">
      <c r="S16795" s="142"/>
      <c r="T16795" s="142"/>
    </row>
    <row r="16796" spans="19:20" x14ac:dyDescent="0.3">
      <c r="S16796" s="142"/>
      <c r="T16796" s="142"/>
    </row>
    <row r="16797" spans="19:20" x14ac:dyDescent="0.3">
      <c r="S16797" s="142"/>
      <c r="T16797" s="142"/>
    </row>
    <row r="16798" spans="19:20" x14ac:dyDescent="0.3">
      <c r="S16798" s="142"/>
      <c r="T16798" s="142"/>
    </row>
    <row r="16799" spans="19:20" x14ac:dyDescent="0.3">
      <c r="S16799" s="142"/>
      <c r="T16799" s="142"/>
    </row>
    <row r="16800" spans="19:20" x14ac:dyDescent="0.3">
      <c r="S16800" s="142"/>
      <c r="T16800" s="142"/>
    </row>
    <row r="16801" spans="19:20" x14ac:dyDescent="0.3">
      <c r="S16801" s="142"/>
      <c r="T16801" s="142"/>
    </row>
    <row r="16802" spans="19:20" x14ac:dyDescent="0.3">
      <c r="S16802" s="142"/>
      <c r="T16802" s="142"/>
    </row>
    <row r="16803" spans="19:20" x14ac:dyDescent="0.3">
      <c r="S16803" s="142"/>
      <c r="T16803" s="142"/>
    </row>
    <row r="16804" spans="19:20" x14ac:dyDescent="0.3">
      <c r="S16804" s="142"/>
      <c r="T16804" s="142"/>
    </row>
    <row r="16805" spans="19:20" x14ac:dyDescent="0.3">
      <c r="S16805" s="142"/>
      <c r="T16805" s="142"/>
    </row>
    <row r="16806" spans="19:20" x14ac:dyDescent="0.3">
      <c r="S16806" s="142"/>
      <c r="T16806" s="142"/>
    </row>
    <row r="16807" spans="19:20" x14ac:dyDescent="0.3">
      <c r="S16807" s="142"/>
      <c r="T16807" s="142"/>
    </row>
    <row r="16808" spans="19:20" x14ac:dyDescent="0.3">
      <c r="S16808" s="142"/>
      <c r="T16808" s="142"/>
    </row>
    <row r="16809" spans="19:20" x14ac:dyDescent="0.3">
      <c r="S16809" s="142"/>
      <c r="T16809" s="142"/>
    </row>
    <row r="16810" spans="19:20" x14ac:dyDescent="0.3">
      <c r="S16810" s="142"/>
      <c r="T16810" s="142"/>
    </row>
    <row r="16811" spans="19:20" x14ac:dyDescent="0.3">
      <c r="S16811" s="142"/>
      <c r="T16811" s="142"/>
    </row>
    <row r="16812" spans="19:20" x14ac:dyDescent="0.3">
      <c r="S16812" s="142"/>
      <c r="T16812" s="142"/>
    </row>
    <row r="16813" spans="19:20" x14ac:dyDescent="0.3">
      <c r="S16813" s="142"/>
      <c r="T16813" s="142"/>
    </row>
    <row r="16814" spans="19:20" x14ac:dyDescent="0.3">
      <c r="S16814" s="142"/>
      <c r="T16814" s="142"/>
    </row>
    <row r="16815" spans="19:20" x14ac:dyDescent="0.3">
      <c r="S16815" s="142"/>
      <c r="T16815" s="142"/>
    </row>
    <row r="16816" spans="19:20" x14ac:dyDescent="0.3">
      <c r="S16816" s="142"/>
      <c r="T16816" s="142"/>
    </row>
    <row r="16817" spans="19:20" x14ac:dyDescent="0.3">
      <c r="S16817" s="142"/>
      <c r="T16817" s="142"/>
    </row>
    <row r="16818" spans="19:20" x14ac:dyDescent="0.3">
      <c r="S16818" s="142"/>
      <c r="T16818" s="142"/>
    </row>
    <row r="16819" spans="19:20" x14ac:dyDescent="0.3">
      <c r="S16819" s="142"/>
      <c r="T16819" s="142"/>
    </row>
    <row r="16820" spans="19:20" x14ac:dyDescent="0.3">
      <c r="S16820" s="142"/>
      <c r="T16820" s="142"/>
    </row>
    <row r="16821" spans="19:20" x14ac:dyDescent="0.3">
      <c r="S16821" s="142"/>
      <c r="T16821" s="142"/>
    </row>
    <row r="16822" spans="19:20" x14ac:dyDescent="0.3">
      <c r="S16822" s="142"/>
      <c r="T16822" s="142"/>
    </row>
    <row r="16823" spans="19:20" x14ac:dyDescent="0.3">
      <c r="S16823" s="142"/>
      <c r="T16823" s="142"/>
    </row>
    <row r="16824" spans="19:20" x14ac:dyDescent="0.3">
      <c r="S16824" s="142"/>
      <c r="T16824" s="142"/>
    </row>
    <row r="16825" spans="19:20" x14ac:dyDescent="0.3">
      <c r="S16825" s="142"/>
      <c r="T16825" s="142"/>
    </row>
    <row r="16826" spans="19:20" x14ac:dyDescent="0.3">
      <c r="S16826" s="142"/>
      <c r="T16826" s="142"/>
    </row>
    <row r="16827" spans="19:20" x14ac:dyDescent="0.3">
      <c r="S16827" s="142"/>
      <c r="T16827" s="142"/>
    </row>
    <row r="16828" spans="19:20" x14ac:dyDescent="0.3">
      <c r="S16828" s="142"/>
      <c r="T16828" s="142"/>
    </row>
    <row r="16829" spans="19:20" x14ac:dyDescent="0.3">
      <c r="S16829" s="142"/>
      <c r="T16829" s="142"/>
    </row>
    <row r="16830" spans="19:20" x14ac:dyDescent="0.3">
      <c r="S16830" s="142"/>
      <c r="T16830" s="142"/>
    </row>
    <row r="16831" spans="19:20" x14ac:dyDescent="0.3">
      <c r="S16831" s="142"/>
      <c r="T16831" s="142"/>
    </row>
    <row r="16832" spans="19:20" x14ac:dyDescent="0.3">
      <c r="S16832" s="142"/>
      <c r="T16832" s="142"/>
    </row>
    <row r="16833" spans="19:20" x14ac:dyDescent="0.3">
      <c r="S16833" s="142"/>
      <c r="T16833" s="142"/>
    </row>
    <row r="16834" spans="19:20" x14ac:dyDescent="0.3">
      <c r="S16834" s="142"/>
      <c r="T16834" s="142"/>
    </row>
    <row r="16835" spans="19:20" x14ac:dyDescent="0.3">
      <c r="S16835" s="142"/>
      <c r="T16835" s="142"/>
    </row>
    <row r="16836" spans="19:20" x14ac:dyDescent="0.3">
      <c r="S16836" s="142"/>
      <c r="T16836" s="142"/>
    </row>
    <row r="16837" spans="19:20" x14ac:dyDescent="0.3">
      <c r="S16837" s="142"/>
      <c r="T16837" s="142"/>
    </row>
    <row r="16838" spans="19:20" x14ac:dyDescent="0.3">
      <c r="S16838" s="142"/>
      <c r="T16838" s="142"/>
    </row>
    <row r="16839" spans="19:20" x14ac:dyDescent="0.3">
      <c r="S16839" s="142"/>
      <c r="T16839" s="142"/>
    </row>
    <row r="16840" spans="19:20" x14ac:dyDescent="0.3">
      <c r="S16840" s="142"/>
      <c r="T16840" s="142"/>
    </row>
    <row r="16841" spans="19:20" x14ac:dyDescent="0.3">
      <c r="S16841" s="142"/>
      <c r="T16841" s="142"/>
    </row>
    <row r="16842" spans="19:20" x14ac:dyDescent="0.3">
      <c r="S16842" s="142"/>
      <c r="T16842" s="142"/>
    </row>
    <row r="16843" spans="19:20" x14ac:dyDescent="0.3">
      <c r="S16843" s="142"/>
      <c r="T16843" s="142"/>
    </row>
    <row r="16844" spans="19:20" x14ac:dyDescent="0.3">
      <c r="S16844" s="142"/>
      <c r="T16844" s="142"/>
    </row>
    <row r="16845" spans="19:20" x14ac:dyDescent="0.3">
      <c r="S16845" s="142"/>
      <c r="T16845" s="142"/>
    </row>
    <row r="16846" spans="19:20" x14ac:dyDescent="0.3">
      <c r="S16846" s="142"/>
      <c r="T16846" s="142"/>
    </row>
    <row r="16847" spans="19:20" x14ac:dyDescent="0.3">
      <c r="S16847" s="142"/>
      <c r="T16847" s="142"/>
    </row>
    <row r="16848" spans="19:20" x14ac:dyDescent="0.3">
      <c r="S16848" s="142"/>
      <c r="T16848" s="142"/>
    </row>
    <row r="16849" spans="19:20" x14ac:dyDescent="0.3">
      <c r="S16849" s="142"/>
      <c r="T16849" s="142"/>
    </row>
    <row r="16850" spans="19:20" x14ac:dyDescent="0.3">
      <c r="S16850" s="142"/>
      <c r="T16850" s="142"/>
    </row>
    <row r="16851" spans="19:20" x14ac:dyDescent="0.3">
      <c r="S16851" s="142"/>
      <c r="T16851" s="142"/>
    </row>
    <row r="16852" spans="19:20" x14ac:dyDescent="0.3">
      <c r="S16852" s="142"/>
      <c r="T16852" s="142"/>
    </row>
    <row r="16853" spans="19:20" x14ac:dyDescent="0.3">
      <c r="S16853" s="142"/>
      <c r="T16853" s="142"/>
    </row>
    <row r="16854" spans="19:20" x14ac:dyDescent="0.3">
      <c r="S16854" s="142"/>
      <c r="T16854" s="142"/>
    </row>
    <row r="16855" spans="19:20" x14ac:dyDescent="0.3">
      <c r="S16855" s="142"/>
      <c r="T16855" s="142"/>
    </row>
    <row r="16856" spans="19:20" x14ac:dyDescent="0.3">
      <c r="S16856" s="142"/>
      <c r="T16856" s="142"/>
    </row>
    <row r="16857" spans="19:20" x14ac:dyDescent="0.3">
      <c r="S16857" s="142"/>
      <c r="T16857" s="142"/>
    </row>
    <row r="16858" spans="19:20" x14ac:dyDescent="0.3">
      <c r="S16858" s="142"/>
      <c r="T16858" s="142"/>
    </row>
    <row r="16859" spans="19:20" x14ac:dyDescent="0.3">
      <c r="S16859" s="142"/>
      <c r="T16859" s="142"/>
    </row>
    <row r="16860" spans="19:20" x14ac:dyDescent="0.3">
      <c r="S16860" s="142"/>
      <c r="T16860" s="142"/>
    </row>
    <row r="16861" spans="19:20" x14ac:dyDescent="0.3">
      <c r="S16861" s="142"/>
      <c r="T16861" s="142"/>
    </row>
    <row r="16862" spans="19:20" x14ac:dyDescent="0.3">
      <c r="S16862" s="142"/>
      <c r="T16862" s="142"/>
    </row>
    <row r="16863" spans="19:20" x14ac:dyDescent="0.3">
      <c r="S16863" s="142"/>
      <c r="T16863" s="142"/>
    </row>
    <row r="16864" spans="19:20" x14ac:dyDescent="0.3">
      <c r="S16864" s="142"/>
      <c r="T16864" s="142"/>
    </row>
    <row r="16865" spans="19:20" x14ac:dyDescent="0.3">
      <c r="S16865" s="142"/>
      <c r="T16865" s="142"/>
    </row>
    <row r="16866" spans="19:20" x14ac:dyDescent="0.3">
      <c r="S16866" s="142"/>
      <c r="T16866" s="142"/>
    </row>
    <row r="16867" spans="19:20" x14ac:dyDescent="0.3">
      <c r="S16867" s="142"/>
      <c r="T16867" s="142"/>
    </row>
    <row r="16868" spans="19:20" x14ac:dyDescent="0.3">
      <c r="S16868" s="142"/>
      <c r="T16868" s="142"/>
    </row>
    <row r="16869" spans="19:20" x14ac:dyDescent="0.3">
      <c r="S16869" s="142"/>
      <c r="T16869" s="142"/>
    </row>
    <row r="16870" spans="19:20" x14ac:dyDescent="0.3">
      <c r="S16870" s="142"/>
      <c r="T16870" s="142"/>
    </row>
    <row r="16871" spans="19:20" x14ac:dyDescent="0.3">
      <c r="S16871" s="142"/>
      <c r="T16871" s="142"/>
    </row>
    <row r="16872" spans="19:20" x14ac:dyDescent="0.3">
      <c r="S16872" s="142"/>
      <c r="T16872" s="142"/>
    </row>
    <row r="16873" spans="19:20" x14ac:dyDescent="0.3">
      <c r="S16873" s="142"/>
      <c r="T16873" s="142"/>
    </row>
    <row r="16874" spans="19:20" x14ac:dyDescent="0.3">
      <c r="S16874" s="142"/>
      <c r="T16874" s="142"/>
    </row>
    <row r="16875" spans="19:20" x14ac:dyDescent="0.3">
      <c r="S16875" s="142"/>
      <c r="T16875" s="142"/>
    </row>
    <row r="16876" spans="19:20" x14ac:dyDescent="0.3">
      <c r="S16876" s="142"/>
      <c r="T16876" s="142"/>
    </row>
    <row r="16877" spans="19:20" x14ac:dyDescent="0.3">
      <c r="S16877" s="142"/>
      <c r="T16877" s="142"/>
    </row>
    <row r="16878" spans="19:20" x14ac:dyDescent="0.3">
      <c r="S16878" s="142"/>
      <c r="T16878" s="142"/>
    </row>
    <row r="16879" spans="19:20" x14ac:dyDescent="0.3">
      <c r="S16879" s="142"/>
      <c r="T16879" s="142"/>
    </row>
    <row r="16880" spans="19:20" x14ac:dyDescent="0.3">
      <c r="S16880" s="142"/>
      <c r="T16880" s="142"/>
    </row>
    <row r="16881" spans="19:20" x14ac:dyDescent="0.3">
      <c r="S16881" s="142"/>
      <c r="T16881" s="142"/>
    </row>
    <row r="16882" spans="19:20" x14ac:dyDescent="0.3">
      <c r="S16882" s="142"/>
      <c r="T16882" s="142"/>
    </row>
    <row r="16883" spans="19:20" x14ac:dyDescent="0.3">
      <c r="S16883" s="142"/>
      <c r="T16883" s="142"/>
    </row>
    <row r="16884" spans="19:20" x14ac:dyDescent="0.3">
      <c r="S16884" s="142"/>
      <c r="T16884" s="142"/>
    </row>
    <row r="16885" spans="19:20" x14ac:dyDescent="0.3">
      <c r="S16885" s="142"/>
      <c r="T16885" s="142"/>
    </row>
    <row r="16886" spans="19:20" x14ac:dyDescent="0.3">
      <c r="S16886" s="142"/>
      <c r="T16886" s="142"/>
    </row>
    <row r="16887" spans="19:20" x14ac:dyDescent="0.3">
      <c r="S16887" s="142"/>
      <c r="T16887" s="142"/>
    </row>
    <row r="16888" spans="19:20" x14ac:dyDescent="0.3">
      <c r="S16888" s="142"/>
      <c r="T16888" s="142"/>
    </row>
    <row r="16889" spans="19:20" x14ac:dyDescent="0.3">
      <c r="S16889" s="142"/>
      <c r="T16889" s="142"/>
    </row>
    <row r="16890" spans="19:20" x14ac:dyDescent="0.3">
      <c r="S16890" s="142"/>
      <c r="T16890" s="142"/>
    </row>
    <row r="16891" spans="19:20" x14ac:dyDescent="0.3">
      <c r="S16891" s="142"/>
      <c r="T16891" s="142"/>
    </row>
    <row r="16892" spans="19:20" x14ac:dyDescent="0.3">
      <c r="S16892" s="142"/>
      <c r="T16892" s="142"/>
    </row>
    <row r="16893" spans="19:20" x14ac:dyDescent="0.3">
      <c r="S16893" s="142"/>
      <c r="T16893" s="142"/>
    </row>
    <row r="16894" spans="19:20" x14ac:dyDescent="0.3">
      <c r="S16894" s="142"/>
      <c r="T16894" s="142"/>
    </row>
    <row r="16895" spans="19:20" x14ac:dyDescent="0.3">
      <c r="S16895" s="142"/>
      <c r="T16895" s="142"/>
    </row>
    <row r="16896" spans="19:20" x14ac:dyDescent="0.3">
      <c r="S16896" s="142"/>
      <c r="T16896" s="142"/>
    </row>
    <row r="16897" spans="19:20" x14ac:dyDescent="0.3">
      <c r="S16897" s="142"/>
      <c r="T16897" s="142"/>
    </row>
    <row r="16898" spans="19:20" x14ac:dyDescent="0.3">
      <c r="S16898" s="142"/>
      <c r="T16898" s="142"/>
    </row>
    <row r="16899" spans="19:20" x14ac:dyDescent="0.3">
      <c r="S16899" s="142"/>
      <c r="T16899" s="142"/>
    </row>
    <row r="16900" spans="19:20" x14ac:dyDescent="0.3">
      <c r="S16900" s="142"/>
      <c r="T16900" s="142"/>
    </row>
    <row r="16901" spans="19:20" x14ac:dyDescent="0.3">
      <c r="S16901" s="142"/>
      <c r="T16901" s="142"/>
    </row>
    <row r="16902" spans="19:20" x14ac:dyDescent="0.3">
      <c r="S16902" s="142"/>
      <c r="T16902" s="142"/>
    </row>
    <row r="16903" spans="19:20" x14ac:dyDescent="0.3">
      <c r="S16903" s="142"/>
      <c r="T16903" s="142"/>
    </row>
    <row r="16904" spans="19:20" x14ac:dyDescent="0.3">
      <c r="S16904" s="142"/>
      <c r="T16904" s="142"/>
    </row>
    <row r="16905" spans="19:20" x14ac:dyDescent="0.3">
      <c r="S16905" s="142"/>
      <c r="T16905" s="142"/>
    </row>
    <row r="16906" spans="19:20" x14ac:dyDescent="0.3">
      <c r="S16906" s="142"/>
      <c r="T16906" s="142"/>
    </row>
    <row r="16907" spans="19:20" x14ac:dyDescent="0.3">
      <c r="S16907" s="142"/>
      <c r="T16907" s="142"/>
    </row>
    <row r="16908" spans="19:20" x14ac:dyDescent="0.3">
      <c r="S16908" s="142"/>
      <c r="T16908" s="142"/>
    </row>
    <row r="16909" spans="19:20" x14ac:dyDescent="0.3">
      <c r="S16909" s="142"/>
      <c r="T16909" s="142"/>
    </row>
    <row r="16910" spans="19:20" x14ac:dyDescent="0.3">
      <c r="S16910" s="142"/>
      <c r="T16910" s="142"/>
    </row>
    <row r="16911" spans="19:20" x14ac:dyDescent="0.3">
      <c r="S16911" s="142"/>
      <c r="T16911" s="142"/>
    </row>
    <row r="16912" spans="19:20" x14ac:dyDescent="0.3">
      <c r="S16912" s="142"/>
      <c r="T16912" s="142"/>
    </row>
    <row r="16913" spans="19:20" x14ac:dyDescent="0.3">
      <c r="S16913" s="142"/>
      <c r="T16913" s="142"/>
    </row>
    <row r="16914" spans="19:20" x14ac:dyDescent="0.3">
      <c r="S16914" s="142"/>
      <c r="T16914" s="142"/>
    </row>
    <row r="16915" spans="19:20" x14ac:dyDescent="0.3">
      <c r="S16915" s="142"/>
      <c r="T16915" s="142"/>
    </row>
    <row r="16916" spans="19:20" x14ac:dyDescent="0.3">
      <c r="S16916" s="142"/>
      <c r="T16916" s="142"/>
    </row>
    <row r="16917" spans="19:20" x14ac:dyDescent="0.3">
      <c r="S16917" s="142"/>
      <c r="T16917" s="142"/>
    </row>
    <row r="16918" spans="19:20" x14ac:dyDescent="0.3">
      <c r="S16918" s="142"/>
      <c r="T16918" s="142"/>
    </row>
    <row r="16919" spans="19:20" x14ac:dyDescent="0.3">
      <c r="S16919" s="142"/>
      <c r="T16919" s="142"/>
    </row>
    <row r="16920" spans="19:20" x14ac:dyDescent="0.3">
      <c r="S16920" s="142"/>
      <c r="T16920" s="142"/>
    </row>
    <row r="16921" spans="19:20" x14ac:dyDescent="0.3">
      <c r="S16921" s="142"/>
      <c r="T16921" s="142"/>
    </row>
    <row r="16922" spans="19:20" x14ac:dyDescent="0.3">
      <c r="S16922" s="142"/>
      <c r="T16922" s="142"/>
    </row>
    <row r="16923" spans="19:20" x14ac:dyDescent="0.3">
      <c r="S16923" s="142"/>
      <c r="T16923" s="142"/>
    </row>
    <row r="16924" spans="19:20" x14ac:dyDescent="0.3">
      <c r="S16924" s="142"/>
      <c r="T16924" s="142"/>
    </row>
    <row r="16925" spans="19:20" x14ac:dyDescent="0.3">
      <c r="S16925" s="142"/>
      <c r="T16925" s="142"/>
    </row>
    <row r="16926" spans="19:20" x14ac:dyDescent="0.3">
      <c r="S16926" s="142"/>
      <c r="T16926" s="142"/>
    </row>
    <row r="16927" spans="19:20" x14ac:dyDescent="0.3">
      <c r="S16927" s="142"/>
      <c r="T16927" s="142"/>
    </row>
    <row r="16928" spans="19:20" x14ac:dyDescent="0.3">
      <c r="S16928" s="142"/>
      <c r="T16928" s="142"/>
    </row>
    <row r="16929" spans="19:20" x14ac:dyDescent="0.3">
      <c r="S16929" s="142"/>
      <c r="T16929" s="142"/>
    </row>
    <row r="16930" spans="19:20" x14ac:dyDescent="0.3">
      <c r="S16930" s="142"/>
      <c r="T16930" s="142"/>
    </row>
    <row r="16931" spans="19:20" x14ac:dyDescent="0.3">
      <c r="S16931" s="142"/>
      <c r="T16931" s="142"/>
    </row>
    <row r="16932" spans="19:20" x14ac:dyDescent="0.3">
      <c r="S16932" s="142"/>
      <c r="T16932" s="142"/>
    </row>
    <row r="16933" spans="19:20" x14ac:dyDescent="0.3">
      <c r="S16933" s="142"/>
      <c r="T16933" s="142"/>
    </row>
    <row r="16934" spans="19:20" x14ac:dyDescent="0.3">
      <c r="S16934" s="142"/>
      <c r="T16934" s="142"/>
    </row>
    <row r="16935" spans="19:20" x14ac:dyDescent="0.3">
      <c r="S16935" s="142"/>
      <c r="T16935" s="142"/>
    </row>
    <row r="16936" spans="19:20" x14ac:dyDescent="0.3">
      <c r="S16936" s="142"/>
      <c r="T16936" s="142"/>
    </row>
    <row r="16937" spans="19:20" x14ac:dyDescent="0.3">
      <c r="S16937" s="142"/>
      <c r="T16937" s="142"/>
    </row>
    <row r="16938" spans="19:20" x14ac:dyDescent="0.3">
      <c r="S16938" s="142"/>
      <c r="T16938" s="142"/>
    </row>
    <row r="16939" spans="19:20" x14ac:dyDescent="0.3">
      <c r="S16939" s="142"/>
      <c r="T16939" s="142"/>
    </row>
    <row r="16940" spans="19:20" x14ac:dyDescent="0.3">
      <c r="S16940" s="142"/>
      <c r="T16940" s="142"/>
    </row>
    <row r="16941" spans="19:20" x14ac:dyDescent="0.3">
      <c r="S16941" s="142"/>
      <c r="T16941" s="142"/>
    </row>
    <row r="16942" spans="19:20" x14ac:dyDescent="0.3">
      <c r="S16942" s="142"/>
      <c r="T16942" s="142"/>
    </row>
    <row r="16943" spans="19:20" x14ac:dyDescent="0.3">
      <c r="S16943" s="142"/>
      <c r="T16943" s="142"/>
    </row>
    <row r="16944" spans="19:20" x14ac:dyDescent="0.3">
      <c r="S16944" s="142"/>
      <c r="T16944" s="142"/>
    </row>
    <row r="16945" spans="19:20" x14ac:dyDescent="0.3">
      <c r="S16945" s="142"/>
      <c r="T16945" s="142"/>
    </row>
    <row r="16946" spans="19:20" x14ac:dyDescent="0.3">
      <c r="S16946" s="142"/>
      <c r="T16946" s="142"/>
    </row>
    <row r="16947" spans="19:20" x14ac:dyDescent="0.3">
      <c r="S16947" s="142"/>
      <c r="T16947" s="142"/>
    </row>
    <row r="16948" spans="19:20" x14ac:dyDescent="0.3">
      <c r="S16948" s="142"/>
      <c r="T16948" s="142"/>
    </row>
    <row r="16949" spans="19:20" x14ac:dyDescent="0.3">
      <c r="S16949" s="142"/>
      <c r="T16949" s="142"/>
    </row>
    <row r="16950" spans="19:20" x14ac:dyDescent="0.3">
      <c r="S16950" s="142"/>
      <c r="T16950" s="142"/>
    </row>
    <row r="16951" spans="19:20" x14ac:dyDescent="0.3">
      <c r="S16951" s="142"/>
      <c r="T16951" s="142"/>
    </row>
    <row r="16952" spans="19:20" x14ac:dyDescent="0.3">
      <c r="S16952" s="142"/>
      <c r="T16952" s="142"/>
    </row>
    <row r="16953" spans="19:20" x14ac:dyDescent="0.3">
      <c r="S16953" s="142"/>
      <c r="T16953" s="142"/>
    </row>
    <row r="16954" spans="19:20" x14ac:dyDescent="0.3">
      <c r="S16954" s="142"/>
      <c r="T16954" s="142"/>
    </row>
    <row r="16955" spans="19:20" x14ac:dyDescent="0.3">
      <c r="S16955" s="142"/>
      <c r="T16955" s="142"/>
    </row>
    <row r="16956" spans="19:20" x14ac:dyDescent="0.3">
      <c r="S16956" s="142"/>
      <c r="T16956" s="142"/>
    </row>
    <row r="16957" spans="19:20" x14ac:dyDescent="0.3">
      <c r="S16957" s="142"/>
      <c r="T16957" s="142"/>
    </row>
    <row r="16958" spans="19:20" x14ac:dyDescent="0.3">
      <c r="S16958" s="142"/>
      <c r="T16958" s="142"/>
    </row>
    <row r="16959" spans="19:20" x14ac:dyDescent="0.3">
      <c r="S16959" s="142"/>
      <c r="T16959" s="142"/>
    </row>
    <row r="16960" spans="19:20" x14ac:dyDescent="0.3">
      <c r="S16960" s="142"/>
      <c r="T16960" s="142"/>
    </row>
    <row r="16961" spans="19:20" x14ac:dyDescent="0.3">
      <c r="S16961" s="142"/>
      <c r="T16961" s="142"/>
    </row>
    <row r="16962" spans="19:20" x14ac:dyDescent="0.3">
      <c r="S16962" s="142"/>
      <c r="T16962" s="142"/>
    </row>
    <row r="16963" spans="19:20" x14ac:dyDescent="0.3">
      <c r="S16963" s="142"/>
      <c r="T16963" s="142"/>
    </row>
    <row r="16964" spans="19:20" x14ac:dyDescent="0.3">
      <c r="S16964" s="142"/>
      <c r="T16964" s="142"/>
    </row>
    <row r="16965" spans="19:20" x14ac:dyDescent="0.3">
      <c r="S16965" s="142"/>
      <c r="T16965" s="142"/>
    </row>
    <row r="16966" spans="19:20" x14ac:dyDescent="0.3">
      <c r="S16966" s="142"/>
      <c r="T16966" s="142"/>
    </row>
    <row r="16967" spans="19:20" x14ac:dyDescent="0.3">
      <c r="S16967" s="142"/>
      <c r="T16967" s="142"/>
    </row>
    <row r="16968" spans="19:20" x14ac:dyDescent="0.3">
      <c r="S16968" s="142"/>
      <c r="T16968" s="142"/>
    </row>
    <row r="16969" spans="19:20" x14ac:dyDescent="0.3">
      <c r="S16969" s="142"/>
      <c r="T16969" s="142"/>
    </row>
    <row r="16970" spans="19:20" x14ac:dyDescent="0.3">
      <c r="S16970" s="142"/>
      <c r="T16970" s="142"/>
    </row>
    <row r="16971" spans="19:20" x14ac:dyDescent="0.3">
      <c r="S16971" s="142"/>
      <c r="T16971" s="142"/>
    </row>
    <row r="16972" spans="19:20" x14ac:dyDescent="0.3">
      <c r="S16972" s="142"/>
      <c r="T16972" s="142"/>
    </row>
    <row r="16973" spans="19:20" x14ac:dyDescent="0.3">
      <c r="S16973" s="142"/>
      <c r="T16973" s="142"/>
    </row>
    <row r="16974" spans="19:20" x14ac:dyDescent="0.3">
      <c r="S16974" s="142"/>
      <c r="T16974" s="142"/>
    </row>
    <row r="16975" spans="19:20" x14ac:dyDescent="0.3">
      <c r="S16975" s="142"/>
      <c r="T16975" s="142"/>
    </row>
    <row r="16976" spans="19:20" x14ac:dyDescent="0.3">
      <c r="S16976" s="142"/>
      <c r="T16976" s="142"/>
    </row>
    <row r="16977" spans="19:20" x14ac:dyDescent="0.3">
      <c r="S16977" s="142"/>
      <c r="T16977" s="142"/>
    </row>
    <row r="16978" spans="19:20" x14ac:dyDescent="0.3">
      <c r="S16978" s="142"/>
      <c r="T16978" s="142"/>
    </row>
    <row r="16979" spans="19:20" x14ac:dyDescent="0.3">
      <c r="S16979" s="142"/>
      <c r="T16979" s="142"/>
    </row>
    <row r="16980" spans="19:20" x14ac:dyDescent="0.3">
      <c r="S16980" s="142"/>
      <c r="T16980" s="142"/>
    </row>
    <row r="16981" spans="19:20" x14ac:dyDescent="0.3">
      <c r="S16981" s="142"/>
      <c r="T16981" s="142"/>
    </row>
    <row r="16982" spans="19:20" x14ac:dyDescent="0.3">
      <c r="S16982" s="142"/>
      <c r="T16982" s="142"/>
    </row>
    <row r="16983" spans="19:20" x14ac:dyDescent="0.3">
      <c r="S16983" s="142"/>
      <c r="T16983" s="142"/>
    </row>
    <row r="16984" spans="19:20" x14ac:dyDescent="0.3">
      <c r="S16984" s="142"/>
      <c r="T16984" s="142"/>
    </row>
    <row r="16985" spans="19:20" x14ac:dyDescent="0.3">
      <c r="S16985" s="142"/>
      <c r="T16985" s="142"/>
    </row>
    <row r="16986" spans="19:20" x14ac:dyDescent="0.3">
      <c r="S16986" s="142"/>
      <c r="T16986" s="142"/>
    </row>
    <row r="16987" spans="19:20" x14ac:dyDescent="0.3">
      <c r="S16987" s="142"/>
      <c r="T16987" s="142"/>
    </row>
    <row r="16988" spans="19:20" x14ac:dyDescent="0.3">
      <c r="S16988" s="142"/>
      <c r="T16988" s="142"/>
    </row>
    <row r="16989" spans="19:20" x14ac:dyDescent="0.3">
      <c r="S16989" s="142"/>
      <c r="T16989" s="142"/>
    </row>
    <row r="16990" spans="19:20" x14ac:dyDescent="0.3">
      <c r="S16990" s="142"/>
      <c r="T16990" s="142"/>
    </row>
    <row r="16991" spans="19:20" x14ac:dyDescent="0.3">
      <c r="S16991" s="142"/>
      <c r="T16991" s="142"/>
    </row>
    <row r="16992" spans="19:20" x14ac:dyDescent="0.3">
      <c r="S16992" s="142"/>
      <c r="T16992" s="142"/>
    </row>
    <row r="16993" spans="19:20" x14ac:dyDescent="0.3">
      <c r="S16993" s="142"/>
      <c r="T16993" s="142"/>
    </row>
    <row r="16994" spans="19:20" x14ac:dyDescent="0.3">
      <c r="S16994" s="142"/>
      <c r="T16994" s="142"/>
    </row>
    <row r="16995" spans="19:20" x14ac:dyDescent="0.3">
      <c r="S16995" s="142"/>
      <c r="T16995" s="142"/>
    </row>
    <row r="16996" spans="19:20" x14ac:dyDescent="0.3">
      <c r="S16996" s="142"/>
      <c r="T16996" s="142"/>
    </row>
    <row r="16997" spans="19:20" x14ac:dyDescent="0.3">
      <c r="S16997" s="142"/>
      <c r="T16997" s="142"/>
    </row>
    <row r="16998" spans="19:20" x14ac:dyDescent="0.3">
      <c r="S16998" s="142"/>
      <c r="T16998" s="142"/>
    </row>
    <row r="16999" spans="19:20" x14ac:dyDescent="0.3">
      <c r="S16999" s="142"/>
      <c r="T16999" s="142"/>
    </row>
    <row r="17000" spans="19:20" x14ac:dyDescent="0.3">
      <c r="S17000" s="142"/>
      <c r="T17000" s="142"/>
    </row>
    <row r="17001" spans="19:20" x14ac:dyDescent="0.3">
      <c r="S17001" s="142"/>
      <c r="T17001" s="142"/>
    </row>
    <row r="17002" spans="19:20" x14ac:dyDescent="0.3">
      <c r="S17002" s="142"/>
      <c r="T17002" s="142"/>
    </row>
    <row r="17003" spans="19:20" x14ac:dyDescent="0.3">
      <c r="S17003" s="142"/>
      <c r="T17003" s="142"/>
    </row>
    <row r="17004" spans="19:20" x14ac:dyDescent="0.3">
      <c r="S17004" s="142"/>
      <c r="T17004" s="142"/>
    </row>
    <row r="17005" spans="19:20" x14ac:dyDescent="0.3">
      <c r="S17005" s="142"/>
      <c r="T17005" s="142"/>
    </row>
    <row r="17006" spans="19:20" x14ac:dyDescent="0.3">
      <c r="S17006" s="142"/>
      <c r="T17006" s="142"/>
    </row>
    <row r="17007" spans="19:20" x14ac:dyDescent="0.3">
      <c r="S17007" s="142"/>
      <c r="T17007" s="142"/>
    </row>
    <row r="17008" spans="19:20" x14ac:dyDescent="0.3">
      <c r="S17008" s="142"/>
      <c r="T17008" s="142"/>
    </row>
    <row r="17009" spans="19:20" x14ac:dyDescent="0.3">
      <c r="S17009" s="142"/>
      <c r="T17009" s="142"/>
    </row>
    <row r="17010" spans="19:20" x14ac:dyDescent="0.3">
      <c r="S17010" s="142"/>
      <c r="T17010" s="142"/>
    </row>
    <row r="17011" spans="19:20" x14ac:dyDescent="0.3">
      <c r="S17011" s="142"/>
      <c r="T17011" s="142"/>
    </row>
    <row r="17012" spans="19:20" x14ac:dyDescent="0.3">
      <c r="S17012" s="142"/>
      <c r="T17012" s="142"/>
    </row>
    <row r="17013" spans="19:20" x14ac:dyDescent="0.3">
      <c r="S17013" s="142"/>
      <c r="T17013" s="142"/>
    </row>
    <row r="17014" spans="19:20" x14ac:dyDescent="0.3">
      <c r="S17014" s="142"/>
      <c r="T17014" s="142"/>
    </row>
    <row r="17015" spans="19:20" x14ac:dyDescent="0.3">
      <c r="S17015" s="142"/>
      <c r="T17015" s="142"/>
    </row>
    <row r="17016" spans="19:20" x14ac:dyDescent="0.3">
      <c r="S17016" s="142"/>
      <c r="T17016" s="142"/>
    </row>
    <row r="17017" spans="19:20" x14ac:dyDescent="0.3">
      <c r="S17017" s="142"/>
      <c r="T17017" s="142"/>
    </row>
    <row r="17018" spans="19:20" x14ac:dyDescent="0.3">
      <c r="S17018" s="142"/>
      <c r="T17018" s="142"/>
    </row>
    <row r="17019" spans="19:20" x14ac:dyDescent="0.3">
      <c r="S17019" s="142"/>
      <c r="T17019" s="142"/>
    </row>
    <row r="17020" spans="19:20" x14ac:dyDescent="0.3">
      <c r="S17020" s="142"/>
      <c r="T17020" s="142"/>
    </row>
    <row r="17021" spans="19:20" x14ac:dyDescent="0.3">
      <c r="S17021" s="142"/>
      <c r="T17021" s="142"/>
    </row>
    <row r="17022" spans="19:20" x14ac:dyDescent="0.3">
      <c r="S17022" s="142"/>
      <c r="T17022" s="142"/>
    </row>
    <row r="17023" spans="19:20" x14ac:dyDescent="0.3">
      <c r="S17023" s="142"/>
      <c r="T17023" s="142"/>
    </row>
    <row r="17024" spans="19:20" x14ac:dyDescent="0.3">
      <c r="S17024" s="142"/>
      <c r="T17024" s="142"/>
    </row>
    <row r="17025" spans="19:20" x14ac:dyDescent="0.3">
      <c r="S17025" s="142"/>
      <c r="T17025" s="142"/>
    </row>
    <row r="17026" spans="19:20" x14ac:dyDescent="0.3">
      <c r="S17026" s="142"/>
      <c r="T17026" s="142"/>
    </row>
    <row r="17027" spans="19:20" x14ac:dyDescent="0.3">
      <c r="S17027" s="142"/>
      <c r="T17027" s="142"/>
    </row>
    <row r="17028" spans="19:20" x14ac:dyDescent="0.3">
      <c r="S17028" s="142"/>
      <c r="T17028" s="142"/>
    </row>
    <row r="17029" spans="19:20" x14ac:dyDescent="0.3">
      <c r="S17029" s="142"/>
      <c r="T17029" s="142"/>
    </row>
    <row r="17030" spans="19:20" x14ac:dyDescent="0.3">
      <c r="S17030" s="142"/>
      <c r="T17030" s="142"/>
    </row>
    <row r="17031" spans="19:20" x14ac:dyDescent="0.3">
      <c r="S17031" s="142"/>
      <c r="T17031" s="142"/>
    </row>
    <row r="17032" spans="19:20" x14ac:dyDescent="0.3">
      <c r="S17032" s="142"/>
      <c r="T17032" s="142"/>
    </row>
    <row r="17033" spans="19:20" x14ac:dyDescent="0.3">
      <c r="S17033" s="142"/>
      <c r="T17033" s="142"/>
    </row>
    <row r="17034" spans="19:20" x14ac:dyDescent="0.3">
      <c r="S17034" s="142"/>
      <c r="T17034" s="142"/>
    </row>
    <row r="17035" spans="19:20" x14ac:dyDescent="0.3">
      <c r="S17035" s="142"/>
      <c r="T17035" s="142"/>
    </row>
    <row r="17036" spans="19:20" x14ac:dyDescent="0.3">
      <c r="S17036" s="142"/>
      <c r="T17036" s="142"/>
    </row>
    <row r="17037" spans="19:20" x14ac:dyDescent="0.3">
      <c r="S17037" s="142"/>
      <c r="T17037" s="142"/>
    </row>
    <row r="17038" spans="19:20" x14ac:dyDescent="0.3">
      <c r="S17038" s="142"/>
      <c r="T17038" s="142"/>
    </row>
    <row r="17039" spans="19:20" x14ac:dyDescent="0.3">
      <c r="S17039" s="142"/>
      <c r="T17039" s="142"/>
    </row>
    <row r="17040" spans="19:20" x14ac:dyDescent="0.3">
      <c r="S17040" s="142"/>
      <c r="T17040" s="142"/>
    </row>
    <row r="17041" spans="19:20" x14ac:dyDescent="0.3">
      <c r="S17041" s="142"/>
      <c r="T17041" s="142"/>
    </row>
    <row r="17042" spans="19:20" x14ac:dyDescent="0.3">
      <c r="S17042" s="142"/>
      <c r="T17042" s="142"/>
    </row>
    <row r="17043" spans="19:20" x14ac:dyDescent="0.3">
      <c r="S17043" s="142"/>
      <c r="T17043" s="142"/>
    </row>
    <row r="17044" spans="19:20" x14ac:dyDescent="0.3">
      <c r="S17044" s="142"/>
      <c r="T17044" s="142"/>
    </row>
    <row r="17045" spans="19:20" x14ac:dyDescent="0.3">
      <c r="S17045" s="142"/>
      <c r="T17045" s="142"/>
    </row>
    <row r="17046" spans="19:20" x14ac:dyDescent="0.3">
      <c r="S17046" s="142"/>
      <c r="T17046" s="142"/>
    </row>
    <row r="17047" spans="19:20" x14ac:dyDescent="0.3">
      <c r="S17047" s="142"/>
      <c r="T17047" s="142"/>
    </row>
    <row r="17048" spans="19:20" x14ac:dyDescent="0.3">
      <c r="S17048" s="142"/>
      <c r="T17048" s="142"/>
    </row>
    <row r="17049" spans="19:20" x14ac:dyDescent="0.3">
      <c r="S17049" s="142"/>
      <c r="T17049" s="142"/>
    </row>
    <row r="17050" spans="19:20" x14ac:dyDescent="0.3">
      <c r="S17050" s="142"/>
      <c r="T17050" s="142"/>
    </row>
    <row r="17051" spans="19:20" x14ac:dyDescent="0.3">
      <c r="S17051" s="142"/>
      <c r="T17051" s="142"/>
    </row>
    <row r="17052" spans="19:20" x14ac:dyDescent="0.3">
      <c r="S17052" s="142"/>
      <c r="T17052" s="142"/>
    </row>
    <row r="17053" spans="19:20" x14ac:dyDescent="0.3">
      <c r="S17053" s="142"/>
      <c r="T17053" s="142"/>
    </row>
    <row r="17054" spans="19:20" x14ac:dyDescent="0.3">
      <c r="S17054" s="142"/>
      <c r="T17054" s="142"/>
    </row>
    <row r="17055" spans="19:20" x14ac:dyDescent="0.3">
      <c r="S17055" s="142"/>
      <c r="T17055" s="142"/>
    </row>
    <row r="17056" spans="19:20" x14ac:dyDescent="0.3">
      <c r="S17056" s="142"/>
      <c r="T17056" s="142"/>
    </row>
    <row r="17057" spans="19:20" x14ac:dyDescent="0.3">
      <c r="S17057" s="142"/>
      <c r="T17057" s="142"/>
    </row>
    <row r="17058" spans="19:20" x14ac:dyDescent="0.3">
      <c r="S17058" s="142"/>
      <c r="T17058" s="142"/>
    </row>
    <row r="17059" spans="19:20" x14ac:dyDescent="0.3">
      <c r="S17059" s="142"/>
      <c r="T17059" s="142"/>
    </row>
    <row r="17060" spans="19:20" x14ac:dyDescent="0.3">
      <c r="S17060" s="142"/>
      <c r="T17060" s="142"/>
    </row>
    <row r="17061" spans="19:20" x14ac:dyDescent="0.3">
      <c r="S17061" s="142"/>
      <c r="T17061" s="142"/>
    </row>
    <row r="17062" spans="19:20" x14ac:dyDescent="0.3">
      <c r="S17062" s="142"/>
      <c r="T17062" s="142"/>
    </row>
    <row r="17063" spans="19:20" x14ac:dyDescent="0.3">
      <c r="S17063" s="142"/>
      <c r="T17063" s="142"/>
    </row>
    <row r="17064" spans="19:20" x14ac:dyDescent="0.3">
      <c r="S17064" s="142"/>
      <c r="T17064" s="142"/>
    </row>
    <row r="17065" spans="19:20" x14ac:dyDescent="0.3">
      <c r="S17065" s="142"/>
      <c r="T17065" s="142"/>
    </row>
    <row r="17066" spans="19:20" x14ac:dyDescent="0.3">
      <c r="S17066" s="142"/>
      <c r="T17066" s="142"/>
    </row>
    <row r="17067" spans="19:20" x14ac:dyDescent="0.3">
      <c r="S17067" s="142"/>
      <c r="T17067" s="142"/>
    </row>
    <row r="17068" spans="19:20" x14ac:dyDescent="0.3">
      <c r="S17068" s="142"/>
      <c r="T17068" s="142"/>
    </row>
    <row r="17069" spans="19:20" x14ac:dyDescent="0.3">
      <c r="S17069" s="142"/>
      <c r="T17069" s="142"/>
    </row>
    <row r="17070" spans="19:20" x14ac:dyDescent="0.3">
      <c r="S17070" s="142"/>
      <c r="T17070" s="142"/>
    </row>
    <row r="17071" spans="19:20" x14ac:dyDescent="0.3">
      <c r="S17071" s="142"/>
      <c r="T17071" s="142"/>
    </row>
    <row r="17072" spans="19:20" x14ac:dyDescent="0.3">
      <c r="S17072" s="142"/>
      <c r="T17072" s="142"/>
    </row>
    <row r="17073" spans="19:20" x14ac:dyDescent="0.3">
      <c r="S17073" s="142"/>
      <c r="T17073" s="142"/>
    </row>
    <row r="17074" spans="19:20" x14ac:dyDescent="0.3">
      <c r="S17074" s="142"/>
      <c r="T17074" s="142"/>
    </row>
    <row r="17075" spans="19:20" x14ac:dyDescent="0.3">
      <c r="S17075" s="142"/>
      <c r="T17075" s="142"/>
    </row>
    <row r="17076" spans="19:20" x14ac:dyDescent="0.3">
      <c r="S17076" s="142"/>
      <c r="T17076" s="142"/>
    </row>
    <row r="17077" spans="19:20" x14ac:dyDescent="0.3">
      <c r="S17077" s="142"/>
      <c r="T17077" s="142"/>
    </row>
    <row r="17078" spans="19:20" x14ac:dyDescent="0.3">
      <c r="S17078" s="142"/>
      <c r="T17078" s="142"/>
    </row>
    <row r="17079" spans="19:20" x14ac:dyDescent="0.3">
      <c r="S17079" s="142"/>
      <c r="T17079" s="142"/>
    </row>
    <row r="17080" spans="19:20" x14ac:dyDescent="0.3">
      <c r="S17080" s="142"/>
      <c r="T17080" s="142"/>
    </row>
    <row r="17081" spans="19:20" x14ac:dyDescent="0.3">
      <c r="S17081" s="142"/>
      <c r="T17081" s="142"/>
    </row>
    <row r="17082" spans="19:20" x14ac:dyDescent="0.3">
      <c r="S17082" s="142"/>
      <c r="T17082" s="142"/>
    </row>
    <row r="17083" spans="19:20" x14ac:dyDescent="0.3">
      <c r="S17083" s="142"/>
      <c r="T17083" s="142"/>
    </row>
    <row r="17084" spans="19:20" x14ac:dyDescent="0.3">
      <c r="S17084" s="142"/>
      <c r="T17084" s="142"/>
    </row>
    <row r="17085" spans="19:20" x14ac:dyDescent="0.3">
      <c r="S17085" s="142"/>
      <c r="T17085" s="142"/>
    </row>
    <row r="17086" spans="19:20" x14ac:dyDescent="0.3">
      <c r="S17086" s="142"/>
      <c r="T17086" s="142"/>
    </row>
    <row r="17087" spans="19:20" x14ac:dyDescent="0.3">
      <c r="S17087" s="142"/>
      <c r="T17087" s="142"/>
    </row>
    <row r="17088" spans="19:20" x14ac:dyDescent="0.3">
      <c r="S17088" s="142"/>
      <c r="T17088" s="142"/>
    </row>
    <row r="17089" spans="19:20" x14ac:dyDescent="0.3">
      <c r="S17089" s="142"/>
      <c r="T17089" s="142"/>
    </row>
    <row r="17090" spans="19:20" x14ac:dyDescent="0.3">
      <c r="S17090" s="142"/>
      <c r="T17090" s="142"/>
    </row>
    <row r="17091" spans="19:20" x14ac:dyDescent="0.3">
      <c r="S17091" s="142"/>
      <c r="T17091" s="142"/>
    </row>
    <row r="17092" spans="19:20" x14ac:dyDescent="0.3">
      <c r="S17092" s="142"/>
      <c r="T17092" s="142"/>
    </row>
    <row r="17093" spans="19:20" x14ac:dyDescent="0.3">
      <c r="S17093" s="142"/>
      <c r="T17093" s="142"/>
    </row>
    <row r="17094" spans="19:20" x14ac:dyDescent="0.3">
      <c r="S17094" s="142"/>
      <c r="T17094" s="142"/>
    </row>
    <row r="17095" spans="19:20" x14ac:dyDescent="0.3">
      <c r="S17095" s="142"/>
      <c r="T17095" s="142"/>
    </row>
    <row r="17096" spans="19:20" x14ac:dyDescent="0.3">
      <c r="S17096" s="142"/>
      <c r="T17096" s="142"/>
    </row>
    <row r="17097" spans="19:20" x14ac:dyDescent="0.3">
      <c r="S17097" s="142"/>
      <c r="T17097" s="142"/>
    </row>
    <row r="17098" spans="19:20" x14ac:dyDescent="0.3">
      <c r="S17098" s="142"/>
      <c r="T17098" s="142"/>
    </row>
    <row r="17099" spans="19:20" x14ac:dyDescent="0.3">
      <c r="S17099" s="142"/>
      <c r="T17099" s="142"/>
    </row>
    <row r="17100" spans="19:20" x14ac:dyDescent="0.3">
      <c r="S17100" s="142"/>
      <c r="T17100" s="142"/>
    </row>
    <row r="17101" spans="19:20" x14ac:dyDescent="0.3">
      <c r="S17101" s="142"/>
      <c r="T17101" s="142"/>
    </row>
    <row r="17102" spans="19:20" x14ac:dyDescent="0.3">
      <c r="S17102" s="142"/>
      <c r="T17102" s="142"/>
    </row>
    <row r="17103" spans="19:20" x14ac:dyDescent="0.3">
      <c r="S17103" s="142"/>
      <c r="T17103" s="142"/>
    </row>
    <row r="17104" spans="19:20" x14ac:dyDescent="0.3">
      <c r="S17104" s="142"/>
      <c r="T17104" s="142"/>
    </row>
    <row r="17105" spans="19:20" x14ac:dyDescent="0.3">
      <c r="S17105" s="142"/>
      <c r="T17105" s="142"/>
    </row>
    <row r="17106" spans="19:20" x14ac:dyDescent="0.3">
      <c r="S17106" s="142"/>
      <c r="T17106" s="142"/>
    </row>
    <row r="17107" spans="19:20" x14ac:dyDescent="0.3">
      <c r="S17107" s="142"/>
      <c r="T17107" s="142"/>
    </row>
    <row r="17108" spans="19:20" x14ac:dyDescent="0.3">
      <c r="S17108" s="142"/>
      <c r="T17108" s="142"/>
    </row>
    <row r="17109" spans="19:20" x14ac:dyDescent="0.3">
      <c r="S17109" s="142"/>
      <c r="T17109" s="142"/>
    </row>
    <row r="17110" spans="19:20" x14ac:dyDescent="0.3">
      <c r="S17110" s="142"/>
      <c r="T17110" s="142"/>
    </row>
    <row r="17111" spans="19:20" x14ac:dyDescent="0.3">
      <c r="S17111" s="142"/>
      <c r="T17111" s="142"/>
    </row>
    <row r="17112" spans="19:20" x14ac:dyDescent="0.3">
      <c r="S17112" s="142"/>
      <c r="T17112" s="142"/>
    </row>
    <row r="17113" spans="19:20" x14ac:dyDescent="0.3">
      <c r="S17113" s="142"/>
      <c r="T17113" s="142"/>
    </row>
    <row r="17114" spans="19:20" x14ac:dyDescent="0.3">
      <c r="S17114" s="142"/>
      <c r="T17114" s="142"/>
    </row>
    <row r="17115" spans="19:20" x14ac:dyDescent="0.3">
      <c r="S17115" s="142"/>
      <c r="T17115" s="142"/>
    </row>
    <row r="17116" spans="19:20" x14ac:dyDescent="0.3">
      <c r="S17116" s="142"/>
      <c r="T17116" s="142"/>
    </row>
    <row r="17117" spans="19:20" x14ac:dyDescent="0.3">
      <c r="S17117" s="142"/>
      <c r="T17117" s="142"/>
    </row>
    <row r="17118" spans="19:20" x14ac:dyDescent="0.3">
      <c r="S17118" s="142"/>
      <c r="T17118" s="142"/>
    </row>
    <row r="17119" spans="19:20" x14ac:dyDescent="0.3">
      <c r="S17119" s="142"/>
      <c r="T17119" s="142"/>
    </row>
    <row r="17120" spans="19:20" x14ac:dyDescent="0.3">
      <c r="S17120" s="142"/>
      <c r="T17120" s="142"/>
    </row>
    <row r="17121" spans="19:20" x14ac:dyDescent="0.3">
      <c r="S17121" s="142"/>
      <c r="T17121" s="142"/>
    </row>
    <row r="17122" spans="19:20" x14ac:dyDescent="0.3">
      <c r="S17122" s="142"/>
      <c r="T17122" s="142"/>
    </row>
    <row r="17123" spans="19:20" x14ac:dyDescent="0.3">
      <c r="S17123" s="142"/>
      <c r="T17123" s="142"/>
    </row>
    <row r="17124" spans="19:20" x14ac:dyDescent="0.3">
      <c r="S17124" s="142"/>
      <c r="T17124" s="142"/>
    </row>
    <row r="17125" spans="19:20" x14ac:dyDescent="0.3">
      <c r="S17125" s="142"/>
      <c r="T17125" s="142"/>
    </row>
    <row r="17126" spans="19:20" x14ac:dyDescent="0.3">
      <c r="S17126" s="142"/>
      <c r="T17126" s="142"/>
    </row>
    <row r="17127" spans="19:20" x14ac:dyDescent="0.3">
      <c r="S17127" s="142"/>
      <c r="T17127" s="142"/>
    </row>
    <row r="17128" spans="19:20" x14ac:dyDescent="0.3">
      <c r="S17128" s="142"/>
      <c r="T17128" s="142"/>
    </row>
    <row r="17129" spans="19:20" x14ac:dyDescent="0.3">
      <c r="S17129" s="142"/>
      <c r="T17129" s="142"/>
    </row>
    <row r="17130" spans="19:20" x14ac:dyDescent="0.3">
      <c r="S17130" s="142"/>
      <c r="T17130" s="142"/>
    </row>
    <row r="17131" spans="19:20" x14ac:dyDescent="0.3">
      <c r="S17131" s="142"/>
      <c r="T17131" s="142"/>
    </row>
    <row r="17132" spans="19:20" x14ac:dyDescent="0.3">
      <c r="S17132" s="142"/>
      <c r="T17132" s="142"/>
    </row>
    <row r="17133" spans="19:20" x14ac:dyDescent="0.3">
      <c r="S17133" s="142"/>
      <c r="T17133" s="142"/>
    </row>
    <row r="17134" spans="19:20" x14ac:dyDescent="0.3">
      <c r="S17134" s="142"/>
      <c r="T17134" s="142"/>
    </row>
    <row r="17135" spans="19:20" x14ac:dyDescent="0.3">
      <c r="S17135" s="142"/>
      <c r="T17135" s="142"/>
    </row>
    <row r="17136" spans="19:20" x14ac:dyDescent="0.3">
      <c r="S17136" s="142"/>
      <c r="T17136" s="142"/>
    </row>
    <row r="17137" spans="19:20" x14ac:dyDescent="0.3">
      <c r="S17137" s="142"/>
      <c r="T17137" s="142"/>
    </row>
    <row r="17138" spans="19:20" x14ac:dyDescent="0.3">
      <c r="S17138" s="142"/>
      <c r="T17138" s="142"/>
    </row>
    <row r="17139" spans="19:20" x14ac:dyDescent="0.3">
      <c r="S17139" s="142"/>
      <c r="T17139" s="142"/>
    </row>
    <row r="17140" spans="19:20" x14ac:dyDescent="0.3">
      <c r="S17140" s="142"/>
      <c r="T17140" s="142"/>
    </row>
    <row r="17141" spans="19:20" x14ac:dyDescent="0.3">
      <c r="S17141" s="142"/>
      <c r="T17141" s="142"/>
    </row>
    <row r="17142" spans="19:20" x14ac:dyDescent="0.3">
      <c r="S17142" s="142"/>
      <c r="T17142" s="142"/>
    </row>
    <row r="17143" spans="19:20" x14ac:dyDescent="0.3">
      <c r="S17143" s="142"/>
      <c r="T17143" s="142"/>
    </row>
    <row r="17144" spans="19:20" x14ac:dyDescent="0.3">
      <c r="S17144" s="142"/>
      <c r="T17144" s="142"/>
    </row>
    <row r="17145" spans="19:20" x14ac:dyDescent="0.3">
      <c r="S17145" s="142"/>
      <c r="T17145" s="142"/>
    </row>
    <row r="17146" spans="19:20" x14ac:dyDescent="0.3">
      <c r="S17146" s="142"/>
      <c r="T17146" s="142"/>
    </row>
    <row r="17147" spans="19:20" x14ac:dyDescent="0.3">
      <c r="S17147" s="142"/>
      <c r="T17147" s="142"/>
    </row>
    <row r="17148" spans="19:20" x14ac:dyDescent="0.3">
      <c r="S17148" s="142"/>
      <c r="T17148" s="142"/>
    </row>
    <row r="17149" spans="19:20" x14ac:dyDescent="0.3">
      <c r="S17149" s="142"/>
      <c r="T17149" s="142"/>
    </row>
    <row r="17150" spans="19:20" x14ac:dyDescent="0.3">
      <c r="S17150" s="142"/>
      <c r="T17150" s="142"/>
    </row>
    <row r="17151" spans="19:20" x14ac:dyDescent="0.3">
      <c r="S17151" s="142"/>
      <c r="T17151" s="142"/>
    </row>
    <row r="17152" spans="19:20" x14ac:dyDescent="0.3">
      <c r="S17152" s="142"/>
      <c r="T17152" s="142"/>
    </row>
    <row r="17153" spans="19:20" x14ac:dyDescent="0.3">
      <c r="S17153" s="142"/>
      <c r="T17153" s="142"/>
    </row>
    <row r="17154" spans="19:20" x14ac:dyDescent="0.3">
      <c r="S17154" s="142"/>
      <c r="T17154" s="142"/>
    </row>
    <row r="17155" spans="19:20" x14ac:dyDescent="0.3">
      <c r="S17155" s="142"/>
      <c r="T17155" s="142"/>
    </row>
    <row r="17156" spans="19:20" x14ac:dyDescent="0.3">
      <c r="S17156" s="142"/>
      <c r="T17156" s="142"/>
    </row>
    <row r="17157" spans="19:20" x14ac:dyDescent="0.3">
      <c r="S17157" s="142"/>
      <c r="T17157" s="142"/>
    </row>
    <row r="17158" spans="19:20" x14ac:dyDescent="0.3">
      <c r="S17158" s="142"/>
      <c r="T17158" s="142"/>
    </row>
    <row r="17159" spans="19:20" x14ac:dyDescent="0.3">
      <c r="S17159" s="142"/>
      <c r="T17159" s="142"/>
    </row>
    <row r="17160" spans="19:20" x14ac:dyDescent="0.3">
      <c r="S17160" s="142"/>
      <c r="T17160" s="142"/>
    </row>
    <row r="17161" spans="19:20" x14ac:dyDescent="0.3">
      <c r="S17161" s="142"/>
      <c r="T17161" s="142"/>
    </row>
    <row r="17162" spans="19:20" x14ac:dyDescent="0.3">
      <c r="S17162" s="142"/>
      <c r="T17162" s="142"/>
    </row>
    <row r="17163" spans="19:20" x14ac:dyDescent="0.3">
      <c r="S17163" s="142"/>
      <c r="T17163" s="142"/>
    </row>
    <row r="17164" spans="19:20" x14ac:dyDescent="0.3">
      <c r="S17164" s="142"/>
      <c r="T17164" s="142"/>
    </row>
    <row r="17165" spans="19:20" x14ac:dyDescent="0.3">
      <c r="S17165" s="142"/>
      <c r="T17165" s="142"/>
    </row>
    <row r="17166" spans="19:20" x14ac:dyDescent="0.3">
      <c r="S17166" s="142"/>
      <c r="T17166" s="142"/>
    </row>
    <row r="17167" spans="19:20" x14ac:dyDescent="0.3">
      <c r="S17167" s="142"/>
      <c r="T17167" s="142"/>
    </row>
    <row r="17168" spans="19:20" x14ac:dyDescent="0.3">
      <c r="S17168" s="142"/>
      <c r="T17168" s="142"/>
    </row>
    <row r="17169" spans="19:20" x14ac:dyDescent="0.3">
      <c r="S17169" s="142"/>
      <c r="T17169" s="142"/>
    </row>
    <row r="17170" spans="19:20" x14ac:dyDescent="0.3">
      <c r="S17170" s="142"/>
      <c r="T17170" s="142"/>
    </row>
    <row r="17171" spans="19:20" x14ac:dyDescent="0.3">
      <c r="S17171" s="142"/>
      <c r="T17171" s="142"/>
    </row>
    <row r="17172" spans="19:20" x14ac:dyDescent="0.3">
      <c r="S17172" s="142"/>
      <c r="T17172" s="142"/>
    </row>
    <row r="17173" spans="19:20" x14ac:dyDescent="0.3">
      <c r="S17173" s="142"/>
      <c r="T17173" s="142"/>
    </row>
    <row r="17174" spans="19:20" x14ac:dyDescent="0.3">
      <c r="S17174" s="142"/>
      <c r="T17174" s="142"/>
    </row>
    <row r="17175" spans="19:20" x14ac:dyDescent="0.3">
      <c r="S17175" s="142"/>
      <c r="T17175" s="142"/>
    </row>
    <row r="17176" spans="19:20" x14ac:dyDescent="0.3">
      <c r="S17176" s="142"/>
      <c r="T17176" s="142"/>
    </row>
    <row r="17177" spans="19:20" x14ac:dyDescent="0.3">
      <c r="S17177" s="142"/>
      <c r="T17177" s="142"/>
    </row>
    <row r="17178" spans="19:20" x14ac:dyDescent="0.3">
      <c r="S17178" s="142"/>
      <c r="T17178" s="142"/>
    </row>
    <row r="17179" spans="19:20" x14ac:dyDescent="0.3">
      <c r="S17179" s="142"/>
      <c r="T17179" s="142"/>
    </row>
    <row r="17180" spans="19:20" x14ac:dyDescent="0.3">
      <c r="S17180" s="142"/>
      <c r="T17180" s="142"/>
    </row>
    <row r="17181" spans="19:20" x14ac:dyDescent="0.3">
      <c r="S17181" s="142"/>
      <c r="T17181" s="142"/>
    </row>
    <row r="17182" spans="19:20" x14ac:dyDescent="0.3">
      <c r="S17182" s="142"/>
      <c r="T17182" s="142"/>
    </row>
    <row r="17183" spans="19:20" x14ac:dyDescent="0.3">
      <c r="S17183" s="142"/>
      <c r="T17183" s="142"/>
    </row>
    <row r="17184" spans="19:20" x14ac:dyDescent="0.3">
      <c r="S17184" s="142"/>
      <c r="T17184" s="142"/>
    </row>
    <row r="17185" spans="19:20" x14ac:dyDescent="0.3">
      <c r="S17185" s="142"/>
      <c r="T17185" s="142"/>
    </row>
    <row r="17186" spans="19:20" x14ac:dyDescent="0.3">
      <c r="S17186" s="142"/>
      <c r="T17186" s="142"/>
    </row>
    <row r="17187" spans="19:20" x14ac:dyDescent="0.3">
      <c r="S17187" s="142"/>
      <c r="T17187" s="142"/>
    </row>
    <row r="17188" spans="19:20" x14ac:dyDescent="0.3">
      <c r="S17188" s="142"/>
      <c r="T17188" s="142"/>
    </row>
    <row r="17189" spans="19:20" x14ac:dyDescent="0.3">
      <c r="S17189" s="142"/>
      <c r="T17189" s="142"/>
    </row>
    <row r="17190" spans="19:20" x14ac:dyDescent="0.3">
      <c r="S17190" s="142"/>
      <c r="T17190" s="142"/>
    </row>
    <row r="17191" spans="19:20" x14ac:dyDescent="0.3">
      <c r="S17191" s="142"/>
      <c r="T17191" s="142"/>
    </row>
    <row r="17192" spans="19:20" x14ac:dyDescent="0.3">
      <c r="S17192" s="142"/>
      <c r="T17192" s="142"/>
    </row>
    <row r="17193" spans="19:20" x14ac:dyDescent="0.3">
      <c r="S17193" s="142"/>
      <c r="T17193" s="142"/>
    </row>
    <row r="17194" spans="19:20" x14ac:dyDescent="0.3">
      <c r="S17194" s="142"/>
      <c r="T17194" s="142"/>
    </row>
    <row r="17195" spans="19:20" x14ac:dyDescent="0.3">
      <c r="S17195" s="142"/>
      <c r="T17195" s="142"/>
    </row>
    <row r="17196" spans="19:20" x14ac:dyDescent="0.3">
      <c r="S17196" s="142"/>
      <c r="T17196" s="142"/>
    </row>
    <row r="17197" spans="19:20" x14ac:dyDescent="0.3">
      <c r="S17197" s="142"/>
      <c r="T17197" s="142"/>
    </row>
    <row r="17198" spans="19:20" x14ac:dyDescent="0.3">
      <c r="S17198" s="142"/>
      <c r="T17198" s="142"/>
    </row>
    <row r="17199" spans="19:20" x14ac:dyDescent="0.3">
      <c r="S17199" s="142"/>
      <c r="T17199" s="142"/>
    </row>
    <row r="17200" spans="19:20" x14ac:dyDescent="0.3">
      <c r="S17200" s="142"/>
      <c r="T17200" s="142"/>
    </row>
    <row r="17201" spans="19:20" x14ac:dyDescent="0.3">
      <c r="S17201" s="142"/>
      <c r="T17201" s="142"/>
    </row>
    <row r="17202" spans="19:20" x14ac:dyDescent="0.3">
      <c r="S17202" s="142"/>
      <c r="T17202" s="142"/>
    </row>
    <row r="17203" spans="19:20" x14ac:dyDescent="0.3">
      <c r="S17203" s="142"/>
      <c r="T17203" s="142"/>
    </row>
    <row r="17204" spans="19:20" x14ac:dyDescent="0.3">
      <c r="S17204" s="142"/>
      <c r="T17204" s="142"/>
    </row>
    <row r="17205" spans="19:20" x14ac:dyDescent="0.3">
      <c r="S17205" s="142"/>
      <c r="T17205" s="142"/>
    </row>
    <row r="17206" spans="19:20" x14ac:dyDescent="0.3">
      <c r="S17206" s="142"/>
      <c r="T17206" s="142"/>
    </row>
    <row r="17207" spans="19:20" x14ac:dyDescent="0.3">
      <c r="S17207" s="142"/>
      <c r="T17207" s="142"/>
    </row>
    <row r="17208" spans="19:20" x14ac:dyDescent="0.3">
      <c r="S17208" s="142"/>
      <c r="T17208" s="142"/>
    </row>
    <row r="17209" spans="19:20" x14ac:dyDescent="0.3">
      <c r="S17209" s="142"/>
      <c r="T17209" s="142"/>
    </row>
    <row r="17210" spans="19:20" x14ac:dyDescent="0.3">
      <c r="S17210" s="142"/>
      <c r="T17210" s="142"/>
    </row>
    <row r="17211" spans="19:20" x14ac:dyDescent="0.3">
      <c r="S17211" s="142"/>
      <c r="T17211" s="142"/>
    </row>
    <row r="17212" spans="19:20" x14ac:dyDescent="0.3">
      <c r="S17212" s="142"/>
      <c r="T17212" s="142"/>
    </row>
    <row r="17213" spans="19:20" x14ac:dyDescent="0.3">
      <c r="S17213" s="142"/>
      <c r="T17213" s="142"/>
    </row>
    <row r="17214" spans="19:20" x14ac:dyDescent="0.3">
      <c r="S17214" s="142"/>
      <c r="T17214" s="142"/>
    </row>
    <row r="17215" spans="19:20" x14ac:dyDescent="0.3">
      <c r="S17215" s="142"/>
      <c r="T17215" s="142"/>
    </row>
    <row r="17216" spans="19:20" x14ac:dyDescent="0.3">
      <c r="S17216" s="142"/>
      <c r="T17216" s="142"/>
    </row>
    <row r="17217" spans="19:20" x14ac:dyDescent="0.3">
      <c r="S17217" s="142"/>
      <c r="T17217" s="142"/>
    </row>
    <row r="17218" spans="19:20" x14ac:dyDescent="0.3">
      <c r="S17218" s="142"/>
      <c r="T17218" s="142"/>
    </row>
    <row r="17219" spans="19:20" x14ac:dyDescent="0.3">
      <c r="S17219" s="142"/>
      <c r="T17219" s="142"/>
    </row>
    <row r="17220" spans="19:20" x14ac:dyDescent="0.3">
      <c r="S17220" s="142"/>
      <c r="T17220" s="142"/>
    </row>
    <row r="17221" spans="19:20" x14ac:dyDescent="0.3">
      <c r="S17221" s="142"/>
      <c r="T17221" s="142"/>
    </row>
    <row r="17222" spans="19:20" x14ac:dyDescent="0.3">
      <c r="S17222" s="142"/>
      <c r="T17222" s="142"/>
    </row>
    <row r="17223" spans="19:20" x14ac:dyDescent="0.3">
      <c r="S17223" s="142"/>
      <c r="T17223" s="142"/>
    </row>
    <row r="17224" spans="19:20" x14ac:dyDescent="0.3">
      <c r="S17224" s="142"/>
      <c r="T17224" s="142"/>
    </row>
    <row r="17225" spans="19:20" x14ac:dyDescent="0.3">
      <c r="S17225" s="142"/>
      <c r="T17225" s="142"/>
    </row>
    <row r="17226" spans="19:20" x14ac:dyDescent="0.3">
      <c r="S17226" s="142"/>
      <c r="T17226" s="142"/>
    </row>
    <row r="17227" spans="19:20" x14ac:dyDescent="0.3">
      <c r="S17227" s="142"/>
      <c r="T17227" s="142"/>
    </row>
    <row r="17228" spans="19:20" x14ac:dyDescent="0.3">
      <c r="S17228" s="142"/>
      <c r="T17228" s="142"/>
    </row>
    <row r="17229" spans="19:20" x14ac:dyDescent="0.3">
      <c r="S17229" s="142"/>
      <c r="T17229" s="142"/>
    </row>
    <row r="17230" spans="19:20" x14ac:dyDescent="0.3">
      <c r="S17230" s="142"/>
      <c r="T17230" s="142"/>
    </row>
    <row r="17231" spans="19:20" x14ac:dyDescent="0.3">
      <c r="S17231" s="142"/>
      <c r="T17231" s="142"/>
    </row>
    <row r="17232" spans="19:20" x14ac:dyDescent="0.3">
      <c r="S17232" s="142"/>
      <c r="T17232" s="142"/>
    </row>
    <row r="17233" spans="19:20" x14ac:dyDescent="0.3">
      <c r="S17233" s="142"/>
      <c r="T17233" s="142"/>
    </row>
    <row r="17234" spans="19:20" x14ac:dyDescent="0.3">
      <c r="S17234" s="142"/>
      <c r="T17234" s="142"/>
    </row>
    <row r="17235" spans="19:20" x14ac:dyDescent="0.3">
      <c r="S17235" s="142"/>
      <c r="T17235" s="142"/>
    </row>
    <row r="17236" spans="19:20" x14ac:dyDescent="0.3">
      <c r="S17236" s="142"/>
      <c r="T17236" s="142"/>
    </row>
    <row r="17237" spans="19:20" x14ac:dyDescent="0.3">
      <c r="S17237" s="142"/>
      <c r="T17237" s="142"/>
    </row>
    <row r="17238" spans="19:20" x14ac:dyDescent="0.3">
      <c r="S17238" s="142"/>
      <c r="T17238" s="142"/>
    </row>
    <row r="17239" spans="19:20" x14ac:dyDescent="0.3">
      <c r="S17239" s="142"/>
      <c r="T17239" s="142"/>
    </row>
    <row r="17240" spans="19:20" x14ac:dyDescent="0.3">
      <c r="S17240" s="142"/>
      <c r="T17240" s="142"/>
    </row>
    <row r="17241" spans="19:20" x14ac:dyDescent="0.3">
      <c r="S17241" s="142"/>
      <c r="T17241" s="142"/>
    </row>
    <row r="17242" spans="19:20" x14ac:dyDescent="0.3">
      <c r="S17242" s="142"/>
      <c r="T17242" s="142"/>
    </row>
    <row r="17243" spans="19:20" x14ac:dyDescent="0.3">
      <c r="S17243" s="142"/>
      <c r="T17243" s="142"/>
    </row>
    <row r="17244" spans="19:20" x14ac:dyDescent="0.3">
      <c r="S17244" s="142"/>
      <c r="T17244" s="142"/>
    </row>
    <row r="17245" spans="19:20" x14ac:dyDescent="0.3">
      <c r="S17245" s="142"/>
      <c r="T17245" s="142"/>
    </row>
    <row r="17246" spans="19:20" x14ac:dyDescent="0.3">
      <c r="S17246" s="142"/>
      <c r="T17246" s="142"/>
    </row>
    <row r="17247" spans="19:20" x14ac:dyDescent="0.3">
      <c r="S17247" s="142"/>
      <c r="T17247" s="142"/>
    </row>
    <row r="17248" spans="19:20" x14ac:dyDescent="0.3">
      <c r="S17248" s="142"/>
      <c r="T17248" s="142"/>
    </row>
    <row r="17249" spans="19:20" x14ac:dyDescent="0.3">
      <c r="S17249" s="142"/>
      <c r="T17249" s="142"/>
    </row>
    <row r="17250" spans="19:20" x14ac:dyDescent="0.3">
      <c r="S17250" s="142"/>
      <c r="T17250" s="142"/>
    </row>
    <row r="17251" spans="19:20" x14ac:dyDescent="0.3">
      <c r="S17251" s="142"/>
      <c r="T17251" s="142"/>
    </row>
    <row r="17252" spans="19:20" x14ac:dyDescent="0.3">
      <c r="S17252" s="142"/>
      <c r="T17252" s="142"/>
    </row>
    <row r="17253" spans="19:20" x14ac:dyDescent="0.3">
      <c r="S17253" s="142"/>
      <c r="T17253" s="142"/>
    </row>
    <row r="17254" spans="19:20" x14ac:dyDescent="0.3">
      <c r="S17254" s="142"/>
      <c r="T17254" s="142"/>
    </row>
    <row r="17255" spans="19:20" x14ac:dyDescent="0.3">
      <c r="S17255" s="142"/>
      <c r="T17255" s="142"/>
    </row>
    <row r="17256" spans="19:20" x14ac:dyDescent="0.3">
      <c r="S17256" s="142"/>
      <c r="T17256" s="142"/>
    </row>
    <row r="17257" spans="19:20" x14ac:dyDescent="0.3">
      <c r="S17257" s="142"/>
      <c r="T17257" s="142"/>
    </row>
    <row r="17258" spans="19:20" x14ac:dyDescent="0.3">
      <c r="S17258" s="142"/>
      <c r="T17258" s="142"/>
    </row>
    <row r="17259" spans="19:20" x14ac:dyDescent="0.3">
      <c r="S17259" s="142"/>
      <c r="T17259" s="142"/>
    </row>
    <row r="17260" spans="19:20" x14ac:dyDescent="0.3">
      <c r="S17260" s="142"/>
      <c r="T17260" s="142"/>
    </row>
    <row r="17261" spans="19:20" x14ac:dyDescent="0.3">
      <c r="S17261" s="142"/>
      <c r="T17261" s="142"/>
    </row>
    <row r="17262" spans="19:20" x14ac:dyDescent="0.3">
      <c r="S17262" s="142"/>
      <c r="T17262" s="142"/>
    </row>
    <row r="17263" spans="19:20" x14ac:dyDescent="0.3">
      <c r="S17263" s="142"/>
      <c r="T17263" s="142"/>
    </row>
    <row r="17264" spans="19:20" x14ac:dyDescent="0.3">
      <c r="S17264" s="142"/>
      <c r="T17264" s="142"/>
    </row>
    <row r="17265" spans="19:20" x14ac:dyDescent="0.3">
      <c r="S17265" s="142"/>
      <c r="T17265" s="142"/>
    </row>
    <row r="17266" spans="19:20" x14ac:dyDescent="0.3">
      <c r="S17266" s="142"/>
      <c r="T17266" s="142"/>
    </row>
    <row r="17267" spans="19:20" x14ac:dyDescent="0.3">
      <c r="S17267" s="142"/>
      <c r="T17267" s="142"/>
    </row>
    <row r="17268" spans="19:20" x14ac:dyDescent="0.3">
      <c r="S17268" s="142"/>
      <c r="T17268" s="142"/>
    </row>
    <row r="17269" spans="19:20" x14ac:dyDescent="0.3">
      <c r="S17269" s="142"/>
      <c r="T17269" s="142"/>
    </row>
    <row r="17270" spans="19:20" x14ac:dyDescent="0.3">
      <c r="S17270" s="142"/>
      <c r="T17270" s="142"/>
    </row>
    <row r="17271" spans="19:20" x14ac:dyDescent="0.3">
      <c r="S17271" s="142"/>
      <c r="T17271" s="142"/>
    </row>
    <row r="17272" spans="19:20" x14ac:dyDescent="0.3">
      <c r="S17272" s="142"/>
      <c r="T17272" s="142"/>
    </row>
    <row r="17273" spans="19:20" x14ac:dyDescent="0.3">
      <c r="S17273" s="142"/>
      <c r="T17273" s="142"/>
    </row>
    <row r="17274" spans="19:20" x14ac:dyDescent="0.3">
      <c r="S17274" s="142"/>
      <c r="T17274" s="142"/>
    </row>
    <row r="17275" spans="19:20" x14ac:dyDescent="0.3">
      <c r="S17275" s="142"/>
      <c r="T17275" s="142"/>
    </row>
    <row r="17276" spans="19:20" x14ac:dyDescent="0.3">
      <c r="S17276" s="142"/>
      <c r="T17276" s="142"/>
    </row>
    <row r="17277" spans="19:20" x14ac:dyDescent="0.3">
      <c r="S17277" s="142"/>
      <c r="T17277" s="142"/>
    </row>
    <row r="17278" spans="19:20" x14ac:dyDescent="0.3">
      <c r="S17278" s="142"/>
      <c r="T17278" s="142"/>
    </row>
    <row r="17279" spans="19:20" x14ac:dyDescent="0.3">
      <c r="S17279" s="142"/>
      <c r="T17279" s="142"/>
    </row>
    <row r="17280" spans="19:20" x14ac:dyDescent="0.3">
      <c r="S17280" s="142"/>
      <c r="T17280" s="142"/>
    </row>
    <row r="17281" spans="19:20" x14ac:dyDescent="0.3">
      <c r="S17281" s="142"/>
      <c r="T17281" s="142"/>
    </row>
    <row r="17282" spans="19:20" x14ac:dyDescent="0.3">
      <c r="S17282" s="142"/>
      <c r="T17282" s="142"/>
    </row>
    <row r="17283" spans="19:20" x14ac:dyDescent="0.3">
      <c r="S17283" s="142"/>
      <c r="T17283" s="142"/>
    </row>
    <row r="17284" spans="19:20" x14ac:dyDescent="0.3">
      <c r="S17284" s="142"/>
      <c r="T17284" s="142"/>
    </row>
    <row r="17285" spans="19:20" x14ac:dyDescent="0.3">
      <c r="S17285" s="142"/>
      <c r="T17285" s="142"/>
    </row>
    <row r="17286" spans="19:20" x14ac:dyDescent="0.3">
      <c r="S17286" s="142"/>
      <c r="T17286" s="142"/>
    </row>
    <row r="17287" spans="19:20" x14ac:dyDescent="0.3">
      <c r="S17287" s="142"/>
      <c r="T17287" s="142"/>
    </row>
    <row r="17288" spans="19:20" x14ac:dyDescent="0.3">
      <c r="S17288" s="142"/>
      <c r="T17288" s="142"/>
    </row>
    <row r="17289" spans="19:20" x14ac:dyDescent="0.3">
      <c r="S17289" s="142"/>
      <c r="T17289" s="142"/>
    </row>
    <row r="17290" spans="19:20" x14ac:dyDescent="0.3">
      <c r="S17290" s="142"/>
      <c r="T17290" s="142"/>
    </row>
    <row r="17291" spans="19:20" x14ac:dyDescent="0.3">
      <c r="S17291" s="142"/>
      <c r="T17291" s="142"/>
    </row>
    <row r="17292" spans="19:20" x14ac:dyDescent="0.3">
      <c r="S17292" s="142"/>
      <c r="T17292" s="142"/>
    </row>
    <row r="17293" spans="19:20" x14ac:dyDescent="0.3">
      <c r="S17293" s="142"/>
      <c r="T17293" s="142"/>
    </row>
    <row r="17294" spans="19:20" x14ac:dyDescent="0.3">
      <c r="S17294" s="142"/>
      <c r="T17294" s="142"/>
    </row>
    <row r="17295" spans="19:20" x14ac:dyDescent="0.3">
      <c r="S17295" s="142"/>
      <c r="T17295" s="142"/>
    </row>
    <row r="17296" spans="19:20" x14ac:dyDescent="0.3">
      <c r="S17296" s="142"/>
      <c r="T17296" s="142"/>
    </row>
    <row r="17297" spans="19:20" x14ac:dyDescent="0.3">
      <c r="S17297" s="142"/>
      <c r="T17297" s="142"/>
    </row>
    <row r="17298" spans="19:20" x14ac:dyDescent="0.3">
      <c r="S17298" s="142"/>
      <c r="T17298" s="142"/>
    </row>
    <row r="17299" spans="19:20" x14ac:dyDescent="0.3">
      <c r="S17299" s="142"/>
      <c r="T17299" s="142"/>
    </row>
    <row r="17300" spans="19:20" x14ac:dyDescent="0.3">
      <c r="S17300" s="142"/>
      <c r="T17300" s="142"/>
    </row>
    <row r="17301" spans="19:20" x14ac:dyDescent="0.3">
      <c r="S17301" s="142"/>
      <c r="T17301" s="142"/>
    </row>
    <row r="17302" spans="19:20" x14ac:dyDescent="0.3">
      <c r="S17302" s="142"/>
      <c r="T17302" s="142"/>
    </row>
    <row r="17303" spans="19:20" x14ac:dyDescent="0.3">
      <c r="S17303" s="142"/>
      <c r="T17303" s="142"/>
    </row>
    <row r="17304" spans="19:20" x14ac:dyDescent="0.3">
      <c r="S17304" s="142"/>
      <c r="T17304" s="142"/>
    </row>
    <row r="17305" spans="19:20" x14ac:dyDescent="0.3">
      <c r="S17305" s="142"/>
      <c r="T17305" s="142"/>
    </row>
    <row r="17306" spans="19:20" x14ac:dyDescent="0.3">
      <c r="S17306" s="142"/>
      <c r="T17306" s="142"/>
    </row>
    <row r="17307" spans="19:20" x14ac:dyDescent="0.3">
      <c r="S17307" s="142"/>
      <c r="T17307" s="142"/>
    </row>
    <row r="17308" spans="19:20" x14ac:dyDescent="0.3">
      <c r="S17308" s="142"/>
      <c r="T17308" s="142"/>
    </row>
    <row r="17309" spans="19:20" x14ac:dyDescent="0.3">
      <c r="S17309" s="142"/>
      <c r="T17309" s="142"/>
    </row>
    <row r="17310" spans="19:20" x14ac:dyDescent="0.3">
      <c r="S17310" s="142"/>
      <c r="T17310" s="142"/>
    </row>
    <row r="17311" spans="19:20" x14ac:dyDescent="0.3">
      <c r="S17311" s="142"/>
      <c r="T17311" s="142"/>
    </row>
    <row r="17312" spans="19:20" x14ac:dyDescent="0.3">
      <c r="S17312" s="142"/>
      <c r="T17312" s="142"/>
    </row>
    <row r="17313" spans="19:20" x14ac:dyDescent="0.3">
      <c r="S17313" s="142"/>
      <c r="T17313" s="142"/>
    </row>
    <row r="17314" spans="19:20" x14ac:dyDescent="0.3">
      <c r="S17314" s="142"/>
      <c r="T17314" s="142"/>
    </row>
    <row r="17315" spans="19:20" x14ac:dyDescent="0.3">
      <c r="S17315" s="142"/>
      <c r="T17315" s="142"/>
    </row>
    <row r="17316" spans="19:20" x14ac:dyDescent="0.3">
      <c r="S17316" s="142"/>
      <c r="T17316" s="142"/>
    </row>
    <row r="17317" spans="19:20" x14ac:dyDescent="0.3">
      <c r="S17317" s="142"/>
      <c r="T17317" s="142"/>
    </row>
    <row r="17318" spans="19:20" x14ac:dyDescent="0.3">
      <c r="S17318" s="142"/>
      <c r="T17318" s="142"/>
    </row>
    <row r="17319" spans="19:20" x14ac:dyDescent="0.3">
      <c r="S17319" s="142"/>
      <c r="T17319" s="142"/>
    </row>
    <row r="17320" spans="19:20" x14ac:dyDescent="0.3">
      <c r="S17320" s="142"/>
      <c r="T17320" s="142"/>
    </row>
    <row r="17321" spans="19:20" x14ac:dyDescent="0.3">
      <c r="S17321" s="142"/>
      <c r="T17321" s="142"/>
    </row>
    <row r="17322" spans="19:20" x14ac:dyDescent="0.3">
      <c r="S17322" s="142"/>
      <c r="T17322" s="142"/>
    </row>
    <row r="17323" spans="19:20" x14ac:dyDescent="0.3">
      <c r="S17323" s="142"/>
      <c r="T17323" s="142"/>
    </row>
    <row r="17324" spans="19:20" x14ac:dyDescent="0.3">
      <c r="S17324" s="142"/>
      <c r="T17324" s="142"/>
    </row>
    <row r="17325" spans="19:20" x14ac:dyDescent="0.3">
      <c r="S17325" s="142"/>
      <c r="T17325" s="142"/>
    </row>
    <row r="17326" spans="19:20" x14ac:dyDescent="0.3">
      <c r="S17326" s="142"/>
      <c r="T17326" s="142"/>
    </row>
    <row r="17327" spans="19:20" x14ac:dyDescent="0.3">
      <c r="S17327" s="142"/>
      <c r="T17327" s="142"/>
    </row>
    <row r="17328" spans="19:20" x14ac:dyDescent="0.3">
      <c r="S17328" s="142"/>
      <c r="T17328" s="142"/>
    </row>
    <row r="17329" spans="19:20" x14ac:dyDescent="0.3">
      <c r="S17329" s="142"/>
      <c r="T17329" s="142"/>
    </row>
    <row r="17330" spans="19:20" x14ac:dyDescent="0.3">
      <c r="S17330" s="142"/>
      <c r="T17330" s="142"/>
    </row>
    <row r="17331" spans="19:20" x14ac:dyDescent="0.3">
      <c r="S17331" s="142"/>
      <c r="T17331" s="142"/>
    </row>
    <row r="17332" spans="19:20" x14ac:dyDescent="0.3">
      <c r="S17332" s="142"/>
      <c r="T17332" s="142"/>
    </row>
    <row r="17333" spans="19:20" x14ac:dyDescent="0.3">
      <c r="S17333" s="142"/>
      <c r="T17333" s="142"/>
    </row>
    <row r="17334" spans="19:20" x14ac:dyDescent="0.3">
      <c r="S17334" s="142"/>
      <c r="T17334" s="142"/>
    </row>
    <row r="17335" spans="19:20" x14ac:dyDescent="0.3">
      <c r="S17335" s="142"/>
      <c r="T17335" s="142"/>
    </row>
    <row r="17336" spans="19:20" x14ac:dyDescent="0.3">
      <c r="S17336" s="142"/>
      <c r="T17336" s="142"/>
    </row>
    <row r="17337" spans="19:20" x14ac:dyDescent="0.3">
      <c r="S17337" s="142"/>
      <c r="T17337" s="142"/>
    </row>
    <row r="17338" spans="19:20" x14ac:dyDescent="0.3">
      <c r="S17338" s="142"/>
      <c r="T17338" s="142"/>
    </row>
    <row r="17339" spans="19:20" x14ac:dyDescent="0.3">
      <c r="S17339" s="142"/>
      <c r="T17339" s="142"/>
    </row>
    <row r="17340" spans="19:20" x14ac:dyDescent="0.3">
      <c r="S17340" s="142"/>
      <c r="T17340" s="142"/>
    </row>
    <row r="17341" spans="19:20" x14ac:dyDescent="0.3">
      <c r="S17341" s="142"/>
      <c r="T17341" s="142"/>
    </row>
    <row r="17342" spans="19:20" x14ac:dyDescent="0.3">
      <c r="S17342" s="142"/>
      <c r="T17342" s="142"/>
    </row>
    <row r="17343" spans="19:20" x14ac:dyDescent="0.3">
      <c r="S17343" s="142"/>
      <c r="T17343" s="142"/>
    </row>
    <row r="17344" spans="19:20" x14ac:dyDescent="0.3">
      <c r="S17344" s="142"/>
      <c r="T17344" s="142"/>
    </row>
    <row r="17345" spans="19:20" x14ac:dyDescent="0.3">
      <c r="S17345" s="142"/>
      <c r="T17345" s="142"/>
    </row>
    <row r="17346" spans="19:20" x14ac:dyDescent="0.3">
      <c r="S17346" s="142"/>
      <c r="T17346" s="142"/>
    </row>
    <row r="17347" spans="19:20" x14ac:dyDescent="0.3">
      <c r="S17347" s="142"/>
      <c r="T17347" s="142"/>
    </row>
    <row r="17348" spans="19:20" x14ac:dyDescent="0.3">
      <c r="S17348" s="142"/>
      <c r="T17348" s="142"/>
    </row>
    <row r="17349" spans="19:20" x14ac:dyDescent="0.3">
      <c r="S17349" s="142"/>
      <c r="T17349" s="142"/>
    </row>
    <row r="17350" spans="19:20" x14ac:dyDescent="0.3">
      <c r="S17350" s="142"/>
      <c r="T17350" s="142"/>
    </row>
    <row r="17351" spans="19:20" x14ac:dyDescent="0.3">
      <c r="S17351" s="142"/>
      <c r="T17351" s="142"/>
    </row>
    <row r="17352" spans="19:20" x14ac:dyDescent="0.3">
      <c r="S17352" s="142"/>
      <c r="T17352" s="142"/>
    </row>
    <row r="17353" spans="19:20" x14ac:dyDescent="0.3">
      <c r="S17353" s="142"/>
      <c r="T17353" s="142"/>
    </row>
    <row r="17354" spans="19:20" x14ac:dyDescent="0.3">
      <c r="S17354" s="142"/>
      <c r="T17354" s="142"/>
    </row>
    <row r="17355" spans="19:20" x14ac:dyDescent="0.3">
      <c r="S17355" s="142"/>
      <c r="T17355" s="142"/>
    </row>
    <row r="17356" spans="19:20" x14ac:dyDescent="0.3">
      <c r="S17356" s="142"/>
      <c r="T17356" s="142"/>
    </row>
    <row r="17357" spans="19:20" x14ac:dyDescent="0.3">
      <c r="S17357" s="142"/>
      <c r="T17357" s="142"/>
    </row>
    <row r="17358" spans="19:20" x14ac:dyDescent="0.3">
      <c r="S17358" s="142"/>
      <c r="T17358" s="142"/>
    </row>
    <row r="17359" spans="19:20" x14ac:dyDescent="0.3">
      <c r="S17359" s="142"/>
      <c r="T17359" s="142"/>
    </row>
    <row r="17360" spans="19:20" x14ac:dyDescent="0.3">
      <c r="S17360" s="142"/>
      <c r="T17360" s="142"/>
    </row>
    <row r="17361" spans="19:20" x14ac:dyDescent="0.3">
      <c r="S17361" s="142"/>
      <c r="T17361" s="142"/>
    </row>
    <row r="17362" spans="19:20" x14ac:dyDescent="0.3">
      <c r="S17362" s="142"/>
      <c r="T17362" s="142"/>
    </row>
    <row r="17363" spans="19:20" x14ac:dyDescent="0.3">
      <c r="S17363" s="142"/>
      <c r="T17363" s="142"/>
    </row>
    <row r="17364" spans="19:20" x14ac:dyDescent="0.3">
      <c r="S17364" s="142"/>
      <c r="T17364" s="142"/>
    </row>
    <row r="17365" spans="19:20" x14ac:dyDescent="0.3">
      <c r="S17365" s="142"/>
      <c r="T17365" s="142"/>
    </row>
    <row r="17366" spans="19:20" x14ac:dyDescent="0.3">
      <c r="S17366" s="142"/>
      <c r="T17366" s="142"/>
    </row>
    <row r="17367" spans="19:20" x14ac:dyDescent="0.3">
      <c r="S17367" s="142"/>
      <c r="T17367" s="142"/>
    </row>
    <row r="17368" spans="19:20" x14ac:dyDescent="0.3">
      <c r="S17368" s="142"/>
      <c r="T17368" s="142"/>
    </row>
    <row r="17369" spans="19:20" x14ac:dyDescent="0.3">
      <c r="S17369" s="142"/>
      <c r="T17369" s="142"/>
    </row>
    <row r="17370" spans="19:20" x14ac:dyDescent="0.3">
      <c r="S17370" s="142"/>
      <c r="T17370" s="142"/>
    </row>
    <row r="17371" spans="19:20" x14ac:dyDescent="0.3">
      <c r="S17371" s="142"/>
      <c r="T17371" s="142"/>
    </row>
    <row r="17372" spans="19:20" x14ac:dyDescent="0.3">
      <c r="S17372" s="142"/>
      <c r="T17372" s="142"/>
    </row>
    <row r="17373" spans="19:20" x14ac:dyDescent="0.3">
      <c r="S17373" s="142"/>
      <c r="T17373" s="142"/>
    </row>
    <row r="17374" spans="19:20" x14ac:dyDescent="0.3">
      <c r="S17374" s="142"/>
      <c r="T17374" s="142"/>
    </row>
    <row r="17375" spans="19:20" x14ac:dyDescent="0.3">
      <c r="S17375" s="142"/>
      <c r="T17375" s="142"/>
    </row>
    <row r="17376" spans="19:20" x14ac:dyDescent="0.3">
      <c r="S17376" s="142"/>
      <c r="T17376" s="142"/>
    </row>
    <row r="17377" spans="19:20" x14ac:dyDescent="0.3">
      <c r="S17377" s="142"/>
      <c r="T17377" s="142"/>
    </row>
    <row r="17378" spans="19:20" x14ac:dyDescent="0.3">
      <c r="S17378" s="142"/>
      <c r="T17378" s="142"/>
    </row>
    <row r="17379" spans="19:20" x14ac:dyDescent="0.3">
      <c r="S17379" s="142"/>
      <c r="T17379" s="142"/>
    </row>
    <row r="17380" spans="19:20" x14ac:dyDescent="0.3">
      <c r="S17380" s="142"/>
      <c r="T17380" s="142"/>
    </row>
    <row r="17381" spans="19:20" x14ac:dyDescent="0.3">
      <c r="S17381" s="142"/>
      <c r="T17381" s="142"/>
    </row>
    <row r="17382" spans="19:20" x14ac:dyDescent="0.3">
      <c r="S17382" s="142"/>
      <c r="T17382" s="142"/>
    </row>
    <row r="17383" spans="19:20" x14ac:dyDescent="0.3">
      <c r="S17383" s="142"/>
      <c r="T17383" s="142"/>
    </row>
    <row r="17384" spans="19:20" x14ac:dyDescent="0.3">
      <c r="S17384" s="142"/>
      <c r="T17384" s="142"/>
    </row>
    <row r="17385" spans="19:20" x14ac:dyDescent="0.3">
      <c r="S17385" s="142"/>
      <c r="T17385" s="142"/>
    </row>
    <row r="17386" spans="19:20" x14ac:dyDescent="0.3">
      <c r="S17386" s="142"/>
      <c r="T17386" s="142"/>
    </row>
    <row r="17387" spans="19:20" x14ac:dyDescent="0.3">
      <c r="S17387" s="142"/>
      <c r="T17387" s="142"/>
    </row>
    <row r="17388" spans="19:20" x14ac:dyDescent="0.3">
      <c r="S17388" s="142"/>
      <c r="T17388" s="142"/>
    </row>
    <row r="17389" spans="19:20" x14ac:dyDescent="0.3">
      <c r="S17389" s="142"/>
      <c r="T17389" s="142"/>
    </row>
    <row r="17390" spans="19:20" x14ac:dyDescent="0.3">
      <c r="S17390" s="142"/>
      <c r="T17390" s="142"/>
    </row>
    <row r="17391" spans="19:20" x14ac:dyDescent="0.3">
      <c r="S17391" s="142"/>
      <c r="T17391" s="142"/>
    </row>
    <row r="17392" spans="19:20" x14ac:dyDescent="0.3">
      <c r="S17392" s="142"/>
      <c r="T17392" s="142"/>
    </row>
    <row r="17393" spans="19:20" x14ac:dyDescent="0.3">
      <c r="S17393" s="142"/>
      <c r="T17393" s="142"/>
    </row>
    <row r="17394" spans="19:20" x14ac:dyDescent="0.3">
      <c r="S17394" s="142"/>
      <c r="T17394" s="142"/>
    </row>
    <row r="17395" spans="19:20" x14ac:dyDescent="0.3">
      <c r="S17395" s="142"/>
      <c r="T17395" s="142"/>
    </row>
    <row r="17396" spans="19:20" x14ac:dyDescent="0.3">
      <c r="S17396" s="142"/>
      <c r="T17396" s="142"/>
    </row>
    <row r="17397" spans="19:20" x14ac:dyDescent="0.3">
      <c r="S17397" s="142"/>
      <c r="T17397" s="142"/>
    </row>
    <row r="17398" spans="19:20" x14ac:dyDescent="0.3">
      <c r="S17398" s="142"/>
      <c r="T17398" s="142"/>
    </row>
    <row r="17399" spans="19:20" x14ac:dyDescent="0.3">
      <c r="S17399" s="142"/>
      <c r="T17399" s="142"/>
    </row>
    <row r="17400" spans="19:20" x14ac:dyDescent="0.3">
      <c r="S17400" s="142"/>
      <c r="T17400" s="142"/>
    </row>
    <row r="17401" spans="19:20" x14ac:dyDescent="0.3">
      <c r="S17401" s="142"/>
      <c r="T17401" s="142"/>
    </row>
    <row r="17402" spans="19:20" x14ac:dyDescent="0.3">
      <c r="S17402" s="142"/>
      <c r="T17402" s="142"/>
    </row>
    <row r="17403" spans="19:20" x14ac:dyDescent="0.3">
      <c r="S17403" s="142"/>
      <c r="T17403" s="142"/>
    </row>
    <row r="17404" spans="19:20" x14ac:dyDescent="0.3">
      <c r="S17404" s="142"/>
      <c r="T17404" s="142"/>
    </row>
    <row r="17405" spans="19:20" x14ac:dyDescent="0.3">
      <c r="S17405" s="142"/>
      <c r="T17405" s="142"/>
    </row>
    <row r="17406" spans="19:20" x14ac:dyDescent="0.3">
      <c r="S17406" s="142"/>
      <c r="T17406" s="142"/>
    </row>
    <row r="17407" spans="19:20" x14ac:dyDescent="0.3">
      <c r="S17407" s="142"/>
      <c r="T17407" s="142"/>
    </row>
    <row r="17408" spans="19:20" x14ac:dyDescent="0.3">
      <c r="S17408" s="142"/>
      <c r="T17408" s="142"/>
    </row>
    <row r="17409" spans="19:20" x14ac:dyDescent="0.3">
      <c r="S17409" s="142"/>
      <c r="T17409" s="142"/>
    </row>
    <row r="17410" spans="19:20" x14ac:dyDescent="0.3">
      <c r="S17410" s="142"/>
      <c r="T17410" s="142"/>
    </row>
    <row r="17411" spans="19:20" x14ac:dyDescent="0.3">
      <c r="S17411" s="142"/>
      <c r="T17411" s="142"/>
    </row>
    <row r="17412" spans="19:20" x14ac:dyDescent="0.3">
      <c r="S17412" s="142"/>
      <c r="T17412" s="142"/>
    </row>
    <row r="17413" spans="19:20" x14ac:dyDescent="0.3">
      <c r="S17413" s="142"/>
      <c r="T17413" s="142"/>
    </row>
    <row r="17414" spans="19:20" x14ac:dyDescent="0.3">
      <c r="S17414" s="142"/>
      <c r="T17414" s="142"/>
    </row>
    <row r="17415" spans="19:20" x14ac:dyDescent="0.3">
      <c r="S17415" s="142"/>
      <c r="T17415" s="142"/>
    </row>
    <row r="17416" spans="19:20" x14ac:dyDescent="0.3">
      <c r="S17416" s="142"/>
      <c r="T17416" s="142"/>
    </row>
    <row r="17417" spans="19:20" x14ac:dyDescent="0.3">
      <c r="S17417" s="142"/>
      <c r="T17417" s="142"/>
    </row>
    <row r="17418" spans="19:20" x14ac:dyDescent="0.3">
      <c r="S17418" s="142"/>
      <c r="T17418" s="142"/>
    </row>
    <row r="17419" spans="19:20" x14ac:dyDescent="0.3">
      <c r="S17419" s="142"/>
      <c r="T17419" s="142"/>
    </row>
    <row r="17420" spans="19:20" x14ac:dyDescent="0.3">
      <c r="S17420" s="142"/>
      <c r="T17420" s="142"/>
    </row>
    <row r="17421" spans="19:20" x14ac:dyDescent="0.3">
      <c r="S17421" s="142"/>
      <c r="T17421" s="142"/>
    </row>
    <row r="17422" spans="19:20" x14ac:dyDescent="0.3">
      <c r="S17422" s="142"/>
      <c r="T17422" s="142"/>
    </row>
    <row r="17423" spans="19:20" x14ac:dyDescent="0.3">
      <c r="S17423" s="142"/>
      <c r="T17423" s="142"/>
    </row>
    <row r="17424" spans="19:20" x14ac:dyDescent="0.3">
      <c r="S17424" s="142"/>
      <c r="T17424" s="142"/>
    </row>
    <row r="17425" spans="19:20" x14ac:dyDescent="0.3">
      <c r="S17425" s="142"/>
      <c r="T17425" s="142"/>
    </row>
    <row r="17426" spans="19:20" x14ac:dyDescent="0.3">
      <c r="S17426" s="142"/>
      <c r="T17426" s="142"/>
    </row>
    <row r="17427" spans="19:20" x14ac:dyDescent="0.3">
      <c r="S17427" s="142"/>
      <c r="T17427" s="142"/>
    </row>
    <row r="17428" spans="19:20" x14ac:dyDescent="0.3">
      <c r="S17428" s="142"/>
      <c r="T17428" s="142"/>
    </row>
    <row r="17429" spans="19:20" x14ac:dyDescent="0.3">
      <c r="S17429" s="142"/>
      <c r="T17429" s="142"/>
    </row>
    <row r="17430" spans="19:20" x14ac:dyDescent="0.3">
      <c r="S17430" s="142"/>
      <c r="T17430" s="142"/>
    </row>
    <row r="17431" spans="19:20" x14ac:dyDescent="0.3">
      <c r="S17431" s="142"/>
      <c r="T17431" s="142"/>
    </row>
    <row r="17432" spans="19:20" x14ac:dyDescent="0.3">
      <c r="S17432" s="142"/>
      <c r="T17432" s="142"/>
    </row>
    <row r="17433" spans="19:20" x14ac:dyDescent="0.3">
      <c r="S17433" s="142"/>
      <c r="T17433" s="142"/>
    </row>
    <row r="17434" spans="19:20" x14ac:dyDescent="0.3">
      <c r="S17434" s="142"/>
      <c r="T17434" s="142"/>
    </row>
    <row r="17435" spans="19:20" x14ac:dyDescent="0.3">
      <c r="S17435" s="142"/>
      <c r="T17435" s="142"/>
    </row>
    <row r="17436" spans="19:20" x14ac:dyDescent="0.3">
      <c r="S17436" s="142"/>
      <c r="T17436" s="142"/>
    </row>
    <row r="17437" spans="19:20" x14ac:dyDescent="0.3">
      <c r="S17437" s="142"/>
      <c r="T17437" s="142"/>
    </row>
    <row r="17438" spans="19:20" x14ac:dyDescent="0.3">
      <c r="S17438" s="142"/>
      <c r="T17438" s="142"/>
    </row>
    <row r="17439" spans="19:20" x14ac:dyDescent="0.3">
      <c r="S17439" s="142"/>
      <c r="T17439" s="142"/>
    </row>
    <row r="17440" spans="19:20" x14ac:dyDescent="0.3">
      <c r="S17440" s="142"/>
      <c r="T17440" s="142"/>
    </row>
    <row r="17441" spans="19:20" x14ac:dyDescent="0.3">
      <c r="S17441" s="142"/>
      <c r="T17441" s="142"/>
    </row>
    <row r="17442" spans="19:20" x14ac:dyDescent="0.3">
      <c r="S17442" s="142"/>
      <c r="T17442" s="142"/>
    </row>
    <row r="17443" spans="19:20" x14ac:dyDescent="0.3">
      <c r="S17443" s="142"/>
      <c r="T17443" s="142"/>
    </row>
    <row r="17444" spans="19:20" x14ac:dyDescent="0.3">
      <c r="S17444" s="142"/>
      <c r="T17444" s="142"/>
    </row>
    <row r="17445" spans="19:20" x14ac:dyDescent="0.3">
      <c r="S17445" s="142"/>
      <c r="T17445" s="142"/>
    </row>
    <row r="17446" spans="19:20" x14ac:dyDescent="0.3">
      <c r="S17446" s="142"/>
      <c r="T17446" s="142"/>
    </row>
    <row r="17447" spans="19:20" x14ac:dyDescent="0.3">
      <c r="S17447" s="142"/>
      <c r="T17447" s="142"/>
    </row>
    <row r="17448" spans="19:20" x14ac:dyDescent="0.3">
      <c r="S17448" s="142"/>
      <c r="T17448" s="142"/>
    </row>
    <row r="17449" spans="19:20" x14ac:dyDescent="0.3">
      <c r="S17449" s="142"/>
      <c r="T17449" s="142"/>
    </row>
    <row r="17450" spans="19:20" x14ac:dyDescent="0.3">
      <c r="S17450" s="142"/>
      <c r="T17450" s="142"/>
    </row>
    <row r="17451" spans="19:20" x14ac:dyDescent="0.3">
      <c r="S17451" s="142"/>
      <c r="T17451" s="142"/>
    </row>
    <row r="17452" spans="19:20" x14ac:dyDescent="0.3">
      <c r="S17452" s="142"/>
      <c r="T17452" s="142"/>
    </row>
    <row r="17453" spans="19:20" x14ac:dyDescent="0.3">
      <c r="S17453" s="142"/>
      <c r="T17453" s="142"/>
    </row>
    <row r="17454" spans="19:20" x14ac:dyDescent="0.3">
      <c r="S17454" s="142"/>
      <c r="T17454" s="142"/>
    </row>
    <row r="17455" spans="19:20" x14ac:dyDescent="0.3">
      <c r="S17455" s="142"/>
      <c r="T17455" s="142"/>
    </row>
    <row r="17456" spans="19:20" x14ac:dyDescent="0.3">
      <c r="S17456" s="142"/>
      <c r="T17456" s="142"/>
    </row>
    <row r="17457" spans="19:20" x14ac:dyDescent="0.3">
      <c r="S17457" s="142"/>
      <c r="T17457" s="142"/>
    </row>
    <row r="17458" spans="19:20" x14ac:dyDescent="0.3">
      <c r="S17458" s="142"/>
      <c r="T17458" s="142"/>
    </row>
    <row r="17459" spans="19:20" x14ac:dyDescent="0.3">
      <c r="S17459" s="142"/>
      <c r="T17459" s="142"/>
    </row>
    <row r="17460" spans="19:20" x14ac:dyDescent="0.3">
      <c r="S17460" s="142"/>
      <c r="T17460" s="142"/>
    </row>
    <row r="17461" spans="19:20" x14ac:dyDescent="0.3">
      <c r="S17461" s="142"/>
      <c r="T17461" s="142"/>
    </row>
    <row r="17462" spans="19:20" x14ac:dyDescent="0.3">
      <c r="S17462" s="142"/>
      <c r="T17462" s="142"/>
    </row>
    <row r="17463" spans="19:20" x14ac:dyDescent="0.3">
      <c r="S17463" s="142"/>
      <c r="T17463" s="142"/>
    </row>
    <row r="17464" spans="19:20" x14ac:dyDescent="0.3">
      <c r="S17464" s="142"/>
      <c r="T17464" s="142"/>
    </row>
    <row r="17465" spans="19:20" x14ac:dyDescent="0.3">
      <c r="S17465" s="142"/>
      <c r="T17465" s="142"/>
    </row>
    <row r="17466" spans="19:20" x14ac:dyDescent="0.3">
      <c r="S17466" s="142"/>
      <c r="T17466" s="142"/>
    </row>
    <row r="17467" spans="19:20" x14ac:dyDescent="0.3">
      <c r="S17467" s="142"/>
      <c r="T17467" s="142"/>
    </row>
    <row r="17468" spans="19:20" x14ac:dyDescent="0.3">
      <c r="S17468" s="142"/>
      <c r="T17468" s="142"/>
    </row>
    <row r="17469" spans="19:20" x14ac:dyDescent="0.3">
      <c r="S17469" s="142"/>
      <c r="T17469" s="142"/>
    </row>
    <row r="17470" spans="19:20" x14ac:dyDescent="0.3">
      <c r="S17470" s="142"/>
      <c r="T17470" s="142"/>
    </row>
    <row r="17471" spans="19:20" x14ac:dyDescent="0.3">
      <c r="S17471" s="142"/>
      <c r="T17471" s="142"/>
    </row>
    <row r="17472" spans="19:20" x14ac:dyDescent="0.3">
      <c r="S17472" s="142"/>
      <c r="T17472" s="142"/>
    </row>
    <row r="17473" spans="19:20" x14ac:dyDescent="0.3">
      <c r="S17473" s="142"/>
      <c r="T17473" s="142"/>
    </row>
    <row r="17474" spans="19:20" x14ac:dyDescent="0.3">
      <c r="S17474" s="142"/>
      <c r="T17474" s="142"/>
    </row>
    <row r="17475" spans="19:20" x14ac:dyDescent="0.3">
      <c r="S17475" s="142"/>
      <c r="T17475" s="142"/>
    </row>
    <row r="17476" spans="19:20" x14ac:dyDescent="0.3">
      <c r="S17476" s="142"/>
      <c r="T17476" s="142"/>
    </row>
    <row r="17477" spans="19:20" x14ac:dyDescent="0.3">
      <c r="S17477" s="142"/>
      <c r="T17477" s="142"/>
    </row>
    <row r="17478" spans="19:20" x14ac:dyDescent="0.3">
      <c r="S17478" s="142"/>
      <c r="T17478" s="142"/>
    </row>
    <row r="17479" spans="19:20" x14ac:dyDescent="0.3">
      <c r="S17479" s="142"/>
      <c r="T17479" s="142"/>
    </row>
    <row r="17480" spans="19:20" x14ac:dyDescent="0.3">
      <c r="S17480" s="142"/>
      <c r="T17480" s="142"/>
    </row>
    <row r="17481" spans="19:20" x14ac:dyDescent="0.3">
      <c r="S17481" s="142"/>
      <c r="T17481" s="142"/>
    </row>
    <row r="17482" spans="19:20" x14ac:dyDescent="0.3">
      <c r="S17482" s="142"/>
      <c r="T17482" s="142"/>
    </row>
    <row r="17483" spans="19:20" x14ac:dyDescent="0.3">
      <c r="S17483" s="142"/>
      <c r="T17483" s="142"/>
    </row>
    <row r="17484" spans="19:20" x14ac:dyDescent="0.3">
      <c r="S17484" s="142"/>
      <c r="T17484" s="142"/>
    </row>
    <row r="17485" spans="19:20" x14ac:dyDescent="0.3">
      <c r="S17485" s="142"/>
      <c r="T17485" s="142"/>
    </row>
    <row r="17486" spans="19:20" x14ac:dyDescent="0.3">
      <c r="S17486" s="142"/>
      <c r="T17486" s="142"/>
    </row>
    <row r="17487" spans="19:20" x14ac:dyDescent="0.3">
      <c r="S17487" s="142"/>
      <c r="T17487" s="142"/>
    </row>
    <row r="17488" spans="19:20" x14ac:dyDescent="0.3">
      <c r="S17488" s="142"/>
      <c r="T17488" s="142"/>
    </row>
    <row r="17489" spans="19:20" x14ac:dyDescent="0.3">
      <c r="S17489" s="142"/>
      <c r="T17489" s="142"/>
    </row>
    <row r="17490" spans="19:20" x14ac:dyDescent="0.3">
      <c r="S17490" s="142"/>
      <c r="T17490" s="142"/>
    </row>
    <row r="17491" spans="19:20" x14ac:dyDescent="0.3">
      <c r="S17491" s="142"/>
      <c r="T17491" s="142"/>
    </row>
    <row r="17492" spans="19:20" x14ac:dyDescent="0.3">
      <c r="S17492" s="142"/>
      <c r="T17492" s="142"/>
    </row>
    <row r="17493" spans="19:20" x14ac:dyDescent="0.3">
      <c r="S17493" s="142"/>
      <c r="T17493" s="142"/>
    </row>
    <row r="17494" spans="19:20" x14ac:dyDescent="0.3">
      <c r="S17494" s="142"/>
      <c r="T17494" s="142"/>
    </row>
    <row r="17495" spans="19:20" x14ac:dyDescent="0.3">
      <c r="S17495" s="142"/>
      <c r="T17495" s="142"/>
    </row>
    <row r="17496" spans="19:20" x14ac:dyDescent="0.3">
      <c r="S17496" s="142"/>
      <c r="T17496" s="142"/>
    </row>
    <row r="17497" spans="19:20" x14ac:dyDescent="0.3">
      <c r="S17497" s="142"/>
      <c r="T17497" s="142"/>
    </row>
    <row r="17498" spans="19:20" x14ac:dyDescent="0.3">
      <c r="S17498" s="142"/>
      <c r="T17498" s="142"/>
    </row>
    <row r="17499" spans="19:20" x14ac:dyDescent="0.3">
      <c r="S17499" s="142"/>
      <c r="T17499" s="142"/>
    </row>
    <row r="17500" spans="19:20" x14ac:dyDescent="0.3">
      <c r="S17500" s="142"/>
      <c r="T17500" s="142"/>
    </row>
    <row r="17501" spans="19:20" x14ac:dyDescent="0.3">
      <c r="S17501" s="142"/>
      <c r="T17501" s="142"/>
    </row>
    <row r="17502" spans="19:20" x14ac:dyDescent="0.3">
      <c r="S17502" s="142"/>
      <c r="T17502" s="142"/>
    </row>
    <row r="17503" spans="19:20" x14ac:dyDescent="0.3">
      <c r="S17503" s="142"/>
      <c r="T17503" s="142"/>
    </row>
    <row r="17504" spans="19:20" x14ac:dyDescent="0.3">
      <c r="S17504" s="142"/>
      <c r="T17504" s="142"/>
    </row>
    <row r="17505" spans="19:20" x14ac:dyDescent="0.3">
      <c r="S17505" s="142"/>
      <c r="T17505" s="142"/>
    </row>
    <row r="17506" spans="19:20" x14ac:dyDescent="0.3">
      <c r="S17506" s="142"/>
      <c r="T17506" s="142"/>
    </row>
    <row r="17507" spans="19:20" x14ac:dyDescent="0.3">
      <c r="S17507" s="142"/>
      <c r="T17507" s="142"/>
    </row>
    <row r="17508" spans="19:20" x14ac:dyDescent="0.3">
      <c r="S17508" s="142"/>
      <c r="T17508" s="142"/>
    </row>
    <row r="17509" spans="19:20" x14ac:dyDescent="0.3">
      <c r="S17509" s="142"/>
      <c r="T17509" s="142"/>
    </row>
    <row r="17510" spans="19:20" x14ac:dyDescent="0.3">
      <c r="S17510" s="142"/>
      <c r="T17510" s="142"/>
    </row>
    <row r="17511" spans="19:20" x14ac:dyDescent="0.3">
      <c r="S17511" s="142"/>
      <c r="T17511" s="142"/>
    </row>
    <row r="17512" spans="19:20" x14ac:dyDescent="0.3">
      <c r="S17512" s="142"/>
      <c r="T17512" s="142"/>
    </row>
    <row r="17513" spans="19:20" x14ac:dyDescent="0.3">
      <c r="S17513" s="142"/>
      <c r="T17513" s="142"/>
    </row>
    <row r="17514" spans="19:20" x14ac:dyDescent="0.3">
      <c r="S17514" s="142"/>
      <c r="T17514" s="142"/>
    </row>
    <row r="17515" spans="19:20" x14ac:dyDescent="0.3">
      <c r="S17515" s="142"/>
      <c r="T17515" s="142"/>
    </row>
    <row r="17516" spans="19:20" x14ac:dyDescent="0.3">
      <c r="S17516" s="142"/>
      <c r="T17516" s="142"/>
    </row>
    <row r="17517" spans="19:20" x14ac:dyDescent="0.3">
      <c r="S17517" s="142"/>
      <c r="T17517" s="142"/>
    </row>
    <row r="17518" spans="19:20" x14ac:dyDescent="0.3">
      <c r="S17518" s="142"/>
      <c r="T17518" s="142"/>
    </row>
    <row r="17519" spans="19:20" x14ac:dyDescent="0.3">
      <c r="S17519" s="142"/>
      <c r="T17519" s="142"/>
    </row>
    <row r="17520" spans="19:20" x14ac:dyDescent="0.3">
      <c r="S17520" s="142"/>
      <c r="T17520" s="142"/>
    </row>
    <row r="17521" spans="19:20" x14ac:dyDescent="0.3">
      <c r="S17521" s="142"/>
      <c r="T17521" s="142"/>
    </row>
    <row r="17522" spans="19:20" x14ac:dyDescent="0.3">
      <c r="S17522" s="142"/>
      <c r="T17522" s="142"/>
    </row>
    <row r="17523" spans="19:20" x14ac:dyDescent="0.3">
      <c r="S17523" s="142"/>
      <c r="T17523" s="142"/>
    </row>
    <row r="17524" spans="19:20" x14ac:dyDescent="0.3">
      <c r="S17524" s="142"/>
      <c r="T17524" s="142"/>
    </row>
    <row r="17525" spans="19:20" x14ac:dyDescent="0.3">
      <c r="S17525" s="142"/>
      <c r="T17525" s="142"/>
    </row>
    <row r="17526" spans="19:20" x14ac:dyDescent="0.3">
      <c r="S17526" s="142"/>
      <c r="T17526" s="142"/>
    </row>
    <row r="17527" spans="19:20" x14ac:dyDescent="0.3">
      <c r="S17527" s="142"/>
      <c r="T17527" s="142"/>
    </row>
    <row r="17528" spans="19:20" x14ac:dyDescent="0.3">
      <c r="S17528" s="142"/>
      <c r="T17528" s="142"/>
    </row>
    <row r="17529" spans="19:20" x14ac:dyDescent="0.3">
      <c r="S17529" s="142"/>
      <c r="T17529" s="142"/>
    </row>
    <row r="17530" spans="19:20" x14ac:dyDescent="0.3">
      <c r="S17530" s="142"/>
      <c r="T17530" s="142"/>
    </row>
    <row r="17531" spans="19:20" x14ac:dyDescent="0.3">
      <c r="S17531" s="142"/>
      <c r="T17531" s="142"/>
    </row>
    <row r="17532" spans="19:20" x14ac:dyDescent="0.3">
      <c r="S17532" s="142"/>
      <c r="T17532" s="142"/>
    </row>
    <row r="17533" spans="19:20" x14ac:dyDescent="0.3">
      <c r="S17533" s="142"/>
      <c r="T17533" s="142"/>
    </row>
    <row r="17534" spans="19:20" x14ac:dyDescent="0.3">
      <c r="S17534" s="142"/>
      <c r="T17534" s="142"/>
    </row>
    <row r="17535" spans="19:20" x14ac:dyDescent="0.3">
      <c r="S17535" s="142"/>
      <c r="T17535" s="142"/>
    </row>
    <row r="17536" spans="19:20" x14ac:dyDescent="0.3">
      <c r="S17536" s="142"/>
      <c r="T17536" s="142"/>
    </row>
    <row r="17537" spans="19:20" x14ac:dyDescent="0.3">
      <c r="S17537" s="142"/>
      <c r="T17537" s="142"/>
    </row>
    <row r="17538" spans="19:20" x14ac:dyDescent="0.3">
      <c r="S17538" s="142"/>
      <c r="T17538" s="142"/>
    </row>
    <row r="17539" spans="19:20" x14ac:dyDescent="0.3">
      <c r="S17539" s="142"/>
      <c r="T17539" s="142"/>
    </row>
    <row r="17540" spans="19:20" x14ac:dyDescent="0.3">
      <c r="S17540" s="142"/>
      <c r="T17540" s="142"/>
    </row>
    <row r="17541" spans="19:20" x14ac:dyDescent="0.3">
      <c r="S17541" s="142"/>
      <c r="T17541" s="142"/>
    </row>
    <row r="17542" spans="19:20" x14ac:dyDescent="0.3">
      <c r="S17542" s="142"/>
      <c r="T17542" s="142"/>
    </row>
    <row r="17543" spans="19:20" x14ac:dyDescent="0.3">
      <c r="S17543" s="142"/>
      <c r="T17543" s="142"/>
    </row>
    <row r="17544" spans="19:20" x14ac:dyDescent="0.3">
      <c r="S17544" s="142"/>
      <c r="T17544" s="142"/>
    </row>
    <row r="17545" spans="19:20" x14ac:dyDescent="0.3">
      <c r="S17545" s="142"/>
      <c r="T17545" s="142"/>
    </row>
    <row r="17546" spans="19:20" x14ac:dyDescent="0.3">
      <c r="S17546" s="142"/>
      <c r="T17546" s="142"/>
    </row>
    <row r="17547" spans="19:20" x14ac:dyDescent="0.3">
      <c r="S17547" s="142"/>
      <c r="T17547" s="142"/>
    </row>
    <row r="17548" spans="19:20" x14ac:dyDescent="0.3">
      <c r="S17548" s="142"/>
      <c r="T17548" s="142"/>
    </row>
    <row r="17549" spans="19:20" x14ac:dyDescent="0.3">
      <c r="S17549" s="142"/>
      <c r="T17549" s="142"/>
    </row>
    <row r="17550" spans="19:20" x14ac:dyDescent="0.3">
      <c r="S17550" s="142"/>
      <c r="T17550" s="142"/>
    </row>
    <row r="17551" spans="19:20" x14ac:dyDescent="0.3">
      <c r="S17551" s="142"/>
      <c r="T17551" s="142"/>
    </row>
    <row r="17552" spans="19:20" x14ac:dyDescent="0.3">
      <c r="S17552" s="142"/>
      <c r="T17552" s="142"/>
    </row>
    <row r="17553" spans="19:20" x14ac:dyDescent="0.3">
      <c r="S17553" s="142"/>
      <c r="T17553" s="142"/>
    </row>
    <row r="17554" spans="19:20" x14ac:dyDescent="0.3">
      <c r="S17554" s="142"/>
      <c r="T17554" s="142"/>
    </row>
    <row r="17555" spans="19:20" x14ac:dyDescent="0.3">
      <c r="S17555" s="142"/>
      <c r="T17555" s="142"/>
    </row>
    <row r="17556" spans="19:20" x14ac:dyDescent="0.3">
      <c r="S17556" s="142"/>
      <c r="T17556" s="142"/>
    </row>
    <row r="17557" spans="19:20" x14ac:dyDescent="0.3">
      <c r="S17557" s="142"/>
      <c r="T17557" s="142"/>
    </row>
    <row r="17558" spans="19:20" x14ac:dyDescent="0.3">
      <c r="S17558" s="142"/>
      <c r="T17558" s="142"/>
    </row>
    <row r="17559" spans="19:20" x14ac:dyDescent="0.3">
      <c r="S17559" s="142"/>
      <c r="T17559" s="142"/>
    </row>
    <row r="17560" spans="19:20" x14ac:dyDescent="0.3">
      <c r="S17560" s="142"/>
      <c r="T17560" s="142"/>
    </row>
    <row r="17561" spans="19:20" x14ac:dyDescent="0.3">
      <c r="S17561" s="142"/>
      <c r="T17561" s="142"/>
    </row>
    <row r="17562" spans="19:20" x14ac:dyDescent="0.3">
      <c r="S17562" s="142"/>
      <c r="T17562" s="142"/>
    </row>
    <row r="17563" spans="19:20" x14ac:dyDescent="0.3">
      <c r="S17563" s="142"/>
      <c r="T17563" s="142"/>
    </row>
    <row r="17564" spans="19:20" x14ac:dyDescent="0.3">
      <c r="S17564" s="142"/>
      <c r="T17564" s="142"/>
    </row>
    <row r="17565" spans="19:20" x14ac:dyDescent="0.3">
      <c r="S17565" s="142"/>
      <c r="T17565" s="142"/>
    </row>
    <row r="17566" spans="19:20" x14ac:dyDescent="0.3">
      <c r="S17566" s="142"/>
      <c r="T17566" s="142"/>
    </row>
    <row r="17567" spans="19:20" x14ac:dyDescent="0.3">
      <c r="S17567" s="142"/>
      <c r="T17567" s="142"/>
    </row>
    <row r="17568" spans="19:20" x14ac:dyDescent="0.3">
      <c r="S17568" s="142"/>
      <c r="T17568" s="142"/>
    </row>
    <row r="17569" spans="19:20" x14ac:dyDescent="0.3">
      <c r="S17569" s="142"/>
      <c r="T17569" s="142"/>
    </row>
    <row r="17570" spans="19:20" x14ac:dyDescent="0.3">
      <c r="S17570" s="142"/>
      <c r="T17570" s="142"/>
    </row>
    <row r="17571" spans="19:20" x14ac:dyDescent="0.3">
      <c r="S17571" s="142"/>
      <c r="T17571" s="142"/>
    </row>
    <row r="17572" spans="19:20" x14ac:dyDescent="0.3">
      <c r="S17572" s="142"/>
      <c r="T17572" s="142"/>
    </row>
    <row r="17573" spans="19:20" x14ac:dyDescent="0.3">
      <c r="S17573" s="142"/>
      <c r="T17573" s="142"/>
    </row>
    <row r="17574" spans="19:20" x14ac:dyDescent="0.3">
      <c r="S17574" s="142"/>
      <c r="T17574" s="142"/>
    </row>
    <row r="17575" spans="19:20" x14ac:dyDescent="0.3">
      <c r="S17575" s="142"/>
      <c r="T17575" s="142"/>
    </row>
    <row r="17576" spans="19:20" x14ac:dyDescent="0.3">
      <c r="S17576" s="142"/>
      <c r="T17576" s="142"/>
    </row>
    <row r="17577" spans="19:20" x14ac:dyDescent="0.3">
      <c r="S17577" s="142"/>
      <c r="T17577" s="142"/>
    </row>
    <row r="17578" spans="19:20" x14ac:dyDescent="0.3">
      <c r="S17578" s="142"/>
      <c r="T17578" s="142"/>
    </row>
    <row r="17579" spans="19:20" x14ac:dyDescent="0.3">
      <c r="S17579" s="142"/>
      <c r="T17579" s="142"/>
    </row>
    <row r="17580" spans="19:20" x14ac:dyDescent="0.3">
      <c r="S17580" s="142"/>
      <c r="T17580" s="142"/>
    </row>
    <row r="17581" spans="19:20" x14ac:dyDescent="0.3">
      <c r="S17581" s="142"/>
      <c r="T17581" s="142"/>
    </row>
    <row r="17582" spans="19:20" x14ac:dyDescent="0.3">
      <c r="S17582" s="142"/>
      <c r="T17582" s="142"/>
    </row>
    <row r="17583" spans="19:20" x14ac:dyDescent="0.3">
      <c r="S17583" s="142"/>
      <c r="T17583" s="142"/>
    </row>
    <row r="17584" spans="19:20" x14ac:dyDescent="0.3">
      <c r="S17584" s="142"/>
      <c r="T17584" s="142"/>
    </row>
    <row r="17585" spans="19:20" x14ac:dyDescent="0.3">
      <c r="S17585" s="142"/>
      <c r="T17585" s="142"/>
    </row>
    <row r="17586" spans="19:20" x14ac:dyDescent="0.3">
      <c r="S17586" s="142"/>
      <c r="T17586" s="142"/>
    </row>
    <row r="17587" spans="19:20" x14ac:dyDescent="0.3">
      <c r="S17587" s="142"/>
      <c r="T17587" s="142"/>
    </row>
    <row r="17588" spans="19:20" x14ac:dyDescent="0.3">
      <c r="S17588" s="142"/>
      <c r="T17588" s="142"/>
    </row>
    <row r="17589" spans="19:20" x14ac:dyDescent="0.3">
      <c r="S17589" s="142"/>
      <c r="T17589" s="142"/>
    </row>
    <row r="17590" spans="19:20" x14ac:dyDescent="0.3">
      <c r="S17590" s="142"/>
      <c r="T17590" s="142"/>
    </row>
    <row r="17591" spans="19:20" x14ac:dyDescent="0.3">
      <c r="S17591" s="142"/>
      <c r="T17591" s="142"/>
    </row>
    <row r="17592" spans="19:20" x14ac:dyDescent="0.3">
      <c r="S17592" s="142"/>
      <c r="T17592" s="142"/>
    </row>
    <row r="17593" spans="19:20" x14ac:dyDescent="0.3">
      <c r="S17593" s="142"/>
      <c r="T17593" s="142"/>
    </row>
    <row r="17594" spans="19:20" x14ac:dyDescent="0.3">
      <c r="S17594" s="142"/>
      <c r="T17594" s="142"/>
    </row>
    <row r="17595" spans="19:20" x14ac:dyDescent="0.3">
      <c r="S17595" s="142"/>
      <c r="T17595" s="142"/>
    </row>
    <row r="17596" spans="19:20" x14ac:dyDescent="0.3">
      <c r="S17596" s="142"/>
      <c r="T17596" s="142"/>
    </row>
    <row r="17597" spans="19:20" x14ac:dyDescent="0.3">
      <c r="S17597" s="142"/>
      <c r="T17597" s="142"/>
    </row>
    <row r="17598" spans="19:20" x14ac:dyDescent="0.3">
      <c r="S17598" s="142"/>
      <c r="T17598" s="142"/>
    </row>
    <row r="17599" spans="19:20" x14ac:dyDescent="0.3">
      <c r="S17599" s="142"/>
      <c r="T17599" s="142"/>
    </row>
    <row r="17600" spans="19:20" x14ac:dyDescent="0.3">
      <c r="S17600" s="142"/>
      <c r="T17600" s="142"/>
    </row>
    <row r="17601" spans="19:20" x14ac:dyDescent="0.3">
      <c r="S17601" s="142"/>
      <c r="T17601" s="142"/>
    </row>
    <row r="17602" spans="19:20" x14ac:dyDescent="0.3">
      <c r="S17602" s="142"/>
      <c r="T17602" s="142"/>
    </row>
    <row r="17603" spans="19:20" x14ac:dyDescent="0.3">
      <c r="S17603" s="142"/>
      <c r="T17603" s="142"/>
    </row>
    <row r="17604" spans="19:20" x14ac:dyDescent="0.3">
      <c r="S17604" s="142"/>
      <c r="T17604" s="142"/>
    </row>
    <row r="17605" spans="19:20" x14ac:dyDescent="0.3">
      <c r="S17605" s="142"/>
      <c r="T17605" s="142"/>
    </row>
    <row r="17606" spans="19:20" x14ac:dyDescent="0.3">
      <c r="S17606" s="142"/>
      <c r="T17606" s="142"/>
    </row>
    <row r="17607" spans="19:20" x14ac:dyDescent="0.3">
      <c r="S17607" s="142"/>
      <c r="T17607" s="142"/>
    </row>
    <row r="17608" spans="19:20" x14ac:dyDescent="0.3">
      <c r="S17608" s="142"/>
      <c r="T17608" s="142"/>
    </row>
    <row r="17609" spans="19:20" x14ac:dyDescent="0.3">
      <c r="S17609" s="142"/>
      <c r="T17609" s="142"/>
    </row>
    <row r="17610" spans="19:20" x14ac:dyDescent="0.3">
      <c r="S17610" s="142"/>
      <c r="T17610" s="142"/>
    </row>
    <row r="17611" spans="19:20" x14ac:dyDescent="0.3">
      <c r="S17611" s="142"/>
      <c r="T17611" s="142"/>
    </row>
    <row r="17612" spans="19:20" x14ac:dyDescent="0.3">
      <c r="S17612" s="142"/>
      <c r="T17612" s="142"/>
    </row>
    <row r="17613" spans="19:20" x14ac:dyDescent="0.3">
      <c r="S17613" s="142"/>
      <c r="T17613" s="142"/>
    </row>
    <row r="17614" spans="19:20" x14ac:dyDescent="0.3">
      <c r="S17614" s="142"/>
      <c r="T17614" s="142"/>
    </row>
    <row r="17615" spans="19:20" x14ac:dyDescent="0.3">
      <c r="S17615" s="142"/>
      <c r="T17615" s="142"/>
    </row>
    <row r="17616" spans="19:20" x14ac:dyDescent="0.3">
      <c r="S17616" s="142"/>
      <c r="T17616" s="142"/>
    </row>
    <row r="17617" spans="19:20" x14ac:dyDescent="0.3">
      <c r="S17617" s="142"/>
      <c r="T17617" s="142"/>
    </row>
    <row r="17618" spans="19:20" x14ac:dyDescent="0.3">
      <c r="S17618" s="142"/>
      <c r="T17618" s="142"/>
    </row>
    <row r="17619" spans="19:20" x14ac:dyDescent="0.3">
      <c r="S17619" s="142"/>
      <c r="T17619" s="142"/>
    </row>
    <row r="17620" spans="19:20" x14ac:dyDescent="0.3">
      <c r="S17620" s="142"/>
      <c r="T17620" s="142"/>
    </row>
    <row r="17621" spans="19:20" x14ac:dyDescent="0.3">
      <c r="S17621" s="142"/>
      <c r="T17621" s="142"/>
    </row>
    <row r="17622" spans="19:20" x14ac:dyDescent="0.3">
      <c r="S17622" s="142"/>
      <c r="T17622" s="142"/>
    </row>
    <row r="17623" spans="19:20" x14ac:dyDescent="0.3">
      <c r="S17623" s="142"/>
      <c r="T17623" s="142"/>
    </row>
    <row r="17624" spans="19:20" x14ac:dyDescent="0.3">
      <c r="S17624" s="142"/>
      <c r="T17624" s="142"/>
    </row>
    <row r="17625" spans="19:20" x14ac:dyDescent="0.3">
      <c r="S17625" s="142"/>
      <c r="T17625" s="142"/>
    </row>
    <row r="17626" spans="19:20" x14ac:dyDescent="0.3">
      <c r="S17626" s="142"/>
      <c r="T17626" s="142"/>
    </row>
    <row r="17627" spans="19:20" x14ac:dyDescent="0.3">
      <c r="S17627" s="142"/>
      <c r="T17627" s="142"/>
    </row>
    <row r="17628" spans="19:20" x14ac:dyDescent="0.3">
      <c r="S17628" s="142"/>
      <c r="T17628" s="142"/>
    </row>
    <row r="17629" spans="19:20" x14ac:dyDescent="0.3">
      <c r="S17629" s="142"/>
      <c r="T17629" s="142"/>
    </row>
    <row r="17630" spans="19:20" x14ac:dyDescent="0.3">
      <c r="S17630" s="142"/>
      <c r="T17630" s="142"/>
    </row>
    <row r="17631" spans="19:20" x14ac:dyDescent="0.3">
      <c r="S17631" s="142"/>
      <c r="T17631" s="142"/>
    </row>
    <row r="17632" spans="19:20" x14ac:dyDescent="0.3">
      <c r="S17632" s="142"/>
      <c r="T17632" s="142"/>
    </row>
    <row r="17633" spans="19:20" x14ac:dyDescent="0.3">
      <c r="S17633" s="142"/>
      <c r="T17633" s="142"/>
    </row>
    <row r="17634" spans="19:20" x14ac:dyDescent="0.3">
      <c r="S17634" s="142"/>
      <c r="T17634" s="142"/>
    </row>
    <row r="17635" spans="19:20" x14ac:dyDescent="0.3">
      <c r="S17635" s="142"/>
      <c r="T17635" s="142"/>
    </row>
    <row r="17636" spans="19:20" x14ac:dyDescent="0.3">
      <c r="S17636" s="142"/>
      <c r="T17636" s="142"/>
    </row>
    <row r="17637" spans="19:20" x14ac:dyDescent="0.3">
      <c r="S17637" s="142"/>
      <c r="T17637" s="142"/>
    </row>
    <row r="17638" spans="19:20" x14ac:dyDescent="0.3">
      <c r="S17638" s="142"/>
      <c r="T17638" s="142"/>
    </row>
    <row r="17639" spans="19:20" x14ac:dyDescent="0.3">
      <c r="S17639" s="142"/>
      <c r="T17639" s="142"/>
    </row>
    <row r="17640" spans="19:20" x14ac:dyDescent="0.3">
      <c r="S17640" s="142"/>
      <c r="T17640" s="142"/>
    </row>
    <row r="17641" spans="19:20" x14ac:dyDescent="0.3">
      <c r="S17641" s="142"/>
      <c r="T17641" s="142"/>
    </row>
    <row r="17642" spans="19:20" x14ac:dyDescent="0.3">
      <c r="S17642" s="142"/>
      <c r="T17642" s="142"/>
    </row>
    <row r="17643" spans="19:20" x14ac:dyDescent="0.3">
      <c r="S17643" s="142"/>
      <c r="T17643" s="142"/>
    </row>
    <row r="17644" spans="19:20" x14ac:dyDescent="0.3">
      <c r="S17644" s="142"/>
      <c r="T17644" s="142"/>
    </row>
    <row r="17645" spans="19:20" x14ac:dyDescent="0.3">
      <c r="S17645" s="142"/>
      <c r="T17645" s="142"/>
    </row>
    <row r="17646" spans="19:20" x14ac:dyDescent="0.3">
      <c r="S17646" s="142"/>
      <c r="T17646" s="142"/>
    </row>
    <row r="17647" spans="19:20" x14ac:dyDescent="0.3">
      <c r="S17647" s="142"/>
      <c r="T17647" s="142"/>
    </row>
    <row r="17648" spans="19:20" x14ac:dyDescent="0.3">
      <c r="S17648" s="142"/>
      <c r="T17648" s="142"/>
    </row>
    <row r="17649" spans="19:20" x14ac:dyDescent="0.3">
      <c r="S17649" s="142"/>
      <c r="T17649" s="142"/>
    </row>
    <row r="17650" spans="19:20" x14ac:dyDescent="0.3">
      <c r="S17650" s="142"/>
      <c r="T17650" s="142"/>
    </row>
    <row r="17651" spans="19:20" x14ac:dyDescent="0.3">
      <c r="S17651" s="142"/>
      <c r="T17651" s="142"/>
    </row>
    <row r="17652" spans="19:20" x14ac:dyDescent="0.3">
      <c r="S17652" s="142"/>
      <c r="T17652" s="142"/>
    </row>
    <row r="17653" spans="19:20" x14ac:dyDescent="0.3">
      <c r="S17653" s="142"/>
      <c r="T17653" s="142"/>
    </row>
    <row r="17654" spans="19:20" x14ac:dyDescent="0.3">
      <c r="S17654" s="142"/>
      <c r="T17654" s="142"/>
    </row>
    <row r="17655" spans="19:20" x14ac:dyDescent="0.3">
      <c r="S17655" s="142"/>
      <c r="T17655" s="142"/>
    </row>
    <row r="17656" spans="19:20" x14ac:dyDescent="0.3">
      <c r="S17656" s="142"/>
      <c r="T17656" s="142"/>
    </row>
    <row r="17657" spans="19:20" x14ac:dyDescent="0.3">
      <c r="S17657" s="142"/>
      <c r="T17657" s="142"/>
    </row>
    <row r="17658" spans="19:20" x14ac:dyDescent="0.3">
      <c r="S17658" s="142"/>
      <c r="T17658" s="142"/>
    </row>
    <row r="17659" spans="19:20" x14ac:dyDescent="0.3">
      <c r="S17659" s="142"/>
      <c r="T17659" s="142"/>
    </row>
    <row r="17660" spans="19:20" x14ac:dyDescent="0.3">
      <c r="S17660" s="142"/>
      <c r="T17660" s="142"/>
    </row>
    <row r="17661" spans="19:20" x14ac:dyDescent="0.3">
      <c r="S17661" s="142"/>
      <c r="T17661" s="142"/>
    </row>
    <row r="17662" spans="19:20" x14ac:dyDescent="0.3">
      <c r="S17662" s="142"/>
      <c r="T17662" s="142"/>
    </row>
    <row r="17663" spans="19:20" x14ac:dyDescent="0.3">
      <c r="S17663" s="142"/>
      <c r="T17663" s="142"/>
    </row>
    <row r="17664" spans="19:20" x14ac:dyDescent="0.3">
      <c r="S17664" s="142"/>
      <c r="T17664" s="142"/>
    </row>
    <row r="17665" spans="19:20" x14ac:dyDescent="0.3">
      <c r="S17665" s="142"/>
      <c r="T17665" s="142"/>
    </row>
    <row r="17666" spans="19:20" x14ac:dyDescent="0.3">
      <c r="S17666" s="142"/>
      <c r="T17666" s="142"/>
    </row>
    <row r="17667" spans="19:20" x14ac:dyDescent="0.3">
      <c r="S17667" s="142"/>
      <c r="T17667" s="142"/>
    </row>
    <row r="17668" spans="19:20" x14ac:dyDescent="0.3">
      <c r="S17668" s="142"/>
      <c r="T17668" s="142"/>
    </row>
    <row r="17669" spans="19:20" x14ac:dyDescent="0.3">
      <c r="S17669" s="142"/>
      <c r="T17669" s="142"/>
    </row>
    <row r="17670" spans="19:20" x14ac:dyDescent="0.3">
      <c r="S17670" s="142"/>
      <c r="T17670" s="142"/>
    </row>
    <row r="17671" spans="19:20" x14ac:dyDescent="0.3">
      <c r="S17671" s="142"/>
      <c r="T17671" s="142"/>
    </row>
    <row r="17672" spans="19:20" x14ac:dyDescent="0.3">
      <c r="S17672" s="142"/>
      <c r="T17672" s="142"/>
    </row>
    <row r="17673" spans="19:20" x14ac:dyDescent="0.3">
      <c r="S17673" s="142"/>
      <c r="T17673" s="142"/>
    </row>
    <row r="17674" spans="19:20" x14ac:dyDescent="0.3">
      <c r="S17674" s="142"/>
      <c r="T17674" s="142"/>
    </row>
    <row r="17675" spans="19:20" x14ac:dyDescent="0.3">
      <c r="S17675" s="142"/>
      <c r="T17675" s="142"/>
    </row>
    <row r="17676" spans="19:20" x14ac:dyDescent="0.3">
      <c r="S17676" s="142"/>
      <c r="T17676" s="142"/>
    </row>
    <row r="17677" spans="19:20" x14ac:dyDescent="0.3">
      <c r="S17677" s="142"/>
      <c r="T17677" s="142"/>
    </row>
    <row r="17678" spans="19:20" x14ac:dyDescent="0.3">
      <c r="S17678" s="142"/>
      <c r="T17678" s="142"/>
    </row>
    <row r="17679" spans="19:20" x14ac:dyDescent="0.3">
      <c r="S17679" s="142"/>
      <c r="T17679" s="142"/>
    </row>
    <row r="17680" spans="19:20" x14ac:dyDescent="0.3">
      <c r="S17680" s="142"/>
      <c r="T17680" s="142"/>
    </row>
    <row r="17681" spans="19:20" x14ac:dyDescent="0.3">
      <c r="S17681" s="142"/>
      <c r="T17681" s="142"/>
    </row>
    <row r="17682" spans="19:20" x14ac:dyDescent="0.3">
      <c r="S17682" s="142"/>
      <c r="T17682" s="142"/>
    </row>
    <row r="17683" spans="19:20" x14ac:dyDescent="0.3">
      <c r="S17683" s="142"/>
      <c r="T17683" s="142"/>
    </row>
    <row r="17684" spans="19:20" x14ac:dyDescent="0.3">
      <c r="S17684" s="142"/>
      <c r="T17684" s="142"/>
    </row>
    <row r="17685" spans="19:20" x14ac:dyDescent="0.3">
      <c r="S17685" s="142"/>
      <c r="T17685" s="142"/>
    </row>
    <row r="17686" spans="19:20" x14ac:dyDescent="0.3">
      <c r="S17686" s="142"/>
      <c r="T17686" s="142"/>
    </row>
    <row r="17687" spans="19:20" x14ac:dyDescent="0.3">
      <c r="S17687" s="142"/>
      <c r="T17687" s="142"/>
    </row>
    <row r="17688" spans="19:20" x14ac:dyDescent="0.3">
      <c r="S17688" s="142"/>
      <c r="T17688" s="142"/>
    </row>
    <row r="17689" spans="19:20" x14ac:dyDescent="0.3">
      <c r="S17689" s="142"/>
      <c r="T17689" s="142"/>
    </row>
    <row r="17690" spans="19:20" x14ac:dyDescent="0.3">
      <c r="S17690" s="142"/>
      <c r="T17690" s="142"/>
    </row>
    <row r="17691" spans="19:20" x14ac:dyDescent="0.3">
      <c r="S17691" s="142"/>
      <c r="T17691" s="142"/>
    </row>
    <row r="17692" spans="19:20" x14ac:dyDescent="0.3">
      <c r="S17692" s="142"/>
      <c r="T17692" s="142"/>
    </row>
    <row r="17693" spans="19:20" x14ac:dyDescent="0.3">
      <c r="S17693" s="142"/>
      <c r="T17693" s="142"/>
    </row>
    <row r="17694" spans="19:20" x14ac:dyDescent="0.3">
      <c r="S17694" s="142"/>
      <c r="T17694" s="142"/>
    </row>
    <row r="17695" spans="19:20" x14ac:dyDescent="0.3">
      <c r="S17695" s="142"/>
      <c r="T17695" s="142"/>
    </row>
    <row r="17696" spans="19:20" x14ac:dyDescent="0.3">
      <c r="S17696" s="142"/>
      <c r="T17696" s="142"/>
    </row>
    <row r="17697" spans="19:20" x14ac:dyDescent="0.3">
      <c r="S17697" s="142"/>
      <c r="T17697" s="142"/>
    </row>
    <row r="17698" spans="19:20" x14ac:dyDescent="0.3">
      <c r="S17698" s="142"/>
      <c r="T17698" s="142"/>
    </row>
    <row r="17699" spans="19:20" x14ac:dyDescent="0.3">
      <c r="S17699" s="142"/>
      <c r="T17699" s="142"/>
    </row>
    <row r="17700" spans="19:20" x14ac:dyDescent="0.3">
      <c r="S17700" s="142"/>
      <c r="T17700" s="142"/>
    </row>
    <row r="17701" spans="19:20" x14ac:dyDescent="0.3">
      <c r="S17701" s="142"/>
      <c r="T17701" s="142"/>
    </row>
    <row r="17702" spans="19:20" x14ac:dyDescent="0.3">
      <c r="S17702" s="142"/>
      <c r="T17702" s="142"/>
    </row>
    <row r="17703" spans="19:20" x14ac:dyDescent="0.3">
      <c r="S17703" s="142"/>
      <c r="T17703" s="142"/>
    </row>
    <row r="17704" spans="19:20" x14ac:dyDescent="0.3">
      <c r="S17704" s="142"/>
      <c r="T17704" s="142"/>
    </row>
    <row r="17705" spans="19:20" x14ac:dyDescent="0.3">
      <c r="S17705" s="142"/>
      <c r="T17705" s="142"/>
    </row>
    <row r="17706" spans="19:20" x14ac:dyDescent="0.3">
      <c r="S17706" s="142"/>
      <c r="T17706" s="142"/>
    </row>
    <row r="17707" spans="19:20" x14ac:dyDescent="0.3">
      <c r="S17707" s="142"/>
      <c r="T17707" s="142"/>
    </row>
    <row r="17708" spans="19:20" x14ac:dyDescent="0.3">
      <c r="S17708" s="142"/>
      <c r="T17708" s="142"/>
    </row>
    <row r="17709" spans="19:20" x14ac:dyDescent="0.3">
      <c r="S17709" s="142"/>
      <c r="T17709" s="142"/>
    </row>
    <row r="17710" spans="19:20" x14ac:dyDescent="0.3">
      <c r="S17710" s="142"/>
      <c r="T17710" s="142"/>
    </row>
    <row r="17711" spans="19:20" x14ac:dyDescent="0.3">
      <c r="S17711" s="142"/>
      <c r="T17711" s="142"/>
    </row>
    <row r="17712" spans="19:20" x14ac:dyDescent="0.3">
      <c r="S17712" s="142"/>
      <c r="T17712" s="142"/>
    </row>
    <row r="17713" spans="19:20" x14ac:dyDescent="0.3">
      <c r="S17713" s="142"/>
      <c r="T17713" s="142"/>
    </row>
    <row r="17714" spans="19:20" x14ac:dyDescent="0.3">
      <c r="S17714" s="142"/>
      <c r="T17714" s="142"/>
    </row>
    <row r="17715" spans="19:20" x14ac:dyDescent="0.3">
      <c r="S17715" s="142"/>
      <c r="T17715" s="142"/>
    </row>
    <row r="17716" spans="19:20" x14ac:dyDescent="0.3">
      <c r="S17716" s="142"/>
      <c r="T17716" s="142"/>
    </row>
    <row r="17717" spans="19:20" x14ac:dyDescent="0.3">
      <c r="S17717" s="142"/>
      <c r="T17717" s="142"/>
    </row>
    <row r="17718" spans="19:20" x14ac:dyDescent="0.3">
      <c r="S17718" s="142"/>
      <c r="T17718" s="142"/>
    </row>
    <row r="17719" spans="19:20" x14ac:dyDescent="0.3">
      <c r="S17719" s="142"/>
      <c r="T17719" s="142"/>
    </row>
    <row r="17720" spans="19:20" x14ac:dyDescent="0.3">
      <c r="S17720" s="142"/>
      <c r="T17720" s="142"/>
    </row>
    <row r="17721" spans="19:20" x14ac:dyDescent="0.3">
      <c r="S17721" s="142"/>
      <c r="T17721" s="142"/>
    </row>
    <row r="17722" spans="19:20" x14ac:dyDescent="0.3">
      <c r="S17722" s="142"/>
      <c r="T17722" s="142"/>
    </row>
    <row r="17723" spans="19:20" x14ac:dyDescent="0.3">
      <c r="S17723" s="142"/>
      <c r="T17723" s="142"/>
    </row>
    <row r="17724" spans="19:20" x14ac:dyDescent="0.3">
      <c r="S17724" s="142"/>
      <c r="T17724" s="142"/>
    </row>
    <row r="17725" spans="19:20" x14ac:dyDescent="0.3">
      <c r="S17725" s="142"/>
      <c r="T17725" s="142"/>
    </row>
    <row r="17726" spans="19:20" x14ac:dyDescent="0.3">
      <c r="S17726" s="142"/>
      <c r="T17726" s="142"/>
    </row>
    <row r="17727" spans="19:20" x14ac:dyDescent="0.3">
      <c r="S17727" s="142"/>
      <c r="T17727" s="142"/>
    </row>
    <row r="17728" spans="19:20" x14ac:dyDescent="0.3">
      <c r="S17728" s="142"/>
      <c r="T17728" s="142"/>
    </row>
    <row r="17729" spans="19:20" x14ac:dyDescent="0.3">
      <c r="S17729" s="142"/>
      <c r="T17729" s="142"/>
    </row>
    <row r="17730" spans="19:20" x14ac:dyDescent="0.3">
      <c r="S17730" s="142"/>
      <c r="T17730" s="142"/>
    </row>
    <row r="17731" spans="19:20" x14ac:dyDescent="0.3">
      <c r="S17731" s="142"/>
      <c r="T17731" s="142"/>
    </row>
    <row r="17732" spans="19:20" x14ac:dyDescent="0.3">
      <c r="S17732" s="142"/>
      <c r="T17732" s="142"/>
    </row>
    <row r="17733" spans="19:20" x14ac:dyDescent="0.3">
      <c r="S17733" s="142"/>
      <c r="T17733" s="142"/>
    </row>
    <row r="17734" spans="19:20" x14ac:dyDescent="0.3">
      <c r="S17734" s="142"/>
      <c r="T17734" s="142"/>
    </row>
    <row r="17735" spans="19:20" x14ac:dyDescent="0.3">
      <c r="S17735" s="142"/>
      <c r="T17735" s="142"/>
    </row>
    <row r="17736" spans="19:20" x14ac:dyDescent="0.3">
      <c r="S17736" s="142"/>
      <c r="T17736" s="142"/>
    </row>
    <row r="17737" spans="19:20" x14ac:dyDescent="0.3">
      <c r="S17737" s="142"/>
      <c r="T17737" s="142"/>
    </row>
    <row r="17738" spans="19:20" x14ac:dyDescent="0.3">
      <c r="S17738" s="142"/>
      <c r="T17738" s="142"/>
    </row>
    <row r="17739" spans="19:20" x14ac:dyDescent="0.3">
      <c r="S17739" s="142"/>
      <c r="T17739" s="142"/>
    </row>
    <row r="17740" spans="19:20" x14ac:dyDescent="0.3">
      <c r="S17740" s="142"/>
      <c r="T17740" s="142"/>
    </row>
    <row r="17741" spans="19:20" x14ac:dyDescent="0.3">
      <c r="S17741" s="142"/>
      <c r="T17741" s="142"/>
    </row>
    <row r="17742" spans="19:20" x14ac:dyDescent="0.3">
      <c r="S17742" s="142"/>
      <c r="T17742" s="142"/>
    </row>
    <row r="17743" spans="19:20" x14ac:dyDescent="0.3">
      <c r="S17743" s="142"/>
      <c r="T17743" s="142"/>
    </row>
    <row r="17744" spans="19:20" x14ac:dyDescent="0.3">
      <c r="S17744" s="142"/>
      <c r="T17744" s="142"/>
    </row>
    <row r="17745" spans="19:20" x14ac:dyDescent="0.3">
      <c r="S17745" s="142"/>
      <c r="T17745" s="142"/>
    </row>
    <row r="17746" spans="19:20" x14ac:dyDescent="0.3">
      <c r="S17746" s="142"/>
      <c r="T17746" s="142"/>
    </row>
    <row r="17747" spans="19:20" x14ac:dyDescent="0.3">
      <c r="S17747" s="142"/>
      <c r="T17747" s="142"/>
    </row>
    <row r="17748" spans="19:20" x14ac:dyDescent="0.3">
      <c r="S17748" s="142"/>
      <c r="T17748" s="142"/>
    </row>
    <row r="17749" spans="19:20" x14ac:dyDescent="0.3">
      <c r="S17749" s="142"/>
      <c r="T17749" s="142"/>
    </row>
    <row r="17750" spans="19:20" x14ac:dyDescent="0.3">
      <c r="S17750" s="142"/>
      <c r="T17750" s="142"/>
    </row>
    <row r="17751" spans="19:20" x14ac:dyDescent="0.3">
      <c r="S17751" s="142"/>
      <c r="T17751" s="142"/>
    </row>
    <row r="17752" spans="19:20" x14ac:dyDescent="0.3">
      <c r="S17752" s="142"/>
      <c r="T17752" s="142"/>
    </row>
    <row r="17753" spans="19:20" x14ac:dyDescent="0.3">
      <c r="S17753" s="142"/>
      <c r="T17753" s="142"/>
    </row>
    <row r="17754" spans="19:20" x14ac:dyDescent="0.3">
      <c r="S17754" s="142"/>
      <c r="T17754" s="142"/>
    </row>
    <row r="17755" spans="19:20" x14ac:dyDescent="0.3">
      <c r="S17755" s="142"/>
      <c r="T17755" s="142"/>
    </row>
    <row r="17756" spans="19:20" x14ac:dyDescent="0.3">
      <c r="S17756" s="142"/>
      <c r="T17756" s="142"/>
    </row>
    <row r="17757" spans="19:20" x14ac:dyDescent="0.3">
      <c r="S17757" s="142"/>
      <c r="T17757" s="142"/>
    </row>
    <row r="17758" spans="19:20" x14ac:dyDescent="0.3">
      <c r="S17758" s="142"/>
      <c r="T17758" s="142"/>
    </row>
    <row r="17759" spans="19:20" x14ac:dyDescent="0.3">
      <c r="S17759" s="142"/>
      <c r="T17759" s="142"/>
    </row>
    <row r="17760" spans="19:20" x14ac:dyDescent="0.3">
      <c r="S17760" s="142"/>
      <c r="T17760" s="142"/>
    </row>
    <row r="17761" spans="19:20" x14ac:dyDescent="0.3">
      <c r="S17761" s="142"/>
      <c r="T17761" s="142"/>
    </row>
    <row r="17762" spans="19:20" x14ac:dyDescent="0.3">
      <c r="S17762" s="142"/>
      <c r="T17762" s="142"/>
    </row>
    <row r="17763" spans="19:20" x14ac:dyDescent="0.3">
      <c r="S17763" s="142"/>
      <c r="T17763" s="142"/>
    </row>
    <row r="17764" spans="19:20" x14ac:dyDescent="0.3">
      <c r="S17764" s="142"/>
      <c r="T17764" s="142"/>
    </row>
    <row r="17765" spans="19:20" x14ac:dyDescent="0.3">
      <c r="S17765" s="142"/>
      <c r="T17765" s="142"/>
    </row>
    <row r="17766" spans="19:20" x14ac:dyDescent="0.3">
      <c r="S17766" s="142"/>
      <c r="T17766" s="142"/>
    </row>
    <row r="17767" spans="19:20" x14ac:dyDescent="0.3">
      <c r="S17767" s="142"/>
      <c r="T17767" s="142"/>
    </row>
    <row r="17768" spans="19:20" x14ac:dyDescent="0.3">
      <c r="S17768" s="142"/>
      <c r="T17768" s="142"/>
    </row>
    <row r="17769" spans="19:20" x14ac:dyDescent="0.3">
      <c r="S17769" s="142"/>
      <c r="T17769" s="142"/>
    </row>
    <row r="17770" spans="19:20" x14ac:dyDescent="0.3">
      <c r="S17770" s="142"/>
      <c r="T17770" s="142"/>
    </row>
    <row r="17771" spans="19:20" x14ac:dyDescent="0.3">
      <c r="S17771" s="142"/>
      <c r="T17771" s="142"/>
    </row>
    <row r="17772" spans="19:20" x14ac:dyDescent="0.3">
      <c r="S17772" s="142"/>
      <c r="T17772" s="142"/>
    </row>
    <row r="17773" spans="19:20" x14ac:dyDescent="0.3">
      <c r="S17773" s="142"/>
      <c r="T17773" s="142"/>
    </row>
    <row r="17774" spans="19:20" x14ac:dyDescent="0.3">
      <c r="S17774" s="142"/>
      <c r="T17774" s="142"/>
    </row>
    <row r="17775" spans="19:20" x14ac:dyDescent="0.3">
      <c r="S17775" s="142"/>
      <c r="T17775" s="142"/>
    </row>
    <row r="17776" spans="19:20" x14ac:dyDescent="0.3">
      <c r="S17776" s="142"/>
      <c r="T17776" s="142"/>
    </row>
    <row r="17777" spans="19:20" x14ac:dyDescent="0.3">
      <c r="S17777" s="142"/>
      <c r="T17777" s="142"/>
    </row>
    <row r="17778" spans="19:20" x14ac:dyDescent="0.3">
      <c r="S17778" s="142"/>
      <c r="T17778" s="142"/>
    </row>
    <row r="17779" spans="19:20" x14ac:dyDescent="0.3">
      <c r="S17779" s="142"/>
      <c r="T17779" s="142"/>
    </row>
    <row r="17780" spans="19:20" x14ac:dyDescent="0.3">
      <c r="S17780" s="142"/>
      <c r="T17780" s="142"/>
    </row>
    <row r="17781" spans="19:20" x14ac:dyDescent="0.3">
      <c r="S17781" s="142"/>
      <c r="T17781" s="142"/>
    </row>
    <row r="17782" spans="19:20" x14ac:dyDescent="0.3">
      <c r="S17782" s="142"/>
      <c r="T17782" s="142"/>
    </row>
    <row r="17783" spans="19:20" x14ac:dyDescent="0.3">
      <c r="S17783" s="142"/>
      <c r="T17783" s="142"/>
    </row>
    <row r="17784" spans="19:20" x14ac:dyDescent="0.3">
      <c r="S17784" s="142"/>
      <c r="T17784" s="142"/>
    </row>
    <row r="17785" spans="19:20" x14ac:dyDescent="0.3">
      <c r="S17785" s="142"/>
      <c r="T17785" s="142"/>
    </row>
    <row r="17786" spans="19:20" x14ac:dyDescent="0.3">
      <c r="S17786" s="142"/>
      <c r="T17786" s="142"/>
    </row>
    <row r="17787" spans="19:20" x14ac:dyDescent="0.3">
      <c r="S17787" s="142"/>
      <c r="T17787" s="142"/>
    </row>
    <row r="17788" spans="19:20" x14ac:dyDescent="0.3">
      <c r="S17788" s="142"/>
      <c r="T17788" s="142"/>
    </row>
    <row r="17789" spans="19:20" x14ac:dyDescent="0.3">
      <c r="S17789" s="142"/>
      <c r="T17789" s="142"/>
    </row>
    <row r="17790" spans="19:20" x14ac:dyDescent="0.3">
      <c r="S17790" s="142"/>
      <c r="T17790" s="142"/>
    </row>
    <row r="17791" spans="19:20" x14ac:dyDescent="0.3">
      <c r="S17791" s="142"/>
      <c r="T17791" s="142"/>
    </row>
    <row r="17792" spans="19:20" x14ac:dyDescent="0.3">
      <c r="S17792" s="142"/>
      <c r="T17792" s="142"/>
    </row>
    <row r="17793" spans="19:20" x14ac:dyDescent="0.3">
      <c r="S17793" s="142"/>
      <c r="T17793" s="142"/>
    </row>
    <row r="17794" spans="19:20" x14ac:dyDescent="0.3">
      <c r="S17794" s="142"/>
      <c r="T17794" s="142"/>
    </row>
    <row r="17795" spans="19:20" x14ac:dyDescent="0.3">
      <c r="S17795" s="142"/>
      <c r="T17795" s="142"/>
    </row>
    <row r="17796" spans="19:20" x14ac:dyDescent="0.3">
      <c r="S17796" s="142"/>
      <c r="T17796" s="142"/>
    </row>
    <row r="17797" spans="19:20" x14ac:dyDescent="0.3">
      <c r="S17797" s="142"/>
      <c r="T17797" s="142"/>
    </row>
    <row r="17798" spans="19:20" x14ac:dyDescent="0.3">
      <c r="S17798" s="142"/>
      <c r="T17798" s="142"/>
    </row>
    <row r="17799" spans="19:20" x14ac:dyDescent="0.3">
      <c r="S17799" s="142"/>
      <c r="T17799" s="142"/>
    </row>
    <row r="17800" spans="19:20" x14ac:dyDescent="0.3">
      <c r="S17800" s="142"/>
      <c r="T17800" s="142"/>
    </row>
    <row r="17801" spans="19:20" x14ac:dyDescent="0.3">
      <c r="S17801" s="142"/>
      <c r="T17801" s="142"/>
    </row>
    <row r="17802" spans="19:20" x14ac:dyDescent="0.3">
      <c r="S17802" s="142"/>
      <c r="T17802" s="142"/>
    </row>
    <row r="17803" spans="19:20" x14ac:dyDescent="0.3">
      <c r="S17803" s="142"/>
      <c r="T17803" s="142"/>
    </row>
    <row r="17804" spans="19:20" x14ac:dyDescent="0.3">
      <c r="S17804" s="142"/>
      <c r="T17804" s="142"/>
    </row>
    <row r="17805" spans="19:20" x14ac:dyDescent="0.3">
      <c r="S17805" s="142"/>
      <c r="T17805" s="142"/>
    </row>
    <row r="17806" spans="19:20" x14ac:dyDescent="0.3">
      <c r="S17806" s="142"/>
      <c r="T17806" s="142"/>
    </row>
    <row r="17807" spans="19:20" x14ac:dyDescent="0.3">
      <c r="S17807" s="142"/>
      <c r="T17807" s="142"/>
    </row>
    <row r="17808" spans="19:20" x14ac:dyDescent="0.3">
      <c r="S17808" s="142"/>
      <c r="T17808" s="142"/>
    </row>
    <row r="17809" spans="19:20" x14ac:dyDescent="0.3">
      <c r="S17809" s="142"/>
      <c r="T17809" s="142"/>
    </row>
    <row r="17810" spans="19:20" x14ac:dyDescent="0.3">
      <c r="S17810" s="142"/>
      <c r="T17810" s="142"/>
    </row>
    <row r="17811" spans="19:20" x14ac:dyDescent="0.3">
      <c r="S17811" s="142"/>
      <c r="T17811" s="142"/>
    </row>
    <row r="17812" spans="19:20" x14ac:dyDescent="0.3">
      <c r="S17812" s="142"/>
      <c r="T17812" s="142"/>
    </row>
    <row r="17813" spans="19:20" x14ac:dyDescent="0.3">
      <c r="S17813" s="142"/>
      <c r="T17813" s="142"/>
    </row>
    <row r="17814" spans="19:20" x14ac:dyDescent="0.3">
      <c r="S17814" s="142"/>
      <c r="T17814" s="142"/>
    </row>
    <row r="17815" spans="19:20" x14ac:dyDescent="0.3">
      <c r="S17815" s="142"/>
      <c r="T17815" s="142"/>
    </row>
    <row r="17816" spans="19:20" x14ac:dyDescent="0.3">
      <c r="S17816" s="142"/>
      <c r="T17816" s="142"/>
    </row>
    <row r="17817" spans="19:20" x14ac:dyDescent="0.3">
      <c r="S17817" s="142"/>
      <c r="T17817" s="142"/>
    </row>
    <row r="17818" spans="19:20" x14ac:dyDescent="0.3">
      <c r="S17818" s="142"/>
      <c r="T17818" s="142"/>
    </row>
    <row r="17819" spans="19:20" x14ac:dyDescent="0.3">
      <c r="S17819" s="142"/>
      <c r="T17819" s="142"/>
    </row>
    <row r="17820" spans="19:20" x14ac:dyDescent="0.3">
      <c r="S17820" s="142"/>
      <c r="T17820" s="142"/>
    </row>
    <row r="17821" spans="19:20" x14ac:dyDescent="0.3">
      <c r="S17821" s="142"/>
      <c r="T17821" s="142"/>
    </row>
    <row r="17822" spans="19:20" x14ac:dyDescent="0.3">
      <c r="S17822" s="142"/>
      <c r="T17822" s="142"/>
    </row>
    <row r="17823" spans="19:20" x14ac:dyDescent="0.3">
      <c r="S17823" s="142"/>
      <c r="T17823" s="142"/>
    </row>
    <row r="17824" spans="19:20" x14ac:dyDescent="0.3">
      <c r="S17824" s="142"/>
      <c r="T17824" s="142"/>
    </row>
    <row r="17825" spans="19:20" x14ac:dyDescent="0.3">
      <c r="S17825" s="142"/>
      <c r="T17825" s="142"/>
    </row>
    <row r="17826" spans="19:20" x14ac:dyDescent="0.3">
      <c r="S17826" s="142"/>
      <c r="T17826" s="142"/>
    </row>
    <row r="17827" spans="19:20" x14ac:dyDescent="0.3">
      <c r="S17827" s="142"/>
      <c r="T17827" s="142"/>
    </row>
    <row r="17828" spans="19:20" x14ac:dyDescent="0.3">
      <c r="S17828" s="142"/>
      <c r="T17828" s="142"/>
    </row>
    <row r="17829" spans="19:20" x14ac:dyDescent="0.3">
      <c r="S17829" s="142"/>
      <c r="T17829" s="142"/>
    </row>
    <row r="17830" spans="19:20" x14ac:dyDescent="0.3">
      <c r="S17830" s="142"/>
      <c r="T17830" s="142"/>
    </row>
    <row r="17831" spans="19:20" x14ac:dyDescent="0.3">
      <c r="S17831" s="142"/>
      <c r="T17831" s="142"/>
    </row>
    <row r="17832" spans="19:20" x14ac:dyDescent="0.3">
      <c r="S17832" s="142"/>
      <c r="T17832" s="142"/>
    </row>
    <row r="17833" spans="19:20" x14ac:dyDescent="0.3">
      <c r="S17833" s="142"/>
      <c r="T17833" s="142"/>
    </row>
    <row r="17834" spans="19:20" x14ac:dyDescent="0.3">
      <c r="S17834" s="142"/>
      <c r="T17834" s="142"/>
    </row>
    <row r="17835" spans="19:20" x14ac:dyDescent="0.3">
      <c r="S17835" s="142"/>
      <c r="T17835" s="142"/>
    </row>
    <row r="17836" spans="19:20" x14ac:dyDescent="0.3">
      <c r="S17836" s="142"/>
      <c r="T17836" s="142"/>
    </row>
    <row r="17837" spans="19:20" x14ac:dyDescent="0.3">
      <c r="S17837" s="142"/>
      <c r="T17837" s="142"/>
    </row>
    <row r="17838" spans="19:20" x14ac:dyDescent="0.3">
      <c r="S17838" s="142"/>
      <c r="T17838" s="142"/>
    </row>
    <row r="17839" spans="19:20" x14ac:dyDescent="0.3">
      <c r="S17839" s="142"/>
      <c r="T17839" s="142"/>
    </row>
    <row r="17840" spans="19:20" x14ac:dyDescent="0.3">
      <c r="S17840" s="142"/>
      <c r="T17840" s="142"/>
    </row>
    <row r="17841" spans="19:20" x14ac:dyDescent="0.3">
      <c r="S17841" s="142"/>
      <c r="T17841" s="142"/>
    </row>
    <row r="17842" spans="19:20" x14ac:dyDescent="0.3">
      <c r="S17842" s="142"/>
      <c r="T17842" s="142"/>
    </row>
    <row r="17843" spans="19:20" x14ac:dyDescent="0.3">
      <c r="S17843" s="142"/>
      <c r="T17843" s="142"/>
    </row>
    <row r="17844" spans="19:20" x14ac:dyDescent="0.3">
      <c r="S17844" s="142"/>
      <c r="T17844" s="142"/>
    </row>
    <row r="17845" spans="19:20" x14ac:dyDescent="0.3">
      <c r="S17845" s="142"/>
      <c r="T17845" s="142"/>
    </row>
    <row r="17846" spans="19:20" x14ac:dyDescent="0.3">
      <c r="S17846" s="142"/>
      <c r="T17846" s="142"/>
    </row>
    <row r="17847" spans="19:20" x14ac:dyDescent="0.3">
      <c r="S17847" s="142"/>
      <c r="T17847" s="142"/>
    </row>
    <row r="17848" spans="19:20" x14ac:dyDescent="0.3">
      <c r="S17848" s="142"/>
      <c r="T17848" s="142"/>
    </row>
    <row r="17849" spans="19:20" x14ac:dyDescent="0.3">
      <c r="S17849" s="142"/>
      <c r="T17849" s="142"/>
    </row>
    <row r="17850" spans="19:20" x14ac:dyDescent="0.3">
      <c r="S17850" s="142"/>
      <c r="T17850" s="142"/>
    </row>
    <row r="17851" spans="19:20" x14ac:dyDescent="0.3">
      <c r="S17851" s="142"/>
      <c r="T17851" s="142"/>
    </row>
    <row r="17852" spans="19:20" x14ac:dyDescent="0.3">
      <c r="S17852" s="142"/>
      <c r="T17852" s="142"/>
    </row>
    <row r="17853" spans="19:20" x14ac:dyDescent="0.3">
      <c r="S17853" s="142"/>
      <c r="T17853" s="142"/>
    </row>
    <row r="17854" spans="19:20" x14ac:dyDescent="0.3">
      <c r="S17854" s="142"/>
      <c r="T17854" s="142"/>
    </row>
    <row r="17855" spans="19:20" x14ac:dyDescent="0.3">
      <c r="S17855" s="142"/>
      <c r="T17855" s="142"/>
    </row>
    <row r="17856" spans="19:20" x14ac:dyDescent="0.3">
      <c r="S17856" s="142"/>
      <c r="T17856" s="142"/>
    </row>
    <row r="17857" spans="19:20" x14ac:dyDescent="0.3">
      <c r="S17857" s="142"/>
      <c r="T17857" s="142"/>
    </row>
    <row r="17858" spans="19:20" x14ac:dyDescent="0.3">
      <c r="S17858" s="142"/>
      <c r="T17858" s="142"/>
    </row>
    <row r="17859" spans="19:20" x14ac:dyDescent="0.3">
      <c r="S17859" s="142"/>
      <c r="T17859" s="142"/>
    </row>
    <row r="17860" spans="19:20" x14ac:dyDescent="0.3">
      <c r="S17860" s="142"/>
      <c r="T17860" s="142"/>
    </row>
    <row r="17861" spans="19:20" x14ac:dyDescent="0.3">
      <c r="S17861" s="142"/>
      <c r="T17861" s="142"/>
    </row>
    <row r="17862" spans="19:20" x14ac:dyDescent="0.3">
      <c r="S17862" s="142"/>
      <c r="T17862" s="142"/>
    </row>
    <row r="17863" spans="19:20" x14ac:dyDescent="0.3">
      <c r="S17863" s="142"/>
      <c r="T17863" s="142"/>
    </row>
    <row r="17864" spans="19:20" x14ac:dyDescent="0.3">
      <c r="S17864" s="142"/>
      <c r="T17864" s="142"/>
    </row>
    <row r="17865" spans="19:20" x14ac:dyDescent="0.3">
      <c r="S17865" s="142"/>
      <c r="T17865" s="142"/>
    </row>
    <row r="17866" spans="19:20" x14ac:dyDescent="0.3">
      <c r="S17866" s="142"/>
      <c r="T17866" s="142"/>
    </row>
    <row r="17867" spans="19:20" x14ac:dyDescent="0.3">
      <c r="S17867" s="142"/>
      <c r="T17867" s="142"/>
    </row>
    <row r="17868" spans="19:20" x14ac:dyDescent="0.3">
      <c r="S17868" s="142"/>
      <c r="T17868" s="142"/>
    </row>
    <row r="17869" spans="19:20" x14ac:dyDescent="0.3">
      <c r="S17869" s="142"/>
      <c r="T17869" s="142"/>
    </row>
    <row r="17870" spans="19:20" x14ac:dyDescent="0.3">
      <c r="S17870" s="142"/>
      <c r="T17870" s="142"/>
    </row>
    <row r="17871" spans="19:20" x14ac:dyDescent="0.3">
      <c r="S17871" s="142"/>
      <c r="T17871" s="142"/>
    </row>
    <row r="17872" spans="19:20" x14ac:dyDescent="0.3">
      <c r="S17872" s="142"/>
      <c r="T17872" s="142"/>
    </row>
    <row r="17873" spans="19:20" x14ac:dyDescent="0.3">
      <c r="S17873" s="142"/>
      <c r="T17873" s="142"/>
    </row>
    <row r="17874" spans="19:20" x14ac:dyDescent="0.3">
      <c r="S17874" s="142"/>
      <c r="T17874" s="142"/>
    </row>
    <row r="17875" spans="19:20" x14ac:dyDescent="0.3">
      <c r="S17875" s="142"/>
      <c r="T17875" s="142"/>
    </row>
    <row r="17876" spans="19:20" x14ac:dyDescent="0.3">
      <c r="S17876" s="142"/>
      <c r="T17876" s="142"/>
    </row>
    <row r="17877" spans="19:20" x14ac:dyDescent="0.3">
      <c r="S17877" s="142"/>
      <c r="T17877" s="142"/>
    </row>
    <row r="17878" spans="19:20" x14ac:dyDescent="0.3">
      <c r="S17878" s="142"/>
      <c r="T17878" s="142"/>
    </row>
    <row r="17879" spans="19:20" x14ac:dyDescent="0.3">
      <c r="S17879" s="142"/>
      <c r="T17879" s="142"/>
    </row>
    <row r="17880" spans="19:20" x14ac:dyDescent="0.3">
      <c r="S17880" s="142"/>
      <c r="T17880" s="142"/>
    </row>
    <row r="17881" spans="19:20" x14ac:dyDescent="0.3">
      <c r="S17881" s="142"/>
      <c r="T17881" s="142"/>
    </row>
    <row r="17882" spans="19:20" x14ac:dyDescent="0.3">
      <c r="S17882" s="142"/>
      <c r="T17882" s="142"/>
    </row>
    <row r="17883" spans="19:20" x14ac:dyDescent="0.3">
      <c r="S17883" s="142"/>
      <c r="T17883" s="142"/>
    </row>
    <row r="17884" spans="19:20" x14ac:dyDescent="0.3">
      <c r="S17884" s="142"/>
      <c r="T17884" s="142"/>
    </row>
    <row r="17885" spans="19:20" x14ac:dyDescent="0.3">
      <c r="S17885" s="142"/>
      <c r="T17885" s="142"/>
    </row>
    <row r="17886" spans="19:20" x14ac:dyDescent="0.3">
      <c r="S17886" s="142"/>
      <c r="T17886" s="142"/>
    </row>
    <row r="17887" spans="19:20" x14ac:dyDescent="0.3">
      <c r="S17887" s="142"/>
      <c r="T17887" s="142"/>
    </row>
    <row r="17888" spans="19:20" x14ac:dyDescent="0.3">
      <c r="S17888" s="142"/>
      <c r="T17888" s="142"/>
    </row>
    <row r="17889" spans="19:20" x14ac:dyDescent="0.3">
      <c r="S17889" s="142"/>
      <c r="T17889" s="142"/>
    </row>
    <row r="17890" spans="19:20" x14ac:dyDescent="0.3">
      <c r="S17890" s="142"/>
      <c r="T17890" s="142"/>
    </row>
    <row r="17891" spans="19:20" x14ac:dyDescent="0.3">
      <c r="S17891" s="142"/>
      <c r="T17891" s="142"/>
    </row>
    <row r="17892" spans="19:20" x14ac:dyDescent="0.3">
      <c r="S17892" s="142"/>
      <c r="T17892" s="142"/>
    </row>
    <row r="17893" spans="19:20" x14ac:dyDescent="0.3">
      <c r="S17893" s="142"/>
      <c r="T17893" s="142"/>
    </row>
    <row r="17894" spans="19:20" x14ac:dyDescent="0.3">
      <c r="S17894" s="142"/>
      <c r="T17894" s="142"/>
    </row>
    <row r="17895" spans="19:20" x14ac:dyDescent="0.3">
      <c r="S17895" s="142"/>
      <c r="T17895" s="142"/>
    </row>
    <row r="17896" spans="19:20" x14ac:dyDescent="0.3">
      <c r="S17896" s="142"/>
      <c r="T17896" s="142"/>
    </row>
    <row r="17897" spans="19:20" x14ac:dyDescent="0.3">
      <c r="S17897" s="142"/>
      <c r="T17897" s="142"/>
    </row>
    <row r="17898" spans="19:20" x14ac:dyDescent="0.3">
      <c r="S17898" s="142"/>
      <c r="T17898" s="142"/>
    </row>
    <row r="17899" spans="19:20" x14ac:dyDescent="0.3">
      <c r="S17899" s="142"/>
      <c r="T17899" s="142"/>
    </row>
    <row r="17900" spans="19:20" x14ac:dyDescent="0.3">
      <c r="S17900" s="142"/>
      <c r="T17900" s="142"/>
    </row>
    <row r="17901" spans="19:20" x14ac:dyDescent="0.3">
      <c r="S17901" s="142"/>
      <c r="T17901" s="142"/>
    </row>
    <row r="17902" spans="19:20" x14ac:dyDescent="0.3">
      <c r="S17902" s="142"/>
      <c r="T17902" s="142"/>
    </row>
    <row r="17903" spans="19:20" x14ac:dyDescent="0.3">
      <c r="S17903" s="142"/>
      <c r="T17903" s="142"/>
    </row>
    <row r="17904" spans="19:20" x14ac:dyDescent="0.3">
      <c r="S17904" s="142"/>
      <c r="T17904" s="142"/>
    </row>
    <row r="17905" spans="19:20" x14ac:dyDescent="0.3">
      <c r="S17905" s="142"/>
      <c r="T17905" s="142"/>
    </row>
    <row r="17906" spans="19:20" x14ac:dyDescent="0.3">
      <c r="S17906" s="142"/>
      <c r="T17906" s="142"/>
    </row>
    <row r="17907" spans="19:20" x14ac:dyDescent="0.3">
      <c r="S17907" s="142"/>
      <c r="T17907" s="142"/>
    </row>
    <row r="17908" spans="19:20" x14ac:dyDescent="0.3">
      <c r="S17908" s="142"/>
      <c r="T17908" s="142"/>
    </row>
    <row r="17909" spans="19:20" x14ac:dyDescent="0.3">
      <c r="S17909" s="142"/>
      <c r="T17909" s="142"/>
    </row>
    <row r="17910" spans="19:20" x14ac:dyDescent="0.3">
      <c r="S17910" s="142"/>
      <c r="T17910" s="142"/>
    </row>
    <row r="17911" spans="19:20" x14ac:dyDescent="0.3">
      <c r="S17911" s="142"/>
      <c r="T17911" s="142"/>
    </row>
    <row r="17912" spans="19:20" x14ac:dyDescent="0.3">
      <c r="S17912" s="142"/>
      <c r="T17912" s="142"/>
    </row>
    <row r="17913" spans="19:20" x14ac:dyDescent="0.3">
      <c r="S17913" s="142"/>
      <c r="T17913" s="142"/>
    </row>
    <row r="17914" spans="19:20" x14ac:dyDescent="0.3">
      <c r="S17914" s="142"/>
      <c r="T17914" s="142"/>
    </row>
    <row r="17915" spans="19:20" x14ac:dyDescent="0.3">
      <c r="S17915" s="142"/>
      <c r="T17915" s="142"/>
    </row>
    <row r="17916" spans="19:20" x14ac:dyDescent="0.3">
      <c r="S17916" s="142"/>
      <c r="T17916" s="142"/>
    </row>
    <row r="17917" spans="19:20" x14ac:dyDescent="0.3">
      <c r="S17917" s="142"/>
      <c r="T17917" s="142"/>
    </row>
    <row r="17918" spans="19:20" x14ac:dyDescent="0.3">
      <c r="S17918" s="142"/>
      <c r="T17918" s="142"/>
    </row>
    <row r="17919" spans="19:20" x14ac:dyDescent="0.3">
      <c r="S17919" s="142"/>
      <c r="T17919" s="142"/>
    </row>
    <row r="17920" spans="19:20" x14ac:dyDescent="0.3">
      <c r="S17920" s="142"/>
      <c r="T17920" s="142"/>
    </row>
    <row r="17921" spans="19:20" x14ac:dyDescent="0.3">
      <c r="S17921" s="142"/>
      <c r="T17921" s="142"/>
    </row>
    <row r="17922" spans="19:20" x14ac:dyDescent="0.3">
      <c r="S17922" s="142"/>
      <c r="T17922" s="142"/>
    </row>
    <row r="17923" spans="19:20" x14ac:dyDescent="0.3">
      <c r="S17923" s="142"/>
      <c r="T17923" s="142"/>
    </row>
    <row r="17924" spans="19:20" x14ac:dyDescent="0.3">
      <c r="S17924" s="142"/>
      <c r="T17924" s="142"/>
    </row>
    <row r="17925" spans="19:20" x14ac:dyDescent="0.3">
      <c r="S17925" s="142"/>
      <c r="T17925" s="142"/>
    </row>
    <row r="17926" spans="19:20" x14ac:dyDescent="0.3">
      <c r="S17926" s="142"/>
      <c r="T17926" s="142"/>
    </row>
    <row r="17927" spans="19:20" x14ac:dyDescent="0.3">
      <c r="S17927" s="142"/>
      <c r="T17927" s="142"/>
    </row>
    <row r="17928" spans="19:20" x14ac:dyDescent="0.3">
      <c r="S17928" s="142"/>
      <c r="T17928" s="142"/>
    </row>
    <row r="17929" spans="19:20" x14ac:dyDescent="0.3">
      <c r="S17929" s="142"/>
      <c r="T17929" s="142"/>
    </row>
    <row r="17930" spans="19:20" x14ac:dyDescent="0.3">
      <c r="S17930" s="142"/>
      <c r="T17930" s="142"/>
    </row>
    <row r="17931" spans="19:20" x14ac:dyDescent="0.3">
      <c r="S17931" s="142"/>
      <c r="T17931" s="142"/>
    </row>
    <row r="17932" spans="19:20" x14ac:dyDescent="0.3">
      <c r="S17932" s="142"/>
      <c r="T17932" s="142"/>
    </row>
    <row r="17933" spans="19:20" x14ac:dyDescent="0.3">
      <c r="S17933" s="142"/>
      <c r="T17933" s="142"/>
    </row>
    <row r="17934" spans="19:20" x14ac:dyDescent="0.3">
      <c r="S17934" s="142"/>
      <c r="T17934" s="142"/>
    </row>
    <row r="17935" spans="19:20" x14ac:dyDescent="0.3">
      <c r="S17935" s="142"/>
      <c r="T17935" s="142"/>
    </row>
    <row r="17936" spans="19:20" x14ac:dyDescent="0.3">
      <c r="S17936" s="142"/>
      <c r="T17936" s="142"/>
    </row>
    <row r="17937" spans="19:20" x14ac:dyDescent="0.3">
      <c r="S17937" s="142"/>
      <c r="T17937" s="142"/>
    </row>
    <row r="17938" spans="19:20" x14ac:dyDescent="0.3">
      <c r="S17938" s="142"/>
      <c r="T17938" s="142"/>
    </row>
    <row r="17939" spans="19:20" x14ac:dyDescent="0.3">
      <c r="S17939" s="142"/>
      <c r="T17939" s="142"/>
    </row>
    <row r="17940" spans="19:20" x14ac:dyDescent="0.3">
      <c r="S17940" s="142"/>
      <c r="T17940" s="142"/>
    </row>
    <row r="17941" spans="19:20" x14ac:dyDescent="0.3">
      <c r="S17941" s="142"/>
      <c r="T17941" s="142"/>
    </row>
    <row r="17942" spans="19:20" x14ac:dyDescent="0.3">
      <c r="S17942" s="142"/>
      <c r="T17942" s="142"/>
    </row>
    <row r="17943" spans="19:20" x14ac:dyDescent="0.3">
      <c r="S17943" s="142"/>
      <c r="T17943" s="142"/>
    </row>
    <row r="17944" spans="19:20" x14ac:dyDescent="0.3">
      <c r="S17944" s="142"/>
      <c r="T17944" s="142"/>
    </row>
    <row r="17945" spans="19:20" x14ac:dyDescent="0.3">
      <c r="S17945" s="142"/>
      <c r="T17945" s="142"/>
    </row>
    <row r="17946" spans="19:20" x14ac:dyDescent="0.3">
      <c r="S17946" s="142"/>
      <c r="T17946" s="142"/>
    </row>
    <row r="17947" spans="19:20" x14ac:dyDescent="0.3">
      <c r="S17947" s="142"/>
      <c r="T17947" s="142"/>
    </row>
    <row r="17948" spans="19:20" x14ac:dyDescent="0.3">
      <c r="S17948" s="142"/>
      <c r="T17948" s="142"/>
    </row>
    <row r="17949" spans="19:20" x14ac:dyDescent="0.3">
      <c r="S17949" s="142"/>
      <c r="T17949" s="142"/>
    </row>
    <row r="17950" spans="19:20" x14ac:dyDescent="0.3">
      <c r="S17950" s="142"/>
      <c r="T17950" s="142"/>
    </row>
    <row r="17951" spans="19:20" x14ac:dyDescent="0.3">
      <c r="S17951" s="142"/>
      <c r="T17951" s="142"/>
    </row>
    <row r="17952" spans="19:20" x14ac:dyDescent="0.3">
      <c r="S17952" s="142"/>
      <c r="T17952" s="142"/>
    </row>
    <row r="17953" spans="19:20" x14ac:dyDescent="0.3">
      <c r="S17953" s="142"/>
      <c r="T17953" s="142"/>
    </row>
    <row r="17954" spans="19:20" x14ac:dyDescent="0.3">
      <c r="S17954" s="142"/>
      <c r="T17954" s="142"/>
    </row>
    <row r="17955" spans="19:20" x14ac:dyDescent="0.3">
      <c r="S17955" s="142"/>
      <c r="T17955" s="142"/>
    </row>
    <row r="17956" spans="19:20" x14ac:dyDescent="0.3">
      <c r="S17956" s="142"/>
      <c r="T17956" s="142"/>
    </row>
    <row r="17957" spans="19:20" x14ac:dyDescent="0.3">
      <c r="S17957" s="142"/>
      <c r="T17957" s="142"/>
    </row>
    <row r="17958" spans="19:20" x14ac:dyDescent="0.3">
      <c r="S17958" s="142"/>
      <c r="T17958" s="142"/>
    </row>
    <row r="17959" spans="19:20" x14ac:dyDescent="0.3">
      <c r="S17959" s="142"/>
      <c r="T17959" s="142"/>
    </row>
    <row r="17960" spans="19:20" x14ac:dyDescent="0.3">
      <c r="S17960" s="142"/>
      <c r="T17960" s="142"/>
    </row>
    <row r="17961" spans="19:20" x14ac:dyDescent="0.3">
      <c r="S17961" s="142"/>
      <c r="T17961" s="142"/>
    </row>
    <row r="17962" spans="19:20" x14ac:dyDescent="0.3">
      <c r="S17962" s="142"/>
      <c r="T17962" s="142"/>
    </row>
    <row r="17963" spans="19:20" x14ac:dyDescent="0.3">
      <c r="S17963" s="142"/>
      <c r="T17963" s="142"/>
    </row>
    <row r="17964" spans="19:20" x14ac:dyDescent="0.3">
      <c r="S17964" s="142"/>
      <c r="T17964" s="142"/>
    </row>
    <row r="17965" spans="19:20" x14ac:dyDescent="0.3">
      <c r="S17965" s="142"/>
      <c r="T17965" s="142"/>
    </row>
    <row r="17966" spans="19:20" x14ac:dyDescent="0.3">
      <c r="S17966" s="142"/>
      <c r="T17966" s="142"/>
    </row>
    <row r="17967" spans="19:20" x14ac:dyDescent="0.3">
      <c r="S17967" s="142"/>
      <c r="T17967" s="142"/>
    </row>
    <row r="17968" spans="19:20" x14ac:dyDescent="0.3">
      <c r="S17968" s="142"/>
      <c r="T17968" s="142"/>
    </row>
    <row r="17969" spans="19:20" x14ac:dyDescent="0.3">
      <c r="S17969" s="142"/>
      <c r="T17969" s="142"/>
    </row>
    <row r="17970" spans="19:20" x14ac:dyDescent="0.3">
      <c r="S17970" s="142"/>
      <c r="T17970" s="142"/>
    </row>
    <row r="17971" spans="19:20" x14ac:dyDescent="0.3">
      <c r="S17971" s="142"/>
      <c r="T17971" s="142"/>
    </row>
    <row r="17972" spans="19:20" x14ac:dyDescent="0.3">
      <c r="S17972" s="142"/>
      <c r="T17972" s="142"/>
    </row>
    <row r="17973" spans="19:20" x14ac:dyDescent="0.3">
      <c r="S17973" s="142"/>
      <c r="T17973" s="142"/>
    </row>
    <row r="17974" spans="19:20" x14ac:dyDescent="0.3">
      <c r="S17974" s="142"/>
      <c r="T17974" s="142"/>
    </row>
    <row r="17975" spans="19:20" x14ac:dyDescent="0.3">
      <c r="S17975" s="142"/>
      <c r="T17975" s="142"/>
    </row>
    <row r="17976" spans="19:20" x14ac:dyDescent="0.3">
      <c r="S17976" s="142"/>
      <c r="T17976" s="142"/>
    </row>
    <row r="17977" spans="19:20" x14ac:dyDescent="0.3">
      <c r="S17977" s="142"/>
      <c r="T17977" s="142"/>
    </row>
    <row r="17978" spans="19:20" x14ac:dyDescent="0.3">
      <c r="S17978" s="142"/>
      <c r="T17978" s="142"/>
    </row>
    <row r="17979" spans="19:20" x14ac:dyDescent="0.3">
      <c r="S17979" s="142"/>
      <c r="T17979" s="142"/>
    </row>
    <row r="17980" spans="19:20" x14ac:dyDescent="0.3">
      <c r="S17980" s="142"/>
      <c r="T17980" s="142"/>
    </row>
    <row r="17981" spans="19:20" x14ac:dyDescent="0.3">
      <c r="S17981" s="142"/>
      <c r="T17981" s="142"/>
    </row>
    <row r="17982" spans="19:20" x14ac:dyDescent="0.3">
      <c r="S17982" s="142"/>
      <c r="T17982" s="142"/>
    </row>
    <row r="17983" spans="19:20" x14ac:dyDescent="0.3">
      <c r="S17983" s="142"/>
      <c r="T17983" s="142"/>
    </row>
    <row r="17984" spans="19:20" x14ac:dyDescent="0.3">
      <c r="S17984" s="142"/>
      <c r="T17984" s="142"/>
    </row>
    <row r="17985" spans="19:20" x14ac:dyDescent="0.3">
      <c r="S17985" s="142"/>
      <c r="T17985" s="142"/>
    </row>
    <row r="17986" spans="19:20" x14ac:dyDescent="0.3">
      <c r="S17986" s="142"/>
      <c r="T17986" s="142"/>
    </row>
    <row r="17987" spans="19:20" x14ac:dyDescent="0.3">
      <c r="S17987" s="142"/>
      <c r="T17987" s="142"/>
    </row>
    <row r="17988" spans="19:20" x14ac:dyDescent="0.3">
      <c r="S17988" s="142"/>
      <c r="T17988" s="142"/>
    </row>
    <row r="17989" spans="19:20" x14ac:dyDescent="0.3">
      <c r="S17989" s="142"/>
      <c r="T17989" s="142"/>
    </row>
    <row r="17990" spans="19:20" x14ac:dyDescent="0.3">
      <c r="S17990" s="142"/>
      <c r="T17990" s="142"/>
    </row>
    <row r="17991" spans="19:20" x14ac:dyDescent="0.3">
      <c r="S17991" s="142"/>
      <c r="T17991" s="142"/>
    </row>
    <row r="17992" spans="19:20" x14ac:dyDescent="0.3">
      <c r="S17992" s="142"/>
      <c r="T17992" s="142"/>
    </row>
    <row r="17993" spans="19:20" x14ac:dyDescent="0.3">
      <c r="S17993" s="142"/>
      <c r="T17993" s="142"/>
    </row>
    <row r="17994" spans="19:20" x14ac:dyDescent="0.3">
      <c r="S17994" s="142"/>
      <c r="T17994" s="142"/>
    </row>
    <row r="17995" spans="19:20" x14ac:dyDescent="0.3">
      <c r="S17995" s="142"/>
      <c r="T17995" s="142"/>
    </row>
    <row r="17996" spans="19:20" x14ac:dyDescent="0.3">
      <c r="S17996" s="142"/>
      <c r="T17996" s="142"/>
    </row>
    <row r="17997" spans="19:20" x14ac:dyDescent="0.3">
      <c r="S17997" s="142"/>
      <c r="T17997" s="142"/>
    </row>
    <row r="17998" spans="19:20" x14ac:dyDescent="0.3">
      <c r="S17998" s="142"/>
      <c r="T17998" s="142"/>
    </row>
    <row r="17999" spans="19:20" x14ac:dyDescent="0.3">
      <c r="S17999" s="142"/>
      <c r="T17999" s="142"/>
    </row>
    <row r="18000" spans="19:20" x14ac:dyDescent="0.3">
      <c r="S18000" s="142"/>
      <c r="T18000" s="142"/>
    </row>
    <row r="18001" spans="19:20" x14ac:dyDescent="0.3">
      <c r="S18001" s="142"/>
      <c r="T18001" s="142"/>
    </row>
    <row r="18002" spans="19:20" x14ac:dyDescent="0.3">
      <c r="S18002" s="142"/>
      <c r="T18002" s="142"/>
    </row>
    <row r="18003" spans="19:20" x14ac:dyDescent="0.3">
      <c r="S18003" s="142"/>
      <c r="T18003" s="142"/>
    </row>
    <row r="18004" spans="19:20" x14ac:dyDescent="0.3">
      <c r="S18004" s="142"/>
      <c r="T18004" s="142"/>
    </row>
    <row r="18005" spans="19:20" x14ac:dyDescent="0.3">
      <c r="S18005" s="142"/>
      <c r="T18005" s="142"/>
    </row>
    <row r="18006" spans="19:20" x14ac:dyDescent="0.3">
      <c r="S18006" s="142"/>
      <c r="T18006" s="142"/>
    </row>
    <row r="18007" spans="19:20" x14ac:dyDescent="0.3">
      <c r="S18007" s="142"/>
      <c r="T18007" s="142"/>
    </row>
    <row r="18008" spans="19:20" x14ac:dyDescent="0.3">
      <c r="S18008" s="142"/>
      <c r="T18008" s="142"/>
    </row>
    <row r="18009" spans="19:20" x14ac:dyDescent="0.3">
      <c r="S18009" s="142"/>
      <c r="T18009" s="142"/>
    </row>
    <row r="18010" spans="19:20" x14ac:dyDescent="0.3">
      <c r="S18010" s="142"/>
      <c r="T18010" s="142"/>
    </row>
    <row r="18011" spans="19:20" x14ac:dyDescent="0.3">
      <c r="S18011" s="142"/>
      <c r="T18011" s="142"/>
    </row>
    <row r="18012" spans="19:20" x14ac:dyDescent="0.3">
      <c r="S18012" s="142"/>
      <c r="T18012" s="142"/>
    </row>
    <row r="18013" spans="19:20" x14ac:dyDescent="0.3">
      <c r="S18013" s="142"/>
      <c r="T18013" s="142"/>
    </row>
    <row r="18014" spans="19:20" x14ac:dyDescent="0.3">
      <c r="S18014" s="142"/>
      <c r="T18014" s="142"/>
    </row>
    <row r="18015" spans="19:20" x14ac:dyDescent="0.3">
      <c r="S18015" s="142"/>
      <c r="T18015" s="142"/>
    </row>
    <row r="18016" spans="19:20" x14ac:dyDescent="0.3">
      <c r="S18016" s="142"/>
      <c r="T18016" s="142"/>
    </row>
    <row r="18017" spans="19:20" x14ac:dyDescent="0.3">
      <c r="S18017" s="142"/>
      <c r="T18017" s="142"/>
    </row>
    <row r="18018" spans="19:20" x14ac:dyDescent="0.3">
      <c r="S18018" s="142"/>
      <c r="T18018" s="142"/>
    </row>
    <row r="18019" spans="19:20" x14ac:dyDescent="0.3">
      <c r="S18019" s="142"/>
      <c r="T18019" s="142"/>
    </row>
    <row r="18020" spans="19:20" x14ac:dyDescent="0.3">
      <c r="S18020" s="142"/>
      <c r="T18020" s="142"/>
    </row>
    <row r="18021" spans="19:20" x14ac:dyDescent="0.3">
      <c r="S18021" s="142"/>
      <c r="T18021" s="142"/>
    </row>
    <row r="18022" spans="19:20" x14ac:dyDescent="0.3">
      <c r="S18022" s="142"/>
      <c r="T18022" s="142"/>
    </row>
    <row r="18023" spans="19:20" x14ac:dyDescent="0.3">
      <c r="S18023" s="142"/>
      <c r="T18023" s="142"/>
    </row>
    <row r="18024" spans="19:20" x14ac:dyDescent="0.3">
      <c r="S18024" s="142"/>
      <c r="T18024" s="142"/>
    </row>
    <row r="18025" spans="19:20" x14ac:dyDescent="0.3">
      <c r="S18025" s="142"/>
      <c r="T18025" s="142"/>
    </row>
    <row r="18026" spans="19:20" x14ac:dyDescent="0.3">
      <c r="S18026" s="142"/>
      <c r="T18026" s="142"/>
    </row>
    <row r="18027" spans="19:20" x14ac:dyDescent="0.3">
      <c r="S18027" s="142"/>
      <c r="T18027" s="142"/>
    </row>
    <row r="18028" spans="19:20" x14ac:dyDescent="0.3">
      <c r="S18028" s="142"/>
      <c r="T18028" s="142"/>
    </row>
    <row r="18029" spans="19:20" x14ac:dyDescent="0.3">
      <c r="S18029" s="142"/>
      <c r="T18029" s="142"/>
    </row>
    <row r="18030" spans="19:20" x14ac:dyDescent="0.3">
      <c r="S18030" s="142"/>
      <c r="T18030" s="142"/>
    </row>
    <row r="18031" spans="19:20" x14ac:dyDescent="0.3">
      <c r="S18031" s="142"/>
      <c r="T18031" s="142"/>
    </row>
    <row r="18032" spans="19:20" x14ac:dyDescent="0.3">
      <c r="S18032" s="142"/>
      <c r="T18032" s="142"/>
    </row>
    <row r="18033" spans="19:20" x14ac:dyDescent="0.3">
      <c r="S18033" s="142"/>
      <c r="T18033" s="142"/>
    </row>
    <row r="18034" spans="19:20" x14ac:dyDescent="0.3">
      <c r="S18034" s="142"/>
      <c r="T18034" s="142"/>
    </row>
    <row r="18035" spans="19:20" x14ac:dyDescent="0.3">
      <c r="S18035" s="142"/>
      <c r="T18035" s="142"/>
    </row>
    <row r="18036" spans="19:20" x14ac:dyDescent="0.3">
      <c r="S18036" s="142"/>
      <c r="T18036" s="142"/>
    </row>
    <row r="18037" spans="19:20" x14ac:dyDescent="0.3">
      <c r="S18037" s="142"/>
      <c r="T18037" s="142"/>
    </row>
    <row r="18038" spans="19:20" x14ac:dyDescent="0.3">
      <c r="S18038" s="142"/>
      <c r="T18038" s="142"/>
    </row>
    <row r="18039" spans="19:20" x14ac:dyDescent="0.3">
      <c r="S18039" s="142"/>
      <c r="T18039" s="142"/>
    </row>
    <row r="18040" spans="19:20" x14ac:dyDescent="0.3">
      <c r="S18040" s="142"/>
      <c r="T18040" s="142"/>
    </row>
    <row r="18041" spans="19:20" x14ac:dyDescent="0.3">
      <c r="S18041" s="142"/>
      <c r="T18041" s="142"/>
    </row>
    <row r="18042" spans="19:20" x14ac:dyDescent="0.3">
      <c r="S18042" s="142"/>
      <c r="T18042" s="142"/>
    </row>
    <row r="18043" spans="19:20" x14ac:dyDescent="0.3">
      <c r="S18043" s="142"/>
      <c r="T18043" s="142"/>
    </row>
    <row r="18044" spans="19:20" x14ac:dyDescent="0.3">
      <c r="S18044" s="142"/>
      <c r="T18044" s="142"/>
    </row>
    <row r="18045" spans="19:20" x14ac:dyDescent="0.3">
      <c r="S18045" s="142"/>
      <c r="T18045" s="142"/>
    </row>
    <row r="18046" spans="19:20" x14ac:dyDescent="0.3">
      <c r="S18046" s="142"/>
      <c r="T18046" s="142"/>
    </row>
    <row r="18047" spans="19:20" x14ac:dyDescent="0.3">
      <c r="S18047" s="142"/>
      <c r="T18047" s="142"/>
    </row>
    <row r="18048" spans="19:20" x14ac:dyDescent="0.3">
      <c r="S18048" s="142"/>
      <c r="T18048" s="142"/>
    </row>
    <row r="18049" spans="19:20" x14ac:dyDescent="0.3">
      <c r="S18049" s="142"/>
      <c r="T18049" s="142"/>
    </row>
    <row r="18050" spans="19:20" x14ac:dyDescent="0.3">
      <c r="S18050" s="142"/>
      <c r="T18050" s="142"/>
    </row>
    <row r="18051" spans="19:20" x14ac:dyDescent="0.3">
      <c r="S18051" s="142"/>
      <c r="T18051" s="142"/>
    </row>
    <row r="18052" spans="19:20" x14ac:dyDescent="0.3">
      <c r="S18052" s="142"/>
      <c r="T18052" s="142"/>
    </row>
    <row r="18053" spans="19:20" x14ac:dyDescent="0.3">
      <c r="S18053" s="142"/>
      <c r="T18053" s="142"/>
    </row>
    <row r="18054" spans="19:20" x14ac:dyDescent="0.3">
      <c r="S18054" s="142"/>
      <c r="T18054" s="142"/>
    </row>
    <row r="18055" spans="19:20" x14ac:dyDescent="0.3">
      <c r="S18055" s="142"/>
      <c r="T18055" s="142"/>
    </row>
    <row r="18056" spans="19:20" x14ac:dyDescent="0.3">
      <c r="S18056" s="142"/>
      <c r="T18056" s="142"/>
    </row>
    <row r="18057" spans="19:20" x14ac:dyDescent="0.3">
      <c r="S18057" s="142"/>
      <c r="T18057" s="142"/>
    </row>
    <row r="18058" spans="19:20" x14ac:dyDescent="0.3">
      <c r="S18058" s="142"/>
      <c r="T18058" s="142"/>
    </row>
    <row r="18059" spans="19:20" x14ac:dyDescent="0.3">
      <c r="S18059" s="142"/>
      <c r="T18059" s="142"/>
    </row>
    <row r="18060" spans="19:20" x14ac:dyDescent="0.3">
      <c r="S18060" s="142"/>
      <c r="T18060" s="142"/>
    </row>
    <row r="18061" spans="19:20" x14ac:dyDescent="0.3">
      <c r="S18061" s="142"/>
      <c r="T18061" s="142"/>
    </row>
    <row r="18062" spans="19:20" x14ac:dyDescent="0.3">
      <c r="S18062" s="142"/>
      <c r="T18062" s="142"/>
    </row>
    <row r="18063" spans="19:20" x14ac:dyDescent="0.3">
      <c r="S18063" s="142"/>
      <c r="T18063" s="142"/>
    </row>
    <row r="18064" spans="19:20" x14ac:dyDescent="0.3">
      <c r="S18064" s="142"/>
      <c r="T18064" s="142"/>
    </row>
    <row r="18065" spans="19:20" x14ac:dyDescent="0.3">
      <c r="S18065" s="142"/>
      <c r="T18065" s="142"/>
    </row>
    <row r="18066" spans="19:20" x14ac:dyDescent="0.3">
      <c r="S18066" s="142"/>
      <c r="T18066" s="142"/>
    </row>
    <row r="18067" spans="19:20" x14ac:dyDescent="0.3">
      <c r="S18067" s="142"/>
      <c r="T18067" s="142"/>
    </row>
    <row r="18068" spans="19:20" x14ac:dyDescent="0.3">
      <c r="S18068" s="142"/>
      <c r="T18068" s="142"/>
    </row>
    <row r="18069" spans="19:20" x14ac:dyDescent="0.3">
      <c r="S18069" s="142"/>
      <c r="T18069" s="142"/>
    </row>
    <row r="18070" spans="19:20" x14ac:dyDescent="0.3">
      <c r="S18070" s="142"/>
      <c r="T18070" s="142"/>
    </row>
    <row r="18071" spans="19:20" x14ac:dyDescent="0.3">
      <c r="S18071" s="142"/>
      <c r="T18071" s="142"/>
    </row>
    <row r="18072" spans="19:20" x14ac:dyDescent="0.3">
      <c r="S18072" s="142"/>
      <c r="T18072" s="142"/>
    </row>
    <row r="18073" spans="19:20" x14ac:dyDescent="0.3">
      <c r="S18073" s="142"/>
      <c r="T18073" s="142"/>
    </row>
    <row r="18074" spans="19:20" x14ac:dyDescent="0.3">
      <c r="S18074" s="142"/>
      <c r="T18074" s="142"/>
    </row>
    <row r="18075" spans="19:20" x14ac:dyDescent="0.3">
      <c r="S18075" s="142"/>
      <c r="T18075" s="142"/>
    </row>
    <row r="18076" spans="19:20" x14ac:dyDescent="0.3">
      <c r="S18076" s="142"/>
      <c r="T18076" s="142"/>
    </row>
    <row r="18077" spans="19:20" x14ac:dyDescent="0.3">
      <c r="S18077" s="142"/>
      <c r="T18077" s="142"/>
    </row>
    <row r="18078" spans="19:20" x14ac:dyDescent="0.3">
      <c r="S18078" s="142"/>
      <c r="T18078" s="142"/>
    </row>
    <row r="18079" spans="19:20" x14ac:dyDescent="0.3">
      <c r="S18079" s="142"/>
      <c r="T18079" s="142"/>
    </row>
    <row r="18080" spans="19:20" x14ac:dyDescent="0.3">
      <c r="S18080" s="142"/>
      <c r="T18080" s="142"/>
    </row>
    <row r="18081" spans="19:20" x14ac:dyDescent="0.3">
      <c r="S18081" s="142"/>
      <c r="T18081" s="142"/>
    </row>
    <row r="18082" spans="19:20" x14ac:dyDescent="0.3">
      <c r="S18082" s="142"/>
      <c r="T18082" s="142"/>
    </row>
    <row r="18083" spans="19:20" x14ac:dyDescent="0.3">
      <c r="S18083" s="142"/>
      <c r="T18083" s="142"/>
    </row>
    <row r="18084" spans="19:20" x14ac:dyDescent="0.3">
      <c r="S18084" s="142"/>
      <c r="T18084" s="142"/>
    </row>
    <row r="18085" spans="19:20" x14ac:dyDescent="0.3">
      <c r="S18085" s="142"/>
      <c r="T18085" s="142"/>
    </row>
    <row r="18086" spans="19:20" x14ac:dyDescent="0.3">
      <c r="S18086" s="142"/>
      <c r="T18086" s="142"/>
    </row>
    <row r="18087" spans="19:20" x14ac:dyDescent="0.3">
      <c r="S18087" s="142"/>
      <c r="T18087" s="142"/>
    </row>
    <row r="18088" spans="19:20" x14ac:dyDescent="0.3">
      <c r="S18088" s="142"/>
      <c r="T18088" s="142"/>
    </row>
    <row r="18089" spans="19:20" x14ac:dyDescent="0.3">
      <c r="S18089" s="142"/>
      <c r="T18089" s="142"/>
    </row>
    <row r="18090" spans="19:20" x14ac:dyDescent="0.3">
      <c r="S18090" s="142"/>
      <c r="T18090" s="142"/>
    </row>
    <row r="18091" spans="19:20" x14ac:dyDescent="0.3">
      <c r="S18091" s="142"/>
      <c r="T18091" s="142"/>
    </row>
    <row r="18092" spans="19:20" x14ac:dyDescent="0.3">
      <c r="S18092" s="142"/>
      <c r="T18092" s="142"/>
    </row>
    <row r="18093" spans="19:20" x14ac:dyDescent="0.3">
      <c r="S18093" s="142"/>
      <c r="T18093" s="142"/>
    </row>
    <row r="18094" spans="19:20" x14ac:dyDescent="0.3">
      <c r="S18094" s="142"/>
      <c r="T18094" s="142"/>
    </row>
    <row r="18095" spans="19:20" x14ac:dyDescent="0.3">
      <c r="S18095" s="142"/>
      <c r="T18095" s="142"/>
    </row>
    <row r="18096" spans="19:20" x14ac:dyDescent="0.3">
      <c r="S18096" s="142"/>
      <c r="T18096" s="142"/>
    </row>
    <row r="18097" spans="19:20" x14ac:dyDescent="0.3">
      <c r="S18097" s="142"/>
      <c r="T18097" s="142"/>
    </row>
    <row r="18098" spans="19:20" x14ac:dyDescent="0.3">
      <c r="S18098" s="142"/>
      <c r="T18098" s="142"/>
    </row>
    <row r="18099" spans="19:20" x14ac:dyDescent="0.3">
      <c r="S18099" s="142"/>
      <c r="T18099" s="142"/>
    </row>
    <row r="18100" spans="19:20" x14ac:dyDescent="0.3">
      <c r="S18100" s="142"/>
      <c r="T18100" s="142"/>
    </row>
    <row r="18101" spans="19:20" x14ac:dyDescent="0.3">
      <c r="S18101" s="142"/>
      <c r="T18101" s="142"/>
    </row>
    <row r="18102" spans="19:20" x14ac:dyDescent="0.3">
      <c r="S18102" s="142"/>
      <c r="T18102" s="142"/>
    </row>
    <row r="18103" spans="19:20" x14ac:dyDescent="0.3">
      <c r="S18103" s="142"/>
      <c r="T18103" s="142"/>
    </row>
    <row r="18104" spans="19:20" x14ac:dyDescent="0.3">
      <c r="S18104" s="142"/>
      <c r="T18104" s="142"/>
    </row>
    <row r="18105" spans="19:20" x14ac:dyDescent="0.3">
      <c r="S18105" s="142"/>
      <c r="T18105" s="142"/>
    </row>
    <row r="18106" spans="19:20" x14ac:dyDescent="0.3">
      <c r="S18106" s="142"/>
      <c r="T18106" s="142"/>
    </row>
    <row r="18107" spans="19:20" x14ac:dyDescent="0.3">
      <c r="S18107" s="142"/>
      <c r="T18107" s="142"/>
    </row>
    <row r="18108" spans="19:20" x14ac:dyDescent="0.3">
      <c r="S18108" s="142"/>
      <c r="T18108" s="142"/>
    </row>
    <row r="18109" spans="19:20" x14ac:dyDescent="0.3">
      <c r="S18109" s="142"/>
      <c r="T18109" s="142"/>
    </row>
    <row r="18110" spans="19:20" x14ac:dyDescent="0.3">
      <c r="S18110" s="142"/>
      <c r="T18110" s="142"/>
    </row>
    <row r="18111" spans="19:20" x14ac:dyDescent="0.3">
      <c r="S18111" s="142"/>
      <c r="T18111" s="142"/>
    </row>
    <row r="18112" spans="19:20" x14ac:dyDescent="0.3">
      <c r="S18112" s="142"/>
      <c r="T18112" s="142"/>
    </row>
    <row r="18113" spans="19:20" x14ac:dyDescent="0.3">
      <c r="S18113" s="142"/>
      <c r="T18113" s="142"/>
    </row>
    <row r="18114" spans="19:20" x14ac:dyDescent="0.3">
      <c r="S18114" s="142"/>
      <c r="T18114" s="142"/>
    </row>
    <row r="18115" spans="19:20" x14ac:dyDescent="0.3">
      <c r="S18115" s="142"/>
      <c r="T18115" s="142"/>
    </row>
    <row r="18116" spans="19:20" x14ac:dyDescent="0.3">
      <c r="S18116" s="142"/>
      <c r="T18116" s="142"/>
    </row>
    <row r="18117" spans="19:20" x14ac:dyDescent="0.3">
      <c r="S18117" s="142"/>
      <c r="T18117" s="142"/>
    </row>
    <row r="18118" spans="19:20" x14ac:dyDescent="0.3">
      <c r="S18118" s="142"/>
      <c r="T18118" s="142"/>
    </row>
    <row r="18119" spans="19:20" x14ac:dyDescent="0.3">
      <c r="S18119" s="142"/>
      <c r="T18119" s="142"/>
    </row>
    <row r="18120" spans="19:20" x14ac:dyDescent="0.3">
      <c r="S18120" s="142"/>
      <c r="T18120" s="142"/>
    </row>
    <row r="18121" spans="19:20" x14ac:dyDescent="0.3">
      <c r="S18121" s="142"/>
      <c r="T18121" s="142"/>
    </row>
    <row r="18122" spans="19:20" x14ac:dyDescent="0.3">
      <c r="S18122" s="142"/>
      <c r="T18122" s="142"/>
    </row>
    <row r="18123" spans="19:20" x14ac:dyDescent="0.3">
      <c r="S18123" s="142"/>
      <c r="T18123" s="142"/>
    </row>
    <row r="18124" spans="19:20" x14ac:dyDescent="0.3">
      <c r="S18124" s="142"/>
      <c r="T18124" s="142"/>
    </row>
    <row r="18125" spans="19:20" x14ac:dyDescent="0.3">
      <c r="S18125" s="142"/>
      <c r="T18125" s="142"/>
    </row>
    <row r="18126" spans="19:20" x14ac:dyDescent="0.3">
      <c r="S18126" s="142"/>
      <c r="T18126" s="142"/>
    </row>
    <row r="18127" spans="19:20" x14ac:dyDescent="0.3">
      <c r="S18127" s="142"/>
      <c r="T18127" s="142"/>
    </row>
    <row r="18128" spans="19:20" x14ac:dyDescent="0.3">
      <c r="S18128" s="142"/>
      <c r="T18128" s="142"/>
    </row>
    <row r="18129" spans="19:20" x14ac:dyDescent="0.3">
      <c r="S18129" s="142"/>
      <c r="T18129" s="142"/>
    </row>
    <row r="18130" spans="19:20" x14ac:dyDescent="0.3">
      <c r="S18130" s="142"/>
      <c r="T18130" s="142"/>
    </row>
    <row r="18131" spans="19:20" x14ac:dyDescent="0.3">
      <c r="S18131" s="142"/>
      <c r="T18131" s="142"/>
    </row>
    <row r="18132" spans="19:20" x14ac:dyDescent="0.3">
      <c r="S18132" s="142"/>
      <c r="T18132" s="142"/>
    </row>
    <row r="18133" spans="19:20" x14ac:dyDescent="0.3">
      <c r="S18133" s="142"/>
      <c r="T18133" s="142"/>
    </row>
    <row r="18134" spans="19:20" x14ac:dyDescent="0.3">
      <c r="S18134" s="142"/>
      <c r="T18134" s="142"/>
    </row>
    <row r="18135" spans="19:20" x14ac:dyDescent="0.3">
      <c r="S18135" s="142"/>
      <c r="T18135" s="142"/>
    </row>
    <row r="18136" spans="19:20" x14ac:dyDescent="0.3">
      <c r="S18136" s="142"/>
      <c r="T18136" s="142"/>
    </row>
    <row r="18137" spans="19:20" x14ac:dyDescent="0.3">
      <c r="S18137" s="142"/>
      <c r="T18137" s="142"/>
    </row>
    <row r="18138" spans="19:20" x14ac:dyDescent="0.3">
      <c r="S18138" s="142"/>
      <c r="T18138" s="142"/>
    </row>
    <row r="18139" spans="19:20" x14ac:dyDescent="0.3">
      <c r="S18139" s="142"/>
      <c r="T18139" s="142"/>
    </row>
    <row r="18140" spans="19:20" x14ac:dyDescent="0.3">
      <c r="S18140" s="142"/>
      <c r="T18140" s="142"/>
    </row>
    <row r="18141" spans="19:20" x14ac:dyDescent="0.3">
      <c r="S18141" s="142"/>
      <c r="T18141" s="142"/>
    </row>
    <row r="18142" spans="19:20" x14ac:dyDescent="0.3">
      <c r="S18142" s="142"/>
      <c r="T18142" s="142"/>
    </row>
    <row r="18143" spans="19:20" x14ac:dyDescent="0.3">
      <c r="S18143" s="142"/>
      <c r="T18143" s="142"/>
    </row>
    <row r="18144" spans="19:20" x14ac:dyDescent="0.3">
      <c r="S18144" s="142"/>
      <c r="T18144" s="142"/>
    </row>
    <row r="18145" spans="19:20" x14ac:dyDescent="0.3">
      <c r="S18145" s="142"/>
      <c r="T18145" s="142"/>
    </row>
    <row r="18146" spans="19:20" x14ac:dyDescent="0.3">
      <c r="S18146" s="142"/>
      <c r="T18146" s="142"/>
    </row>
    <row r="18147" spans="19:20" x14ac:dyDescent="0.3">
      <c r="S18147" s="142"/>
      <c r="T18147" s="142"/>
    </row>
    <row r="18148" spans="19:20" x14ac:dyDescent="0.3">
      <c r="S18148" s="142"/>
      <c r="T18148" s="142"/>
    </row>
    <row r="18149" spans="19:20" x14ac:dyDescent="0.3">
      <c r="S18149" s="142"/>
      <c r="T18149" s="142"/>
    </row>
    <row r="18150" spans="19:20" x14ac:dyDescent="0.3">
      <c r="S18150" s="142"/>
      <c r="T18150" s="142"/>
    </row>
    <row r="18151" spans="19:20" x14ac:dyDescent="0.3">
      <c r="S18151" s="142"/>
      <c r="T18151" s="142"/>
    </row>
    <row r="18152" spans="19:20" x14ac:dyDescent="0.3">
      <c r="S18152" s="142"/>
      <c r="T18152" s="142"/>
    </row>
    <row r="18153" spans="19:20" x14ac:dyDescent="0.3">
      <c r="S18153" s="142"/>
      <c r="T18153" s="142"/>
    </row>
    <row r="18154" spans="19:20" x14ac:dyDescent="0.3">
      <c r="S18154" s="142"/>
      <c r="T18154" s="142"/>
    </row>
    <row r="18155" spans="19:20" x14ac:dyDescent="0.3">
      <c r="S18155" s="142"/>
      <c r="T18155" s="142"/>
    </row>
    <row r="18156" spans="19:20" x14ac:dyDescent="0.3">
      <c r="S18156" s="142"/>
      <c r="T18156" s="142"/>
    </row>
    <row r="18157" spans="19:20" x14ac:dyDescent="0.3">
      <c r="S18157" s="142"/>
      <c r="T18157" s="142"/>
    </row>
    <row r="18158" spans="19:20" x14ac:dyDescent="0.3">
      <c r="S18158" s="142"/>
      <c r="T18158" s="142"/>
    </row>
    <row r="18159" spans="19:20" x14ac:dyDescent="0.3">
      <c r="S18159" s="142"/>
      <c r="T18159" s="142"/>
    </row>
    <row r="18160" spans="19:20" x14ac:dyDescent="0.3">
      <c r="S18160" s="142"/>
      <c r="T18160" s="142"/>
    </row>
    <row r="18161" spans="19:20" x14ac:dyDescent="0.3">
      <c r="S18161" s="142"/>
      <c r="T18161" s="142"/>
    </row>
    <row r="18162" spans="19:20" x14ac:dyDescent="0.3">
      <c r="S18162" s="142"/>
      <c r="T18162" s="142"/>
    </row>
    <row r="18163" spans="19:20" x14ac:dyDescent="0.3">
      <c r="S18163" s="142"/>
      <c r="T18163" s="142"/>
    </row>
    <row r="18164" spans="19:20" x14ac:dyDescent="0.3">
      <c r="S18164" s="142"/>
      <c r="T18164" s="142"/>
    </row>
    <row r="18165" spans="19:20" x14ac:dyDescent="0.3">
      <c r="S18165" s="142"/>
      <c r="T18165" s="142"/>
    </row>
    <row r="18166" spans="19:20" x14ac:dyDescent="0.3">
      <c r="S18166" s="142"/>
      <c r="T18166" s="142"/>
    </row>
    <row r="18167" spans="19:20" x14ac:dyDescent="0.3">
      <c r="S18167" s="142"/>
      <c r="T18167" s="142"/>
    </row>
    <row r="18168" spans="19:20" x14ac:dyDescent="0.3">
      <c r="S18168" s="142"/>
      <c r="T18168" s="142"/>
    </row>
    <row r="18169" spans="19:20" x14ac:dyDescent="0.3">
      <c r="S18169" s="142"/>
      <c r="T18169" s="142"/>
    </row>
    <row r="18170" spans="19:20" x14ac:dyDescent="0.3">
      <c r="S18170" s="142"/>
      <c r="T18170" s="142"/>
    </row>
    <row r="18171" spans="19:20" x14ac:dyDescent="0.3">
      <c r="S18171" s="142"/>
      <c r="T18171" s="142"/>
    </row>
    <row r="18172" spans="19:20" x14ac:dyDescent="0.3">
      <c r="S18172" s="142"/>
      <c r="T18172" s="142"/>
    </row>
    <row r="18173" spans="19:20" x14ac:dyDescent="0.3">
      <c r="S18173" s="142"/>
      <c r="T18173" s="142"/>
    </row>
    <row r="18174" spans="19:20" x14ac:dyDescent="0.3">
      <c r="S18174" s="142"/>
      <c r="T18174" s="142"/>
    </row>
    <row r="18175" spans="19:20" x14ac:dyDescent="0.3">
      <c r="S18175" s="142"/>
      <c r="T18175" s="142"/>
    </row>
    <row r="18176" spans="19:20" x14ac:dyDescent="0.3">
      <c r="S18176" s="142"/>
      <c r="T18176" s="142"/>
    </row>
    <row r="18177" spans="19:20" x14ac:dyDescent="0.3">
      <c r="S18177" s="142"/>
      <c r="T18177" s="142"/>
    </row>
    <row r="18178" spans="19:20" x14ac:dyDescent="0.3">
      <c r="S18178" s="142"/>
      <c r="T18178" s="142"/>
    </row>
    <row r="18179" spans="19:20" x14ac:dyDescent="0.3">
      <c r="S18179" s="142"/>
      <c r="T18179" s="142"/>
    </row>
    <row r="18180" spans="19:20" x14ac:dyDescent="0.3">
      <c r="S18180" s="142"/>
      <c r="T18180" s="142"/>
    </row>
    <row r="18181" spans="19:20" x14ac:dyDescent="0.3">
      <c r="S18181" s="142"/>
      <c r="T18181" s="142"/>
    </row>
    <row r="18182" spans="19:20" x14ac:dyDescent="0.3">
      <c r="S18182" s="142"/>
      <c r="T18182" s="142"/>
    </row>
    <row r="18183" spans="19:20" x14ac:dyDescent="0.3">
      <c r="S18183" s="142"/>
      <c r="T18183" s="142"/>
    </row>
    <row r="18184" spans="19:20" x14ac:dyDescent="0.3">
      <c r="S18184" s="142"/>
      <c r="T18184" s="142"/>
    </row>
    <row r="18185" spans="19:20" x14ac:dyDescent="0.3">
      <c r="S18185" s="142"/>
      <c r="T18185" s="142"/>
    </row>
    <row r="18186" spans="19:20" x14ac:dyDescent="0.3">
      <c r="S18186" s="142"/>
      <c r="T18186" s="142"/>
    </row>
    <row r="18187" spans="19:20" x14ac:dyDescent="0.3">
      <c r="S18187" s="142"/>
      <c r="T18187" s="142"/>
    </row>
    <row r="18188" spans="19:20" x14ac:dyDescent="0.3">
      <c r="S18188" s="142"/>
      <c r="T18188" s="142"/>
    </row>
    <row r="18189" spans="19:20" x14ac:dyDescent="0.3">
      <c r="S18189" s="142"/>
      <c r="T18189" s="142"/>
    </row>
    <row r="18190" spans="19:20" x14ac:dyDescent="0.3">
      <c r="S18190" s="142"/>
      <c r="T18190" s="142"/>
    </row>
    <row r="18191" spans="19:20" x14ac:dyDescent="0.3">
      <c r="S18191" s="142"/>
      <c r="T18191" s="142"/>
    </row>
    <row r="18192" spans="19:20" x14ac:dyDescent="0.3">
      <c r="S18192" s="142"/>
      <c r="T18192" s="142"/>
    </row>
    <row r="18193" spans="19:20" x14ac:dyDescent="0.3">
      <c r="S18193" s="142"/>
      <c r="T18193" s="142"/>
    </row>
    <row r="18194" spans="19:20" x14ac:dyDescent="0.3">
      <c r="S18194" s="142"/>
      <c r="T18194" s="142"/>
    </row>
    <row r="18195" spans="19:20" x14ac:dyDescent="0.3">
      <c r="S18195" s="142"/>
      <c r="T18195" s="142"/>
    </row>
    <row r="18196" spans="19:20" x14ac:dyDescent="0.3">
      <c r="S18196" s="142"/>
      <c r="T18196" s="142"/>
    </row>
    <row r="18197" spans="19:20" x14ac:dyDescent="0.3">
      <c r="S18197" s="142"/>
      <c r="T18197" s="142"/>
    </row>
    <row r="18198" spans="19:20" x14ac:dyDescent="0.3">
      <c r="S18198" s="142"/>
      <c r="T18198" s="142"/>
    </row>
    <row r="18199" spans="19:20" x14ac:dyDescent="0.3">
      <c r="S18199" s="142"/>
      <c r="T18199" s="142"/>
    </row>
    <row r="18200" spans="19:20" x14ac:dyDescent="0.3">
      <c r="S18200" s="142"/>
      <c r="T18200" s="142"/>
    </row>
    <row r="18201" spans="19:20" x14ac:dyDescent="0.3">
      <c r="S18201" s="142"/>
      <c r="T18201" s="142"/>
    </row>
    <row r="18202" spans="19:20" x14ac:dyDescent="0.3">
      <c r="S18202" s="142"/>
      <c r="T18202" s="142"/>
    </row>
    <row r="18203" spans="19:20" x14ac:dyDescent="0.3">
      <c r="S18203" s="142"/>
      <c r="T18203" s="142"/>
    </row>
    <row r="18204" spans="19:20" x14ac:dyDescent="0.3">
      <c r="S18204" s="142"/>
      <c r="T18204" s="142"/>
    </row>
    <row r="18205" spans="19:20" x14ac:dyDescent="0.3">
      <c r="S18205" s="142"/>
      <c r="T18205" s="142"/>
    </row>
    <row r="18206" spans="19:20" x14ac:dyDescent="0.3">
      <c r="S18206" s="142"/>
      <c r="T18206" s="142"/>
    </row>
    <row r="18207" spans="19:20" x14ac:dyDescent="0.3">
      <c r="S18207" s="142"/>
      <c r="T18207" s="142"/>
    </row>
    <row r="18208" spans="19:20" x14ac:dyDescent="0.3">
      <c r="S18208" s="142"/>
      <c r="T18208" s="142"/>
    </row>
    <row r="18209" spans="19:20" x14ac:dyDescent="0.3">
      <c r="S18209" s="142"/>
      <c r="T18209" s="142"/>
    </row>
    <row r="18210" spans="19:20" x14ac:dyDescent="0.3">
      <c r="S18210" s="142"/>
      <c r="T18210" s="142"/>
    </row>
    <row r="18211" spans="19:20" x14ac:dyDescent="0.3">
      <c r="S18211" s="142"/>
      <c r="T18211" s="142"/>
    </row>
    <row r="18212" spans="19:20" x14ac:dyDescent="0.3">
      <c r="S18212" s="142"/>
      <c r="T18212" s="142"/>
    </row>
    <row r="18213" spans="19:20" x14ac:dyDescent="0.3">
      <c r="S18213" s="142"/>
      <c r="T18213" s="142"/>
    </row>
    <row r="18214" spans="19:20" x14ac:dyDescent="0.3">
      <c r="S18214" s="142"/>
      <c r="T18214" s="142"/>
    </row>
    <row r="18215" spans="19:20" x14ac:dyDescent="0.3">
      <c r="S18215" s="142"/>
      <c r="T18215" s="142"/>
    </row>
    <row r="18216" spans="19:20" x14ac:dyDescent="0.3">
      <c r="S18216" s="142"/>
      <c r="T18216" s="142"/>
    </row>
    <row r="18217" spans="19:20" x14ac:dyDescent="0.3">
      <c r="S18217" s="142"/>
      <c r="T18217" s="142"/>
    </row>
    <row r="18218" spans="19:20" x14ac:dyDescent="0.3">
      <c r="S18218" s="142"/>
      <c r="T18218" s="142"/>
    </row>
    <row r="18219" spans="19:20" x14ac:dyDescent="0.3">
      <c r="S18219" s="142"/>
      <c r="T18219" s="142"/>
    </row>
    <row r="18220" spans="19:20" x14ac:dyDescent="0.3">
      <c r="S18220" s="142"/>
      <c r="T18220" s="142"/>
    </row>
    <row r="18221" spans="19:20" x14ac:dyDescent="0.3">
      <c r="S18221" s="142"/>
      <c r="T18221" s="142"/>
    </row>
    <row r="18222" spans="19:20" x14ac:dyDescent="0.3">
      <c r="S18222" s="142"/>
      <c r="T18222" s="142"/>
    </row>
    <row r="18223" spans="19:20" x14ac:dyDescent="0.3">
      <c r="S18223" s="142"/>
      <c r="T18223" s="142"/>
    </row>
    <row r="18224" spans="19:20" x14ac:dyDescent="0.3">
      <c r="S18224" s="142"/>
      <c r="T18224" s="142"/>
    </row>
    <row r="18225" spans="19:20" x14ac:dyDescent="0.3">
      <c r="S18225" s="142"/>
      <c r="T18225" s="142"/>
    </row>
    <row r="18226" spans="19:20" x14ac:dyDescent="0.3">
      <c r="S18226" s="142"/>
      <c r="T18226" s="142"/>
    </row>
    <row r="18227" spans="19:20" x14ac:dyDescent="0.3">
      <c r="S18227" s="142"/>
      <c r="T18227" s="142"/>
    </row>
    <row r="18228" spans="19:20" x14ac:dyDescent="0.3">
      <c r="S18228" s="142"/>
      <c r="T18228" s="142"/>
    </row>
    <row r="18229" spans="19:20" x14ac:dyDescent="0.3">
      <c r="S18229" s="142"/>
      <c r="T18229" s="142"/>
    </row>
    <row r="18230" spans="19:20" x14ac:dyDescent="0.3">
      <c r="S18230" s="142"/>
      <c r="T18230" s="142"/>
    </row>
    <row r="18231" spans="19:20" x14ac:dyDescent="0.3">
      <c r="S18231" s="142"/>
      <c r="T18231" s="142"/>
    </row>
    <row r="18232" spans="19:20" x14ac:dyDescent="0.3">
      <c r="S18232" s="142"/>
      <c r="T18232" s="142"/>
    </row>
    <row r="18233" spans="19:20" x14ac:dyDescent="0.3">
      <c r="S18233" s="142"/>
      <c r="T18233" s="142"/>
    </row>
    <row r="18234" spans="19:20" x14ac:dyDescent="0.3">
      <c r="S18234" s="142"/>
      <c r="T18234" s="142"/>
    </row>
    <row r="18235" spans="19:20" x14ac:dyDescent="0.3">
      <c r="S18235" s="142"/>
      <c r="T18235" s="142"/>
    </row>
    <row r="18236" spans="19:20" x14ac:dyDescent="0.3">
      <c r="S18236" s="142"/>
      <c r="T18236" s="142"/>
    </row>
    <row r="18237" spans="19:20" x14ac:dyDescent="0.3">
      <c r="S18237" s="142"/>
      <c r="T18237" s="142"/>
    </row>
    <row r="18238" spans="19:20" x14ac:dyDescent="0.3">
      <c r="S18238" s="142"/>
      <c r="T18238" s="142"/>
    </row>
    <row r="18239" spans="19:20" x14ac:dyDescent="0.3">
      <c r="S18239" s="142"/>
      <c r="T18239" s="142"/>
    </row>
    <row r="18240" spans="19:20" x14ac:dyDescent="0.3">
      <c r="S18240" s="142"/>
      <c r="T18240" s="142"/>
    </row>
    <row r="18241" spans="19:20" x14ac:dyDescent="0.3">
      <c r="S18241" s="142"/>
      <c r="T18241" s="142"/>
    </row>
    <row r="18242" spans="19:20" x14ac:dyDescent="0.3">
      <c r="S18242" s="142"/>
      <c r="T18242" s="142"/>
    </row>
    <row r="18243" spans="19:20" x14ac:dyDescent="0.3">
      <c r="S18243" s="142"/>
      <c r="T18243" s="142"/>
    </row>
    <row r="18244" spans="19:20" x14ac:dyDescent="0.3">
      <c r="S18244" s="142"/>
      <c r="T18244" s="142"/>
    </row>
    <row r="18245" spans="19:20" x14ac:dyDescent="0.3">
      <c r="S18245" s="142"/>
      <c r="T18245" s="142"/>
    </row>
    <row r="18246" spans="19:20" x14ac:dyDescent="0.3">
      <c r="S18246" s="142"/>
      <c r="T18246" s="142"/>
    </row>
    <row r="18247" spans="19:20" x14ac:dyDescent="0.3">
      <c r="S18247" s="142"/>
      <c r="T18247" s="142"/>
    </row>
    <row r="18248" spans="19:20" x14ac:dyDescent="0.3">
      <c r="S18248" s="142"/>
      <c r="T18248" s="142"/>
    </row>
    <row r="18249" spans="19:20" x14ac:dyDescent="0.3">
      <c r="S18249" s="142"/>
      <c r="T18249" s="142"/>
    </row>
    <row r="18250" spans="19:20" x14ac:dyDescent="0.3">
      <c r="S18250" s="142"/>
      <c r="T18250" s="142"/>
    </row>
    <row r="18251" spans="19:20" x14ac:dyDescent="0.3">
      <c r="S18251" s="142"/>
      <c r="T18251" s="142"/>
    </row>
    <row r="18252" spans="19:20" x14ac:dyDescent="0.3">
      <c r="S18252" s="142"/>
      <c r="T18252" s="142"/>
    </row>
    <row r="18253" spans="19:20" x14ac:dyDescent="0.3">
      <c r="S18253" s="142"/>
      <c r="T18253" s="142"/>
    </row>
    <row r="18254" spans="19:20" x14ac:dyDescent="0.3">
      <c r="S18254" s="142"/>
      <c r="T18254" s="142"/>
    </row>
    <row r="18255" spans="19:20" x14ac:dyDescent="0.3">
      <c r="S18255" s="142"/>
      <c r="T18255" s="142"/>
    </row>
    <row r="18256" spans="19:20" x14ac:dyDescent="0.3">
      <c r="S18256" s="142"/>
      <c r="T18256" s="142"/>
    </row>
    <row r="18257" spans="19:20" x14ac:dyDescent="0.3">
      <c r="S18257" s="142"/>
      <c r="T18257" s="142"/>
    </row>
    <row r="18258" spans="19:20" x14ac:dyDescent="0.3">
      <c r="S18258" s="142"/>
      <c r="T18258" s="142"/>
    </row>
    <row r="18259" spans="19:20" x14ac:dyDescent="0.3">
      <c r="S18259" s="142"/>
      <c r="T18259" s="142"/>
    </row>
    <row r="18260" spans="19:20" x14ac:dyDescent="0.3">
      <c r="S18260" s="142"/>
      <c r="T18260" s="142"/>
    </row>
    <row r="18261" spans="19:20" x14ac:dyDescent="0.3">
      <c r="S18261" s="142"/>
      <c r="T18261" s="142"/>
    </row>
    <row r="18262" spans="19:20" x14ac:dyDescent="0.3">
      <c r="S18262" s="142"/>
      <c r="T18262" s="142"/>
    </row>
    <row r="18263" spans="19:20" x14ac:dyDescent="0.3">
      <c r="S18263" s="142"/>
      <c r="T18263" s="142"/>
    </row>
    <row r="18264" spans="19:20" x14ac:dyDescent="0.3">
      <c r="S18264" s="142"/>
      <c r="T18264" s="142"/>
    </row>
    <row r="18265" spans="19:20" x14ac:dyDescent="0.3">
      <c r="S18265" s="142"/>
      <c r="T18265" s="142"/>
    </row>
    <row r="18266" spans="19:20" x14ac:dyDescent="0.3">
      <c r="S18266" s="142"/>
      <c r="T18266" s="142"/>
    </row>
    <row r="18267" spans="19:20" x14ac:dyDescent="0.3">
      <c r="S18267" s="142"/>
      <c r="T18267" s="142"/>
    </row>
    <row r="18268" spans="19:20" x14ac:dyDescent="0.3">
      <c r="S18268" s="142"/>
      <c r="T18268" s="142"/>
    </row>
    <row r="18269" spans="19:20" x14ac:dyDescent="0.3">
      <c r="S18269" s="142"/>
      <c r="T18269" s="142"/>
    </row>
    <row r="18270" spans="19:20" x14ac:dyDescent="0.3">
      <c r="S18270" s="142"/>
      <c r="T18270" s="142"/>
    </row>
    <row r="18271" spans="19:20" x14ac:dyDescent="0.3">
      <c r="S18271" s="142"/>
      <c r="T18271" s="142"/>
    </row>
    <row r="18272" spans="19:20" x14ac:dyDescent="0.3">
      <c r="S18272" s="142"/>
      <c r="T18272" s="142"/>
    </row>
    <row r="18273" spans="19:20" x14ac:dyDescent="0.3">
      <c r="S18273" s="142"/>
      <c r="T18273" s="142"/>
    </row>
    <row r="18274" spans="19:20" x14ac:dyDescent="0.3">
      <c r="S18274" s="142"/>
      <c r="T18274" s="142"/>
    </row>
    <row r="18275" spans="19:20" x14ac:dyDescent="0.3">
      <c r="S18275" s="142"/>
      <c r="T18275" s="142"/>
    </row>
    <row r="18276" spans="19:20" x14ac:dyDescent="0.3">
      <c r="S18276" s="142"/>
      <c r="T18276" s="142"/>
    </row>
    <row r="18277" spans="19:20" x14ac:dyDescent="0.3">
      <c r="S18277" s="142"/>
      <c r="T18277" s="142"/>
    </row>
    <row r="18278" spans="19:20" x14ac:dyDescent="0.3">
      <c r="S18278" s="142"/>
      <c r="T18278" s="142"/>
    </row>
    <row r="18279" spans="19:20" x14ac:dyDescent="0.3">
      <c r="S18279" s="142"/>
      <c r="T18279" s="142"/>
    </row>
    <row r="18280" spans="19:20" x14ac:dyDescent="0.3">
      <c r="S18280" s="142"/>
      <c r="T18280" s="142"/>
    </row>
    <row r="18281" spans="19:20" x14ac:dyDescent="0.3">
      <c r="S18281" s="142"/>
      <c r="T18281" s="142"/>
    </row>
    <row r="18282" spans="19:20" x14ac:dyDescent="0.3">
      <c r="S18282" s="142"/>
      <c r="T18282" s="142"/>
    </row>
    <row r="18283" spans="19:20" x14ac:dyDescent="0.3">
      <c r="S18283" s="142"/>
      <c r="T18283" s="142"/>
    </row>
    <row r="18284" spans="19:20" x14ac:dyDescent="0.3">
      <c r="S18284" s="142"/>
      <c r="T18284" s="142"/>
    </row>
    <row r="18285" spans="19:20" x14ac:dyDescent="0.3">
      <c r="S18285" s="142"/>
      <c r="T18285" s="142"/>
    </row>
    <row r="18286" spans="19:20" x14ac:dyDescent="0.3">
      <c r="S18286" s="142"/>
      <c r="T18286" s="142"/>
    </row>
    <row r="18287" spans="19:20" x14ac:dyDescent="0.3">
      <c r="S18287" s="142"/>
      <c r="T18287" s="142"/>
    </row>
    <row r="18288" spans="19:20" x14ac:dyDescent="0.3">
      <c r="S18288" s="142"/>
      <c r="T18288" s="142"/>
    </row>
    <row r="18289" spans="19:20" x14ac:dyDescent="0.3">
      <c r="S18289" s="142"/>
      <c r="T18289" s="142"/>
    </row>
    <row r="18290" spans="19:20" x14ac:dyDescent="0.3">
      <c r="S18290" s="142"/>
      <c r="T18290" s="142"/>
    </row>
    <row r="18291" spans="19:20" x14ac:dyDescent="0.3">
      <c r="S18291" s="142"/>
      <c r="T18291" s="142"/>
    </row>
    <row r="18292" spans="19:20" x14ac:dyDescent="0.3">
      <c r="S18292" s="142"/>
      <c r="T18292" s="142"/>
    </row>
    <row r="18293" spans="19:20" x14ac:dyDescent="0.3">
      <c r="S18293" s="142"/>
      <c r="T18293" s="142"/>
    </row>
    <row r="18294" spans="19:20" x14ac:dyDescent="0.3">
      <c r="S18294" s="142"/>
      <c r="T18294" s="142"/>
    </row>
    <row r="18295" spans="19:20" x14ac:dyDescent="0.3">
      <c r="S18295" s="142"/>
      <c r="T18295" s="142"/>
    </row>
    <row r="18296" spans="19:20" x14ac:dyDescent="0.3">
      <c r="S18296" s="142"/>
      <c r="T18296" s="142"/>
    </row>
    <row r="18297" spans="19:20" x14ac:dyDescent="0.3">
      <c r="S18297" s="142"/>
      <c r="T18297" s="142"/>
    </row>
    <row r="18298" spans="19:20" x14ac:dyDescent="0.3">
      <c r="S18298" s="142"/>
      <c r="T18298" s="142"/>
    </row>
    <row r="18299" spans="19:20" x14ac:dyDescent="0.3">
      <c r="S18299" s="142"/>
      <c r="T18299" s="142"/>
    </row>
    <row r="18300" spans="19:20" x14ac:dyDescent="0.3">
      <c r="S18300" s="142"/>
      <c r="T18300" s="142"/>
    </row>
    <row r="18301" spans="19:20" x14ac:dyDescent="0.3">
      <c r="S18301" s="142"/>
      <c r="T18301" s="142"/>
    </row>
    <row r="18302" spans="19:20" x14ac:dyDescent="0.3">
      <c r="S18302" s="142"/>
      <c r="T18302" s="142"/>
    </row>
    <row r="18303" spans="19:20" x14ac:dyDescent="0.3">
      <c r="S18303" s="142"/>
      <c r="T18303" s="142"/>
    </row>
    <row r="18304" spans="19:20" x14ac:dyDescent="0.3">
      <c r="S18304" s="142"/>
      <c r="T18304" s="142"/>
    </row>
    <row r="18305" spans="19:20" x14ac:dyDescent="0.3">
      <c r="S18305" s="142"/>
      <c r="T18305" s="142"/>
    </row>
    <row r="18306" spans="19:20" x14ac:dyDescent="0.3">
      <c r="S18306" s="142"/>
      <c r="T18306" s="142"/>
    </row>
    <row r="18307" spans="19:20" x14ac:dyDescent="0.3">
      <c r="S18307" s="142"/>
      <c r="T18307" s="142"/>
    </row>
    <row r="18308" spans="19:20" x14ac:dyDescent="0.3">
      <c r="S18308" s="142"/>
      <c r="T18308" s="142"/>
    </row>
    <row r="18309" spans="19:20" x14ac:dyDescent="0.3">
      <c r="S18309" s="142"/>
      <c r="T18309" s="142"/>
    </row>
    <row r="18310" spans="19:20" x14ac:dyDescent="0.3">
      <c r="S18310" s="142"/>
      <c r="T18310" s="142"/>
    </row>
    <row r="18311" spans="19:20" x14ac:dyDescent="0.3">
      <c r="S18311" s="142"/>
      <c r="T18311" s="142"/>
    </row>
    <row r="18312" spans="19:20" x14ac:dyDescent="0.3">
      <c r="S18312" s="142"/>
      <c r="T18312" s="142"/>
    </row>
    <row r="18313" spans="19:20" x14ac:dyDescent="0.3">
      <c r="S18313" s="142"/>
      <c r="T18313" s="142"/>
    </row>
    <row r="18314" spans="19:20" x14ac:dyDescent="0.3">
      <c r="S18314" s="142"/>
      <c r="T18314" s="142"/>
    </row>
    <row r="18315" spans="19:20" x14ac:dyDescent="0.3">
      <c r="S18315" s="142"/>
      <c r="T18315" s="142"/>
    </row>
    <row r="18316" spans="19:20" x14ac:dyDescent="0.3">
      <c r="S18316" s="142"/>
      <c r="T18316" s="142"/>
    </row>
    <row r="18317" spans="19:20" x14ac:dyDescent="0.3">
      <c r="S18317" s="142"/>
      <c r="T18317" s="142"/>
    </row>
    <row r="18318" spans="19:20" x14ac:dyDescent="0.3">
      <c r="S18318" s="142"/>
      <c r="T18318" s="142"/>
    </row>
    <row r="18319" spans="19:20" x14ac:dyDescent="0.3">
      <c r="S18319" s="142"/>
      <c r="T18319" s="142"/>
    </row>
    <row r="18320" spans="19:20" x14ac:dyDescent="0.3">
      <c r="S18320" s="142"/>
      <c r="T18320" s="142"/>
    </row>
    <row r="18321" spans="19:20" x14ac:dyDescent="0.3">
      <c r="S18321" s="142"/>
      <c r="T18321" s="142"/>
    </row>
    <row r="18322" spans="19:20" x14ac:dyDescent="0.3">
      <c r="S18322" s="142"/>
      <c r="T18322" s="142"/>
    </row>
    <row r="18323" spans="19:20" x14ac:dyDescent="0.3">
      <c r="S18323" s="142"/>
      <c r="T18323" s="142"/>
    </row>
    <row r="18324" spans="19:20" x14ac:dyDescent="0.3">
      <c r="S18324" s="142"/>
      <c r="T18324" s="142"/>
    </row>
    <row r="18325" spans="19:20" x14ac:dyDescent="0.3">
      <c r="S18325" s="142"/>
      <c r="T18325" s="142"/>
    </row>
    <row r="18326" spans="19:20" x14ac:dyDescent="0.3">
      <c r="S18326" s="142"/>
      <c r="T18326" s="142"/>
    </row>
    <row r="18327" spans="19:20" x14ac:dyDescent="0.3">
      <c r="S18327" s="142"/>
      <c r="T18327" s="142"/>
    </row>
    <row r="18328" spans="19:20" x14ac:dyDescent="0.3">
      <c r="S18328" s="142"/>
      <c r="T18328" s="142"/>
    </row>
    <row r="18329" spans="19:20" x14ac:dyDescent="0.3">
      <c r="S18329" s="142"/>
      <c r="T18329" s="142"/>
    </row>
    <row r="18330" spans="19:20" x14ac:dyDescent="0.3">
      <c r="S18330" s="142"/>
      <c r="T18330" s="142"/>
    </row>
    <row r="18331" spans="19:20" x14ac:dyDescent="0.3">
      <c r="S18331" s="142"/>
      <c r="T18331" s="142"/>
    </row>
    <row r="18332" spans="19:20" x14ac:dyDescent="0.3">
      <c r="S18332" s="142"/>
      <c r="T18332" s="142"/>
    </row>
    <row r="18333" spans="19:20" x14ac:dyDescent="0.3">
      <c r="S18333" s="142"/>
      <c r="T18333" s="142"/>
    </row>
    <row r="18334" spans="19:20" x14ac:dyDescent="0.3">
      <c r="S18334" s="142"/>
      <c r="T18334" s="142"/>
    </row>
    <row r="18335" spans="19:20" x14ac:dyDescent="0.3">
      <c r="S18335" s="142"/>
      <c r="T18335" s="142"/>
    </row>
    <row r="18336" spans="19:20" x14ac:dyDescent="0.3">
      <c r="S18336" s="142"/>
      <c r="T18336" s="142"/>
    </row>
    <row r="18337" spans="19:20" x14ac:dyDescent="0.3">
      <c r="S18337" s="142"/>
      <c r="T18337" s="142"/>
    </row>
    <row r="18338" spans="19:20" x14ac:dyDescent="0.3">
      <c r="S18338" s="142"/>
      <c r="T18338" s="142"/>
    </row>
    <row r="18339" spans="19:20" x14ac:dyDescent="0.3">
      <c r="S18339" s="142"/>
      <c r="T18339" s="142"/>
    </row>
    <row r="18340" spans="19:20" x14ac:dyDescent="0.3">
      <c r="S18340" s="142"/>
      <c r="T18340" s="142"/>
    </row>
    <row r="18341" spans="19:20" x14ac:dyDescent="0.3">
      <c r="S18341" s="142"/>
      <c r="T18341" s="142"/>
    </row>
    <row r="18342" spans="19:20" x14ac:dyDescent="0.3">
      <c r="S18342" s="142"/>
      <c r="T18342" s="142"/>
    </row>
    <row r="18343" spans="19:20" x14ac:dyDescent="0.3">
      <c r="S18343" s="142"/>
      <c r="T18343" s="142"/>
    </row>
    <row r="18344" spans="19:20" x14ac:dyDescent="0.3">
      <c r="S18344" s="142"/>
      <c r="T18344" s="142"/>
    </row>
    <row r="18345" spans="19:20" x14ac:dyDescent="0.3">
      <c r="S18345" s="142"/>
      <c r="T18345" s="142"/>
    </row>
    <row r="18346" spans="19:20" x14ac:dyDescent="0.3">
      <c r="S18346" s="142"/>
      <c r="T18346" s="142"/>
    </row>
    <row r="18347" spans="19:20" x14ac:dyDescent="0.3">
      <c r="S18347" s="142"/>
      <c r="T18347" s="142"/>
    </row>
    <row r="18348" spans="19:20" x14ac:dyDescent="0.3">
      <c r="S18348" s="142"/>
      <c r="T18348" s="142"/>
    </row>
    <row r="18349" spans="19:20" x14ac:dyDescent="0.3">
      <c r="S18349" s="142"/>
      <c r="T18349" s="142"/>
    </row>
    <row r="18350" spans="19:20" x14ac:dyDescent="0.3">
      <c r="S18350" s="142"/>
      <c r="T18350" s="142"/>
    </row>
    <row r="18351" spans="19:20" x14ac:dyDescent="0.3">
      <c r="S18351" s="142"/>
      <c r="T18351" s="142"/>
    </row>
    <row r="18352" spans="19:20" x14ac:dyDescent="0.3">
      <c r="S18352" s="142"/>
      <c r="T18352" s="142"/>
    </row>
    <row r="18353" spans="19:20" x14ac:dyDescent="0.3">
      <c r="S18353" s="142"/>
      <c r="T18353" s="142"/>
    </row>
    <row r="18354" spans="19:20" x14ac:dyDescent="0.3">
      <c r="S18354" s="142"/>
      <c r="T18354" s="142"/>
    </row>
    <row r="18355" spans="19:20" x14ac:dyDescent="0.3">
      <c r="S18355" s="142"/>
      <c r="T18355" s="142"/>
    </row>
    <row r="18356" spans="19:20" x14ac:dyDescent="0.3">
      <c r="S18356" s="142"/>
      <c r="T18356" s="142"/>
    </row>
    <row r="18357" spans="19:20" x14ac:dyDescent="0.3">
      <c r="S18357" s="142"/>
      <c r="T18357" s="142"/>
    </row>
    <row r="18358" spans="19:20" x14ac:dyDescent="0.3">
      <c r="S18358" s="142"/>
      <c r="T18358" s="142"/>
    </row>
    <row r="18359" spans="19:20" x14ac:dyDescent="0.3">
      <c r="S18359" s="142"/>
      <c r="T18359" s="142"/>
    </row>
    <row r="18360" spans="19:20" x14ac:dyDescent="0.3">
      <c r="S18360" s="142"/>
      <c r="T18360" s="142"/>
    </row>
    <row r="18361" spans="19:20" x14ac:dyDescent="0.3">
      <c r="S18361" s="142"/>
      <c r="T18361" s="142"/>
    </row>
    <row r="18362" spans="19:20" x14ac:dyDescent="0.3">
      <c r="S18362" s="142"/>
      <c r="T18362" s="142"/>
    </row>
    <row r="18363" spans="19:20" x14ac:dyDescent="0.3">
      <c r="S18363" s="142"/>
      <c r="T18363" s="142"/>
    </row>
    <row r="18364" spans="19:20" x14ac:dyDescent="0.3">
      <c r="S18364" s="142"/>
      <c r="T18364" s="142"/>
    </row>
    <row r="18365" spans="19:20" x14ac:dyDescent="0.3">
      <c r="S18365" s="142"/>
      <c r="T18365" s="142"/>
    </row>
    <row r="18366" spans="19:20" x14ac:dyDescent="0.3">
      <c r="S18366" s="142"/>
      <c r="T18366" s="142"/>
    </row>
    <row r="18367" spans="19:20" x14ac:dyDescent="0.3">
      <c r="S18367" s="142"/>
      <c r="T18367" s="142"/>
    </row>
    <row r="18368" spans="19:20" x14ac:dyDescent="0.3">
      <c r="S18368" s="142"/>
      <c r="T18368" s="142"/>
    </row>
    <row r="18369" spans="19:20" x14ac:dyDescent="0.3">
      <c r="S18369" s="142"/>
      <c r="T18369" s="142"/>
    </row>
    <row r="18370" spans="19:20" x14ac:dyDescent="0.3">
      <c r="S18370" s="142"/>
      <c r="T18370" s="142"/>
    </row>
    <row r="18371" spans="19:20" x14ac:dyDescent="0.3">
      <c r="S18371" s="142"/>
      <c r="T18371" s="142"/>
    </row>
    <row r="18372" spans="19:20" x14ac:dyDescent="0.3">
      <c r="S18372" s="142"/>
      <c r="T18372" s="142"/>
    </row>
    <row r="18373" spans="19:20" x14ac:dyDescent="0.3">
      <c r="S18373" s="142"/>
      <c r="T18373" s="142"/>
    </row>
    <row r="18374" spans="19:20" x14ac:dyDescent="0.3">
      <c r="S18374" s="142"/>
      <c r="T18374" s="142"/>
    </row>
    <row r="18375" spans="19:20" x14ac:dyDescent="0.3">
      <c r="S18375" s="142"/>
      <c r="T18375" s="142"/>
    </row>
    <row r="18376" spans="19:20" x14ac:dyDescent="0.3">
      <c r="S18376" s="142"/>
      <c r="T18376" s="142"/>
    </row>
    <row r="18377" spans="19:20" x14ac:dyDescent="0.3">
      <c r="S18377" s="142"/>
      <c r="T18377" s="142"/>
    </row>
    <row r="18378" spans="19:20" x14ac:dyDescent="0.3">
      <c r="S18378" s="142"/>
      <c r="T18378" s="142"/>
    </row>
    <row r="18379" spans="19:20" x14ac:dyDescent="0.3">
      <c r="S18379" s="142"/>
      <c r="T18379" s="142"/>
    </row>
    <row r="18380" spans="19:20" x14ac:dyDescent="0.3">
      <c r="S18380" s="142"/>
      <c r="T18380" s="142"/>
    </row>
    <row r="18381" spans="19:20" x14ac:dyDescent="0.3">
      <c r="S18381" s="142"/>
      <c r="T18381" s="142"/>
    </row>
    <row r="18382" spans="19:20" x14ac:dyDescent="0.3">
      <c r="S18382" s="142"/>
      <c r="T18382" s="142"/>
    </row>
    <row r="18383" spans="19:20" x14ac:dyDescent="0.3">
      <c r="S18383" s="142"/>
      <c r="T18383" s="142"/>
    </row>
    <row r="18384" spans="19:20" x14ac:dyDescent="0.3">
      <c r="S18384" s="142"/>
      <c r="T18384" s="142"/>
    </row>
    <row r="18385" spans="19:20" x14ac:dyDescent="0.3">
      <c r="S18385" s="142"/>
      <c r="T18385" s="142"/>
    </row>
    <row r="18386" spans="19:20" x14ac:dyDescent="0.3">
      <c r="S18386" s="142"/>
      <c r="T18386" s="142"/>
    </row>
    <row r="18387" spans="19:20" x14ac:dyDescent="0.3">
      <c r="S18387" s="142"/>
      <c r="T18387" s="142"/>
    </row>
    <row r="18388" spans="19:20" x14ac:dyDescent="0.3">
      <c r="S18388" s="142"/>
      <c r="T18388" s="142"/>
    </row>
    <row r="18389" spans="19:20" x14ac:dyDescent="0.3">
      <c r="S18389" s="142"/>
      <c r="T18389" s="142"/>
    </row>
    <row r="18390" spans="19:20" x14ac:dyDescent="0.3">
      <c r="S18390" s="142"/>
      <c r="T18390" s="142"/>
    </row>
    <row r="18391" spans="19:20" x14ac:dyDescent="0.3">
      <c r="S18391" s="142"/>
      <c r="T18391" s="142"/>
    </row>
    <row r="18392" spans="19:20" x14ac:dyDescent="0.3">
      <c r="S18392" s="142"/>
      <c r="T18392" s="142"/>
    </row>
    <row r="18393" spans="19:20" x14ac:dyDescent="0.3">
      <c r="S18393" s="142"/>
      <c r="T18393" s="142"/>
    </row>
    <row r="18394" spans="19:20" x14ac:dyDescent="0.3">
      <c r="S18394" s="142"/>
      <c r="T18394" s="142"/>
    </row>
    <row r="18395" spans="19:20" x14ac:dyDescent="0.3">
      <c r="S18395" s="142"/>
      <c r="T18395" s="142"/>
    </row>
    <row r="18396" spans="19:20" x14ac:dyDescent="0.3">
      <c r="S18396" s="142"/>
      <c r="T18396" s="142"/>
    </row>
    <row r="18397" spans="19:20" x14ac:dyDescent="0.3">
      <c r="S18397" s="142"/>
      <c r="T18397" s="142"/>
    </row>
    <row r="18398" spans="19:20" x14ac:dyDescent="0.3">
      <c r="S18398" s="142"/>
      <c r="T18398" s="142"/>
    </row>
    <row r="18399" spans="19:20" x14ac:dyDescent="0.3">
      <c r="S18399" s="142"/>
      <c r="T18399" s="142"/>
    </row>
    <row r="18400" spans="19:20" x14ac:dyDescent="0.3">
      <c r="S18400" s="142"/>
      <c r="T18400" s="142"/>
    </row>
    <row r="18401" spans="19:20" x14ac:dyDescent="0.3">
      <c r="S18401" s="142"/>
      <c r="T18401" s="142"/>
    </row>
    <row r="18402" spans="19:20" x14ac:dyDescent="0.3">
      <c r="S18402" s="142"/>
      <c r="T18402" s="142"/>
    </row>
    <row r="18403" spans="19:20" x14ac:dyDescent="0.3">
      <c r="S18403" s="142"/>
      <c r="T18403" s="142"/>
    </row>
    <row r="18404" spans="19:20" x14ac:dyDescent="0.3">
      <c r="S18404" s="142"/>
      <c r="T18404" s="142"/>
    </row>
    <row r="18405" spans="19:20" x14ac:dyDescent="0.3">
      <c r="S18405" s="142"/>
      <c r="T18405" s="142"/>
    </row>
    <row r="18406" spans="19:20" x14ac:dyDescent="0.3">
      <c r="S18406" s="142"/>
      <c r="T18406" s="142"/>
    </row>
    <row r="18407" spans="19:20" x14ac:dyDescent="0.3">
      <c r="S18407" s="142"/>
      <c r="T18407" s="142"/>
    </row>
    <row r="18408" spans="19:20" x14ac:dyDescent="0.3">
      <c r="S18408" s="142"/>
      <c r="T18408" s="142"/>
    </row>
    <row r="18409" spans="19:20" x14ac:dyDescent="0.3">
      <c r="S18409" s="142"/>
      <c r="T18409" s="142"/>
    </row>
    <row r="18410" spans="19:20" x14ac:dyDescent="0.3">
      <c r="S18410" s="142"/>
      <c r="T18410" s="142"/>
    </row>
    <row r="18411" spans="19:20" x14ac:dyDescent="0.3">
      <c r="S18411" s="142"/>
      <c r="T18411" s="142"/>
    </row>
    <row r="18412" spans="19:20" x14ac:dyDescent="0.3">
      <c r="S18412" s="142"/>
      <c r="T18412" s="142"/>
    </row>
    <row r="18413" spans="19:20" x14ac:dyDescent="0.3">
      <c r="S18413" s="142"/>
      <c r="T18413" s="142"/>
    </row>
    <row r="18414" spans="19:20" x14ac:dyDescent="0.3">
      <c r="S18414" s="142"/>
      <c r="T18414" s="142"/>
    </row>
    <row r="18415" spans="19:20" x14ac:dyDescent="0.3">
      <c r="S18415" s="142"/>
      <c r="T18415" s="142"/>
    </row>
    <row r="18416" spans="19:20" x14ac:dyDescent="0.3">
      <c r="S18416" s="142"/>
      <c r="T18416" s="142"/>
    </row>
    <row r="18417" spans="19:20" x14ac:dyDescent="0.3">
      <c r="S18417" s="142"/>
      <c r="T18417" s="142"/>
    </row>
    <row r="18418" spans="19:20" x14ac:dyDescent="0.3">
      <c r="S18418" s="142"/>
      <c r="T18418" s="142"/>
    </row>
    <row r="18419" spans="19:20" x14ac:dyDescent="0.3">
      <c r="S18419" s="142"/>
      <c r="T18419" s="142"/>
    </row>
    <row r="18420" spans="19:20" x14ac:dyDescent="0.3">
      <c r="S18420" s="142"/>
      <c r="T18420" s="142"/>
    </row>
    <row r="18421" spans="19:20" x14ac:dyDescent="0.3">
      <c r="S18421" s="142"/>
      <c r="T18421" s="142"/>
    </row>
    <row r="18422" spans="19:20" x14ac:dyDescent="0.3">
      <c r="S18422" s="142"/>
      <c r="T18422" s="142"/>
    </row>
    <row r="18423" spans="19:20" x14ac:dyDescent="0.3">
      <c r="S18423" s="142"/>
      <c r="T18423" s="142"/>
    </row>
    <row r="18424" spans="19:20" x14ac:dyDescent="0.3">
      <c r="S18424" s="142"/>
      <c r="T18424" s="142"/>
    </row>
    <row r="18425" spans="19:20" x14ac:dyDescent="0.3">
      <c r="S18425" s="142"/>
      <c r="T18425" s="142"/>
    </row>
    <row r="18426" spans="19:20" x14ac:dyDescent="0.3">
      <c r="S18426" s="142"/>
      <c r="T18426" s="142"/>
    </row>
    <row r="18427" spans="19:20" x14ac:dyDescent="0.3">
      <c r="S18427" s="142"/>
      <c r="T18427" s="142"/>
    </row>
    <row r="18428" spans="19:20" x14ac:dyDescent="0.3">
      <c r="S18428" s="142"/>
      <c r="T18428" s="142"/>
    </row>
    <row r="18429" spans="19:20" x14ac:dyDescent="0.3">
      <c r="S18429" s="142"/>
      <c r="T18429" s="142"/>
    </row>
    <row r="18430" spans="19:20" x14ac:dyDescent="0.3">
      <c r="S18430" s="142"/>
      <c r="T18430" s="142"/>
    </row>
    <row r="18431" spans="19:20" x14ac:dyDescent="0.3">
      <c r="S18431" s="142"/>
      <c r="T18431" s="142"/>
    </row>
    <row r="18432" spans="19:20" x14ac:dyDescent="0.3">
      <c r="S18432" s="142"/>
      <c r="T18432" s="142"/>
    </row>
    <row r="18433" spans="19:20" x14ac:dyDescent="0.3">
      <c r="S18433" s="142"/>
      <c r="T18433" s="142"/>
    </row>
    <row r="18434" spans="19:20" x14ac:dyDescent="0.3">
      <c r="S18434" s="142"/>
      <c r="T18434" s="142"/>
    </row>
    <row r="18435" spans="19:20" x14ac:dyDescent="0.3">
      <c r="S18435" s="142"/>
      <c r="T18435" s="142"/>
    </row>
    <row r="18436" spans="19:20" x14ac:dyDescent="0.3">
      <c r="S18436" s="142"/>
      <c r="T18436" s="142"/>
    </row>
    <row r="18437" spans="19:20" x14ac:dyDescent="0.3">
      <c r="S18437" s="142"/>
      <c r="T18437" s="142"/>
    </row>
    <row r="18438" spans="19:20" x14ac:dyDescent="0.3">
      <c r="S18438" s="142"/>
      <c r="T18438" s="142"/>
    </row>
    <row r="18439" spans="19:20" x14ac:dyDescent="0.3">
      <c r="S18439" s="142"/>
      <c r="T18439" s="142"/>
    </row>
    <row r="18440" spans="19:20" x14ac:dyDescent="0.3">
      <c r="S18440" s="142"/>
      <c r="T18440" s="142"/>
    </row>
    <row r="18441" spans="19:20" x14ac:dyDescent="0.3">
      <c r="S18441" s="142"/>
      <c r="T18441" s="142"/>
    </row>
    <row r="18442" spans="19:20" x14ac:dyDescent="0.3">
      <c r="S18442" s="142"/>
      <c r="T18442" s="142"/>
    </row>
    <row r="18443" spans="19:20" x14ac:dyDescent="0.3">
      <c r="S18443" s="142"/>
      <c r="T18443" s="142"/>
    </row>
    <row r="18444" spans="19:20" x14ac:dyDescent="0.3">
      <c r="S18444" s="142"/>
      <c r="T18444" s="142"/>
    </row>
    <row r="18445" spans="19:20" x14ac:dyDescent="0.3">
      <c r="S18445" s="142"/>
      <c r="T18445" s="142"/>
    </row>
    <row r="18446" spans="19:20" x14ac:dyDescent="0.3">
      <c r="S18446" s="142"/>
      <c r="T18446" s="142"/>
    </row>
    <row r="18447" spans="19:20" x14ac:dyDescent="0.3">
      <c r="S18447" s="142"/>
      <c r="T18447" s="142"/>
    </row>
    <row r="18448" spans="19:20" x14ac:dyDescent="0.3">
      <c r="S18448" s="142"/>
      <c r="T18448" s="142"/>
    </row>
    <row r="18449" spans="19:20" x14ac:dyDescent="0.3">
      <c r="S18449" s="142"/>
      <c r="T18449" s="142"/>
    </row>
    <row r="18450" spans="19:20" x14ac:dyDescent="0.3">
      <c r="S18450" s="142"/>
      <c r="T18450" s="142"/>
    </row>
    <row r="18451" spans="19:20" x14ac:dyDescent="0.3">
      <c r="S18451" s="142"/>
      <c r="T18451" s="142"/>
    </row>
    <row r="18452" spans="19:20" x14ac:dyDescent="0.3">
      <c r="S18452" s="142"/>
      <c r="T18452" s="142"/>
    </row>
    <row r="18453" spans="19:20" x14ac:dyDescent="0.3">
      <c r="S18453" s="142"/>
      <c r="T18453" s="142"/>
    </row>
    <row r="18454" spans="19:20" x14ac:dyDescent="0.3">
      <c r="S18454" s="142"/>
      <c r="T18454" s="142"/>
    </row>
    <row r="18455" spans="19:20" x14ac:dyDescent="0.3">
      <c r="S18455" s="142"/>
      <c r="T18455" s="142"/>
    </row>
    <row r="18456" spans="19:20" x14ac:dyDescent="0.3">
      <c r="S18456" s="142"/>
      <c r="T18456" s="142"/>
    </row>
    <row r="18457" spans="19:20" x14ac:dyDescent="0.3">
      <c r="S18457" s="142"/>
      <c r="T18457" s="142"/>
    </row>
    <row r="18458" spans="19:20" x14ac:dyDescent="0.3">
      <c r="S18458" s="142"/>
      <c r="T18458" s="142"/>
    </row>
    <row r="18459" spans="19:20" x14ac:dyDescent="0.3">
      <c r="S18459" s="142"/>
      <c r="T18459" s="142"/>
    </row>
    <row r="18460" spans="19:20" x14ac:dyDescent="0.3">
      <c r="S18460" s="142"/>
      <c r="T18460" s="142"/>
    </row>
    <row r="18461" spans="19:20" x14ac:dyDescent="0.3">
      <c r="S18461" s="142"/>
      <c r="T18461" s="142"/>
    </row>
    <row r="18462" spans="19:20" x14ac:dyDescent="0.3">
      <c r="S18462" s="142"/>
      <c r="T18462" s="142"/>
    </row>
    <row r="18463" spans="19:20" x14ac:dyDescent="0.3">
      <c r="S18463" s="142"/>
      <c r="T18463" s="142"/>
    </row>
    <row r="18464" spans="19:20" x14ac:dyDescent="0.3">
      <c r="S18464" s="142"/>
      <c r="T18464" s="142"/>
    </row>
    <row r="18465" spans="19:20" x14ac:dyDescent="0.3">
      <c r="S18465" s="142"/>
      <c r="T18465" s="142"/>
    </row>
    <row r="18466" spans="19:20" x14ac:dyDescent="0.3">
      <c r="S18466" s="142"/>
      <c r="T18466" s="142"/>
    </row>
    <row r="18467" spans="19:20" x14ac:dyDescent="0.3">
      <c r="S18467" s="142"/>
      <c r="T18467" s="142"/>
    </row>
    <row r="18468" spans="19:20" x14ac:dyDescent="0.3">
      <c r="S18468" s="142"/>
      <c r="T18468" s="142"/>
    </row>
    <row r="18469" spans="19:20" x14ac:dyDescent="0.3">
      <c r="S18469" s="142"/>
      <c r="T18469" s="142"/>
    </row>
    <row r="18470" spans="19:20" x14ac:dyDescent="0.3">
      <c r="S18470" s="142"/>
      <c r="T18470" s="142"/>
    </row>
    <row r="18471" spans="19:20" x14ac:dyDescent="0.3">
      <c r="S18471" s="142"/>
      <c r="T18471" s="142"/>
    </row>
    <row r="18472" spans="19:20" x14ac:dyDescent="0.3">
      <c r="S18472" s="142"/>
      <c r="T18472" s="142"/>
    </row>
    <row r="18473" spans="19:20" x14ac:dyDescent="0.3">
      <c r="S18473" s="142"/>
      <c r="T18473" s="142"/>
    </row>
    <row r="18474" spans="19:20" x14ac:dyDescent="0.3">
      <c r="S18474" s="142"/>
      <c r="T18474" s="142"/>
    </row>
    <row r="18475" spans="19:20" x14ac:dyDescent="0.3">
      <c r="S18475" s="142"/>
      <c r="T18475" s="142"/>
    </row>
    <row r="18476" spans="19:20" x14ac:dyDescent="0.3">
      <c r="S18476" s="142"/>
      <c r="T18476" s="142"/>
    </row>
    <row r="18477" spans="19:20" x14ac:dyDescent="0.3">
      <c r="S18477" s="142"/>
      <c r="T18477" s="142"/>
    </row>
    <row r="18478" spans="19:20" x14ac:dyDescent="0.3">
      <c r="S18478" s="142"/>
      <c r="T18478" s="142"/>
    </row>
    <row r="18479" spans="19:20" x14ac:dyDescent="0.3">
      <c r="S18479" s="142"/>
      <c r="T18479" s="142"/>
    </row>
    <row r="18480" spans="19:20" x14ac:dyDescent="0.3">
      <c r="S18480" s="142"/>
      <c r="T18480" s="142"/>
    </row>
    <row r="18481" spans="19:20" x14ac:dyDescent="0.3">
      <c r="S18481" s="142"/>
      <c r="T18481" s="142"/>
    </row>
    <row r="18482" spans="19:20" x14ac:dyDescent="0.3">
      <c r="S18482" s="142"/>
      <c r="T18482" s="142"/>
    </row>
    <row r="18483" spans="19:20" x14ac:dyDescent="0.3">
      <c r="S18483" s="142"/>
      <c r="T18483" s="142"/>
    </row>
    <row r="18484" spans="19:20" x14ac:dyDescent="0.3">
      <c r="S18484" s="142"/>
      <c r="T18484" s="142"/>
    </row>
    <row r="18485" spans="19:20" x14ac:dyDescent="0.3">
      <c r="S18485" s="142"/>
      <c r="T18485" s="142"/>
    </row>
    <row r="18486" spans="19:20" x14ac:dyDescent="0.3">
      <c r="S18486" s="142"/>
      <c r="T18486" s="142"/>
    </row>
    <row r="18487" spans="19:20" x14ac:dyDescent="0.3">
      <c r="S18487" s="142"/>
      <c r="T18487" s="142"/>
    </row>
    <row r="18488" spans="19:20" x14ac:dyDescent="0.3">
      <c r="S18488" s="142"/>
      <c r="T18488" s="142"/>
    </row>
    <row r="18489" spans="19:20" x14ac:dyDescent="0.3">
      <c r="S18489" s="142"/>
      <c r="T18489" s="142"/>
    </row>
    <row r="18490" spans="19:20" x14ac:dyDescent="0.3">
      <c r="S18490" s="142"/>
      <c r="T18490" s="142"/>
    </row>
    <row r="18491" spans="19:20" x14ac:dyDescent="0.3">
      <c r="S18491" s="142"/>
      <c r="T18491" s="142"/>
    </row>
    <row r="18492" spans="19:20" x14ac:dyDescent="0.3">
      <c r="S18492" s="142"/>
      <c r="T18492" s="142"/>
    </row>
    <row r="18493" spans="19:20" x14ac:dyDescent="0.3">
      <c r="S18493" s="142"/>
      <c r="T18493" s="142"/>
    </row>
    <row r="18494" spans="19:20" x14ac:dyDescent="0.3">
      <c r="S18494" s="142"/>
      <c r="T18494" s="142"/>
    </row>
    <row r="18495" spans="19:20" x14ac:dyDescent="0.3">
      <c r="S18495" s="142"/>
      <c r="T18495" s="142"/>
    </row>
    <row r="18496" spans="19:20" x14ac:dyDescent="0.3">
      <c r="S18496" s="142"/>
      <c r="T18496" s="142"/>
    </row>
    <row r="18497" spans="19:20" x14ac:dyDescent="0.3">
      <c r="S18497" s="142"/>
      <c r="T18497" s="142"/>
    </row>
    <row r="18498" spans="19:20" x14ac:dyDescent="0.3">
      <c r="S18498" s="142"/>
      <c r="T18498" s="142"/>
    </row>
    <row r="18499" spans="19:20" x14ac:dyDescent="0.3">
      <c r="S18499" s="142"/>
      <c r="T18499" s="142"/>
    </row>
    <row r="18500" spans="19:20" x14ac:dyDescent="0.3">
      <c r="S18500" s="142"/>
      <c r="T18500" s="142"/>
    </row>
    <row r="18501" spans="19:20" x14ac:dyDescent="0.3">
      <c r="S18501" s="142"/>
      <c r="T18501" s="142"/>
    </row>
    <row r="18502" spans="19:20" x14ac:dyDescent="0.3">
      <c r="S18502" s="142"/>
      <c r="T18502" s="142"/>
    </row>
    <row r="18503" spans="19:20" x14ac:dyDescent="0.3">
      <c r="S18503" s="142"/>
      <c r="T18503" s="142"/>
    </row>
    <row r="18504" spans="19:20" x14ac:dyDescent="0.3">
      <c r="S18504" s="142"/>
      <c r="T18504" s="142"/>
    </row>
    <row r="18505" spans="19:20" x14ac:dyDescent="0.3">
      <c r="S18505" s="142"/>
      <c r="T18505" s="142"/>
    </row>
    <row r="18506" spans="19:20" x14ac:dyDescent="0.3">
      <c r="S18506" s="142"/>
      <c r="T18506" s="142"/>
    </row>
    <row r="18507" spans="19:20" x14ac:dyDescent="0.3">
      <c r="S18507" s="142"/>
      <c r="T18507" s="142"/>
    </row>
    <row r="18508" spans="19:20" x14ac:dyDescent="0.3">
      <c r="S18508" s="142"/>
      <c r="T18508" s="142"/>
    </row>
    <row r="18509" spans="19:20" x14ac:dyDescent="0.3">
      <c r="S18509" s="142"/>
      <c r="T18509" s="142"/>
    </row>
    <row r="18510" spans="19:20" x14ac:dyDescent="0.3">
      <c r="S18510" s="142"/>
      <c r="T18510" s="142"/>
    </row>
    <row r="18511" spans="19:20" x14ac:dyDescent="0.3">
      <c r="S18511" s="142"/>
      <c r="T18511" s="142"/>
    </row>
    <row r="18512" spans="19:20" x14ac:dyDescent="0.3">
      <c r="S18512" s="142"/>
      <c r="T18512" s="142"/>
    </row>
    <row r="18513" spans="19:20" x14ac:dyDescent="0.3">
      <c r="S18513" s="142"/>
      <c r="T18513" s="142"/>
    </row>
    <row r="18514" spans="19:20" x14ac:dyDescent="0.3">
      <c r="S18514" s="142"/>
      <c r="T18514" s="142"/>
    </row>
    <row r="18515" spans="19:20" x14ac:dyDescent="0.3">
      <c r="S18515" s="142"/>
      <c r="T18515" s="142"/>
    </row>
    <row r="18516" spans="19:20" x14ac:dyDescent="0.3">
      <c r="S18516" s="142"/>
      <c r="T18516" s="142"/>
    </row>
    <row r="18517" spans="19:20" x14ac:dyDescent="0.3">
      <c r="S18517" s="142"/>
      <c r="T18517" s="142"/>
    </row>
    <row r="18518" spans="19:20" x14ac:dyDescent="0.3">
      <c r="S18518" s="142"/>
      <c r="T18518" s="142"/>
    </row>
    <row r="18519" spans="19:20" x14ac:dyDescent="0.3">
      <c r="S18519" s="142"/>
      <c r="T18519" s="142"/>
    </row>
    <row r="18520" spans="19:20" x14ac:dyDescent="0.3">
      <c r="S18520" s="142"/>
      <c r="T18520" s="142"/>
    </row>
    <row r="18521" spans="19:20" x14ac:dyDescent="0.3">
      <c r="S18521" s="142"/>
      <c r="T18521" s="142"/>
    </row>
    <row r="18522" spans="19:20" x14ac:dyDescent="0.3">
      <c r="S18522" s="142"/>
      <c r="T18522" s="142"/>
    </row>
    <row r="18523" spans="19:20" x14ac:dyDescent="0.3">
      <c r="S18523" s="142"/>
      <c r="T18523" s="142"/>
    </row>
    <row r="18524" spans="19:20" x14ac:dyDescent="0.3">
      <c r="S18524" s="142"/>
      <c r="T18524" s="142"/>
    </row>
    <row r="18525" spans="19:20" x14ac:dyDescent="0.3">
      <c r="S18525" s="142"/>
      <c r="T18525" s="142"/>
    </row>
    <row r="18526" spans="19:20" x14ac:dyDescent="0.3">
      <c r="S18526" s="142"/>
      <c r="T18526" s="142"/>
    </row>
    <row r="18527" spans="19:20" x14ac:dyDescent="0.3">
      <c r="S18527" s="142"/>
      <c r="T18527" s="142"/>
    </row>
    <row r="18528" spans="19:20" x14ac:dyDescent="0.3">
      <c r="S18528" s="142"/>
      <c r="T18528" s="142"/>
    </row>
    <row r="18529" spans="19:20" x14ac:dyDescent="0.3">
      <c r="S18529" s="142"/>
      <c r="T18529" s="142"/>
    </row>
    <row r="18530" spans="19:20" x14ac:dyDescent="0.3">
      <c r="S18530" s="142"/>
      <c r="T18530" s="142"/>
    </row>
    <row r="18531" spans="19:20" x14ac:dyDescent="0.3">
      <c r="S18531" s="142"/>
      <c r="T18531" s="142"/>
    </row>
    <row r="18532" spans="19:20" x14ac:dyDescent="0.3">
      <c r="S18532" s="142"/>
      <c r="T18532" s="142"/>
    </row>
    <row r="18533" spans="19:20" x14ac:dyDescent="0.3">
      <c r="S18533" s="142"/>
      <c r="T18533" s="142"/>
    </row>
    <row r="18534" spans="19:20" x14ac:dyDescent="0.3">
      <c r="S18534" s="142"/>
      <c r="T18534" s="142"/>
    </row>
    <row r="18535" spans="19:20" x14ac:dyDescent="0.3">
      <c r="S18535" s="142"/>
      <c r="T18535" s="142"/>
    </row>
    <row r="18536" spans="19:20" x14ac:dyDescent="0.3">
      <c r="S18536" s="142"/>
      <c r="T18536" s="142"/>
    </row>
    <row r="18537" spans="19:20" x14ac:dyDescent="0.3">
      <c r="S18537" s="142"/>
      <c r="T18537" s="142"/>
    </row>
    <row r="18538" spans="19:20" x14ac:dyDescent="0.3">
      <c r="S18538" s="142"/>
      <c r="T18538" s="142"/>
    </row>
    <row r="18539" spans="19:20" x14ac:dyDescent="0.3">
      <c r="S18539" s="142"/>
      <c r="T18539" s="142"/>
    </row>
    <row r="18540" spans="19:20" x14ac:dyDescent="0.3">
      <c r="S18540" s="142"/>
      <c r="T18540" s="142"/>
    </row>
    <row r="18541" spans="19:20" x14ac:dyDescent="0.3">
      <c r="S18541" s="142"/>
      <c r="T18541" s="142"/>
    </row>
    <row r="18542" spans="19:20" x14ac:dyDescent="0.3">
      <c r="S18542" s="142"/>
      <c r="T18542" s="142"/>
    </row>
    <row r="18543" spans="19:20" x14ac:dyDescent="0.3">
      <c r="S18543" s="142"/>
      <c r="T18543" s="142"/>
    </row>
    <row r="18544" spans="19:20" x14ac:dyDescent="0.3">
      <c r="S18544" s="142"/>
      <c r="T18544" s="142"/>
    </row>
    <row r="18545" spans="19:20" x14ac:dyDescent="0.3">
      <c r="S18545" s="142"/>
      <c r="T18545" s="142"/>
    </row>
    <row r="18546" spans="19:20" x14ac:dyDescent="0.3">
      <c r="S18546" s="142"/>
      <c r="T18546" s="142"/>
    </row>
    <row r="18547" spans="19:20" x14ac:dyDescent="0.3">
      <c r="S18547" s="142"/>
      <c r="T18547" s="142"/>
    </row>
    <row r="18548" spans="19:20" x14ac:dyDescent="0.3">
      <c r="S18548" s="142"/>
      <c r="T18548" s="142"/>
    </row>
    <row r="18549" spans="19:20" x14ac:dyDescent="0.3">
      <c r="S18549" s="142"/>
      <c r="T18549" s="142"/>
    </row>
    <row r="18550" spans="19:20" x14ac:dyDescent="0.3">
      <c r="S18550" s="142"/>
      <c r="T18550" s="142"/>
    </row>
    <row r="18551" spans="19:20" x14ac:dyDescent="0.3">
      <c r="S18551" s="142"/>
      <c r="T18551" s="142"/>
    </row>
    <row r="18552" spans="19:20" x14ac:dyDescent="0.3">
      <c r="S18552" s="142"/>
      <c r="T18552" s="142"/>
    </row>
    <row r="18553" spans="19:20" x14ac:dyDescent="0.3">
      <c r="S18553" s="142"/>
      <c r="T18553" s="142"/>
    </row>
    <row r="18554" spans="19:20" x14ac:dyDescent="0.3">
      <c r="S18554" s="142"/>
      <c r="T18554" s="142"/>
    </row>
    <row r="18555" spans="19:20" x14ac:dyDescent="0.3">
      <c r="S18555" s="142"/>
      <c r="T18555" s="142"/>
    </row>
    <row r="18556" spans="19:20" x14ac:dyDescent="0.3">
      <c r="S18556" s="142"/>
      <c r="T18556" s="142"/>
    </row>
    <row r="18557" spans="19:20" x14ac:dyDescent="0.3">
      <c r="S18557" s="142"/>
      <c r="T18557" s="142"/>
    </row>
    <row r="18558" spans="19:20" x14ac:dyDescent="0.3">
      <c r="S18558" s="142"/>
      <c r="T18558" s="142"/>
    </row>
    <row r="18559" spans="19:20" x14ac:dyDescent="0.3">
      <c r="S18559" s="142"/>
      <c r="T18559" s="142"/>
    </row>
    <row r="18560" spans="19:20" x14ac:dyDescent="0.3">
      <c r="S18560" s="142"/>
      <c r="T18560" s="142"/>
    </row>
    <row r="18561" spans="19:20" x14ac:dyDescent="0.3">
      <c r="S18561" s="142"/>
      <c r="T18561" s="142"/>
    </row>
    <row r="18562" spans="19:20" x14ac:dyDescent="0.3">
      <c r="S18562" s="142"/>
      <c r="T18562" s="142"/>
    </row>
    <row r="18563" spans="19:20" x14ac:dyDescent="0.3">
      <c r="S18563" s="142"/>
      <c r="T18563" s="142"/>
    </row>
    <row r="18564" spans="19:20" x14ac:dyDescent="0.3">
      <c r="S18564" s="142"/>
      <c r="T18564" s="142"/>
    </row>
    <row r="18565" spans="19:20" x14ac:dyDescent="0.3">
      <c r="S18565" s="142"/>
      <c r="T18565" s="142"/>
    </row>
    <row r="18566" spans="19:20" x14ac:dyDescent="0.3">
      <c r="S18566" s="142"/>
      <c r="T18566" s="142"/>
    </row>
    <row r="18567" spans="19:20" x14ac:dyDescent="0.3">
      <c r="S18567" s="142"/>
      <c r="T18567" s="142"/>
    </row>
    <row r="18568" spans="19:20" x14ac:dyDescent="0.3">
      <c r="S18568" s="142"/>
      <c r="T18568" s="142"/>
    </row>
    <row r="18569" spans="19:20" x14ac:dyDescent="0.3">
      <c r="S18569" s="142"/>
      <c r="T18569" s="142"/>
    </row>
    <row r="18570" spans="19:20" x14ac:dyDescent="0.3">
      <c r="S18570" s="142"/>
      <c r="T18570" s="142"/>
    </row>
    <row r="18571" spans="19:20" x14ac:dyDescent="0.3">
      <c r="S18571" s="142"/>
      <c r="T18571" s="142"/>
    </row>
    <row r="18572" spans="19:20" x14ac:dyDescent="0.3">
      <c r="S18572" s="142"/>
      <c r="T18572" s="142"/>
    </row>
    <row r="18573" spans="19:20" x14ac:dyDescent="0.3">
      <c r="S18573" s="142"/>
      <c r="T18573" s="142"/>
    </row>
    <row r="18574" spans="19:20" x14ac:dyDescent="0.3">
      <c r="S18574" s="142"/>
      <c r="T18574" s="142"/>
    </row>
    <row r="18575" spans="19:20" x14ac:dyDescent="0.3">
      <c r="S18575" s="142"/>
      <c r="T18575" s="142"/>
    </row>
    <row r="18576" spans="19:20" x14ac:dyDescent="0.3">
      <c r="S18576" s="142"/>
      <c r="T18576" s="142"/>
    </row>
    <row r="18577" spans="19:20" x14ac:dyDescent="0.3">
      <c r="S18577" s="142"/>
      <c r="T18577" s="142"/>
    </row>
    <row r="18578" spans="19:20" x14ac:dyDescent="0.3">
      <c r="S18578" s="142"/>
      <c r="T18578" s="142"/>
    </row>
    <row r="18579" spans="19:20" x14ac:dyDescent="0.3">
      <c r="S18579" s="142"/>
      <c r="T18579" s="142"/>
    </row>
    <row r="18580" spans="19:20" x14ac:dyDescent="0.3">
      <c r="S18580" s="142"/>
      <c r="T18580" s="142"/>
    </row>
    <row r="18581" spans="19:20" x14ac:dyDescent="0.3">
      <c r="S18581" s="142"/>
      <c r="T18581" s="142"/>
    </row>
    <row r="18582" spans="19:20" x14ac:dyDescent="0.3">
      <c r="S18582" s="142"/>
      <c r="T18582" s="142"/>
    </row>
    <row r="18583" spans="19:20" x14ac:dyDescent="0.3">
      <c r="S18583" s="142"/>
      <c r="T18583" s="142"/>
    </row>
    <row r="18584" spans="19:20" x14ac:dyDescent="0.3">
      <c r="S18584" s="142"/>
      <c r="T18584" s="142"/>
    </row>
    <row r="18585" spans="19:20" x14ac:dyDescent="0.3">
      <c r="S18585" s="142"/>
      <c r="T18585" s="142"/>
    </row>
    <row r="18586" spans="19:20" x14ac:dyDescent="0.3">
      <c r="S18586" s="142"/>
      <c r="T18586" s="142"/>
    </row>
    <row r="18587" spans="19:20" x14ac:dyDescent="0.3">
      <c r="S18587" s="142"/>
      <c r="T18587" s="142"/>
    </row>
    <row r="18588" spans="19:20" x14ac:dyDescent="0.3">
      <c r="S18588" s="142"/>
      <c r="T18588" s="142"/>
    </row>
    <row r="18589" spans="19:20" x14ac:dyDescent="0.3">
      <c r="S18589" s="142"/>
      <c r="T18589" s="142"/>
    </row>
    <row r="18590" spans="19:20" x14ac:dyDescent="0.3">
      <c r="S18590" s="142"/>
      <c r="T18590" s="142"/>
    </row>
    <row r="18591" spans="19:20" x14ac:dyDescent="0.3">
      <c r="S18591" s="142"/>
      <c r="T18591" s="142"/>
    </row>
    <row r="18592" spans="19:20" x14ac:dyDescent="0.3">
      <c r="S18592" s="142"/>
      <c r="T18592" s="142"/>
    </row>
    <row r="18593" spans="19:20" x14ac:dyDescent="0.3">
      <c r="S18593" s="142"/>
      <c r="T18593" s="142"/>
    </row>
    <row r="18594" spans="19:20" x14ac:dyDescent="0.3">
      <c r="S18594" s="142"/>
      <c r="T18594" s="142"/>
    </row>
    <row r="18595" spans="19:20" x14ac:dyDescent="0.3">
      <c r="S18595" s="142"/>
      <c r="T18595" s="142"/>
    </row>
    <row r="18596" spans="19:20" x14ac:dyDescent="0.3">
      <c r="S18596" s="142"/>
      <c r="T18596" s="142"/>
    </row>
    <row r="18597" spans="19:20" x14ac:dyDescent="0.3">
      <c r="S18597" s="142"/>
      <c r="T18597" s="142"/>
    </row>
    <row r="18598" spans="19:20" x14ac:dyDescent="0.3">
      <c r="S18598" s="142"/>
      <c r="T18598" s="142"/>
    </row>
    <row r="18599" spans="19:20" x14ac:dyDescent="0.3">
      <c r="S18599" s="142"/>
      <c r="T18599" s="142"/>
    </row>
    <row r="18600" spans="19:20" x14ac:dyDescent="0.3">
      <c r="S18600" s="142"/>
      <c r="T18600" s="142"/>
    </row>
    <row r="18601" spans="19:20" x14ac:dyDescent="0.3">
      <c r="S18601" s="142"/>
      <c r="T18601" s="142"/>
    </row>
    <row r="18602" spans="19:20" x14ac:dyDescent="0.3">
      <c r="S18602" s="142"/>
      <c r="T18602" s="142"/>
    </row>
    <row r="18603" spans="19:20" x14ac:dyDescent="0.3">
      <c r="S18603" s="142"/>
      <c r="T18603" s="142"/>
    </row>
    <row r="18604" spans="19:20" x14ac:dyDescent="0.3">
      <c r="S18604" s="142"/>
      <c r="T18604" s="142"/>
    </row>
    <row r="18605" spans="19:20" x14ac:dyDescent="0.3">
      <c r="S18605" s="142"/>
      <c r="T18605" s="142"/>
    </row>
    <row r="18606" spans="19:20" x14ac:dyDescent="0.3">
      <c r="S18606" s="142"/>
      <c r="T18606" s="142"/>
    </row>
    <row r="18607" spans="19:20" x14ac:dyDescent="0.3">
      <c r="S18607" s="142"/>
      <c r="T18607" s="142"/>
    </row>
    <row r="18608" spans="19:20" x14ac:dyDescent="0.3">
      <c r="S18608" s="142"/>
      <c r="T18608" s="142"/>
    </row>
    <row r="18609" spans="19:20" x14ac:dyDescent="0.3">
      <c r="S18609" s="142"/>
      <c r="T18609" s="142"/>
    </row>
    <row r="18610" spans="19:20" x14ac:dyDescent="0.3">
      <c r="S18610" s="142"/>
      <c r="T18610" s="142"/>
    </row>
    <row r="18611" spans="19:20" x14ac:dyDescent="0.3">
      <c r="S18611" s="142"/>
      <c r="T18611" s="142"/>
    </row>
    <row r="18612" spans="19:20" x14ac:dyDescent="0.3">
      <c r="S18612" s="142"/>
      <c r="T18612" s="142"/>
    </row>
    <row r="18613" spans="19:20" x14ac:dyDescent="0.3">
      <c r="S18613" s="142"/>
      <c r="T18613" s="142"/>
    </row>
    <row r="18614" spans="19:20" x14ac:dyDescent="0.3">
      <c r="S18614" s="142"/>
      <c r="T18614" s="142"/>
    </row>
    <row r="18615" spans="19:20" x14ac:dyDescent="0.3">
      <c r="S18615" s="142"/>
      <c r="T18615" s="142"/>
    </row>
    <row r="18616" spans="19:20" x14ac:dyDescent="0.3">
      <c r="S18616" s="142"/>
      <c r="T18616" s="142"/>
    </row>
    <row r="18617" spans="19:20" x14ac:dyDescent="0.3">
      <c r="S18617" s="142"/>
      <c r="T18617" s="142"/>
    </row>
    <row r="18618" spans="19:20" x14ac:dyDescent="0.3">
      <c r="S18618" s="142"/>
      <c r="T18618" s="142"/>
    </row>
    <row r="18619" spans="19:20" x14ac:dyDescent="0.3">
      <c r="S18619" s="142"/>
      <c r="T18619" s="142"/>
    </row>
    <row r="18620" spans="19:20" x14ac:dyDescent="0.3">
      <c r="S18620" s="142"/>
      <c r="T18620" s="142"/>
    </row>
    <row r="18621" spans="19:20" x14ac:dyDescent="0.3">
      <c r="S18621" s="142"/>
      <c r="T18621" s="142"/>
    </row>
    <row r="18622" spans="19:20" x14ac:dyDescent="0.3">
      <c r="S18622" s="142"/>
      <c r="T18622" s="142"/>
    </row>
    <row r="18623" spans="19:20" x14ac:dyDescent="0.3">
      <c r="S18623" s="142"/>
      <c r="T18623" s="142"/>
    </row>
    <row r="18624" spans="19:20" x14ac:dyDescent="0.3">
      <c r="S18624" s="142"/>
      <c r="T18624" s="142"/>
    </row>
    <row r="18625" spans="19:20" x14ac:dyDescent="0.3">
      <c r="S18625" s="142"/>
      <c r="T18625" s="142"/>
    </row>
    <row r="18626" spans="19:20" x14ac:dyDescent="0.3">
      <c r="S18626" s="142"/>
      <c r="T18626" s="142"/>
    </row>
    <row r="18627" spans="19:20" x14ac:dyDescent="0.3">
      <c r="S18627" s="142"/>
      <c r="T18627" s="142"/>
    </row>
    <row r="18628" spans="19:20" x14ac:dyDescent="0.3">
      <c r="S18628" s="142"/>
      <c r="T18628" s="142"/>
    </row>
    <row r="18629" spans="19:20" x14ac:dyDescent="0.3">
      <c r="S18629" s="142"/>
      <c r="T18629" s="142"/>
    </row>
    <row r="18630" spans="19:20" x14ac:dyDescent="0.3">
      <c r="S18630" s="142"/>
      <c r="T18630" s="142"/>
    </row>
    <row r="18631" spans="19:20" x14ac:dyDescent="0.3">
      <c r="S18631" s="142"/>
      <c r="T18631" s="142"/>
    </row>
    <row r="18632" spans="19:20" x14ac:dyDescent="0.3">
      <c r="S18632" s="142"/>
      <c r="T18632" s="142"/>
    </row>
    <row r="18633" spans="19:20" x14ac:dyDescent="0.3">
      <c r="S18633" s="142"/>
      <c r="T18633" s="142"/>
    </row>
    <row r="18634" spans="19:20" x14ac:dyDescent="0.3">
      <c r="S18634" s="142"/>
      <c r="T18634" s="142"/>
    </row>
    <row r="18635" spans="19:20" x14ac:dyDescent="0.3">
      <c r="S18635" s="142"/>
      <c r="T18635" s="142"/>
    </row>
    <row r="18636" spans="19:20" x14ac:dyDescent="0.3">
      <c r="S18636" s="142"/>
      <c r="T18636" s="142"/>
    </row>
    <row r="18637" spans="19:20" x14ac:dyDescent="0.3">
      <c r="S18637" s="142"/>
      <c r="T18637" s="142"/>
    </row>
    <row r="18638" spans="19:20" x14ac:dyDescent="0.3">
      <c r="S18638" s="142"/>
      <c r="T18638" s="142"/>
    </row>
    <row r="18639" spans="19:20" x14ac:dyDescent="0.3">
      <c r="S18639" s="142"/>
      <c r="T18639" s="142"/>
    </row>
    <row r="18640" spans="19:20" x14ac:dyDescent="0.3">
      <c r="S18640" s="142"/>
      <c r="T18640" s="142"/>
    </row>
    <row r="18641" spans="19:20" x14ac:dyDescent="0.3">
      <c r="S18641" s="142"/>
      <c r="T18641" s="142"/>
    </row>
    <row r="18642" spans="19:20" x14ac:dyDescent="0.3">
      <c r="S18642" s="142"/>
      <c r="T18642" s="142"/>
    </row>
    <row r="18643" spans="19:20" x14ac:dyDescent="0.3">
      <c r="S18643" s="142"/>
      <c r="T18643" s="142"/>
    </row>
    <row r="18644" spans="19:20" x14ac:dyDescent="0.3">
      <c r="S18644" s="142"/>
      <c r="T18644" s="142"/>
    </row>
    <row r="18645" spans="19:20" x14ac:dyDescent="0.3">
      <c r="S18645" s="142"/>
      <c r="T18645" s="142"/>
    </row>
    <row r="18646" spans="19:20" x14ac:dyDescent="0.3">
      <c r="S18646" s="142"/>
      <c r="T18646" s="142"/>
    </row>
    <row r="18647" spans="19:20" x14ac:dyDescent="0.3">
      <c r="S18647" s="142"/>
      <c r="T18647" s="142"/>
    </row>
    <row r="18648" spans="19:20" x14ac:dyDescent="0.3">
      <c r="S18648" s="142"/>
      <c r="T18648" s="142"/>
    </row>
    <row r="18649" spans="19:20" x14ac:dyDescent="0.3">
      <c r="S18649" s="142"/>
      <c r="T18649" s="142"/>
    </row>
    <row r="18650" spans="19:20" x14ac:dyDescent="0.3">
      <c r="S18650" s="142"/>
      <c r="T18650" s="142"/>
    </row>
    <row r="18651" spans="19:20" x14ac:dyDescent="0.3">
      <c r="S18651" s="142"/>
      <c r="T18651" s="142"/>
    </row>
    <row r="18652" spans="19:20" x14ac:dyDescent="0.3">
      <c r="S18652" s="142"/>
      <c r="T18652" s="142"/>
    </row>
    <row r="18653" spans="19:20" x14ac:dyDescent="0.3">
      <c r="S18653" s="142"/>
      <c r="T18653" s="142"/>
    </row>
    <row r="18654" spans="19:20" x14ac:dyDescent="0.3">
      <c r="S18654" s="142"/>
      <c r="T18654" s="142"/>
    </row>
    <row r="18655" spans="19:20" x14ac:dyDescent="0.3">
      <c r="S18655" s="142"/>
      <c r="T18655" s="142"/>
    </row>
    <row r="18656" spans="19:20" x14ac:dyDescent="0.3">
      <c r="S18656" s="142"/>
      <c r="T18656" s="142"/>
    </row>
    <row r="18657" spans="19:20" x14ac:dyDescent="0.3">
      <c r="S18657" s="142"/>
      <c r="T18657" s="142"/>
    </row>
    <row r="18658" spans="19:20" x14ac:dyDescent="0.3">
      <c r="S18658" s="142"/>
      <c r="T18658" s="142"/>
    </row>
    <row r="18659" spans="19:20" x14ac:dyDescent="0.3">
      <c r="S18659" s="142"/>
      <c r="T18659" s="142"/>
    </row>
    <row r="18660" spans="19:20" x14ac:dyDescent="0.3">
      <c r="S18660" s="142"/>
      <c r="T18660" s="142"/>
    </row>
    <row r="18661" spans="19:20" x14ac:dyDescent="0.3">
      <c r="S18661" s="142"/>
      <c r="T18661" s="142"/>
    </row>
    <row r="18662" spans="19:20" x14ac:dyDescent="0.3">
      <c r="S18662" s="142"/>
      <c r="T18662" s="142"/>
    </row>
    <row r="18663" spans="19:20" x14ac:dyDescent="0.3">
      <c r="S18663" s="142"/>
      <c r="T18663" s="142"/>
    </row>
    <row r="18664" spans="19:20" x14ac:dyDescent="0.3">
      <c r="S18664" s="142"/>
      <c r="T18664" s="142"/>
    </row>
    <row r="18665" spans="19:20" x14ac:dyDescent="0.3">
      <c r="S18665" s="142"/>
      <c r="T18665" s="142"/>
    </row>
    <row r="18666" spans="19:20" x14ac:dyDescent="0.3">
      <c r="S18666" s="142"/>
      <c r="T18666" s="142"/>
    </row>
    <row r="18667" spans="19:20" x14ac:dyDescent="0.3">
      <c r="S18667" s="142"/>
      <c r="T18667" s="142"/>
    </row>
    <row r="18668" spans="19:20" x14ac:dyDescent="0.3">
      <c r="S18668" s="142"/>
      <c r="T18668" s="142"/>
    </row>
    <row r="18669" spans="19:20" x14ac:dyDescent="0.3">
      <c r="S18669" s="142"/>
      <c r="T18669" s="142"/>
    </row>
    <row r="18670" spans="19:20" x14ac:dyDescent="0.3">
      <c r="S18670" s="142"/>
      <c r="T18670" s="142"/>
    </row>
    <row r="18671" spans="19:20" x14ac:dyDescent="0.3">
      <c r="S18671" s="142"/>
      <c r="T18671" s="142"/>
    </row>
    <row r="18672" spans="19:20" x14ac:dyDescent="0.3">
      <c r="S18672" s="142"/>
      <c r="T18672" s="142"/>
    </row>
    <row r="18673" spans="19:20" x14ac:dyDescent="0.3">
      <c r="S18673" s="142"/>
      <c r="T18673" s="142"/>
    </row>
    <row r="18674" spans="19:20" x14ac:dyDescent="0.3">
      <c r="S18674" s="142"/>
      <c r="T18674" s="142"/>
    </row>
    <row r="18675" spans="19:20" x14ac:dyDescent="0.3">
      <c r="S18675" s="142"/>
      <c r="T18675" s="142"/>
    </row>
    <row r="18676" spans="19:20" x14ac:dyDescent="0.3">
      <c r="S18676" s="142"/>
      <c r="T18676" s="142"/>
    </row>
    <row r="18677" spans="19:20" x14ac:dyDescent="0.3">
      <c r="S18677" s="142"/>
      <c r="T18677" s="142"/>
    </row>
    <row r="18678" spans="19:20" x14ac:dyDescent="0.3">
      <c r="S18678" s="142"/>
      <c r="T18678" s="142"/>
    </row>
    <row r="18679" spans="19:20" x14ac:dyDescent="0.3">
      <c r="S18679" s="142"/>
      <c r="T18679" s="142"/>
    </row>
    <row r="18680" spans="19:20" x14ac:dyDescent="0.3">
      <c r="S18680" s="142"/>
      <c r="T18680" s="142"/>
    </row>
    <row r="18681" spans="19:20" x14ac:dyDescent="0.3">
      <c r="S18681" s="142"/>
      <c r="T18681" s="142"/>
    </row>
    <row r="18682" spans="19:20" x14ac:dyDescent="0.3">
      <c r="S18682" s="142"/>
      <c r="T18682" s="142"/>
    </row>
    <row r="18683" spans="19:20" x14ac:dyDescent="0.3">
      <c r="S18683" s="142"/>
      <c r="T18683" s="142"/>
    </row>
    <row r="18684" spans="19:20" x14ac:dyDescent="0.3">
      <c r="S18684" s="142"/>
      <c r="T18684" s="142"/>
    </row>
    <row r="18685" spans="19:20" x14ac:dyDescent="0.3">
      <c r="S18685" s="142"/>
      <c r="T18685" s="142"/>
    </row>
    <row r="18686" spans="19:20" x14ac:dyDescent="0.3">
      <c r="S18686" s="142"/>
      <c r="T18686" s="142"/>
    </row>
    <row r="18687" spans="19:20" x14ac:dyDescent="0.3">
      <c r="S18687" s="142"/>
      <c r="T18687" s="142"/>
    </row>
    <row r="18688" spans="19:20" x14ac:dyDescent="0.3">
      <c r="S18688" s="142"/>
      <c r="T18688" s="142"/>
    </row>
    <row r="18689" spans="19:20" x14ac:dyDescent="0.3">
      <c r="S18689" s="142"/>
      <c r="T18689" s="142"/>
    </row>
    <row r="18690" spans="19:20" x14ac:dyDescent="0.3">
      <c r="S18690" s="142"/>
      <c r="T18690" s="142"/>
    </row>
    <row r="18691" spans="19:20" x14ac:dyDescent="0.3">
      <c r="S18691" s="142"/>
      <c r="T18691" s="142"/>
    </row>
    <row r="18692" spans="19:20" x14ac:dyDescent="0.3">
      <c r="S18692" s="142"/>
      <c r="T18692" s="142"/>
    </row>
    <row r="18693" spans="19:20" x14ac:dyDescent="0.3">
      <c r="S18693" s="142"/>
      <c r="T18693" s="142"/>
    </row>
    <row r="18694" spans="19:20" x14ac:dyDescent="0.3">
      <c r="S18694" s="142"/>
      <c r="T18694" s="142"/>
    </row>
    <row r="18695" spans="19:20" x14ac:dyDescent="0.3">
      <c r="S18695" s="142"/>
      <c r="T18695" s="142"/>
    </row>
    <row r="18696" spans="19:20" x14ac:dyDescent="0.3">
      <c r="S18696" s="142"/>
      <c r="T18696" s="142"/>
    </row>
    <row r="18697" spans="19:20" x14ac:dyDescent="0.3">
      <c r="S18697" s="142"/>
      <c r="T18697" s="142"/>
    </row>
    <row r="18698" spans="19:20" x14ac:dyDescent="0.3">
      <c r="S18698" s="142"/>
      <c r="T18698" s="142"/>
    </row>
    <row r="18699" spans="19:20" x14ac:dyDescent="0.3">
      <c r="S18699" s="142"/>
      <c r="T18699" s="142"/>
    </row>
    <row r="18700" spans="19:20" x14ac:dyDescent="0.3">
      <c r="S18700" s="142"/>
      <c r="T18700" s="142"/>
    </row>
    <row r="18701" spans="19:20" x14ac:dyDescent="0.3">
      <c r="S18701" s="142"/>
      <c r="T18701" s="142"/>
    </row>
    <row r="18702" spans="19:20" x14ac:dyDescent="0.3">
      <c r="S18702" s="142"/>
      <c r="T18702" s="142"/>
    </row>
    <row r="18703" spans="19:20" x14ac:dyDescent="0.3">
      <c r="S18703" s="142"/>
      <c r="T18703" s="142"/>
    </row>
    <row r="18704" spans="19:20" x14ac:dyDescent="0.3">
      <c r="S18704" s="142"/>
      <c r="T18704" s="142"/>
    </row>
    <row r="18705" spans="19:20" x14ac:dyDescent="0.3">
      <c r="S18705" s="142"/>
      <c r="T18705" s="142"/>
    </row>
    <row r="18706" spans="19:20" x14ac:dyDescent="0.3">
      <c r="S18706" s="142"/>
      <c r="T18706" s="142"/>
    </row>
    <row r="18707" spans="19:20" x14ac:dyDescent="0.3">
      <c r="S18707" s="142"/>
      <c r="T18707" s="142"/>
    </row>
    <row r="18708" spans="19:20" x14ac:dyDescent="0.3">
      <c r="S18708" s="142"/>
      <c r="T18708" s="142"/>
    </row>
    <row r="18709" spans="19:20" x14ac:dyDescent="0.3">
      <c r="S18709" s="142"/>
      <c r="T18709" s="142"/>
    </row>
    <row r="18710" spans="19:20" x14ac:dyDescent="0.3">
      <c r="S18710" s="142"/>
      <c r="T18710" s="142"/>
    </row>
    <row r="18711" spans="19:20" x14ac:dyDescent="0.3">
      <c r="S18711" s="142"/>
      <c r="T18711" s="142"/>
    </row>
    <row r="18712" spans="19:20" x14ac:dyDescent="0.3">
      <c r="S18712" s="142"/>
      <c r="T18712" s="142"/>
    </row>
    <row r="18713" spans="19:20" x14ac:dyDescent="0.3">
      <c r="S18713" s="142"/>
      <c r="T18713" s="142"/>
    </row>
    <row r="18714" spans="19:20" x14ac:dyDescent="0.3">
      <c r="S18714" s="142"/>
      <c r="T18714" s="142"/>
    </row>
    <row r="18715" spans="19:20" x14ac:dyDescent="0.3">
      <c r="S18715" s="142"/>
      <c r="T18715" s="142"/>
    </row>
    <row r="18716" spans="19:20" x14ac:dyDescent="0.3">
      <c r="S18716" s="142"/>
      <c r="T18716" s="142"/>
    </row>
    <row r="18717" spans="19:20" x14ac:dyDescent="0.3">
      <c r="S18717" s="142"/>
      <c r="T18717" s="142"/>
    </row>
    <row r="18718" spans="19:20" x14ac:dyDescent="0.3">
      <c r="S18718" s="142"/>
      <c r="T18718" s="142"/>
    </row>
    <row r="18719" spans="19:20" x14ac:dyDescent="0.3">
      <c r="S18719" s="142"/>
      <c r="T18719" s="142"/>
    </row>
    <row r="18720" spans="19:20" x14ac:dyDescent="0.3">
      <c r="S18720" s="142"/>
      <c r="T18720" s="142"/>
    </row>
    <row r="18721" spans="19:20" x14ac:dyDescent="0.3">
      <c r="S18721" s="142"/>
      <c r="T18721" s="142"/>
    </row>
    <row r="18722" spans="19:20" x14ac:dyDescent="0.3">
      <c r="S18722" s="142"/>
      <c r="T18722" s="142"/>
    </row>
    <row r="18723" spans="19:20" x14ac:dyDescent="0.3">
      <c r="S18723" s="142"/>
      <c r="T18723" s="142"/>
    </row>
    <row r="18724" spans="19:20" x14ac:dyDescent="0.3">
      <c r="S18724" s="142"/>
      <c r="T18724" s="142"/>
    </row>
    <row r="18725" spans="19:20" x14ac:dyDescent="0.3">
      <c r="S18725" s="142"/>
      <c r="T18725" s="142"/>
    </row>
    <row r="18726" spans="19:20" x14ac:dyDescent="0.3">
      <c r="S18726" s="142"/>
      <c r="T18726" s="142"/>
    </row>
    <row r="18727" spans="19:20" x14ac:dyDescent="0.3">
      <c r="S18727" s="142"/>
      <c r="T18727" s="142"/>
    </row>
    <row r="18728" spans="19:20" x14ac:dyDescent="0.3">
      <c r="S18728" s="142"/>
      <c r="T18728" s="142"/>
    </row>
    <row r="18729" spans="19:20" x14ac:dyDescent="0.3">
      <c r="S18729" s="142"/>
      <c r="T18729" s="142"/>
    </row>
    <row r="18730" spans="19:20" x14ac:dyDescent="0.3">
      <c r="S18730" s="142"/>
      <c r="T18730" s="142"/>
    </row>
    <row r="18731" spans="19:20" x14ac:dyDescent="0.3">
      <c r="S18731" s="142"/>
      <c r="T18731" s="142"/>
    </row>
    <row r="18732" spans="19:20" x14ac:dyDescent="0.3">
      <c r="S18732" s="142"/>
      <c r="T18732" s="142"/>
    </row>
    <row r="18733" spans="19:20" x14ac:dyDescent="0.3">
      <c r="S18733" s="142"/>
      <c r="T18733" s="142"/>
    </row>
    <row r="18734" spans="19:20" x14ac:dyDescent="0.3">
      <c r="S18734" s="142"/>
      <c r="T18734" s="142"/>
    </row>
    <row r="18735" spans="19:20" x14ac:dyDescent="0.3">
      <c r="S18735" s="142"/>
      <c r="T18735" s="142"/>
    </row>
    <row r="18736" spans="19:20" x14ac:dyDescent="0.3">
      <c r="S18736" s="142"/>
      <c r="T18736" s="142"/>
    </row>
    <row r="18737" spans="19:20" x14ac:dyDescent="0.3">
      <c r="S18737" s="142"/>
      <c r="T18737" s="142"/>
    </row>
    <row r="18738" spans="19:20" x14ac:dyDescent="0.3">
      <c r="S18738" s="142"/>
      <c r="T18738" s="142"/>
    </row>
    <row r="18739" spans="19:20" x14ac:dyDescent="0.3">
      <c r="S18739" s="142"/>
      <c r="T18739" s="142"/>
    </row>
    <row r="18740" spans="19:20" x14ac:dyDescent="0.3">
      <c r="S18740" s="142"/>
      <c r="T18740" s="142"/>
    </row>
    <row r="18741" spans="19:20" x14ac:dyDescent="0.3">
      <c r="S18741" s="142"/>
      <c r="T18741" s="142"/>
    </row>
    <row r="18742" spans="19:20" x14ac:dyDescent="0.3">
      <c r="S18742" s="142"/>
      <c r="T18742" s="142"/>
    </row>
    <row r="18743" spans="19:20" x14ac:dyDescent="0.3">
      <c r="S18743" s="142"/>
      <c r="T18743" s="142"/>
    </row>
    <row r="18744" spans="19:20" x14ac:dyDescent="0.3">
      <c r="S18744" s="142"/>
      <c r="T18744" s="142"/>
    </row>
    <row r="18745" spans="19:20" x14ac:dyDescent="0.3">
      <c r="S18745" s="142"/>
      <c r="T18745" s="142"/>
    </row>
    <row r="18746" spans="19:20" x14ac:dyDescent="0.3">
      <c r="S18746" s="142"/>
      <c r="T18746" s="142"/>
    </row>
    <row r="18747" spans="19:20" x14ac:dyDescent="0.3">
      <c r="S18747" s="142"/>
      <c r="T18747" s="142"/>
    </row>
    <row r="18748" spans="19:20" x14ac:dyDescent="0.3">
      <c r="S18748" s="142"/>
      <c r="T18748" s="142"/>
    </row>
    <row r="18749" spans="19:20" x14ac:dyDescent="0.3">
      <c r="S18749" s="142"/>
      <c r="T18749" s="142"/>
    </row>
    <row r="18750" spans="19:20" x14ac:dyDescent="0.3">
      <c r="S18750" s="142"/>
      <c r="T18750" s="142"/>
    </row>
    <row r="18751" spans="19:20" x14ac:dyDescent="0.3">
      <c r="S18751" s="142"/>
      <c r="T18751" s="142"/>
    </row>
    <row r="18752" spans="19:20" x14ac:dyDescent="0.3">
      <c r="S18752" s="142"/>
      <c r="T18752" s="142"/>
    </row>
    <row r="18753" spans="19:20" x14ac:dyDescent="0.3">
      <c r="S18753" s="142"/>
      <c r="T18753" s="142"/>
    </row>
    <row r="18754" spans="19:20" x14ac:dyDescent="0.3">
      <c r="S18754" s="142"/>
      <c r="T18754" s="142"/>
    </row>
    <row r="18755" spans="19:20" x14ac:dyDescent="0.3">
      <c r="S18755" s="142"/>
      <c r="T18755" s="142"/>
    </row>
    <row r="18756" spans="19:20" x14ac:dyDescent="0.3">
      <c r="S18756" s="142"/>
      <c r="T18756" s="142"/>
    </row>
    <row r="18757" spans="19:20" x14ac:dyDescent="0.3">
      <c r="S18757" s="142"/>
      <c r="T18757" s="142"/>
    </row>
    <row r="18758" spans="19:20" x14ac:dyDescent="0.3">
      <c r="S18758" s="142"/>
      <c r="T18758" s="142"/>
    </row>
    <row r="18759" spans="19:20" x14ac:dyDescent="0.3">
      <c r="S18759" s="142"/>
      <c r="T18759" s="142"/>
    </row>
    <row r="18760" spans="19:20" x14ac:dyDescent="0.3">
      <c r="S18760" s="142"/>
      <c r="T18760" s="142"/>
    </row>
    <row r="18761" spans="19:20" x14ac:dyDescent="0.3">
      <c r="S18761" s="142"/>
      <c r="T18761" s="142"/>
    </row>
    <row r="18762" spans="19:20" x14ac:dyDescent="0.3">
      <c r="S18762" s="142"/>
      <c r="T18762" s="142"/>
    </row>
    <row r="18763" spans="19:20" x14ac:dyDescent="0.3">
      <c r="S18763" s="142"/>
      <c r="T18763" s="142"/>
    </row>
    <row r="18764" spans="19:20" x14ac:dyDescent="0.3">
      <c r="S18764" s="142"/>
      <c r="T18764" s="142"/>
    </row>
    <row r="18765" spans="19:20" x14ac:dyDescent="0.3">
      <c r="S18765" s="142"/>
      <c r="T18765" s="142"/>
    </row>
    <row r="18766" spans="19:20" x14ac:dyDescent="0.3">
      <c r="S18766" s="142"/>
      <c r="T18766" s="142"/>
    </row>
    <row r="18767" spans="19:20" x14ac:dyDescent="0.3">
      <c r="S18767" s="142"/>
      <c r="T18767" s="142"/>
    </row>
    <row r="18768" spans="19:20" x14ac:dyDescent="0.3">
      <c r="S18768" s="142"/>
      <c r="T18768" s="142"/>
    </row>
    <row r="18769" spans="19:20" x14ac:dyDescent="0.3">
      <c r="S18769" s="142"/>
      <c r="T18769" s="142"/>
    </row>
    <row r="18770" spans="19:20" x14ac:dyDescent="0.3">
      <c r="S18770" s="142"/>
      <c r="T18770" s="142"/>
    </row>
    <row r="18771" spans="19:20" x14ac:dyDescent="0.3">
      <c r="S18771" s="142"/>
      <c r="T18771" s="142"/>
    </row>
    <row r="18772" spans="19:20" x14ac:dyDescent="0.3">
      <c r="S18772" s="142"/>
      <c r="T18772" s="142"/>
    </row>
    <row r="18773" spans="19:20" x14ac:dyDescent="0.3">
      <c r="S18773" s="142"/>
      <c r="T18773" s="142"/>
    </row>
    <row r="18774" spans="19:20" x14ac:dyDescent="0.3">
      <c r="S18774" s="142"/>
      <c r="T18774" s="142"/>
    </row>
    <row r="18775" spans="19:20" x14ac:dyDescent="0.3">
      <c r="S18775" s="142"/>
      <c r="T18775" s="142"/>
    </row>
    <row r="18776" spans="19:20" x14ac:dyDescent="0.3">
      <c r="S18776" s="142"/>
      <c r="T18776" s="142"/>
    </row>
    <row r="18777" spans="19:20" x14ac:dyDescent="0.3">
      <c r="S18777" s="142"/>
      <c r="T18777" s="142"/>
    </row>
    <row r="18778" spans="19:20" x14ac:dyDescent="0.3">
      <c r="S18778" s="142"/>
      <c r="T18778" s="142"/>
    </row>
    <row r="18779" spans="19:20" x14ac:dyDescent="0.3">
      <c r="S18779" s="142"/>
      <c r="T18779" s="142"/>
    </row>
    <row r="18780" spans="19:20" x14ac:dyDescent="0.3">
      <c r="S18780" s="142"/>
      <c r="T18780" s="142"/>
    </row>
    <row r="18781" spans="19:20" x14ac:dyDescent="0.3">
      <c r="S18781" s="142"/>
      <c r="T18781" s="142"/>
    </row>
    <row r="18782" spans="19:20" x14ac:dyDescent="0.3">
      <c r="S18782" s="142"/>
      <c r="T18782" s="142"/>
    </row>
    <row r="18783" spans="19:20" x14ac:dyDescent="0.3">
      <c r="S18783" s="142"/>
      <c r="T18783" s="142"/>
    </row>
    <row r="18784" spans="19:20" x14ac:dyDescent="0.3">
      <c r="S18784" s="142"/>
      <c r="T18784" s="142"/>
    </row>
    <row r="18785" spans="19:20" x14ac:dyDescent="0.3">
      <c r="S18785" s="142"/>
      <c r="T18785" s="142"/>
    </row>
    <row r="18786" spans="19:20" x14ac:dyDescent="0.3">
      <c r="S18786" s="142"/>
      <c r="T18786" s="142"/>
    </row>
    <row r="18787" spans="19:20" x14ac:dyDescent="0.3">
      <c r="S18787" s="142"/>
      <c r="T18787" s="142"/>
    </row>
    <row r="18788" spans="19:20" x14ac:dyDescent="0.3">
      <c r="S18788" s="142"/>
      <c r="T18788" s="142"/>
    </row>
    <row r="18789" spans="19:20" x14ac:dyDescent="0.3">
      <c r="S18789" s="142"/>
      <c r="T18789" s="142"/>
    </row>
    <row r="18790" spans="19:20" x14ac:dyDescent="0.3">
      <c r="S18790" s="142"/>
      <c r="T18790" s="142"/>
    </row>
    <row r="18791" spans="19:20" x14ac:dyDescent="0.3">
      <c r="S18791" s="142"/>
      <c r="T18791" s="142"/>
    </row>
    <row r="18792" spans="19:20" x14ac:dyDescent="0.3">
      <c r="S18792" s="142"/>
      <c r="T18792" s="142"/>
    </row>
    <row r="18793" spans="19:20" x14ac:dyDescent="0.3">
      <c r="S18793" s="142"/>
      <c r="T18793" s="142"/>
    </row>
    <row r="18794" spans="19:20" x14ac:dyDescent="0.3">
      <c r="S18794" s="142"/>
      <c r="T18794" s="142"/>
    </row>
    <row r="18795" spans="19:20" x14ac:dyDescent="0.3">
      <c r="S18795" s="142"/>
      <c r="T18795" s="142"/>
    </row>
    <row r="18796" spans="19:20" x14ac:dyDescent="0.3">
      <c r="S18796" s="142"/>
      <c r="T18796" s="142"/>
    </row>
    <row r="18797" spans="19:20" x14ac:dyDescent="0.3">
      <c r="S18797" s="142"/>
      <c r="T18797" s="142"/>
    </row>
    <row r="18798" spans="19:20" x14ac:dyDescent="0.3">
      <c r="S18798" s="142"/>
      <c r="T18798" s="142"/>
    </row>
    <row r="18799" spans="19:20" x14ac:dyDescent="0.3">
      <c r="S18799" s="142"/>
      <c r="T18799" s="142"/>
    </row>
    <row r="18800" spans="19:20" x14ac:dyDescent="0.3">
      <c r="S18800" s="142"/>
      <c r="T18800" s="142"/>
    </row>
    <row r="18801" spans="19:20" x14ac:dyDescent="0.3">
      <c r="S18801" s="142"/>
      <c r="T18801" s="142"/>
    </row>
    <row r="18802" spans="19:20" x14ac:dyDescent="0.3">
      <c r="S18802" s="142"/>
      <c r="T18802" s="142"/>
    </row>
    <row r="18803" spans="19:20" x14ac:dyDescent="0.3">
      <c r="S18803" s="142"/>
      <c r="T18803" s="142"/>
    </row>
    <row r="18804" spans="19:20" x14ac:dyDescent="0.3">
      <c r="S18804" s="142"/>
      <c r="T18804" s="142"/>
    </row>
    <row r="18805" spans="19:20" x14ac:dyDescent="0.3">
      <c r="S18805" s="142"/>
      <c r="T18805" s="142"/>
    </row>
    <row r="18806" spans="19:20" x14ac:dyDescent="0.3">
      <c r="S18806" s="142"/>
      <c r="T18806" s="142"/>
    </row>
    <row r="18807" spans="19:20" x14ac:dyDescent="0.3">
      <c r="S18807" s="142"/>
      <c r="T18807" s="142"/>
    </row>
    <row r="18808" spans="19:20" x14ac:dyDescent="0.3">
      <c r="S18808" s="142"/>
      <c r="T18808" s="142"/>
    </row>
    <row r="18809" spans="19:20" x14ac:dyDescent="0.3">
      <c r="S18809" s="142"/>
      <c r="T18809" s="142"/>
    </row>
    <row r="18810" spans="19:20" x14ac:dyDescent="0.3">
      <c r="S18810" s="142"/>
      <c r="T18810" s="142"/>
    </row>
    <row r="18811" spans="19:20" x14ac:dyDescent="0.3">
      <c r="S18811" s="142"/>
      <c r="T18811" s="142"/>
    </row>
    <row r="18812" spans="19:20" x14ac:dyDescent="0.3">
      <c r="S18812" s="142"/>
      <c r="T18812" s="142"/>
    </row>
    <row r="18813" spans="19:20" x14ac:dyDescent="0.3">
      <c r="S18813" s="142"/>
      <c r="T18813" s="142"/>
    </row>
    <row r="18814" spans="19:20" x14ac:dyDescent="0.3">
      <c r="S18814" s="142"/>
      <c r="T18814" s="142"/>
    </row>
    <row r="18815" spans="19:20" x14ac:dyDescent="0.3">
      <c r="S18815" s="142"/>
      <c r="T18815" s="142"/>
    </row>
    <row r="18816" spans="19:20" x14ac:dyDescent="0.3">
      <c r="S18816" s="142"/>
      <c r="T18816" s="142"/>
    </row>
    <row r="18817" spans="19:20" x14ac:dyDescent="0.3">
      <c r="S18817" s="142"/>
      <c r="T18817" s="142"/>
    </row>
    <row r="18818" spans="19:20" x14ac:dyDescent="0.3">
      <c r="S18818" s="142"/>
      <c r="T18818" s="142"/>
    </row>
    <row r="18819" spans="19:20" x14ac:dyDescent="0.3">
      <c r="S18819" s="142"/>
      <c r="T18819" s="142"/>
    </row>
    <row r="18820" spans="19:20" x14ac:dyDescent="0.3">
      <c r="S18820" s="142"/>
      <c r="T18820" s="142"/>
    </row>
    <row r="18821" spans="19:20" x14ac:dyDescent="0.3">
      <c r="S18821" s="142"/>
      <c r="T18821" s="142"/>
    </row>
    <row r="18822" spans="19:20" x14ac:dyDescent="0.3">
      <c r="S18822" s="142"/>
      <c r="T18822" s="142"/>
    </row>
    <row r="18823" spans="19:20" x14ac:dyDescent="0.3">
      <c r="S18823" s="142"/>
      <c r="T18823" s="142"/>
    </row>
    <row r="18824" spans="19:20" x14ac:dyDescent="0.3">
      <c r="S18824" s="142"/>
      <c r="T18824" s="142"/>
    </row>
    <row r="18825" spans="19:20" x14ac:dyDescent="0.3">
      <c r="S18825" s="142"/>
      <c r="T18825" s="142"/>
    </row>
    <row r="18826" spans="19:20" x14ac:dyDescent="0.3">
      <c r="S18826" s="142"/>
      <c r="T18826" s="142"/>
    </row>
    <row r="18827" spans="19:20" x14ac:dyDescent="0.3">
      <c r="S18827" s="142"/>
      <c r="T18827" s="142"/>
    </row>
    <row r="18828" spans="19:20" x14ac:dyDescent="0.3">
      <c r="S18828" s="142"/>
      <c r="T18828" s="142"/>
    </row>
    <row r="18829" spans="19:20" x14ac:dyDescent="0.3">
      <c r="S18829" s="142"/>
      <c r="T18829" s="142"/>
    </row>
    <row r="18830" spans="19:20" x14ac:dyDescent="0.3">
      <c r="S18830" s="142"/>
      <c r="T18830" s="142"/>
    </row>
    <row r="18831" spans="19:20" x14ac:dyDescent="0.3">
      <c r="S18831" s="142"/>
      <c r="T18831" s="142"/>
    </row>
    <row r="18832" spans="19:20" x14ac:dyDescent="0.3">
      <c r="S18832" s="142"/>
      <c r="T18832" s="142"/>
    </row>
    <row r="18833" spans="19:20" x14ac:dyDescent="0.3">
      <c r="S18833" s="142"/>
      <c r="T18833" s="142"/>
    </row>
    <row r="18834" spans="19:20" x14ac:dyDescent="0.3">
      <c r="S18834" s="142"/>
      <c r="T18834" s="142"/>
    </row>
    <row r="18835" spans="19:20" x14ac:dyDescent="0.3">
      <c r="S18835" s="142"/>
      <c r="T18835" s="142"/>
    </row>
    <row r="18836" spans="19:20" x14ac:dyDescent="0.3">
      <c r="S18836" s="142"/>
      <c r="T18836" s="142"/>
    </row>
    <row r="18837" spans="19:20" x14ac:dyDescent="0.3">
      <c r="S18837" s="142"/>
      <c r="T18837" s="142"/>
    </row>
    <row r="18838" spans="19:20" x14ac:dyDescent="0.3">
      <c r="S18838" s="142"/>
      <c r="T18838" s="142"/>
    </row>
    <row r="18839" spans="19:20" x14ac:dyDescent="0.3">
      <c r="S18839" s="142"/>
      <c r="T18839" s="142"/>
    </row>
    <row r="18840" spans="19:20" x14ac:dyDescent="0.3">
      <c r="S18840" s="142"/>
      <c r="T18840" s="142"/>
    </row>
    <row r="18841" spans="19:20" x14ac:dyDescent="0.3">
      <c r="S18841" s="142"/>
      <c r="T18841" s="142"/>
    </row>
    <row r="18842" spans="19:20" x14ac:dyDescent="0.3">
      <c r="S18842" s="142"/>
      <c r="T18842" s="142"/>
    </row>
    <row r="18843" spans="19:20" x14ac:dyDescent="0.3">
      <c r="S18843" s="142"/>
      <c r="T18843" s="142"/>
    </row>
    <row r="18844" spans="19:20" x14ac:dyDescent="0.3">
      <c r="S18844" s="142"/>
      <c r="T18844" s="142"/>
    </row>
    <row r="18845" spans="19:20" x14ac:dyDescent="0.3">
      <c r="S18845" s="142"/>
      <c r="T18845" s="142"/>
    </row>
    <row r="18846" spans="19:20" x14ac:dyDescent="0.3">
      <c r="S18846" s="142"/>
      <c r="T18846" s="142"/>
    </row>
    <row r="18847" spans="19:20" x14ac:dyDescent="0.3">
      <c r="S18847" s="142"/>
      <c r="T18847" s="142"/>
    </row>
    <row r="18848" spans="19:20" x14ac:dyDescent="0.3">
      <c r="S18848" s="142"/>
      <c r="T18848" s="142"/>
    </row>
    <row r="18849" spans="19:20" x14ac:dyDescent="0.3">
      <c r="S18849" s="142"/>
      <c r="T18849" s="142"/>
    </row>
    <row r="18850" spans="19:20" x14ac:dyDescent="0.3">
      <c r="S18850" s="142"/>
      <c r="T18850" s="142"/>
    </row>
    <row r="18851" spans="19:20" x14ac:dyDescent="0.3">
      <c r="S18851" s="142"/>
      <c r="T18851" s="142"/>
    </row>
    <row r="18852" spans="19:20" x14ac:dyDescent="0.3">
      <c r="S18852" s="142"/>
      <c r="T18852" s="142"/>
    </row>
    <row r="18853" spans="19:20" x14ac:dyDescent="0.3">
      <c r="S18853" s="142"/>
      <c r="T18853" s="142"/>
    </row>
    <row r="18854" spans="19:20" x14ac:dyDescent="0.3">
      <c r="S18854" s="142"/>
      <c r="T18854" s="142"/>
    </row>
    <row r="18855" spans="19:20" x14ac:dyDescent="0.3">
      <c r="S18855" s="142"/>
      <c r="T18855" s="142"/>
    </row>
    <row r="18856" spans="19:20" x14ac:dyDescent="0.3">
      <c r="S18856" s="142"/>
      <c r="T18856" s="142"/>
    </row>
    <row r="18857" spans="19:20" x14ac:dyDescent="0.3">
      <c r="S18857" s="142"/>
      <c r="T18857" s="142"/>
    </row>
    <row r="18858" spans="19:20" x14ac:dyDescent="0.3">
      <c r="S18858" s="142"/>
      <c r="T18858" s="142"/>
    </row>
    <row r="18859" spans="19:20" x14ac:dyDescent="0.3">
      <c r="S18859" s="142"/>
      <c r="T18859" s="142"/>
    </row>
    <row r="18860" spans="19:20" x14ac:dyDescent="0.3">
      <c r="S18860" s="142"/>
      <c r="T18860" s="142"/>
    </row>
    <row r="18861" spans="19:20" x14ac:dyDescent="0.3">
      <c r="S18861" s="142"/>
      <c r="T18861" s="142"/>
    </row>
    <row r="18862" spans="19:20" x14ac:dyDescent="0.3">
      <c r="S18862" s="142"/>
      <c r="T18862" s="142"/>
    </row>
    <row r="18863" spans="19:20" x14ac:dyDescent="0.3">
      <c r="S18863" s="142"/>
      <c r="T18863" s="142"/>
    </row>
    <row r="18864" spans="19:20" x14ac:dyDescent="0.3">
      <c r="S18864" s="142"/>
      <c r="T18864" s="142"/>
    </row>
    <row r="18865" spans="19:20" x14ac:dyDescent="0.3">
      <c r="S18865" s="142"/>
      <c r="T18865" s="142"/>
    </row>
    <row r="18866" spans="19:20" x14ac:dyDescent="0.3">
      <c r="S18866" s="142"/>
      <c r="T18866" s="142"/>
    </row>
    <row r="18867" spans="19:20" x14ac:dyDescent="0.3">
      <c r="S18867" s="142"/>
      <c r="T18867" s="142"/>
    </row>
    <row r="18868" spans="19:20" x14ac:dyDescent="0.3">
      <c r="S18868" s="142"/>
      <c r="T18868" s="142"/>
    </row>
    <row r="18869" spans="19:20" x14ac:dyDescent="0.3">
      <c r="S18869" s="142"/>
      <c r="T18869" s="142"/>
    </row>
    <row r="18870" spans="19:20" x14ac:dyDescent="0.3">
      <c r="S18870" s="142"/>
      <c r="T18870" s="142"/>
    </row>
    <row r="18871" spans="19:20" x14ac:dyDescent="0.3">
      <c r="S18871" s="142"/>
      <c r="T18871" s="142"/>
    </row>
    <row r="18872" spans="19:20" x14ac:dyDescent="0.3">
      <c r="S18872" s="142"/>
      <c r="T18872" s="142"/>
    </row>
    <row r="18873" spans="19:20" x14ac:dyDescent="0.3">
      <c r="S18873" s="142"/>
      <c r="T18873" s="142"/>
    </row>
    <row r="18874" spans="19:20" x14ac:dyDescent="0.3">
      <c r="S18874" s="142"/>
      <c r="T18874" s="142"/>
    </row>
    <row r="18875" spans="19:20" x14ac:dyDescent="0.3">
      <c r="S18875" s="142"/>
      <c r="T18875" s="142"/>
    </row>
    <row r="18876" spans="19:20" x14ac:dyDescent="0.3">
      <c r="S18876" s="142"/>
      <c r="T18876" s="142"/>
    </row>
    <row r="18877" spans="19:20" x14ac:dyDescent="0.3">
      <c r="S18877" s="142"/>
      <c r="T18877" s="142"/>
    </row>
    <row r="18878" spans="19:20" x14ac:dyDescent="0.3">
      <c r="S18878" s="142"/>
      <c r="T18878" s="142"/>
    </row>
    <row r="18879" spans="19:20" x14ac:dyDescent="0.3">
      <c r="S18879" s="142"/>
      <c r="T18879" s="142"/>
    </row>
    <row r="18880" spans="19:20" x14ac:dyDescent="0.3">
      <c r="S18880" s="142"/>
      <c r="T18880" s="142"/>
    </row>
    <row r="18881" spans="19:20" x14ac:dyDescent="0.3">
      <c r="S18881" s="142"/>
      <c r="T18881" s="142"/>
    </row>
    <row r="18882" spans="19:20" x14ac:dyDescent="0.3">
      <c r="S18882" s="142"/>
      <c r="T18882" s="142"/>
    </row>
    <row r="18883" spans="19:20" x14ac:dyDescent="0.3">
      <c r="S18883" s="142"/>
      <c r="T18883" s="142"/>
    </row>
    <row r="18884" spans="19:20" x14ac:dyDescent="0.3">
      <c r="S18884" s="142"/>
      <c r="T18884" s="142"/>
    </row>
    <row r="18885" spans="19:20" x14ac:dyDescent="0.3">
      <c r="S18885" s="142"/>
      <c r="T18885" s="142"/>
    </row>
    <row r="18886" spans="19:20" x14ac:dyDescent="0.3">
      <c r="S18886" s="142"/>
      <c r="T18886" s="142"/>
    </row>
    <row r="18887" spans="19:20" x14ac:dyDescent="0.3">
      <c r="S18887" s="142"/>
      <c r="T18887" s="142"/>
    </row>
    <row r="18888" spans="19:20" x14ac:dyDescent="0.3">
      <c r="S18888" s="142"/>
      <c r="T18888" s="142"/>
    </row>
    <row r="18889" spans="19:20" x14ac:dyDescent="0.3">
      <c r="S18889" s="142"/>
      <c r="T18889" s="142"/>
    </row>
    <row r="18890" spans="19:20" x14ac:dyDescent="0.3">
      <c r="S18890" s="142"/>
      <c r="T18890" s="142"/>
    </row>
    <row r="18891" spans="19:20" x14ac:dyDescent="0.3">
      <c r="S18891" s="142"/>
      <c r="T18891" s="142"/>
    </row>
    <row r="18892" spans="19:20" x14ac:dyDescent="0.3">
      <c r="S18892" s="142"/>
      <c r="T18892" s="142"/>
    </row>
    <row r="18893" spans="19:20" x14ac:dyDescent="0.3">
      <c r="S18893" s="142"/>
      <c r="T18893" s="142"/>
    </row>
    <row r="18894" spans="19:20" x14ac:dyDescent="0.3">
      <c r="S18894" s="142"/>
      <c r="T18894" s="142"/>
    </row>
    <row r="18895" spans="19:20" x14ac:dyDescent="0.3">
      <c r="S18895" s="142"/>
      <c r="T18895" s="142"/>
    </row>
    <row r="18896" spans="19:20" x14ac:dyDescent="0.3">
      <c r="S18896" s="142"/>
      <c r="T18896" s="142"/>
    </row>
    <row r="18897" spans="19:20" x14ac:dyDescent="0.3">
      <c r="S18897" s="142"/>
      <c r="T18897" s="142"/>
    </row>
    <row r="18898" spans="19:20" x14ac:dyDescent="0.3">
      <c r="S18898" s="142"/>
      <c r="T18898" s="142"/>
    </row>
    <row r="18899" spans="19:20" x14ac:dyDescent="0.3">
      <c r="S18899" s="142"/>
      <c r="T18899" s="142"/>
    </row>
    <row r="18900" spans="19:20" x14ac:dyDescent="0.3">
      <c r="S18900" s="142"/>
      <c r="T18900" s="142"/>
    </row>
    <row r="18901" spans="19:20" x14ac:dyDescent="0.3">
      <c r="S18901" s="142"/>
      <c r="T18901" s="142"/>
    </row>
    <row r="18902" spans="19:20" x14ac:dyDescent="0.3">
      <c r="S18902" s="142"/>
      <c r="T18902" s="142"/>
    </row>
    <row r="18903" spans="19:20" x14ac:dyDescent="0.3">
      <c r="S18903" s="142"/>
      <c r="T18903" s="142"/>
    </row>
    <row r="18904" spans="19:20" x14ac:dyDescent="0.3">
      <c r="S18904" s="142"/>
      <c r="T18904" s="142"/>
    </row>
    <row r="18905" spans="19:20" x14ac:dyDescent="0.3">
      <c r="S18905" s="142"/>
      <c r="T18905" s="142"/>
    </row>
    <row r="18906" spans="19:20" x14ac:dyDescent="0.3">
      <c r="S18906" s="142"/>
      <c r="T18906" s="142"/>
    </row>
    <row r="18907" spans="19:20" x14ac:dyDescent="0.3">
      <c r="S18907" s="142"/>
      <c r="T18907" s="142"/>
    </row>
    <row r="18908" spans="19:20" x14ac:dyDescent="0.3">
      <c r="S18908" s="142"/>
      <c r="T18908" s="142"/>
    </row>
    <row r="18909" spans="19:20" x14ac:dyDescent="0.3">
      <c r="S18909" s="142"/>
      <c r="T18909" s="142"/>
    </row>
    <row r="18910" spans="19:20" x14ac:dyDescent="0.3">
      <c r="S18910" s="142"/>
      <c r="T18910" s="142"/>
    </row>
    <row r="18911" spans="19:20" x14ac:dyDescent="0.3">
      <c r="S18911" s="142"/>
      <c r="T18911" s="142"/>
    </row>
    <row r="18912" spans="19:20" x14ac:dyDescent="0.3">
      <c r="S18912" s="142"/>
      <c r="T18912" s="142"/>
    </row>
    <row r="18913" spans="19:20" x14ac:dyDescent="0.3">
      <c r="S18913" s="142"/>
      <c r="T18913" s="142"/>
    </row>
    <row r="18914" spans="19:20" x14ac:dyDescent="0.3">
      <c r="S18914" s="142"/>
      <c r="T18914" s="142"/>
    </row>
    <row r="18915" spans="19:20" x14ac:dyDescent="0.3">
      <c r="S18915" s="142"/>
      <c r="T18915" s="142"/>
    </row>
    <row r="18916" spans="19:20" x14ac:dyDescent="0.3">
      <c r="S18916" s="142"/>
      <c r="T18916" s="142"/>
    </row>
    <row r="18917" spans="19:20" x14ac:dyDescent="0.3">
      <c r="S18917" s="142"/>
      <c r="T18917" s="142"/>
    </row>
    <row r="18918" spans="19:20" x14ac:dyDescent="0.3">
      <c r="S18918" s="142"/>
      <c r="T18918" s="142"/>
    </row>
    <row r="18919" spans="19:20" x14ac:dyDescent="0.3">
      <c r="S18919" s="142"/>
      <c r="T18919" s="142"/>
    </row>
    <row r="18920" spans="19:20" x14ac:dyDescent="0.3">
      <c r="S18920" s="142"/>
      <c r="T18920" s="142"/>
    </row>
    <row r="18921" spans="19:20" x14ac:dyDescent="0.3">
      <c r="S18921" s="142"/>
      <c r="T18921" s="142"/>
    </row>
    <row r="18922" spans="19:20" x14ac:dyDescent="0.3">
      <c r="S18922" s="142"/>
      <c r="T18922" s="142"/>
    </row>
    <row r="18923" spans="19:20" x14ac:dyDescent="0.3">
      <c r="S18923" s="142"/>
      <c r="T18923" s="142"/>
    </row>
    <row r="18924" spans="19:20" x14ac:dyDescent="0.3">
      <c r="S18924" s="142"/>
      <c r="T18924" s="142"/>
    </row>
    <row r="18925" spans="19:20" x14ac:dyDescent="0.3">
      <c r="S18925" s="142"/>
      <c r="T18925" s="142"/>
    </row>
    <row r="18926" spans="19:20" x14ac:dyDescent="0.3">
      <c r="S18926" s="142"/>
      <c r="T18926" s="142"/>
    </row>
    <row r="18927" spans="19:20" x14ac:dyDescent="0.3">
      <c r="S18927" s="142"/>
      <c r="T18927" s="142"/>
    </row>
    <row r="18928" spans="19:20" x14ac:dyDescent="0.3">
      <c r="S18928" s="142"/>
      <c r="T18928" s="142"/>
    </row>
    <row r="18929" spans="19:20" x14ac:dyDescent="0.3">
      <c r="S18929" s="142"/>
      <c r="T18929" s="142"/>
    </row>
    <row r="18930" spans="19:20" x14ac:dyDescent="0.3">
      <c r="S18930" s="142"/>
      <c r="T18930" s="142"/>
    </row>
    <row r="18931" spans="19:20" x14ac:dyDescent="0.3">
      <c r="S18931" s="142"/>
      <c r="T18931" s="142"/>
    </row>
    <row r="18932" spans="19:20" x14ac:dyDescent="0.3">
      <c r="S18932" s="142"/>
      <c r="T18932" s="142"/>
    </row>
    <row r="18933" spans="19:20" x14ac:dyDescent="0.3">
      <c r="S18933" s="142"/>
      <c r="T18933" s="142"/>
    </row>
    <row r="18934" spans="19:20" x14ac:dyDescent="0.3">
      <c r="S18934" s="142"/>
      <c r="T18934" s="142"/>
    </row>
    <row r="18935" spans="19:20" x14ac:dyDescent="0.3">
      <c r="S18935" s="142"/>
      <c r="T18935" s="142"/>
    </row>
    <row r="18936" spans="19:20" x14ac:dyDescent="0.3">
      <c r="S18936" s="142"/>
      <c r="T18936" s="142"/>
    </row>
    <row r="18937" spans="19:20" x14ac:dyDescent="0.3">
      <c r="S18937" s="142"/>
      <c r="T18937" s="142"/>
    </row>
    <row r="18938" spans="19:20" x14ac:dyDescent="0.3">
      <c r="S18938" s="142"/>
      <c r="T18938" s="142"/>
    </row>
    <row r="18939" spans="19:20" x14ac:dyDescent="0.3">
      <c r="S18939" s="142"/>
      <c r="T18939" s="142"/>
    </row>
    <row r="18940" spans="19:20" x14ac:dyDescent="0.3">
      <c r="S18940" s="142"/>
      <c r="T18940" s="142"/>
    </row>
    <row r="18941" spans="19:20" x14ac:dyDescent="0.3">
      <c r="S18941" s="142"/>
      <c r="T18941" s="142"/>
    </row>
    <row r="18942" spans="19:20" x14ac:dyDescent="0.3">
      <c r="S18942" s="142"/>
      <c r="T18942" s="142"/>
    </row>
    <row r="18943" spans="19:20" x14ac:dyDescent="0.3">
      <c r="S18943" s="142"/>
      <c r="T18943" s="142"/>
    </row>
    <row r="18944" spans="19:20" x14ac:dyDescent="0.3">
      <c r="S18944" s="142"/>
      <c r="T18944" s="142"/>
    </row>
    <row r="18945" spans="19:20" x14ac:dyDescent="0.3">
      <c r="S18945" s="142"/>
      <c r="T18945" s="142"/>
    </row>
    <row r="18946" spans="19:20" x14ac:dyDescent="0.3">
      <c r="S18946" s="142"/>
      <c r="T18946" s="142"/>
    </row>
    <row r="18947" spans="19:20" x14ac:dyDescent="0.3">
      <c r="S18947" s="142"/>
      <c r="T18947" s="142"/>
    </row>
    <row r="18948" spans="19:20" x14ac:dyDescent="0.3">
      <c r="S18948" s="142"/>
      <c r="T18948" s="142"/>
    </row>
    <row r="18949" spans="19:20" x14ac:dyDescent="0.3">
      <c r="S18949" s="142"/>
      <c r="T18949" s="142"/>
    </row>
    <row r="18950" spans="19:20" x14ac:dyDescent="0.3">
      <c r="S18950" s="142"/>
      <c r="T18950" s="142"/>
    </row>
    <row r="18951" spans="19:20" x14ac:dyDescent="0.3">
      <c r="S18951" s="142"/>
      <c r="T18951" s="142"/>
    </row>
    <row r="18952" spans="19:20" x14ac:dyDescent="0.3">
      <c r="S18952" s="142"/>
      <c r="T18952" s="142"/>
    </row>
    <row r="18953" spans="19:20" x14ac:dyDescent="0.3">
      <c r="S18953" s="142"/>
      <c r="T18953" s="142"/>
    </row>
    <row r="18954" spans="19:20" x14ac:dyDescent="0.3">
      <c r="S18954" s="142"/>
      <c r="T18954" s="142"/>
    </row>
    <row r="18955" spans="19:20" x14ac:dyDescent="0.3">
      <c r="S18955" s="142"/>
      <c r="T18955" s="142"/>
    </row>
    <row r="18956" spans="19:20" x14ac:dyDescent="0.3">
      <c r="S18956" s="142"/>
      <c r="T18956" s="142"/>
    </row>
    <row r="18957" spans="19:20" x14ac:dyDescent="0.3">
      <c r="S18957" s="142"/>
      <c r="T18957" s="142"/>
    </row>
    <row r="18958" spans="19:20" x14ac:dyDescent="0.3">
      <c r="S18958" s="142"/>
      <c r="T18958" s="142"/>
    </row>
    <row r="18959" spans="19:20" x14ac:dyDescent="0.3">
      <c r="S18959" s="142"/>
      <c r="T18959" s="142"/>
    </row>
    <row r="18960" spans="19:20" x14ac:dyDescent="0.3">
      <c r="S18960" s="142"/>
      <c r="T18960" s="142"/>
    </row>
    <row r="18961" spans="19:20" x14ac:dyDescent="0.3">
      <c r="S18961" s="142"/>
      <c r="T18961" s="142"/>
    </row>
    <row r="18962" spans="19:20" x14ac:dyDescent="0.3">
      <c r="S18962" s="142"/>
      <c r="T18962" s="142"/>
    </row>
    <row r="18963" spans="19:20" x14ac:dyDescent="0.3">
      <c r="S18963" s="142"/>
      <c r="T18963" s="142"/>
    </row>
    <row r="18964" spans="19:20" x14ac:dyDescent="0.3">
      <c r="S18964" s="142"/>
      <c r="T18964" s="142"/>
    </row>
    <row r="18965" spans="19:20" x14ac:dyDescent="0.3">
      <c r="S18965" s="142"/>
      <c r="T18965" s="142"/>
    </row>
    <row r="18966" spans="19:20" x14ac:dyDescent="0.3">
      <c r="S18966" s="142"/>
      <c r="T18966" s="142"/>
    </row>
    <row r="18967" spans="19:20" x14ac:dyDescent="0.3">
      <c r="S18967" s="142"/>
      <c r="T18967" s="142"/>
    </row>
    <row r="18968" spans="19:20" x14ac:dyDescent="0.3">
      <c r="S18968" s="142"/>
      <c r="T18968" s="142"/>
    </row>
    <row r="18969" spans="19:20" x14ac:dyDescent="0.3">
      <c r="S18969" s="142"/>
      <c r="T18969" s="142"/>
    </row>
    <row r="18970" spans="19:20" x14ac:dyDescent="0.3">
      <c r="S18970" s="142"/>
      <c r="T18970" s="142"/>
    </row>
    <row r="18971" spans="19:20" x14ac:dyDescent="0.3">
      <c r="S18971" s="142"/>
      <c r="T18971" s="142"/>
    </row>
    <row r="18972" spans="19:20" x14ac:dyDescent="0.3">
      <c r="S18972" s="142"/>
      <c r="T18972" s="142"/>
    </row>
    <row r="18973" spans="19:20" x14ac:dyDescent="0.3">
      <c r="S18973" s="142"/>
      <c r="T18973" s="142"/>
    </row>
    <row r="18974" spans="19:20" x14ac:dyDescent="0.3">
      <c r="S18974" s="142"/>
      <c r="T18974" s="142"/>
    </row>
    <row r="18975" spans="19:20" x14ac:dyDescent="0.3">
      <c r="S18975" s="142"/>
      <c r="T18975" s="142"/>
    </row>
    <row r="18976" spans="19:20" x14ac:dyDescent="0.3">
      <c r="S18976" s="142"/>
      <c r="T18976" s="142"/>
    </row>
    <row r="18977" spans="19:20" x14ac:dyDescent="0.3">
      <c r="S18977" s="142"/>
      <c r="T18977" s="142"/>
    </row>
    <row r="18978" spans="19:20" x14ac:dyDescent="0.3">
      <c r="S18978" s="142"/>
      <c r="T18978" s="142"/>
    </row>
    <row r="18979" spans="19:20" x14ac:dyDescent="0.3">
      <c r="S18979" s="142"/>
      <c r="T18979" s="142"/>
    </row>
    <row r="18980" spans="19:20" x14ac:dyDescent="0.3">
      <c r="S18980" s="142"/>
      <c r="T18980" s="142"/>
    </row>
    <row r="18981" spans="19:20" x14ac:dyDescent="0.3">
      <c r="S18981" s="142"/>
      <c r="T18981" s="142"/>
    </row>
    <row r="18982" spans="19:20" x14ac:dyDescent="0.3">
      <c r="S18982" s="142"/>
      <c r="T18982" s="142"/>
    </row>
    <row r="18983" spans="19:20" x14ac:dyDescent="0.3">
      <c r="S18983" s="142"/>
      <c r="T18983" s="142"/>
    </row>
    <row r="18984" spans="19:20" x14ac:dyDescent="0.3">
      <c r="S18984" s="142"/>
      <c r="T18984" s="142"/>
    </row>
    <row r="18985" spans="19:20" x14ac:dyDescent="0.3">
      <c r="S18985" s="142"/>
      <c r="T18985" s="142"/>
    </row>
    <row r="18986" spans="19:20" x14ac:dyDescent="0.3">
      <c r="S18986" s="142"/>
      <c r="T18986" s="142"/>
    </row>
    <row r="18987" spans="19:20" x14ac:dyDescent="0.3">
      <c r="S18987" s="142"/>
      <c r="T18987" s="142"/>
    </row>
    <row r="18988" spans="19:20" x14ac:dyDescent="0.3">
      <c r="S18988" s="142"/>
      <c r="T18988" s="142"/>
    </row>
    <row r="18989" spans="19:20" x14ac:dyDescent="0.3">
      <c r="S18989" s="142"/>
      <c r="T18989" s="142"/>
    </row>
    <row r="18990" spans="19:20" x14ac:dyDescent="0.3">
      <c r="S18990" s="142"/>
      <c r="T18990" s="142"/>
    </row>
    <row r="18991" spans="19:20" x14ac:dyDescent="0.3">
      <c r="S18991" s="142"/>
      <c r="T18991" s="142"/>
    </row>
    <row r="18992" spans="19:20" x14ac:dyDescent="0.3">
      <c r="S18992" s="142"/>
      <c r="T18992" s="142"/>
    </row>
    <row r="18993" spans="19:20" x14ac:dyDescent="0.3">
      <c r="S18993" s="142"/>
      <c r="T18993" s="142"/>
    </row>
    <row r="18994" spans="19:20" x14ac:dyDescent="0.3">
      <c r="S18994" s="142"/>
      <c r="T18994" s="142"/>
    </row>
    <row r="18995" spans="19:20" x14ac:dyDescent="0.3">
      <c r="S18995" s="142"/>
      <c r="T18995" s="142"/>
    </row>
    <row r="18996" spans="19:20" x14ac:dyDescent="0.3">
      <c r="S18996" s="142"/>
      <c r="T18996" s="142"/>
    </row>
    <row r="18997" spans="19:20" x14ac:dyDescent="0.3">
      <c r="S18997" s="142"/>
      <c r="T18997" s="142"/>
    </row>
    <row r="18998" spans="19:20" x14ac:dyDescent="0.3">
      <c r="S18998" s="142"/>
      <c r="T18998" s="142"/>
    </row>
    <row r="18999" spans="19:20" x14ac:dyDescent="0.3">
      <c r="S18999" s="142"/>
      <c r="T18999" s="142"/>
    </row>
    <row r="19000" spans="19:20" x14ac:dyDescent="0.3">
      <c r="S19000" s="142"/>
      <c r="T19000" s="142"/>
    </row>
    <row r="19001" spans="19:20" x14ac:dyDescent="0.3">
      <c r="S19001" s="142"/>
      <c r="T19001" s="142"/>
    </row>
    <row r="19002" spans="19:20" x14ac:dyDescent="0.3">
      <c r="S19002" s="142"/>
      <c r="T19002" s="142"/>
    </row>
    <row r="19003" spans="19:20" x14ac:dyDescent="0.3">
      <c r="S19003" s="142"/>
      <c r="T19003" s="142"/>
    </row>
    <row r="19004" spans="19:20" x14ac:dyDescent="0.3">
      <c r="S19004" s="142"/>
      <c r="T19004" s="142"/>
    </row>
    <row r="19005" spans="19:20" x14ac:dyDescent="0.3">
      <c r="S19005" s="142"/>
      <c r="T19005" s="142"/>
    </row>
    <row r="19006" spans="19:20" x14ac:dyDescent="0.3">
      <c r="S19006" s="142"/>
      <c r="T19006" s="142"/>
    </row>
    <row r="19007" spans="19:20" x14ac:dyDescent="0.3">
      <c r="S19007" s="142"/>
      <c r="T19007" s="142"/>
    </row>
    <row r="19008" spans="19:20" x14ac:dyDescent="0.3">
      <c r="S19008" s="142"/>
      <c r="T19008" s="142"/>
    </row>
    <row r="19009" spans="19:20" x14ac:dyDescent="0.3">
      <c r="S19009" s="142"/>
      <c r="T19009" s="142"/>
    </row>
    <row r="19010" spans="19:20" x14ac:dyDescent="0.3">
      <c r="S19010" s="142"/>
      <c r="T19010" s="142"/>
    </row>
    <row r="19011" spans="19:20" x14ac:dyDescent="0.3">
      <c r="S19011" s="142"/>
      <c r="T19011" s="142"/>
    </row>
    <row r="19012" spans="19:20" x14ac:dyDescent="0.3">
      <c r="S19012" s="142"/>
      <c r="T19012" s="142"/>
    </row>
    <row r="19013" spans="19:20" x14ac:dyDescent="0.3">
      <c r="S19013" s="142"/>
      <c r="T19013" s="142"/>
    </row>
    <row r="19014" spans="19:20" x14ac:dyDescent="0.3">
      <c r="S19014" s="142"/>
      <c r="T19014" s="142"/>
    </row>
    <row r="19015" spans="19:20" x14ac:dyDescent="0.3">
      <c r="S19015" s="142"/>
      <c r="T19015" s="142"/>
    </row>
    <row r="19016" spans="19:20" x14ac:dyDescent="0.3">
      <c r="S19016" s="142"/>
      <c r="T19016" s="142"/>
    </row>
    <row r="19017" spans="19:20" x14ac:dyDescent="0.3">
      <c r="S19017" s="142"/>
      <c r="T19017" s="142"/>
    </row>
    <row r="19018" spans="19:20" x14ac:dyDescent="0.3">
      <c r="S19018" s="142"/>
      <c r="T19018" s="142"/>
    </row>
    <row r="19019" spans="19:20" x14ac:dyDescent="0.3">
      <c r="S19019" s="142"/>
      <c r="T19019" s="142"/>
    </row>
    <row r="19020" spans="19:20" x14ac:dyDescent="0.3">
      <c r="S19020" s="142"/>
      <c r="T19020" s="142"/>
    </row>
    <row r="19021" spans="19:20" x14ac:dyDescent="0.3">
      <c r="S19021" s="142"/>
      <c r="T19021" s="142"/>
    </row>
    <row r="19022" spans="19:20" x14ac:dyDescent="0.3">
      <c r="S19022" s="142"/>
      <c r="T19022" s="142"/>
    </row>
    <row r="19023" spans="19:20" x14ac:dyDescent="0.3">
      <c r="S19023" s="142"/>
      <c r="T19023" s="142"/>
    </row>
    <row r="19024" spans="19:20" x14ac:dyDescent="0.3">
      <c r="S19024" s="142"/>
      <c r="T19024" s="142"/>
    </row>
    <row r="19025" spans="19:20" x14ac:dyDescent="0.3">
      <c r="S19025" s="142"/>
      <c r="T19025" s="142"/>
    </row>
    <row r="19026" spans="19:20" x14ac:dyDescent="0.3">
      <c r="S19026" s="142"/>
      <c r="T19026" s="142"/>
    </row>
    <row r="19027" spans="19:20" x14ac:dyDescent="0.3">
      <c r="S19027" s="142"/>
      <c r="T19027" s="142"/>
    </row>
    <row r="19028" spans="19:20" x14ac:dyDescent="0.3">
      <c r="S19028" s="142"/>
      <c r="T19028" s="142"/>
    </row>
    <row r="19029" spans="19:20" x14ac:dyDescent="0.3">
      <c r="S19029" s="142"/>
      <c r="T19029" s="142"/>
    </row>
    <row r="19030" spans="19:20" x14ac:dyDescent="0.3">
      <c r="S19030" s="142"/>
      <c r="T19030" s="142"/>
    </row>
    <row r="19031" spans="19:20" x14ac:dyDescent="0.3">
      <c r="S19031" s="142"/>
      <c r="T19031" s="142"/>
    </row>
    <row r="19032" spans="19:20" x14ac:dyDescent="0.3">
      <c r="S19032" s="142"/>
      <c r="T19032" s="142"/>
    </row>
    <row r="19033" spans="19:20" x14ac:dyDescent="0.3">
      <c r="S19033" s="142"/>
      <c r="T19033" s="142"/>
    </row>
    <row r="19034" spans="19:20" x14ac:dyDescent="0.3">
      <c r="S19034" s="142"/>
      <c r="T19034" s="142"/>
    </row>
    <row r="19035" spans="19:20" x14ac:dyDescent="0.3">
      <c r="S19035" s="142"/>
      <c r="T19035" s="142"/>
    </row>
    <row r="19036" spans="19:20" x14ac:dyDescent="0.3">
      <c r="S19036" s="142"/>
      <c r="T19036" s="142"/>
    </row>
    <row r="19037" spans="19:20" x14ac:dyDescent="0.3">
      <c r="S19037" s="142"/>
      <c r="T19037" s="142"/>
    </row>
    <row r="19038" spans="19:20" x14ac:dyDescent="0.3">
      <c r="S19038" s="142"/>
      <c r="T19038" s="142"/>
    </row>
    <row r="19039" spans="19:20" x14ac:dyDescent="0.3">
      <c r="S19039" s="142"/>
      <c r="T19039" s="142"/>
    </row>
    <row r="19040" spans="19:20" x14ac:dyDescent="0.3">
      <c r="S19040" s="142"/>
      <c r="T19040" s="142"/>
    </row>
    <row r="19041" spans="19:20" x14ac:dyDescent="0.3">
      <c r="S19041" s="142"/>
      <c r="T19041" s="142"/>
    </row>
    <row r="19042" spans="19:20" x14ac:dyDescent="0.3">
      <c r="S19042" s="142"/>
      <c r="T19042" s="142"/>
    </row>
    <row r="19043" spans="19:20" x14ac:dyDescent="0.3">
      <c r="S19043" s="142"/>
      <c r="T19043" s="142"/>
    </row>
    <row r="19044" spans="19:20" x14ac:dyDescent="0.3">
      <c r="S19044" s="142"/>
      <c r="T19044" s="142"/>
    </row>
    <row r="19045" spans="19:20" x14ac:dyDescent="0.3">
      <c r="S19045" s="142"/>
      <c r="T19045" s="142"/>
    </row>
    <row r="19046" spans="19:20" x14ac:dyDescent="0.3">
      <c r="S19046" s="142"/>
      <c r="T19046" s="142"/>
    </row>
    <row r="19047" spans="19:20" x14ac:dyDescent="0.3">
      <c r="S19047" s="142"/>
      <c r="T19047" s="142"/>
    </row>
    <row r="19048" spans="19:20" x14ac:dyDescent="0.3">
      <c r="S19048" s="142"/>
      <c r="T19048" s="142"/>
    </row>
    <row r="19049" spans="19:20" x14ac:dyDescent="0.3">
      <c r="S19049" s="142"/>
      <c r="T19049" s="142"/>
    </row>
    <row r="19050" spans="19:20" x14ac:dyDescent="0.3">
      <c r="S19050" s="142"/>
      <c r="T19050" s="142"/>
    </row>
    <row r="19051" spans="19:20" x14ac:dyDescent="0.3">
      <c r="S19051" s="142"/>
      <c r="T19051" s="142"/>
    </row>
    <row r="19052" spans="19:20" x14ac:dyDescent="0.3">
      <c r="S19052" s="142"/>
      <c r="T19052" s="142"/>
    </row>
    <row r="19053" spans="19:20" x14ac:dyDescent="0.3">
      <c r="S19053" s="142"/>
      <c r="T19053" s="142"/>
    </row>
    <row r="19054" spans="19:20" x14ac:dyDescent="0.3">
      <c r="S19054" s="142"/>
      <c r="T19054" s="142"/>
    </row>
    <row r="19055" spans="19:20" x14ac:dyDescent="0.3">
      <c r="S19055" s="142"/>
      <c r="T19055" s="142"/>
    </row>
    <row r="19056" spans="19:20" x14ac:dyDescent="0.3">
      <c r="S19056" s="142"/>
      <c r="T19056" s="142"/>
    </row>
    <row r="19057" spans="19:20" x14ac:dyDescent="0.3">
      <c r="S19057" s="142"/>
      <c r="T19057" s="142"/>
    </row>
    <row r="19058" spans="19:20" x14ac:dyDescent="0.3">
      <c r="S19058" s="142"/>
      <c r="T19058" s="142"/>
    </row>
    <row r="19059" spans="19:20" x14ac:dyDescent="0.3">
      <c r="S19059" s="142"/>
      <c r="T19059" s="142"/>
    </row>
    <row r="19060" spans="19:20" x14ac:dyDescent="0.3">
      <c r="S19060" s="142"/>
      <c r="T19060" s="142"/>
    </row>
    <row r="19061" spans="19:20" x14ac:dyDescent="0.3">
      <c r="S19061" s="142"/>
      <c r="T19061" s="142"/>
    </row>
    <row r="19062" spans="19:20" x14ac:dyDescent="0.3">
      <c r="S19062" s="142"/>
      <c r="T19062" s="142"/>
    </row>
    <row r="19063" spans="19:20" x14ac:dyDescent="0.3">
      <c r="S19063" s="142"/>
      <c r="T19063" s="142"/>
    </row>
    <row r="19064" spans="19:20" x14ac:dyDescent="0.3">
      <c r="S19064" s="142"/>
      <c r="T19064" s="142"/>
    </row>
    <row r="19065" spans="19:20" x14ac:dyDescent="0.3">
      <c r="S19065" s="142"/>
      <c r="T19065" s="142"/>
    </row>
    <row r="19066" spans="19:20" x14ac:dyDescent="0.3">
      <c r="S19066" s="142"/>
      <c r="T19066" s="142"/>
    </row>
    <row r="19067" spans="19:20" x14ac:dyDescent="0.3">
      <c r="S19067" s="142"/>
      <c r="T19067" s="142"/>
    </row>
    <row r="19068" spans="19:20" x14ac:dyDescent="0.3">
      <c r="S19068" s="142"/>
      <c r="T19068" s="142"/>
    </row>
    <row r="19069" spans="19:20" x14ac:dyDescent="0.3">
      <c r="S19069" s="142"/>
      <c r="T19069" s="142"/>
    </row>
    <row r="19070" spans="19:20" x14ac:dyDescent="0.3">
      <c r="S19070" s="142"/>
      <c r="T19070" s="142"/>
    </row>
    <row r="19071" spans="19:20" x14ac:dyDescent="0.3">
      <c r="S19071" s="142"/>
      <c r="T19071" s="142"/>
    </row>
    <row r="19072" spans="19:20" x14ac:dyDescent="0.3">
      <c r="S19072" s="142"/>
      <c r="T19072" s="142"/>
    </row>
    <row r="19073" spans="19:20" x14ac:dyDescent="0.3">
      <c r="S19073" s="142"/>
      <c r="T19073" s="142"/>
    </row>
    <row r="19074" spans="19:20" x14ac:dyDescent="0.3">
      <c r="S19074" s="142"/>
      <c r="T19074" s="142"/>
    </row>
    <row r="19075" spans="19:20" x14ac:dyDescent="0.3">
      <c r="S19075" s="142"/>
      <c r="T19075" s="142"/>
    </row>
    <row r="19076" spans="19:20" x14ac:dyDescent="0.3">
      <c r="S19076" s="142"/>
      <c r="T19076" s="142"/>
    </row>
    <row r="19077" spans="19:20" x14ac:dyDescent="0.3">
      <c r="S19077" s="142"/>
      <c r="T19077" s="142"/>
    </row>
    <row r="19078" spans="19:20" x14ac:dyDescent="0.3">
      <c r="S19078" s="142"/>
      <c r="T19078" s="142"/>
    </row>
    <row r="19079" spans="19:20" x14ac:dyDescent="0.3">
      <c r="S19079" s="142"/>
      <c r="T19079" s="142"/>
    </row>
    <row r="19080" spans="19:20" x14ac:dyDescent="0.3">
      <c r="S19080" s="142"/>
      <c r="T19080" s="142"/>
    </row>
    <row r="19081" spans="19:20" x14ac:dyDescent="0.3">
      <c r="S19081" s="142"/>
      <c r="T19081" s="142"/>
    </row>
    <row r="19082" spans="19:20" x14ac:dyDescent="0.3">
      <c r="S19082" s="142"/>
      <c r="T19082" s="142"/>
    </row>
    <row r="19083" spans="19:20" x14ac:dyDescent="0.3">
      <c r="S19083" s="142"/>
      <c r="T19083" s="142"/>
    </row>
    <row r="19084" spans="19:20" x14ac:dyDescent="0.3">
      <c r="S19084" s="142"/>
      <c r="T19084" s="142"/>
    </row>
    <row r="19085" spans="19:20" x14ac:dyDescent="0.3">
      <c r="S19085" s="142"/>
      <c r="T19085" s="142"/>
    </row>
    <row r="19086" spans="19:20" x14ac:dyDescent="0.3">
      <c r="S19086" s="142"/>
      <c r="T19086" s="142"/>
    </row>
    <row r="19087" spans="19:20" x14ac:dyDescent="0.3">
      <c r="S19087" s="142"/>
      <c r="T19087" s="142"/>
    </row>
    <row r="19088" spans="19:20" x14ac:dyDescent="0.3">
      <c r="S19088" s="142"/>
      <c r="T19088" s="142"/>
    </row>
    <row r="19089" spans="19:20" x14ac:dyDescent="0.3">
      <c r="S19089" s="142"/>
      <c r="T19089" s="142"/>
    </row>
    <row r="19090" spans="19:20" x14ac:dyDescent="0.3">
      <c r="S19090" s="142"/>
      <c r="T19090" s="142"/>
    </row>
    <row r="19091" spans="19:20" x14ac:dyDescent="0.3">
      <c r="S19091" s="142"/>
      <c r="T19091" s="142"/>
    </row>
    <row r="19092" spans="19:20" x14ac:dyDescent="0.3">
      <c r="S19092" s="142"/>
      <c r="T19092" s="142"/>
    </row>
    <row r="19093" spans="19:20" x14ac:dyDescent="0.3">
      <c r="S19093" s="142"/>
      <c r="T19093" s="142"/>
    </row>
    <row r="19094" spans="19:20" x14ac:dyDescent="0.3">
      <c r="S19094" s="142"/>
      <c r="T19094" s="142"/>
    </row>
    <row r="19095" spans="19:20" x14ac:dyDescent="0.3">
      <c r="S19095" s="142"/>
      <c r="T19095" s="142"/>
    </row>
    <row r="19096" spans="19:20" x14ac:dyDescent="0.3">
      <c r="S19096" s="142"/>
      <c r="T19096" s="142"/>
    </row>
    <row r="19097" spans="19:20" x14ac:dyDescent="0.3">
      <c r="S19097" s="142"/>
      <c r="T19097" s="142"/>
    </row>
    <row r="19098" spans="19:20" x14ac:dyDescent="0.3">
      <c r="S19098" s="142"/>
      <c r="T19098" s="142"/>
    </row>
    <row r="19099" spans="19:20" x14ac:dyDescent="0.3">
      <c r="S19099" s="142"/>
      <c r="T19099" s="142"/>
    </row>
    <row r="19100" spans="19:20" x14ac:dyDescent="0.3">
      <c r="S19100" s="142"/>
      <c r="T19100" s="142"/>
    </row>
    <row r="19101" spans="19:20" x14ac:dyDescent="0.3">
      <c r="S19101" s="142"/>
      <c r="T19101" s="142"/>
    </row>
    <row r="19102" spans="19:20" x14ac:dyDescent="0.3">
      <c r="S19102" s="142"/>
      <c r="T19102" s="142"/>
    </row>
    <row r="19103" spans="19:20" x14ac:dyDescent="0.3">
      <c r="S19103" s="142"/>
      <c r="T19103" s="142"/>
    </row>
    <row r="19104" spans="19:20" x14ac:dyDescent="0.3">
      <c r="S19104" s="142"/>
      <c r="T19104" s="142"/>
    </row>
    <row r="19105" spans="19:20" x14ac:dyDescent="0.3">
      <c r="S19105" s="142"/>
      <c r="T19105" s="142"/>
    </row>
    <row r="19106" spans="19:20" x14ac:dyDescent="0.3">
      <c r="S19106" s="142"/>
      <c r="T19106" s="142"/>
    </row>
    <row r="19107" spans="19:20" x14ac:dyDescent="0.3">
      <c r="S19107" s="142"/>
      <c r="T19107" s="142"/>
    </row>
    <row r="19108" spans="19:20" x14ac:dyDescent="0.3">
      <c r="S19108" s="142"/>
      <c r="T19108" s="142"/>
    </row>
    <row r="19109" spans="19:20" x14ac:dyDescent="0.3">
      <c r="S19109" s="142"/>
      <c r="T19109" s="142"/>
    </row>
    <row r="19110" spans="19:20" x14ac:dyDescent="0.3">
      <c r="S19110" s="142"/>
      <c r="T19110" s="142"/>
    </row>
    <row r="19111" spans="19:20" x14ac:dyDescent="0.3">
      <c r="S19111" s="142"/>
      <c r="T19111" s="142"/>
    </row>
    <row r="19112" spans="19:20" x14ac:dyDescent="0.3">
      <c r="S19112" s="142"/>
      <c r="T19112" s="142"/>
    </row>
    <row r="19113" spans="19:20" x14ac:dyDescent="0.3">
      <c r="S19113" s="142"/>
      <c r="T19113" s="142"/>
    </row>
    <row r="19114" spans="19:20" x14ac:dyDescent="0.3">
      <c r="S19114" s="142"/>
      <c r="T19114" s="142"/>
    </row>
    <row r="19115" spans="19:20" x14ac:dyDescent="0.3">
      <c r="S19115" s="142"/>
      <c r="T19115" s="142"/>
    </row>
    <row r="19116" spans="19:20" x14ac:dyDescent="0.3">
      <c r="S19116" s="142"/>
      <c r="T19116" s="142"/>
    </row>
    <row r="19117" spans="19:20" x14ac:dyDescent="0.3">
      <c r="S19117" s="142"/>
      <c r="T19117" s="142"/>
    </row>
    <row r="19118" spans="19:20" x14ac:dyDescent="0.3">
      <c r="S19118" s="142"/>
      <c r="T19118" s="142"/>
    </row>
    <row r="19119" spans="19:20" x14ac:dyDescent="0.3">
      <c r="S19119" s="142"/>
      <c r="T19119" s="142"/>
    </row>
    <row r="19120" spans="19:20" x14ac:dyDescent="0.3">
      <c r="S19120" s="142"/>
      <c r="T19120" s="142"/>
    </row>
    <row r="19121" spans="19:20" x14ac:dyDescent="0.3">
      <c r="S19121" s="142"/>
      <c r="T19121" s="142"/>
    </row>
    <row r="19122" spans="19:20" x14ac:dyDescent="0.3">
      <c r="S19122" s="142"/>
      <c r="T19122" s="142"/>
    </row>
    <row r="19123" spans="19:20" x14ac:dyDescent="0.3">
      <c r="S19123" s="142"/>
      <c r="T19123" s="142"/>
    </row>
    <row r="19124" spans="19:20" x14ac:dyDescent="0.3">
      <c r="S19124" s="142"/>
      <c r="T19124" s="142"/>
    </row>
    <row r="19125" spans="19:20" x14ac:dyDescent="0.3">
      <c r="S19125" s="142"/>
      <c r="T19125" s="142"/>
    </row>
    <row r="19126" spans="19:20" x14ac:dyDescent="0.3">
      <c r="S19126" s="142"/>
      <c r="T19126" s="142"/>
    </row>
    <row r="19127" spans="19:20" x14ac:dyDescent="0.3">
      <c r="S19127" s="142"/>
      <c r="T19127" s="142"/>
    </row>
    <row r="19128" spans="19:20" x14ac:dyDescent="0.3">
      <c r="S19128" s="142"/>
      <c r="T19128" s="142"/>
    </row>
    <row r="19129" spans="19:20" x14ac:dyDescent="0.3">
      <c r="S19129" s="142"/>
      <c r="T19129" s="142"/>
    </row>
    <row r="19130" spans="19:20" x14ac:dyDescent="0.3">
      <c r="S19130" s="142"/>
      <c r="T19130" s="142"/>
    </row>
    <row r="19131" spans="19:20" x14ac:dyDescent="0.3">
      <c r="S19131" s="142"/>
      <c r="T19131" s="142"/>
    </row>
    <row r="19132" spans="19:20" x14ac:dyDescent="0.3">
      <c r="S19132" s="142"/>
      <c r="T19132" s="142"/>
    </row>
    <row r="19133" spans="19:20" x14ac:dyDescent="0.3">
      <c r="S19133" s="142"/>
      <c r="T19133" s="142"/>
    </row>
    <row r="19134" spans="19:20" x14ac:dyDescent="0.3">
      <c r="S19134" s="142"/>
      <c r="T19134" s="142"/>
    </row>
    <row r="19135" spans="19:20" x14ac:dyDescent="0.3">
      <c r="S19135" s="142"/>
      <c r="T19135" s="142"/>
    </row>
    <row r="19136" spans="19:20" x14ac:dyDescent="0.3">
      <c r="S19136" s="142"/>
      <c r="T19136" s="142"/>
    </row>
    <row r="19137" spans="19:20" x14ac:dyDescent="0.3">
      <c r="S19137" s="142"/>
      <c r="T19137" s="142"/>
    </row>
    <row r="19138" spans="19:20" x14ac:dyDescent="0.3">
      <c r="S19138" s="142"/>
      <c r="T19138" s="142"/>
    </row>
    <row r="19139" spans="19:20" x14ac:dyDescent="0.3">
      <c r="S19139" s="142"/>
      <c r="T19139" s="142"/>
    </row>
    <row r="19140" spans="19:20" x14ac:dyDescent="0.3">
      <c r="S19140" s="142"/>
      <c r="T19140" s="142"/>
    </row>
    <row r="19141" spans="19:20" x14ac:dyDescent="0.3">
      <c r="S19141" s="142"/>
      <c r="T19141" s="142"/>
    </row>
    <row r="19142" spans="19:20" x14ac:dyDescent="0.3">
      <c r="S19142" s="142"/>
      <c r="T19142" s="142"/>
    </row>
    <row r="19143" spans="19:20" x14ac:dyDescent="0.3">
      <c r="S19143" s="142"/>
      <c r="T19143" s="142"/>
    </row>
    <row r="19144" spans="19:20" x14ac:dyDescent="0.3">
      <c r="S19144" s="142"/>
      <c r="T19144" s="142"/>
    </row>
    <row r="19145" spans="19:20" x14ac:dyDescent="0.3">
      <c r="S19145" s="142"/>
      <c r="T19145" s="142"/>
    </row>
    <row r="19146" spans="19:20" x14ac:dyDescent="0.3">
      <c r="S19146" s="142"/>
      <c r="T19146" s="142"/>
    </row>
    <row r="19147" spans="19:20" x14ac:dyDescent="0.3">
      <c r="S19147" s="142"/>
      <c r="T19147" s="142"/>
    </row>
    <row r="19148" spans="19:20" x14ac:dyDescent="0.3">
      <c r="S19148" s="142"/>
      <c r="T19148" s="142"/>
    </row>
    <row r="19149" spans="19:20" x14ac:dyDescent="0.3">
      <c r="S19149" s="142"/>
      <c r="T19149" s="142"/>
    </row>
    <row r="19150" spans="19:20" x14ac:dyDescent="0.3">
      <c r="S19150" s="142"/>
      <c r="T19150" s="142"/>
    </row>
    <row r="19151" spans="19:20" x14ac:dyDescent="0.3">
      <c r="S19151" s="142"/>
      <c r="T19151" s="142"/>
    </row>
    <row r="19152" spans="19:20" x14ac:dyDescent="0.3">
      <c r="S19152" s="142"/>
      <c r="T19152" s="142"/>
    </row>
    <row r="19153" spans="19:20" x14ac:dyDescent="0.3">
      <c r="S19153" s="142"/>
      <c r="T19153" s="142"/>
    </row>
    <row r="19154" spans="19:20" x14ac:dyDescent="0.3">
      <c r="S19154" s="142"/>
      <c r="T19154" s="142"/>
    </row>
    <row r="19155" spans="19:20" x14ac:dyDescent="0.3">
      <c r="S19155" s="142"/>
      <c r="T19155" s="142"/>
    </row>
    <row r="19156" spans="19:20" x14ac:dyDescent="0.3">
      <c r="S19156" s="142"/>
      <c r="T19156" s="142"/>
    </row>
    <row r="19157" spans="19:20" x14ac:dyDescent="0.3">
      <c r="S19157" s="142"/>
      <c r="T19157" s="142"/>
    </row>
    <row r="19158" spans="19:20" x14ac:dyDescent="0.3">
      <c r="S19158" s="142"/>
      <c r="T19158" s="142"/>
    </row>
    <row r="19159" spans="19:20" x14ac:dyDescent="0.3">
      <c r="S19159" s="142"/>
      <c r="T19159" s="142"/>
    </row>
    <row r="19160" spans="19:20" x14ac:dyDescent="0.3">
      <c r="S19160" s="142"/>
      <c r="T19160" s="142"/>
    </row>
    <row r="19161" spans="19:20" x14ac:dyDescent="0.3">
      <c r="S19161" s="142"/>
      <c r="T19161" s="142"/>
    </row>
    <row r="19162" spans="19:20" x14ac:dyDescent="0.3">
      <c r="S19162" s="142"/>
      <c r="T19162" s="142"/>
    </row>
    <row r="19163" spans="19:20" x14ac:dyDescent="0.3">
      <c r="S19163" s="142"/>
      <c r="T19163" s="142"/>
    </row>
    <row r="19164" spans="19:20" x14ac:dyDescent="0.3">
      <c r="S19164" s="142"/>
      <c r="T19164" s="142"/>
    </row>
    <row r="19165" spans="19:20" x14ac:dyDescent="0.3">
      <c r="S19165" s="142"/>
      <c r="T19165" s="142"/>
    </row>
    <row r="19166" spans="19:20" x14ac:dyDescent="0.3">
      <c r="S19166" s="142"/>
      <c r="T19166" s="142"/>
    </row>
    <row r="19167" spans="19:20" x14ac:dyDescent="0.3">
      <c r="S19167" s="142"/>
      <c r="T19167" s="142"/>
    </row>
    <row r="19168" spans="19:20" x14ac:dyDescent="0.3">
      <c r="S19168" s="142"/>
      <c r="T19168" s="142"/>
    </row>
    <row r="19169" spans="19:20" x14ac:dyDescent="0.3">
      <c r="S19169" s="142"/>
      <c r="T19169" s="142"/>
    </row>
    <row r="19170" spans="19:20" x14ac:dyDescent="0.3">
      <c r="S19170" s="142"/>
      <c r="T19170" s="142"/>
    </row>
    <row r="19171" spans="19:20" x14ac:dyDescent="0.3">
      <c r="S19171" s="142"/>
      <c r="T19171" s="142"/>
    </row>
    <row r="19172" spans="19:20" x14ac:dyDescent="0.3">
      <c r="S19172" s="142"/>
      <c r="T19172" s="142"/>
    </row>
    <row r="19173" spans="19:20" x14ac:dyDescent="0.3">
      <c r="S19173" s="142"/>
      <c r="T19173" s="142"/>
    </row>
    <row r="19174" spans="19:20" x14ac:dyDescent="0.3">
      <c r="S19174" s="142"/>
      <c r="T19174" s="142"/>
    </row>
    <row r="19175" spans="19:20" x14ac:dyDescent="0.3">
      <c r="S19175" s="142"/>
      <c r="T19175" s="142"/>
    </row>
    <row r="19176" spans="19:20" x14ac:dyDescent="0.3">
      <c r="S19176" s="142"/>
      <c r="T19176" s="142"/>
    </row>
    <row r="19177" spans="19:20" x14ac:dyDescent="0.3">
      <c r="S19177" s="142"/>
      <c r="T19177" s="142"/>
    </row>
    <row r="19178" spans="19:20" x14ac:dyDescent="0.3">
      <c r="S19178" s="142"/>
      <c r="T19178" s="142"/>
    </row>
    <row r="19179" spans="19:20" x14ac:dyDescent="0.3">
      <c r="S19179" s="142"/>
      <c r="T19179" s="142"/>
    </row>
    <row r="19180" spans="19:20" x14ac:dyDescent="0.3">
      <c r="S19180" s="142"/>
      <c r="T19180" s="142"/>
    </row>
    <row r="19181" spans="19:20" x14ac:dyDescent="0.3">
      <c r="S19181" s="142"/>
      <c r="T19181" s="142"/>
    </row>
    <row r="19182" spans="19:20" x14ac:dyDescent="0.3">
      <c r="S19182" s="142"/>
      <c r="T19182" s="142"/>
    </row>
    <row r="19183" spans="19:20" x14ac:dyDescent="0.3">
      <c r="S19183" s="142"/>
      <c r="T19183" s="142"/>
    </row>
    <row r="19184" spans="19:20" x14ac:dyDescent="0.3">
      <c r="S19184" s="142"/>
      <c r="T19184" s="142"/>
    </row>
    <row r="19185" spans="19:20" x14ac:dyDescent="0.3">
      <c r="S19185" s="142"/>
      <c r="T19185" s="142"/>
    </row>
    <row r="19186" spans="19:20" x14ac:dyDescent="0.3">
      <c r="S19186" s="142"/>
      <c r="T19186" s="142"/>
    </row>
    <row r="19187" spans="19:20" x14ac:dyDescent="0.3">
      <c r="S19187" s="142"/>
      <c r="T19187" s="142"/>
    </row>
    <row r="19188" spans="19:20" x14ac:dyDescent="0.3">
      <c r="S19188" s="142"/>
      <c r="T19188" s="142"/>
    </row>
    <row r="19189" spans="19:20" x14ac:dyDescent="0.3">
      <c r="S19189" s="142"/>
      <c r="T19189" s="142"/>
    </row>
    <row r="19190" spans="19:20" x14ac:dyDescent="0.3">
      <c r="S19190" s="142"/>
      <c r="T19190" s="142"/>
    </row>
    <row r="19191" spans="19:20" x14ac:dyDescent="0.3">
      <c r="S19191" s="142"/>
      <c r="T19191" s="142"/>
    </row>
    <row r="19192" spans="19:20" x14ac:dyDescent="0.3">
      <c r="S19192" s="142"/>
      <c r="T19192" s="142"/>
    </row>
    <row r="19193" spans="19:20" x14ac:dyDescent="0.3">
      <c r="S19193" s="142"/>
      <c r="T19193" s="142"/>
    </row>
    <row r="19194" spans="19:20" x14ac:dyDescent="0.3">
      <c r="S19194" s="142"/>
      <c r="T19194" s="142"/>
    </row>
    <row r="19195" spans="19:20" x14ac:dyDescent="0.3">
      <c r="S19195" s="142"/>
      <c r="T19195" s="142"/>
    </row>
    <row r="19196" spans="19:20" x14ac:dyDescent="0.3">
      <c r="S19196" s="142"/>
      <c r="T19196" s="142"/>
    </row>
    <row r="19197" spans="19:20" x14ac:dyDescent="0.3">
      <c r="S19197" s="142"/>
      <c r="T19197" s="142"/>
    </row>
    <row r="19198" spans="19:20" x14ac:dyDescent="0.3">
      <c r="S19198" s="142"/>
      <c r="T19198" s="142"/>
    </row>
    <row r="19199" spans="19:20" x14ac:dyDescent="0.3">
      <c r="S19199" s="142"/>
      <c r="T19199" s="142"/>
    </row>
    <row r="19200" spans="19:20" x14ac:dyDescent="0.3">
      <c r="S19200" s="142"/>
      <c r="T19200" s="142"/>
    </row>
    <row r="19201" spans="19:20" x14ac:dyDescent="0.3">
      <c r="S19201" s="142"/>
      <c r="T19201" s="142"/>
    </row>
    <row r="19202" spans="19:20" x14ac:dyDescent="0.3">
      <c r="S19202" s="142"/>
      <c r="T19202" s="142"/>
    </row>
    <row r="19203" spans="19:20" x14ac:dyDescent="0.3">
      <c r="S19203" s="142"/>
      <c r="T19203" s="142"/>
    </row>
    <row r="19204" spans="19:20" x14ac:dyDescent="0.3">
      <c r="S19204" s="142"/>
      <c r="T19204" s="142"/>
    </row>
    <row r="19205" spans="19:20" x14ac:dyDescent="0.3">
      <c r="S19205" s="142"/>
      <c r="T19205" s="142"/>
    </row>
    <row r="19206" spans="19:20" x14ac:dyDescent="0.3">
      <c r="S19206" s="142"/>
      <c r="T19206" s="142"/>
    </row>
    <row r="19207" spans="19:20" x14ac:dyDescent="0.3">
      <c r="S19207" s="142"/>
      <c r="T19207" s="142"/>
    </row>
    <row r="19208" spans="19:20" x14ac:dyDescent="0.3">
      <c r="S19208" s="142"/>
      <c r="T19208" s="142"/>
    </row>
    <row r="19209" spans="19:20" x14ac:dyDescent="0.3">
      <c r="S19209" s="142"/>
      <c r="T19209" s="142"/>
    </row>
    <row r="19210" spans="19:20" x14ac:dyDescent="0.3">
      <c r="S19210" s="142"/>
      <c r="T19210" s="142"/>
    </row>
    <row r="19211" spans="19:20" x14ac:dyDescent="0.3">
      <c r="S19211" s="142"/>
      <c r="T19211" s="142"/>
    </row>
    <row r="19212" spans="19:20" x14ac:dyDescent="0.3">
      <c r="S19212" s="142"/>
      <c r="T19212" s="142"/>
    </row>
    <row r="19213" spans="19:20" x14ac:dyDescent="0.3">
      <c r="S19213" s="142"/>
      <c r="T19213" s="142"/>
    </row>
    <row r="19214" spans="19:20" x14ac:dyDescent="0.3">
      <c r="S19214" s="142"/>
      <c r="T19214" s="142"/>
    </row>
    <row r="19215" spans="19:20" x14ac:dyDescent="0.3">
      <c r="S19215" s="142"/>
      <c r="T19215" s="142"/>
    </row>
    <row r="19216" spans="19:20" x14ac:dyDescent="0.3">
      <c r="S19216" s="142"/>
      <c r="T19216" s="142"/>
    </row>
    <row r="19217" spans="19:20" x14ac:dyDescent="0.3">
      <c r="S19217" s="142"/>
      <c r="T19217" s="142"/>
    </row>
    <row r="19218" spans="19:20" x14ac:dyDescent="0.3">
      <c r="S19218" s="142"/>
      <c r="T19218" s="142"/>
    </row>
    <row r="19219" spans="19:20" x14ac:dyDescent="0.3">
      <c r="S19219" s="142"/>
      <c r="T19219" s="142"/>
    </row>
    <row r="19220" spans="19:20" x14ac:dyDescent="0.3">
      <c r="S19220" s="142"/>
      <c r="T19220" s="142"/>
    </row>
    <row r="19221" spans="19:20" x14ac:dyDescent="0.3">
      <c r="S19221" s="142"/>
      <c r="T19221" s="142"/>
    </row>
    <row r="19222" spans="19:20" x14ac:dyDescent="0.3">
      <c r="S19222" s="142"/>
      <c r="T19222" s="142"/>
    </row>
    <row r="19223" spans="19:20" x14ac:dyDescent="0.3">
      <c r="S19223" s="142"/>
      <c r="T19223" s="142"/>
    </row>
    <row r="19224" spans="19:20" x14ac:dyDescent="0.3">
      <c r="S19224" s="142"/>
      <c r="T19224" s="142"/>
    </row>
    <row r="19225" spans="19:20" x14ac:dyDescent="0.3">
      <c r="S19225" s="142"/>
      <c r="T19225" s="142"/>
    </row>
    <row r="19226" spans="19:20" x14ac:dyDescent="0.3">
      <c r="S19226" s="142"/>
      <c r="T19226" s="142"/>
    </row>
    <row r="19227" spans="19:20" x14ac:dyDescent="0.3">
      <c r="S19227" s="142"/>
      <c r="T19227" s="142"/>
    </row>
    <row r="19228" spans="19:20" x14ac:dyDescent="0.3">
      <c r="S19228" s="142"/>
      <c r="T19228" s="142"/>
    </row>
    <row r="19229" spans="19:20" x14ac:dyDescent="0.3">
      <c r="S19229" s="142"/>
      <c r="T19229" s="142"/>
    </row>
    <row r="19230" spans="19:20" x14ac:dyDescent="0.3">
      <c r="S19230" s="142"/>
      <c r="T19230" s="142"/>
    </row>
    <row r="19231" spans="19:20" x14ac:dyDescent="0.3">
      <c r="S19231" s="142"/>
      <c r="T19231" s="142"/>
    </row>
    <row r="19232" spans="19:20" x14ac:dyDescent="0.3">
      <c r="S19232" s="142"/>
      <c r="T19232" s="142"/>
    </row>
    <row r="19233" spans="19:20" x14ac:dyDescent="0.3">
      <c r="S19233" s="142"/>
      <c r="T19233" s="142"/>
    </row>
    <row r="19234" spans="19:20" x14ac:dyDescent="0.3">
      <c r="S19234" s="142"/>
      <c r="T19234" s="142"/>
    </row>
    <row r="19235" spans="19:20" x14ac:dyDescent="0.3">
      <c r="S19235" s="142"/>
      <c r="T19235" s="142"/>
    </row>
    <row r="19236" spans="19:20" x14ac:dyDescent="0.3">
      <c r="S19236" s="142"/>
      <c r="T19236" s="142"/>
    </row>
    <row r="19237" spans="19:20" x14ac:dyDescent="0.3">
      <c r="S19237" s="142"/>
      <c r="T19237" s="142"/>
    </row>
    <row r="19238" spans="19:20" x14ac:dyDescent="0.3">
      <c r="S19238" s="142"/>
      <c r="T19238" s="142"/>
    </row>
    <row r="19239" spans="19:20" x14ac:dyDescent="0.3">
      <c r="S19239" s="142"/>
      <c r="T19239" s="142"/>
    </row>
    <row r="19240" spans="19:20" x14ac:dyDescent="0.3">
      <c r="S19240" s="142"/>
      <c r="T19240" s="142"/>
    </row>
    <row r="19241" spans="19:20" x14ac:dyDescent="0.3">
      <c r="S19241" s="142"/>
      <c r="T19241" s="142"/>
    </row>
    <row r="19242" spans="19:20" x14ac:dyDescent="0.3">
      <c r="S19242" s="142"/>
      <c r="T19242" s="142"/>
    </row>
    <row r="19243" spans="19:20" x14ac:dyDescent="0.3">
      <c r="S19243" s="142"/>
      <c r="T19243" s="142"/>
    </row>
    <row r="19244" spans="19:20" x14ac:dyDescent="0.3">
      <c r="S19244" s="142"/>
      <c r="T19244" s="142"/>
    </row>
    <row r="19245" spans="19:20" x14ac:dyDescent="0.3">
      <c r="S19245" s="142"/>
      <c r="T19245" s="142"/>
    </row>
    <row r="19246" spans="19:20" x14ac:dyDescent="0.3">
      <c r="S19246" s="142"/>
      <c r="T19246" s="142"/>
    </row>
    <row r="19247" spans="19:20" x14ac:dyDescent="0.3">
      <c r="S19247" s="142"/>
      <c r="T19247" s="142"/>
    </row>
    <row r="19248" spans="19:20" x14ac:dyDescent="0.3">
      <c r="S19248" s="142"/>
      <c r="T19248" s="142"/>
    </row>
    <row r="19249" spans="19:20" x14ac:dyDescent="0.3">
      <c r="S19249" s="142"/>
      <c r="T19249" s="142"/>
    </row>
    <row r="19250" spans="19:20" x14ac:dyDescent="0.3">
      <c r="S19250" s="142"/>
      <c r="T19250" s="142"/>
    </row>
    <row r="19251" spans="19:20" x14ac:dyDescent="0.3">
      <c r="S19251" s="142"/>
      <c r="T19251" s="142"/>
    </row>
    <row r="19252" spans="19:20" x14ac:dyDescent="0.3">
      <c r="S19252" s="142"/>
      <c r="T19252" s="142"/>
    </row>
    <row r="19253" spans="19:20" x14ac:dyDescent="0.3">
      <c r="S19253" s="142"/>
      <c r="T19253" s="142"/>
    </row>
    <row r="19254" spans="19:20" x14ac:dyDescent="0.3">
      <c r="S19254" s="142"/>
      <c r="T19254" s="142"/>
    </row>
    <row r="19255" spans="19:20" x14ac:dyDescent="0.3">
      <c r="S19255" s="142"/>
      <c r="T19255" s="142"/>
    </row>
    <row r="19256" spans="19:20" x14ac:dyDescent="0.3">
      <c r="S19256" s="142"/>
      <c r="T19256" s="142"/>
    </row>
    <row r="19257" spans="19:20" x14ac:dyDescent="0.3">
      <c r="S19257" s="142"/>
      <c r="T19257" s="142"/>
    </row>
    <row r="19258" spans="19:20" x14ac:dyDescent="0.3">
      <c r="S19258" s="142"/>
      <c r="T19258" s="142"/>
    </row>
    <row r="19259" spans="19:20" x14ac:dyDescent="0.3">
      <c r="S19259" s="142"/>
      <c r="T19259" s="142"/>
    </row>
    <row r="19260" spans="19:20" x14ac:dyDescent="0.3">
      <c r="S19260" s="142"/>
      <c r="T19260" s="142"/>
    </row>
    <row r="19261" spans="19:20" x14ac:dyDescent="0.3">
      <c r="S19261" s="142"/>
      <c r="T19261" s="142"/>
    </row>
    <row r="19262" spans="19:20" x14ac:dyDescent="0.3">
      <c r="S19262" s="142"/>
      <c r="T19262" s="142"/>
    </row>
    <row r="19263" spans="19:20" x14ac:dyDescent="0.3">
      <c r="S19263" s="142"/>
      <c r="T19263" s="142"/>
    </row>
    <row r="19264" spans="19:20" x14ac:dyDescent="0.3">
      <c r="S19264" s="142"/>
      <c r="T19264" s="142"/>
    </row>
    <row r="19265" spans="19:20" x14ac:dyDescent="0.3">
      <c r="S19265" s="142"/>
      <c r="T19265" s="142"/>
    </row>
    <row r="19266" spans="19:20" x14ac:dyDescent="0.3">
      <c r="S19266" s="142"/>
      <c r="T19266" s="142"/>
    </row>
    <row r="19267" spans="19:20" x14ac:dyDescent="0.3">
      <c r="S19267" s="142"/>
      <c r="T19267" s="142"/>
    </row>
    <row r="19268" spans="19:20" x14ac:dyDescent="0.3">
      <c r="S19268" s="142"/>
      <c r="T19268" s="142"/>
    </row>
    <row r="19269" spans="19:20" x14ac:dyDescent="0.3">
      <c r="S19269" s="142"/>
      <c r="T19269" s="142"/>
    </row>
    <row r="19270" spans="19:20" x14ac:dyDescent="0.3">
      <c r="S19270" s="142"/>
      <c r="T19270" s="142"/>
    </row>
    <row r="19271" spans="19:20" x14ac:dyDescent="0.3">
      <c r="S19271" s="142"/>
      <c r="T19271" s="142"/>
    </row>
    <row r="19272" spans="19:20" x14ac:dyDescent="0.3">
      <c r="S19272" s="142"/>
      <c r="T19272" s="142"/>
    </row>
    <row r="19273" spans="19:20" x14ac:dyDescent="0.3">
      <c r="S19273" s="142"/>
      <c r="T19273" s="142"/>
    </row>
    <row r="19274" spans="19:20" x14ac:dyDescent="0.3">
      <c r="S19274" s="142"/>
      <c r="T19274" s="142"/>
    </row>
    <row r="19275" spans="19:20" x14ac:dyDescent="0.3">
      <c r="S19275" s="142"/>
      <c r="T19275" s="142"/>
    </row>
    <row r="19276" spans="19:20" x14ac:dyDescent="0.3">
      <c r="S19276" s="142"/>
      <c r="T19276" s="142"/>
    </row>
    <row r="19277" spans="19:20" x14ac:dyDescent="0.3">
      <c r="S19277" s="142"/>
      <c r="T19277" s="142"/>
    </row>
    <row r="19278" spans="19:20" x14ac:dyDescent="0.3">
      <c r="S19278" s="142"/>
      <c r="T19278" s="142"/>
    </row>
    <row r="19279" spans="19:20" x14ac:dyDescent="0.3">
      <c r="S19279" s="142"/>
      <c r="T19279" s="142"/>
    </row>
    <row r="19280" spans="19:20" x14ac:dyDescent="0.3">
      <c r="S19280" s="142"/>
      <c r="T19280" s="142"/>
    </row>
    <row r="19281" spans="19:20" x14ac:dyDescent="0.3">
      <c r="S19281" s="142"/>
      <c r="T19281" s="142"/>
    </row>
    <row r="19282" spans="19:20" x14ac:dyDescent="0.3">
      <c r="S19282" s="142"/>
      <c r="T19282" s="142"/>
    </row>
    <row r="19283" spans="19:20" x14ac:dyDescent="0.3">
      <c r="S19283" s="142"/>
      <c r="T19283" s="142"/>
    </row>
    <row r="19284" spans="19:20" x14ac:dyDescent="0.3">
      <c r="S19284" s="142"/>
      <c r="T19284" s="142"/>
    </row>
    <row r="19285" spans="19:20" x14ac:dyDescent="0.3">
      <c r="S19285" s="142"/>
      <c r="T19285" s="142"/>
    </row>
    <row r="19286" spans="19:20" x14ac:dyDescent="0.3">
      <c r="S19286" s="142"/>
      <c r="T19286" s="142"/>
    </row>
    <row r="19287" spans="19:20" x14ac:dyDescent="0.3">
      <c r="S19287" s="142"/>
      <c r="T19287" s="142"/>
    </row>
    <row r="19288" spans="19:20" x14ac:dyDescent="0.3">
      <c r="S19288" s="142"/>
      <c r="T19288" s="142"/>
    </row>
    <row r="19289" spans="19:20" x14ac:dyDescent="0.3">
      <c r="S19289" s="142"/>
      <c r="T19289" s="142"/>
    </row>
    <row r="19290" spans="19:20" x14ac:dyDescent="0.3">
      <c r="S19290" s="142"/>
      <c r="T19290" s="142"/>
    </row>
    <row r="19291" spans="19:20" x14ac:dyDescent="0.3">
      <c r="S19291" s="142"/>
      <c r="T19291" s="142"/>
    </row>
    <row r="19292" spans="19:20" x14ac:dyDescent="0.3">
      <c r="S19292" s="142"/>
      <c r="T19292" s="142"/>
    </row>
    <row r="19293" spans="19:20" x14ac:dyDescent="0.3">
      <c r="S19293" s="142"/>
      <c r="T19293" s="142"/>
    </row>
    <row r="19294" spans="19:20" x14ac:dyDescent="0.3">
      <c r="S19294" s="142"/>
      <c r="T19294" s="142"/>
    </row>
    <row r="19295" spans="19:20" x14ac:dyDescent="0.3">
      <c r="S19295" s="142"/>
      <c r="T19295" s="142"/>
    </row>
    <row r="19296" spans="19:20" x14ac:dyDescent="0.3">
      <c r="S19296" s="142"/>
      <c r="T19296" s="142"/>
    </row>
    <row r="19297" spans="19:20" x14ac:dyDescent="0.3">
      <c r="S19297" s="142"/>
      <c r="T19297" s="142"/>
    </row>
    <row r="19298" spans="19:20" x14ac:dyDescent="0.3">
      <c r="S19298" s="142"/>
      <c r="T19298" s="142"/>
    </row>
    <row r="19299" spans="19:20" x14ac:dyDescent="0.3">
      <c r="S19299" s="142"/>
      <c r="T19299" s="142"/>
    </row>
    <row r="19300" spans="19:20" x14ac:dyDescent="0.3">
      <c r="S19300" s="142"/>
      <c r="T19300" s="142"/>
    </row>
    <row r="19301" spans="19:20" x14ac:dyDescent="0.3">
      <c r="S19301" s="142"/>
      <c r="T19301" s="142"/>
    </row>
    <row r="19302" spans="19:20" x14ac:dyDescent="0.3">
      <c r="S19302" s="142"/>
      <c r="T19302" s="142"/>
    </row>
    <row r="19303" spans="19:20" x14ac:dyDescent="0.3">
      <c r="S19303" s="142"/>
      <c r="T19303" s="142"/>
    </row>
    <row r="19304" spans="19:20" x14ac:dyDescent="0.3">
      <c r="S19304" s="142"/>
      <c r="T19304" s="142"/>
    </row>
    <row r="19305" spans="19:20" x14ac:dyDescent="0.3">
      <c r="S19305" s="142"/>
      <c r="T19305" s="142"/>
    </row>
    <row r="19306" spans="19:20" x14ac:dyDescent="0.3">
      <c r="S19306" s="142"/>
      <c r="T19306" s="142"/>
    </row>
    <row r="19307" spans="19:20" x14ac:dyDescent="0.3">
      <c r="S19307" s="142"/>
      <c r="T19307" s="142"/>
    </row>
    <row r="19308" spans="19:20" x14ac:dyDescent="0.3">
      <c r="S19308" s="142"/>
      <c r="T19308" s="142"/>
    </row>
    <row r="19309" spans="19:20" x14ac:dyDescent="0.3">
      <c r="S19309" s="142"/>
      <c r="T19309" s="142"/>
    </row>
    <row r="19310" spans="19:20" x14ac:dyDescent="0.3">
      <c r="S19310" s="142"/>
      <c r="T19310" s="142"/>
    </row>
    <row r="19311" spans="19:20" x14ac:dyDescent="0.3">
      <c r="S19311" s="142"/>
      <c r="T19311" s="142"/>
    </row>
    <row r="19312" spans="19:20" x14ac:dyDescent="0.3">
      <c r="S19312" s="142"/>
      <c r="T19312" s="142"/>
    </row>
    <row r="19313" spans="19:20" x14ac:dyDescent="0.3">
      <c r="S19313" s="142"/>
      <c r="T19313" s="142"/>
    </row>
    <row r="19314" spans="19:20" x14ac:dyDescent="0.3">
      <c r="S19314" s="142"/>
      <c r="T19314" s="142"/>
    </row>
    <row r="19315" spans="19:20" x14ac:dyDescent="0.3">
      <c r="S19315" s="142"/>
      <c r="T19315" s="142"/>
    </row>
    <row r="19316" spans="19:20" x14ac:dyDescent="0.3">
      <c r="S19316" s="142"/>
      <c r="T19316" s="142"/>
    </row>
    <row r="19317" spans="19:20" x14ac:dyDescent="0.3">
      <c r="S19317" s="142"/>
      <c r="T19317" s="142"/>
    </row>
    <row r="19318" spans="19:20" x14ac:dyDescent="0.3">
      <c r="S19318" s="142"/>
      <c r="T19318" s="142"/>
    </row>
    <row r="19319" spans="19:20" x14ac:dyDescent="0.3">
      <c r="S19319" s="142"/>
      <c r="T19319" s="142"/>
    </row>
    <row r="19320" spans="19:20" x14ac:dyDescent="0.3">
      <c r="S19320" s="142"/>
      <c r="T19320" s="142"/>
    </row>
    <row r="19321" spans="19:20" x14ac:dyDescent="0.3">
      <c r="S19321" s="142"/>
      <c r="T19321" s="142"/>
    </row>
    <row r="19322" spans="19:20" x14ac:dyDescent="0.3">
      <c r="S19322" s="142"/>
      <c r="T19322" s="142"/>
    </row>
    <row r="19323" spans="19:20" x14ac:dyDescent="0.3">
      <c r="S19323" s="142"/>
      <c r="T19323" s="142"/>
    </row>
    <row r="19324" spans="19:20" x14ac:dyDescent="0.3">
      <c r="S19324" s="142"/>
      <c r="T19324" s="142"/>
    </row>
    <row r="19325" spans="19:20" x14ac:dyDescent="0.3">
      <c r="S19325" s="142"/>
      <c r="T19325" s="142"/>
    </row>
    <row r="19326" spans="19:20" x14ac:dyDescent="0.3">
      <c r="S19326" s="142"/>
      <c r="T19326" s="142"/>
    </row>
    <row r="19327" spans="19:20" x14ac:dyDescent="0.3">
      <c r="S19327" s="142"/>
      <c r="T19327" s="142"/>
    </row>
    <row r="19328" spans="19:20" x14ac:dyDescent="0.3">
      <c r="S19328" s="142"/>
      <c r="T19328" s="142"/>
    </row>
    <row r="19329" spans="19:20" x14ac:dyDescent="0.3">
      <c r="S19329" s="142"/>
      <c r="T19329" s="142"/>
    </row>
    <row r="19330" spans="19:20" x14ac:dyDescent="0.3">
      <c r="S19330" s="142"/>
      <c r="T19330" s="142"/>
    </row>
    <row r="19331" spans="19:20" x14ac:dyDescent="0.3">
      <c r="S19331" s="142"/>
      <c r="T19331" s="142"/>
    </row>
    <row r="19332" spans="19:20" x14ac:dyDescent="0.3">
      <c r="S19332" s="142"/>
      <c r="T19332" s="142"/>
    </row>
    <row r="19333" spans="19:20" x14ac:dyDescent="0.3">
      <c r="S19333" s="142"/>
      <c r="T19333" s="142"/>
    </row>
    <row r="19334" spans="19:20" x14ac:dyDescent="0.3">
      <c r="S19334" s="142"/>
      <c r="T19334" s="142"/>
    </row>
    <row r="19335" spans="19:20" x14ac:dyDescent="0.3">
      <c r="S19335" s="142"/>
      <c r="T19335" s="142"/>
    </row>
    <row r="19336" spans="19:20" x14ac:dyDescent="0.3">
      <c r="S19336" s="142"/>
      <c r="T19336" s="142"/>
    </row>
    <row r="19337" spans="19:20" x14ac:dyDescent="0.3">
      <c r="S19337" s="142"/>
      <c r="T19337" s="142"/>
    </row>
    <row r="19338" spans="19:20" x14ac:dyDescent="0.3">
      <c r="S19338" s="142"/>
      <c r="T19338" s="142"/>
    </row>
    <row r="19339" spans="19:20" x14ac:dyDescent="0.3">
      <c r="S19339" s="142"/>
      <c r="T19339" s="142"/>
    </row>
    <row r="19340" spans="19:20" x14ac:dyDescent="0.3">
      <c r="S19340" s="142"/>
      <c r="T19340" s="142"/>
    </row>
    <row r="19341" spans="19:20" x14ac:dyDescent="0.3">
      <c r="S19341" s="142"/>
      <c r="T19341" s="142"/>
    </row>
    <row r="19342" spans="19:20" x14ac:dyDescent="0.3">
      <c r="S19342" s="142"/>
      <c r="T19342" s="142"/>
    </row>
    <row r="19343" spans="19:20" x14ac:dyDescent="0.3">
      <c r="S19343" s="142"/>
      <c r="T19343" s="142"/>
    </row>
    <row r="19344" spans="19:20" x14ac:dyDescent="0.3">
      <c r="S19344" s="142"/>
      <c r="T19344" s="142"/>
    </row>
    <row r="19345" spans="19:20" x14ac:dyDescent="0.3">
      <c r="S19345" s="142"/>
      <c r="T19345" s="142"/>
    </row>
    <row r="19346" spans="19:20" x14ac:dyDescent="0.3">
      <c r="S19346" s="142"/>
      <c r="T19346" s="142"/>
    </row>
    <row r="19347" spans="19:20" x14ac:dyDescent="0.3">
      <c r="S19347" s="142"/>
      <c r="T19347" s="142"/>
    </row>
    <row r="19348" spans="19:20" x14ac:dyDescent="0.3">
      <c r="S19348" s="142"/>
      <c r="T19348" s="142"/>
    </row>
    <row r="19349" spans="19:20" x14ac:dyDescent="0.3">
      <c r="S19349" s="142"/>
      <c r="T19349" s="142"/>
    </row>
    <row r="19350" spans="19:20" x14ac:dyDescent="0.3">
      <c r="S19350" s="142"/>
      <c r="T19350" s="142"/>
    </row>
    <row r="19351" spans="19:20" x14ac:dyDescent="0.3">
      <c r="S19351" s="142"/>
      <c r="T19351" s="142"/>
    </row>
    <row r="19352" spans="19:20" x14ac:dyDescent="0.3">
      <c r="S19352" s="142"/>
      <c r="T19352" s="142"/>
    </row>
    <row r="19353" spans="19:20" x14ac:dyDescent="0.3">
      <c r="S19353" s="142"/>
      <c r="T19353" s="142"/>
    </row>
    <row r="19354" spans="19:20" x14ac:dyDescent="0.3">
      <c r="S19354" s="142"/>
      <c r="T19354" s="142"/>
    </row>
    <row r="19355" spans="19:20" x14ac:dyDescent="0.3">
      <c r="S19355" s="142"/>
      <c r="T19355" s="142"/>
    </row>
    <row r="19356" spans="19:20" x14ac:dyDescent="0.3">
      <c r="S19356" s="142"/>
      <c r="T19356" s="142"/>
    </row>
    <row r="19357" spans="19:20" x14ac:dyDescent="0.3">
      <c r="S19357" s="142"/>
      <c r="T19357" s="142"/>
    </row>
    <row r="19358" spans="19:20" x14ac:dyDescent="0.3">
      <c r="S19358" s="142"/>
      <c r="T19358" s="142"/>
    </row>
    <row r="19359" spans="19:20" x14ac:dyDescent="0.3">
      <c r="S19359" s="142"/>
      <c r="T19359" s="142"/>
    </row>
    <row r="19360" spans="19:20" x14ac:dyDescent="0.3">
      <c r="S19360" s="142"/>
      <c r="T19360" s="142"/>
    </row>
    <row r="19361" spans="19:20" x14ac:dyDescent="0.3">
      <c r="S19361" s="142"/>
      <c r="T19361" s="142"/>
    </row>
    <row r="19362" spans="19:20" x14ac:dyDescent="0.3">
      <c r="S19362" s="142"/>
      <c r="T19362" s="142"/>
    </row>
    <row r="19363" spans="19:20" x14ac:dyDescent="0.3">
      <c r="S19363" s="142"/>
      <c r="T19363" s="142"/>
    </row>
    <row r="19364" spans="19:20" x14ac:dyDescent="0.3">
      <c r="S19364" s="142"/>
      <c r="T19364" s="142"/>
    </row>
    <row r="19365" spans="19:20" x14ac:dyDescent="0.3">
      <c r="S19365" s="142"/>
      <c r="T19365" s="142"/>
    </row>
    <row r="19366" spans="19:20" x14ac:dyDescent="0.3">
      <c r="S19366" s="142"/>
      <c r="T19366" s="142"/>
    </row>
    <row r="19367" spans="19:20" x14ac:dyDescent="0.3">
      <c r="S19367" s="142"/>
      <c r="T19367" s="142"/>
    </row>
    <row r="19368" spans="19:20" x14ac:dyDescent="0.3">
      <c r="S19368" s="142"/>
      <c r="T19368" s="142"/>
    </row>
    <row r="19369" spans="19:20" x14ac:dyDescent="0.3">
      <c r="S19369" s="142"/>
      <c r="T19369" s="142"/>
    </row>
    <row r="19370" spans="19:20" x14ac:dyDescent="0.3">
      <c r="S19370" s="142"/>
      <c r="T19370" s="142"/>
    </row>
    <row r="19371" spans="19:20" x14ac:dyDescent="0.3">
      <c r="S19371" s="142"/>
      <c r="T19371" s="142"/>
    </row>
    <row r="19372" spans="19:20" x14ac:dyDescent="0.3">
      <c r="S19372" s="142"/>
      <c r="T19372" s="142"/>
    </row>
    <row r="19373" spans="19:20" x14ac:dyDescent="0.3">
      <c r="S19373" s="142"/>
      <c r="T19373" s="142"/>
    </row>
    <row r="19374" spans="19:20" x14ac:dyDescent="0.3">
      <c r="S19374" s="142"/>
      <c r="T19374" s="142"/>
    </row>
    <row r="19375" spans="19:20" x14ac:dyDescent="0.3">
      <c r="S19375" s="142"/>
      <c r="T19375" s="142"/>
    </row>
    <row r="19376" spans="19:20" x14ac:dyDescent="0.3">
      <c r="S19376" s="142"/>
      <c r="T19376" s="142"/>
    </row>
    <row r="19377" spans="19:20" x14ac:dyDescent="0.3">
      <c r="S19377" s="142"/>
      <c r="T19377" s="142"/>
    </row>
    <row r="19378" spans="19:20" x14ac:dyDescent="0.3">
      <c r="S19378" s="142"/>
      <c r="T19378" s="142"/>
    </row>
    <row r="19379" spans="19:20" x14ac:dyDescent="0.3">
      <c r="S19379" s="142"/>
      <c r="T19379" s="142"/>
    </row>
    <row r="19380" spans="19:20" x14ac:dyDescent="0.3">
      <c r="S19380" s="142"/>
      <c r="T19380" s="142"/>
    </row>
    <row r="19381" spans="19:20" x14ac:dyDescent="0.3">
      <c r="S19381" s="142"/>
      <c r="T19381" s="142"/>
    </row>
    <row r="19382" spans="19:20" x14ac:dyDescent="0.3">
      <c r="S19382" s="142"/>
      <c r="T19382" s="142"/>
    </row>
    <row r="19383" spans="19:20" x14ac:dyDescent="0.3">
      <c r="S19383" s="142"/>
      <c r="T19383" s="142"/>
    </row>
    <row r="19384" spans="19:20" x14ac:dyDescent="0.3">
      <c r="S19384" s="142"/>
      <c r="T19384" s="142"/>
    </row>
    <row r="19385" spans="19:20" x14ac:dyDescent="0.3">
      <c r="S19385" s="142"/>
      <c r="T19385" s="142"/>
    </row>
    <row r="19386" spans="19:20" x14ac:dyDescent="0.3">
      <c r="S19386" s="142"/>
      <c r="T19386" s="142"/>
    </row>
    <row r="19387" spans="19:20" x14ac:dyDescent="0.3">
      <c r="S19387" s="142"/>
      <c r="T19387" s="142"/>
    </row>
    <row r="19388" spans="19:20" x14ac:dyDescent="0.3">
      <c r="S19388" s="142"/>
      <c r="T19388" s="142"/>
    </row>
    <row r="19389" spans="19:20" x14ac:dyDescent="0.3">
      <c r="S19389" s="142"/>
      <c r="T19389" s="142"/>
    </row>
    <row r="19390" spans="19:20" x14ac:dyDescent="0.3">
      <c r="S19390" s="142"/>
      <c r="T19390" s="142"/>
    </row>
    <row r="19391" spans="19:20" x14ac:dyDescent="0.3">
      <c r="S19391" s="142"/>
      <c r="T19391" s="142"/>
    </row>
    <row r="19392" spans="19:20" x14ac:dyDescent="0.3">
      <c r="S19392" s="142"/>
      <c r="T19392" s="142"/>
    </row>
    <row r="19393" spans="19:20" x14ac:dyDescent="0.3">
      <c r="S19393" s="142"/>
      <c r="T19393" s="142"/>
    </row>
    <row r="19394" spans="19:20" x14ac:dyDescent="0.3">
      <c r="S19394" s="142"/>
      <c r="T19394" s="142"/>
    </row>
    <row r="19395" spans="19:20" x14ac:dyDescent="0.3">
      <c r="S19395" s="142"/>
      <c r="T19395" s="142"/>
    </row>
    <row r="19396" spans="19:20" x14ac:dyDescent="0.3">
      <c r="S19396" s="142"/>
      <c r="T19396" s="142"/>
    </row>
    <row r="19397" spans="19:20" x14ac:dyDescent="0.3">
      <c r="S19397" s="142"/>
      <c r="T19397" s="142"/>
    </row>
    <row r="19398" spans="19:20" x14ac:dyDescent="0.3">
      <c r="S19398" s="142"/>
      <c r="T19398" s="142"/>
    </row>
    <row r="19399" spans="19:20" x14ac:dyDescent="0.3">
      <c r="S19399" s="142"/>
      <c r="T19399" s="142"/>
    </row>
    <row r="19400" spans="19:20" x14ac:dyDescent="0.3">
      <c r="S19400" s="142"/>
      <c r="T19400" s="142"/>
    </row>
    <row r="19401" spans="19:20" x14ac:dyDescent="0.3">
      <c r="S19401" s="142"/>
      <c r="T19401" s="142"/>
    </row>
    <row r="19402" spans="19:20" x14ac:dyDescent="0.3">
      <c r="S19402" s="142"/>
      <c r="T19402" s="142"/>
    </row>
    <row r="19403" spans="19:20" x14ac:dyDescent="0.3">
      <c r="S19403" s="142"/>
      <c r="T19403" s="142"/>
    </row>
    <row r="19404" spans="19:20" x14ac:dyDescent="0.3">
      <c r="S19404" s="142"/>
      <c r="T19404" s="142"/>
    </row>
    <row r="19405" spans="19:20" x14ac:dyDescent="0.3">
      <c r="S19405" s="142"/>
      <c r="T19405" s="142"/>
    </row>
    <row r="19406" spans="19:20" x14ac:dyDescent="0.3">
      <c r="S19406" s="142"/>
      <c r="T19406" s="142"/>
    </row>
    <row r="19407" spans="19:20" x14ac:dyDescent="0.3">
      <c r="S19407" s="142"/>
      <c r="T19407" s="142"/>
    </row>
    <row r="19408" spans="19:20" x14ac:dyDescent="0.3">
      <c r="S19408" s="142"/>
      <c r="T19408" s="142"/>
    </row>
    <row r="19409" spans="19:20" x14ac:dyDescent="0.3">
      <c r="S19409" s="142"/>
      <c r="T19409" s="142"/>
    </row>
    <row r="19410" spans="19:20" x14ac:dyDescent="0.3">
      <c r="S19410" s="142"/>
      <c r="T19410" s="142"/>
    </row>
    <row r="19411" spans="19:20" x14ac:dyDescent="0.3">
      <c r="S19411" s="142"/>
      <c r="T19411" s="142"/>
    </row>
    <row r="19412" spans="19:20" x14ac:dyDescent="0.3">
      <c r="S19412" s="142"/>
      <c r="T19412" s="142"/>
    </row>
    <row r="19413" spans="19:20" x14ac:dyDescent="0.3">
      <c r="S19413" s="142"/>
      <c r="T19413" s="142"/>
    </row>
    <row r="19414" spans="19:20" x14ac:dyDescent="0.3">
      <c r="S19414" s="142"/>
      <c r="T19414" s="142"/>
    </row>
    <row r="19415" spans="19:20" x14ac:dyDescent="0.3">
      <c r="S19415" s="142"/>
      <c r="T19415" s="142"/>
    </row>
    <row r="19416" spans="19:20" x14ac:dyDescent="0.3">
      <c r="S19416" s="142"/>
      <c r="T19416" s="142"/>
    </row>
    <row r="19417" spans="19:20" x14ac:dyDescent="0.3">
      <c r="S19417" s="142"/>
      <c r="T19417" s="142"/>
    </row>
    <row r="19418" spans="19:20" x14ac:dyDescent="0.3">
      <c r="S19418" s="142"/>
      <c r="T19418" s="142"/>
    </row>
    <row r="19419" spans="19:20" x14ac:dyDescent="0.3">
      <c r="S19419" s="142"/>
      <c r="T19419" s="142"/>
    </row>
    <row r="19420" spans="19:20" x14ac:dyDescent="0.3">
      <c r="S19420" s="142"/>
      <c r="T19420" s="142"/>
    </row>
    <row r="19421" spans="19:20" x14ac:dyDescent="0.3">
      <c r="S19421" s="142"/>
      <c r="T19421" s="142"/>
    </row>
    <row r="19422" spans="19:20" x14ac:dyDescent="0.3">
      <c r="S19422" s="142"/>
      <c r="T19422" s="142"/>
    </row>
    <row r="19423" spans="19:20" x14ac:dyDescent="0.3">
      <c r="S19423" s="142"/>
      <c r="T19423" s="142"/>
    </row>
    <row r="19424" spans="19:20" x14ac:dyDescent="0.3">
      <c r="S19424" s="142"/>
      <c r="T19424" s="142"/>
    </row>
    <row r="19425" spans="19:20" x14ac:dyDescent="0.3">
      <c r="S19425" s="142"/>
      <c r="T19425" s="142"/>
    </row>
    <row r="19426" spans="19:20" x14ac:dyDescent="0.3">
      <c r="S19426" s="142"/>
      <c r="T19426" s="142"/>
    </row>
    <row r="19427" spans="19:20" x14ac:dyDescent="0.3">
      <c r="S19427" s="142"/>
      <c r="T19427" s="142"/>
    </row>
    <row r="19428" spans="19:20" x14ac:dyDescent="0.3">
      <c r="S19428" s="142"/>
      <c r="T19428" s="142"/>
    </row>
    <row r="19429" spans="19:20" x14ac:dyDescent="0.3">
      <c r="S19429" s="142"/>
      <c r="T19429" s="142"/>
    </row>
    <row r="19430" spans="19:20" x14ac:dyDescent="0.3">
      <c r="S19430" s="142"/>
      <c r="T19430" s="142"/>
    </row>
    <row r="19431" spans="19:20" x14ac:dyDescent="0.3">
      <c r="S19431" s="142"/>
      <c r="T19431" s="142"/>
    </row>
    <row r="19432" spans="19:20" x14ac:dyDescent="0.3">
      <c r="S19432" s="142"/>
      <c r="T19432" s="142"/>
    </row>
    <row r="19433" spans="19:20" x14ac:dyDescent="0.3">
      <c r="S19433" s="142"/>
      <c r="T19433" s="142"/>
    </row>
    <row r="19434" spans="19:20" x14ac:dyDescent="0.3">
      <c r="S19434" s="142"/>
      <c r="T19434" s="142"/>
    </row>
    <row r="19435" spans="19:20" x14ac:dyDescent="0.3">
      <c r="S19435" s="142"/>
      <c r="T19435" s="142"/>
    </row>
    <row r="19436" spans="19:20" x14ac:dyDescent="0.3">
      <c r="S19436" s="142"/>
      <c r="T19436" s="142"/>
    </row>
    <row r="19437" spans="19:20" x14ac:dyDescent="0.3">
      <c r="S19437" s="142"/>
      <c r="T19437" s="142"/>
    </row>
    <row r="19438" spans="19:20" x14ac:dyDescent="0.3">
      <c r="S19438" s="142"/>
      <c r="T19438" s="142"/>
    </row>
    <row r="19439" spans="19:20" x14ac:dyDescent="0.3">
      <c r="S19439" s="142"/>
      <c r="T19439" s="142"/>
    </row>
    <row r="19440" spans="19:20" x14ac:dyDescent="0.3">
      <c r="S19440" s="142"/>
      <c r="T19440" s="142"/>
    </row>
    <row r="19441" spans="19:20" x14ac:dyDescent="0.3">
      <c r="S19441" s="142"/>
      <c r="T19441" s="142"/>
    </row>
    <row r="19442" spans="19:20" x14ac:dyDescent="0.3">
      <c r="S19442" s="142"/>
      <c r="T19442" s="142"/>
    </row>
    <row r="19443" spans="19:20" x14ac:dyDescent="0.3">
      <c r="S19443" s="142"/>
      <c r="T19443" s="142"/>
    </row>
    <row r="19444" spans="19:20" x14ac:dyDescent="0.3">
      <c r="S19444" s="142"/>
      <c r="T19444" s="142"/>
    </row>
    <row r="19445" spans="19:20" x14ac:dyDescent="0.3">
      <c r="S19445" s="142"/>
      <c r="T19445" s="142"/>
    </row>
    <row r="19446" spans="19:20" x14ac:dyDescent="0.3">
      <c r="S19446" s="142"/>
      <c r="T19446" s="142"/>
    </row>
    <row r="19447" spans="19:20" x14ac:dyDescent="0.3">
      <c r="S19447" s="142"/>
      <c r="T19447" s="142"/>
    </row>
    <row r="19448" spans="19:20" x14ac:dyDescent="0.3">
      <c r="S19448" s="142"/>
      <c r="T19448" s="142"/>
    </row>
    <row r="19449" spans="19:20" x14ac:dyDescent="0.3">
      <c r="S19449" s="142"/>
      <c r="T19449" s="142"/>
    </row>
    <row r="19450" spans="19:20" x14ac:dyDescent="0.3">
      <c r="S19450" s="142"/>
      <c r="T19450" s="142"/>
    </row>
    <row r="19451" spans="19:20" x14ac:dyDescent="0.3">
      <c r="S19451" s="142"/>
      <c r="T19451" s="142"/>
    </row>
    <row r="19452" spans="19:20" x14ac:dyDescent="0.3">
      <c r="S19452" s="142"/>
      <c r="T19452" s="142"/>
    </row>
    <row r="19453" spans="19:20" x14ac:dyDescent="0.3">
      <c r="S19453" s="142"/>
      <c r="T19453" s="142"/>
    </row>
    <row r="19454" spans="19:20" x14ac:dyDescent="0.3">
      <c r="S19454" s="142"/>
      <c r="T19454" s="142"/>
    </row>
    <row r="19455" spans="19:20" x14ac:dyDescent="0.3">
      <c r="S19455" s="142"/>
      <c r="T19455" s="142"/>
    </row>
    <row r="19456" spans="19:20" x14ac:dyDescent="0.3">
      <c r="S19456" s="142"/>
      <c r="T19456" s="142"/>
    </row>
    <row r="19457" spans="19:20" x14ac:dyDescent="0.3">
      <c r="S19457" s="142"/>
      <c r="T19457" s="142"/>
    </row>
    <row r="19458" spans="19:20" x14ac:dyDescent="0.3">
      <c r="S19458" s="142"/>
      <c r="T19458" s="142"/>
    </row>
    <row r="19459" spans="19:20" x14ac:dyDescent="0.3">
      <c r="S19459" s="142"/>
      <c r="T19459" s="142"/>
    </row>
    <row r="19460" spans="19:20" x14ac:dyDescent="0.3">
      <c r="S19460" s="142"/>
      <c r="T19460" s="142"/>
    </row>
    <row r="19461" spans="19:20" x14ac:dyDescent="0.3">
      <c r="S19461" s="142"/>
      <c r="T19461" s="142"/>
    </row>
    <row r="19462" spans="19:20" x14ac:dyDescent="0.3">
      <c r="S19462" s="142"/>
      <c r="T19462" s="142"/>
    </row>
    <row r="19463" spans="19:20" x14ac:dyDescent="0.3">
      <c r="S19463" s="142"/>
      <c r="T19463" s="142"/>
    </row>
    <row r="19464" spans="19:20" x14ac:dyDescent="0.3">
      <c r="S19464" s="142"/>
      <c r="T19464" s="142"/>
    </row>
    <row r="19465" spans="19:20" x14ac:dyDescent="0.3">
      <c r="S19465" s="142"/>
      <c r="T19465" s="142"/>
    </row>
    <row r="19466" spans="19:20" x14ac:dyDescent="0.3">
      <c r="S19466" s="142"/>
      <c r="T19466" s="142"/>
    </row>
    <row r="19467" spans="19:20" x14ac:dyDescent="0.3">
      <c r="S19467" s="142"/>
      <c r="T19467" s="142"/>
    </row>
    <row r="19468" spans="19:20" x14ac:dyDescent="0.3">
      <c r="S19468" s="142"/>
      <c r="T19468" s="142"/>
    </row>
    <row r="19469" spans="19:20" x14ac:dyDescent="0.3">
      <c r="S19469" s="142"/>
      <c r="T19469" s="142"/>
    </row>
    <row r="19470" spans="19:20" x14ac:dyDescent="0.3">
      <c r="S19470" s="142"/>
      <c r="T19470" s="142"/>
    </row>
    <row r="19471" spans="19:20" x14ac:dyDescent="0.3">
      <c r="S19471" s="142"/>
      <c r="T19471" s="142"/>
    </row>
    <row r="19472" spans="19:20" x14ac:dyDescent="0.3">
      <c r="S19472" s="142"/>
      <c r="T19472" s="142"/>
    </row>
    <row r="19473" spans="19:20" x14ac:dyDescent="0.3">
      <c r="S19473" s="142"/>
      <c r="T19473" s="142"/>
    </row>
    <row r="19474" spans="19:20" x14ac:dyDescent="0.3">
      <c r="S19474" s="142"/>
      <c r="T19474" s="142"/>
    </row>
    <row r="19475" spans="19:20" x14ac:dyDescent="0.3">
      <c r="S19475" s="142"/>
      <c r="T19475" s="142"/>
    </row>
    <row r="19476" spans="19:20" x14ac:dyDescent="0.3">
      <c r="S19476" s="142"/>
      <c r="T19476" s="142"/>
    </row>
    <row r="19477" spans="19:20" x14ac:dyDescent="0.3">
      <c r="S19477" s="142"/>
      <c r="T19477" s="142"/>
    </row>
    <row r="19478" spans="19:20" x14ac:dyDescent="0.3">
      <c r="S19478" s="142"/>
      <c r="T19478" s="142"/>
    </row>
    <row r="19479" spans="19:20" x14ac:dyDescent="0.3">
      <c r="S19479" s="142"/>
      <c r="T19479" s="142"/>
    </row>
    <row r="19480" spans="19:20" x14ac:dyDescent="0.3">
      <c r="S19480" s="142"/>
      <c r="T19480" s="142"/>
    </row>
    <row r="19481" spans="19:20" x14ac:dyDescent="0.3">
      <c r="S19481" s="142"/>
      <c r="T19481" s="142"/>
    </row>
    <row r="19482" spans="19:20" x14ac:dyDescent="0.3">
      <c r="S19482" s="142"/>
      <c r="T19482" s="142"/>
    </row>
    <row r="19483" spans="19:20" x14ac:dyDescent="0.3">
      <c r="S19483" s="142"/>
      <c r="T19483" s="142"/>
    </row>
    <row r="19484" spans="19:20" x14ac:dyDescent="0.3">
      <c r="S19484" s="142"/>
      <c r="T19484" s="142"/>
    </row>
    <row r="19485" spans="19:20" x14ac:dyDescent="0.3">
      <c r="S19485" s="142"/>
      <c r="T19485" s="142"/>
    </row>
    <row r="19486" spans="19:20" x14ac:dyDescent="0.3">
      <c r="S19486" s="142"/>
      <c r="T19486" s="142"/>
    </row>
    <row r="19487" spans="19:20" x14ac:dyDescent="0.3">
      <c r="S19487" s="142"/>
      <c r="T19487" s="142"/>
    </row>
    <row r="19488" spans="19:20" x14ac:dyDescent="0.3">
      <c r="S19488" s="142"/>
      <c r="T19488" s="142"/>
    </row>
    <row r="19489" spans="19:20" x14ac:dyDescent="0.3">
      <c r="S19489" s="142"/>
      <c r="T19489" s="142"/>
    </row>
    <row r="19490" spans="19:20" x14ac:dyDescent="0.3">
      <c r="S19490" s="142"/>
      <c r="T19490" s="142"/>
    </row>
    <row r="19491" spans="19:20" x14ac:dyDescent="0.3">
      <c r="S19491" s="142"/>
      <c r="T19491" s="142"/>
    </row>
    <row r="19492" spans="19:20" x14ac:dyDescent="0.3">
      <c r="S19492" s="142"/>
      <c r="T19492" s="142"/>
    </row>
    <row r="19493" spans="19:20" x14ac:dyDescent="0.3">
      <c r="S19493" s="142"/>
      <c r="T19493" s="142"/>
    </row>
    <row r="19494" spans="19:20" x14ac:dyDescent="0.3">
      <c r="S19494" s="142"/>
      <c r="T19494" s="142"/>
    </row>
    <row r="19495" spans="19:20" x14ac:dyDescent="0.3">
      <c r="S19495" s="142"/>
      <c r="T19495" s="142"/>
    </row>
    <row r="19496" spans="19:20" x14ac:dyDescent="0.3">
      <c r="S19496" s="142"/>
      <c r="T19496" s="142"/>
    </row>
    <row r="19497" spans="19:20" x14ac:dyDescent="0.3">
      <c r="S19497" s="142"/>
      <c r="T19497" s="142"/>
    </row>
    <row r="19498" spans="19:20" x14ac:dyDescent="0.3">
      <c r="S19498" s="142"/>
      <c r="T19498" s="142"/>
    </row>
    <row r="19499" spans="19:20" x14ac:dyDescent="0.3">
      <c r="S19499" s="142"/>
      <c r="T19499" s="142"/>
    </row>
    <row r="19500" spans="19:20" x14ac:dyDescent="0.3">
      <c r="S19500" s="142"/>
      <c r="T19500" s="142"/>
    </row>
    <row r="19501" spans="19:20" x14ac:dyDescent="0.3">
      <c r="S19501" s="142"/>
      <c r="T19501" s="142"/>
    </row>
    <row r="19502" spans="19:20" x14ac:dyDescent="0.3">
      <c r="S19502" s="142"/>
      <c r="T19502" s="142"/>
    </row>
    <row r="19503" spans="19:20" x14ac:dyDescent="0.3">
      <c r="S19503" s="142"/>
      <c r="T19503" s="142"/>
    </row>
    <row r="19504" spans="19:20" x14ac:dyDescent="0.3">
      <c r="S19504" s="142"/>
      <c r="T19504" s="142"/>
    </row>
    <row r="19505" spans="19:20" x14ac:dyDescent="0.3">
      <c r="S19505" s="142"/>
      <c r="T19505" s="142"/>
    </row>
    <row r="19506" spans="19:20" x14ac:dyDescent="0.3">
      <c r="S19506" s="142"/>
      <c r="T19506" s="142"/>
    </row>
    <row r="19507" spans="19:20" x14ac:dyDescent="0.3">
      <c r="S19507" s="142"/>
      <c r="T19507" s="142"/>
    </row>
    <row r="19508" spans="19:20" x14ac:dyDescent="0.3">
      <c r="S19508" s="142"/>
      <c r="T19508" s="142"/>
    </row>
    <row r="19509" spans="19:20" x14ac:dyDescent="0.3">
      <c r="S19509" s="142"/>
      <c r="T19509" s="142"/>
    </row>
    <row r="19510" spans="19:20" x14ac:dyDescent="0.3">
      <c r="S19510" s="142"/>
      <c r="T19510" s="142"/>
    </row>
    <row r="19511" spans="19:20" x14ac:dyDescent="0.3">
      <c r="S19511" s="142"/>
      <c r="T19511" s="142"/>
    </row>
    <row r="19512" spans="19:20" x14ac:dyDescent="0.3">
      <c r="S19512" s="142"/>
      <c r="T19512" s="142"/>
    </row>
    <row r="19513" spans="19:20" x14ac:dyDescent="0.3">
      <c r="S19513" s="142"/>
      <c r="T19513" s="142"/>
    </row>
    <row r="19514" spans="19:20" x14ac:dyDescent="0.3">
      <c r="S19514" s="142"/>
      <c r="T19514" s="142"/>
    </row>
    <row r="19515" spans="19:20" x14ac:dyDescent="0.3">
      <c r="S19515" s="142"/>
      <c r="T19515" s="142"/>
    </row>
    <row r="19516" spans="19:20" x14ac:dyDescent="0.3">
      <c r="S19516" s="142"/>
      <c r="T19516" s="142"/>
    </row>
    <row r="19517" spans="19:20" x14ac:dyDescent="0.3">
      <c r="S19517" s="142"/>
      <c r="T19517" s="142"/>
    </row>
    <row r="19518" spans="19:20" x14ac:dyDescent="0.3">
      <c r="S19518" s="142"/>
      <c r="T19518" s="142"/>
    </row>
    <row r="19519" spans="19:20" x14ac:dyDescent="0.3">
      <c r="S19519" s="142"/>
      <c r="T19519" s="142"/>
    </row>
    <row r="19520" spans="19:20" x14ac:dyDescent="0.3">
      <c r="S19520" s="142"/>
      <c r="T19520" s="142"/>
    </row>
    <row r="19521" spans="19:20" x14ac:dyDescent="0.3">
      <c r="S19521" s="142"/>
      <c r="T19521" s="142"/>
    </row>
    <row r="19522" spans="19:20" x14ac:dyDescent="0.3">
      <c r="S19522" s="142"/>
      <c r="T19522" s="142"/>
    </row>
    <row r="19523" spans="19:20" x14ac:dyDescent="0.3">
      <c r="S19523" s="142"/>
      <c r="T19523" s="142"/>
    </row>
    <row r="19524" spans="19:20" x14ac:dyDescent="0.3">
      <c r="S19524" s="142"/>
      <c r="T19524" s="142"/>
    </row>
    <row r="19525" spans="19:20" x14ac:dyDescent="0.3">
      <c r="S19525" s="142"/>
      <c r="T19525" s="142"/>
    </row>
    <row r="19526" spans="19:20" x14ac:dyDescent="0.3">
      <c r="S19526" s="142"/>
      <c r="T19526" s="142"/>
    </row>
    <row r="19527" spans="19:20" x14ac:dyDescent="0.3">
      <c r="S19527" s="142"/>
      <c r="T19527" s="142"/>
    </row>
    <row r="19528" spans="19:20" x14ac:dyDescent="0.3">
      <c r="S19528" s="142"/>
      <c r="T19528" s="142"/>
    </row>
    <row r="19529" spans="19:20" x14ac:dyDescent="0.3">
      <c r="S19529" s="142"/>
      <c r="T19529" s="142"/>
    </row>
    <row r="19530" spans="19:20" x14ac:dyDescent="0.3">
      <c r="S19530" s="142"/>
      <c r="T19530" s="142"/>
    </row>
    <row r="19531" spans="19:20" x14ac:dyDescent="0.3">
      <c r="S19531" s="142"/>
      <c r="T19531" s="142"/>
    </row>
    <row r="19532" spans="19:20" x14ac:dyDescent="0.3">
      <c r="S19532" s="142"/>
      <c r="T19532" s="142"/>
    </row>
    <row r="19533" spans="19:20" x14ac:dyDescent="0.3">
      <c r="S19533" s="142"/>
      <c r="T19533" s="142"/>
    </row>
    <row r="19534" spans="19:20" x14ac:dyDescent="0.3">
      <c r="S19534" s="142"/>
      <c r="T19534" s="142"/>
    </row>
    <row r="19535" spans="19:20" x14ac:dyDescent="0.3">
      <c r="S19535" s="142"/>
      <c r="T19535" s="142"/>
    </row>
    <row r="19536" spans="19:20" x14ac:dyDescent="0.3">
      <c r="S19536" s="142"/>
      <c r="T19536" s="142"/>
    </row>
    <row r="19537" spans="19:20" x14ac:dyDescent="0.3">
      <c r="S19537" s="142"/>
      <c r="T19537" s="142"/>
    </row>
    <row r="19538" spans="19:20" x14ac:dyDescent="0.3">
      <c r="S19538" s="142"/>
      <c r="T19538" s="142"/>
    </row>
    <row r="19539" spans="19:20" x14ac:dyDescent="0.3">
      <c r="S19539" s="142"/>
      <c r="T19539" s="142"/>
    </row>
    <row r="19540" spans="19:20" x14ac:dyDescent="0.3">
      <c r="S19540" s="142"/>
      <c r="T19540" s="142"/>
    </row>
    <row r="19541" spans="19:20" x14ac:dyDescent="0.3">
      <c r="S19541" s="142"/>
      <c r="T19541" s="142"/>
    </row>
    <row r="19542" spans="19:20" x14ac:dyDescent="0.3">
      <c r="S19542" s="142"/>
      <c r="T19542" s="142"/>
    </row>
    <row r="19543" spans="19:20" x14ac:dyDescent="0.3">
      <c r="S19543" s="142"/>
      <c r="T19543" s="142"/>
    </row>
    <row r="19544" spans="19:20" x14ac:dyDescent="0.3">
      <c r="S19544" s="142"/>
      <c r="T19544" s="142"/>
    </row>
    <row r="19545" spans="19:20" x14ac:dyDescent="0.3">
      <c r="S19545" s="142"/>
      <c r="T19545" s="142"/>
    </row>
    <row r="19546" spans="19:20" x14ac:dyDescent="0.3">
      <c r="S19546" s="142"/>
      <c r="T19546" s="142"/>
    </row>
    <row r="19547" spans="19:20" x14ac:dyDescent="0.3">
      <c r="S19547" s="142"/>
      <c r="T19547" s="142"/>
    </row>
    <row r="19548" spans="19:20" x14ac:dyDescent="0.3">
      <c r="S19548" s="142"/>
      <c r="T19548" s="142"/>
    </row>
    <row r="19549" spans="19:20" x14ac:dyDescent="0.3">
      <c r="S19549" s="142"/>
      <c r="T19549" s="142"/>
    </row>
    <row r="19550" spans="19:20" x14ac:dyDescent="0.3">
      <c r="S19550" s="142"/>
      <c r="T19550" s="142"/>
    </row>
    <row r="19551" spans="19:20" x14ac:dyDescent="0.3">
      <c r="S19551" s="142"/>
      <c r="T19551" s="142"/>
    </row>
    <row r="19552" spans="19:20" x14ac:dyDescent="0.3">
      <c r="S19552" s="142"/>
      <c r="T19552" s="142"/>
    </row>
    <row r="19553" spans="19:20" x14ac:dyDescent="0.3">
      <c r="S19553" s="142"/>
      <c r="T19553" s="142"/>
    </row>
    <row r="19554" spans="19:20" x14ac:dyDescent="0.3">
      <c r="S19554" s="142"/>
      <c r="T19554" s="142"/>
    </row>
    <row r="19555" spans="19:20" x14ac:dyDescent="0.3">
      <c r="S19555" s="142"/>
      <c r="T19555" s="142"/>
    </row>
    <row r="19556" spans="19:20" x14ac:dyDescent="0.3">
      <c r="S19556" s="142"/>
      <c r="T19556" s="142"/>
    </row>
    <row r="19557" spans="19:20" x14ac:dyDescent="0.3">
      <c r="S19557" s="142"/>
      <c r="T19557" s="142"/>
    </row>
    <row r="19558" spans="19:20" x14ac:dyDescent="0.3">
      <c r="S19558" s="142"/>
      <c r="T19558" s="142"/>
    </row>
    <row r="19559" spans="19:20" x14ac:dyDescent="0.3">
      <c r="S19559" s="142"/>
      <c r="T19559" s="142"/>
    </row>
    <row r="19560" spans="19:20" x14ac:dyDescent="0.3">
      <c r="S19560" s="142"/>
      <c r="T19560" s="142"/>
    </row>
    <row r="19561" spans="19:20" x14ac:dyDescent="0.3">
      <c r="S19561" s="142"/>
      <c r="T19561" s="142"/>
    </row>
    <row r="19562" spans="19:20" x14ac:dyDescent="0.3">
      <c r="S19562" s="142"/>
      <c r="T19562" s="142"/>
    </row>
    <row r="19563" spans="19:20" x14ac:dyDescent="0.3">
      <c r="S19563" s="142"/>
      <c r="T19563" s="142"/>
    </row>
    <row r="19564" spans="19:20" x14ac:dyDescent="0.3">
      <c r="S19564" s="142"/>
      <c r="T19564" s="142"/>
    </row>
    <row r="19565" spans="19:20" x14ac:dyDescent="0.3">
      <c r="S19565" s="142"/>
      <c r="T19565" s="142"/>
    </row>
    <row r="19566" spans="19:20" x14ac:dyDescent="0.3">
      <c r="S19566" s="142"/>
      <c r="T19566" s="142"/>
    </row>
    <row r="19567" spans="19:20" x14ac:dyDescent="0.3">
      <c r="S19567" s="142"/>
      <c r="T19567" s="142"/>
    </row>
    <row r="19568" spans="19:20" x14ac:dyDescent="0.3">
      <c r="S19568" s="142"/>
      <c r="T19568" s="142"/>
    </row>
    <row r="19569" spans="19:20" x14ac:dyDescent="0.3">
      <c r="S19569" s="142"/>
      <c r="T19569" s="142"/>
    </row>
    <row r="19570" spans="19:20" x14ac:dyDescent="0.3">
      <c r="S19570" s="142"/>
      <c r="T19570" s="142"/>
    </row>
    <row r="19571" spans="19:20" x14ac:dyDescent="0.3">
      <c r="S19571" s="142"/>
      <c r="T19571" s="142"/>
    </row>
    <row r="19572" spans="19:20" x14ac:dyDescent="0.3">
      <c r="S19572" s="142"/>
      <c r="T19572" s="142"/>
    </row>
    <row r="19573" spans="19:20" x14ac:dyDescent="0.3">
      <c r="S19573" s="142"/>
      <c r="T19573" s="142"/>
    </row>
    <row r="19574" spans="19:20" x14ac:dyDescent="0.3">
      <c r="S19574" s="142"/>
      <c r="T19574" s="142"/>
    </row>
    <row r="19575" spans="19:20" x14ac:dyDescent="0.3">
      <c r="S19575" s="142"/>
      <c r="T19575" s="142"/>
    </row>
    <row r="19576" spans="19:20" x14ac:dyDescent="0.3">
      <c r="S19576" s="142"/>
      <c r="T19576" s="142"/>
    </row>
    <row r="19577" spans="19:20" x14ac:dyDescent="0.3">
      <c r="S19577" s="142"/>
      <c r="T19577" s="142"/>
    </row>
    <row r="19578" spans="19:20" x14ac:dyDescent="0.3">
      <c r="S19578" s="142"/>
      <c r="T19578" s="142"/>
    </row>
    <row r="19579" spans="19:20" x14ac:dyDescent="0.3">
      <c r="S19579" s="142"/>
      <c r="T19579" s="142"/>
    </row>
    <row r="19580" spans="19:20" x14ac:dyDescent="0.3">
      <c r="S19580" s="142"/>
      <c r="T19580" s="142"/>
    </row>
    <row r="19581" spans="19:20" x14ac:dyDescent="0.3">
      <c r="S19581" s="142"/>
      <c r="T19581" s="142"/>
    </row>
    <row r="19582" spans="19:20" x14ac:dyDescent="0.3">
      <c r="S19582" s="142"/>
      <c r="T19582" s="142"/>
    </row>
    <row r="19583" spans="19:20" x14ac:dyDescent="0.3">
      <c r="S19583" s="142"/>
      <c r="T19583" s="142"/>
    </row>
    <row r="19584" spans="19:20" x14ac:dyDescent="0.3">
      <c r="S19584" s="142"/>
      <c r="T19584" s="142"/>
    </row>
    <row r="19585" spans="19:20" x14ac:dyDescent="0.3">
      <c r="S19585" s="142"/>
      <c r="T19585" s="142"/>
    </row>
    <row r="19586" spans="19:20" x14ac:dyDescent="0.3">
      <c r="S19586" s="142"/>
      <c r="T19586" s="142"/>
    </row>
    <row r="19587" spans="19:20" x14ac:dyDescent="0.3">
      <c r="S19587" s="142"/>
      <c r="T19587" s="142"/>
    </row>
    <row r="19588" spans="19:20" x14ac:dyDescent="0.3">
      <c r="S19588" s="142"/>
      <c r="T19588" s="142"/>
    </row>
    <row r="19589" spans="19:20" x14ac:dyDescent="0.3">
      <c r="S19589" s="142"/>
      <c r="T19589" s="142"/>
    </row>
    <row r="19590" spans="19:20" x14ac:dyDescent="0.3">
      <c r="S19590" s="142"/>
      <c r="T19590" s="142"/>
    </row>
    <row r="19591" spans="19:20" x14ac:dyDescent="0.3">
      <c r="S19591" s="142"/>
      <c r="T19591" s="142"/>
    </row>
    <row r="19592" spans="19:20" x14ac:dyDescent="0.3">
      <c r="S19592" s="142"/>
      <c r="T19592" s="142"/>
    </row>
    <row r="19593" spans="19:20" x14ac:dyDescent="0.3">
      <c r="S19593" s="142"/>
      <c r="T19593" s="142"/>
    </row>
    <row r="19594" spans="19:20" x14ac:dyDescent="0.3">
      <c r="S19594" s="142"/>
      <c r="T19594" s="142"/>
    </row>
    <row r="19595" spans="19:20" x14ac:dyDescent="0.3">
      <c r="S19595" s="142"/>
      <c r="T19595" s="142"/>
    </row>
    <row r="19596" spans="19:20" x14ac:dyDescent="0.3">
      <c r="S19596" s="142"/>
      <c r="T19596" s="142"/>
    </row>
    <row r="19597" spans="19:20" x14ac:dyDescent="0.3">
      <c r="S19597" s="142"/>
      <c r="T19597" s="142"/>
    </row>
    <row r="19598" spans="19:20" x14ac:dyDescent="0.3">
      <c r="S19598" s="142"/>
      <c r="T19598" s="142"/>
    </row>
    <row r="19599" spans="19:20" x14ac:dyDescent="0.3">
      <c r="S19599" s="142"/>
      <c r="T19599" s="142"/>
    </row>
    <row r="19600" spans="19:20" x14ac:dyDescent="0.3">
      <c r="S19600" s="142"/>
      <c r="T19600" s="142"/>
    </row>
    <row r="19601" spans="19:20" x14ac:dyDescent="0.3">
      <c r="S19601" s="142"/>
      <c r="T19601" s="142"/>
    </row>
    <row r="19602" spans="19:20" x14ac:dyDescent="0.3">
      <c r="S19602" s="142"/>
      <c r="T19602" s="142"/>
    </row>
    <row r="19603" spans="19:20" x14ac:dyDescent="0.3">
      <c r="S19603" s="142"/>
      <c r="T19603" s="142"/>
    </row>
    <row r="19604" spans="19:20" x14ac:dyDescent="0.3">
      <c r="S19604" s="142"/>
      <c r="T19604" s="142"/>
    </row>
    <row r="19605" spans="19:20" x14ac:dyDescent="0.3">
      <c r="S19605" s="142"/>
      <c r="T19605" s="142"/>
    </row>
    <row r="19606" spans="19:20" x14ac:dyDescent="0.3">
      <c r="S19606" s="142"/>
      <c r="T19606" s="142"/>
    </row>
    <row r="19607" spans="19:20" x14ac:dyDescent="0.3">
      <c r="S19607" s="142"/>
      <c r="T19607" s="142"/>
    </row>
    <row r="19608" spans="19:20" x14ac:dyDescent="0.3">
      <c r="S19608" s="142"/>
      <c r="T19608" s="142"/>
    </row>
    <row r="19609" spans="19:20" x14ac:dyDescent="0.3">
      <c r="S19609" s="142"/>
      <c r="T19609" s="142"/>
    </row>
    <row r="19610" spans="19:20" x14ac:dyDescent="0.3">
      <c r="S19610" s="142"/>
      <c r="T19610" s="142"/>
    </row>
    <row r="19611" spans="19:20" x14ac:dyDescent="0.3">
      <c r="S19611" s="142"/>
      <c r="T19611" s="142"/>
    </row>
    <row r="19612" spans="19:20" x14ac:dyDescent="0.3">
      <c r="S19612" s="142"/>
      <c r="T19612" s="142"/>
    </row>
    <row r="19613" spans="19:20" x14ac:dyDescent="0.3">
      <c r="S19613" s="142"/>
      <c r="T19613" s="142"/>
    </row>
    <row r="19614" spans="19:20" x14ac:dyDescent="0.3">
      <c r="S19614" s="142"/>
      <c r="T19614" s="142"/>
    </row>
    <row r="19615" spans="19:20" x14ac:dyDescent="0.3">
      <c r="S19615" s="142"/>
      <c r="T19615" s="142"/>
    </row>
    <row r="19616" spans="19:20" x14ac:dyDescent="0.3">
      <c r="S19616" s="142"/>
      <c r="T19616" s="142"/>
    </row>
    <row r="19617" spans="19:20" x14ac:dyDescent="0.3">
      <c r="S19617" s="142"/>
      <c r="T19617" s="142"/>
    </row>
    <row r="19618" spans="19:20" x14ac:dyDescent="0.3">
      <c r="S19618" s="142"/>
      <c r="T19618" s="142"/>
    </row>
    <row r="19619" spans="19:20" x14ac:dyDescent="0.3">
      <c r="S19619" s="142"/>
      <c r="T19619" s="142"/>
    </row>
    <row r="19620" spans="19:20" x14ac:dyDescent="0.3">
      <c r="S19620" s="142"/>
      <c r="T19620" s="142"/>
    </row>
    <row r="19621" spans="19:20" x14ac:dyDescent="0.3">
      <c r="S19621" s="142"/>
      <c r="T19621" s="142"/>
    </row>
    <row r="19622" spans="19:20" x14ac:dyDescent="0.3">
      <c r="S19622" s="142"/>
      <c r="T19622" s="142"/>
    </row>
    <row r="19623" spans="19:20" x14ac:dyDescent="0.3">
      <c r="S19623" s="142"/>
      <c r="T19623" s="142"/>
    </row>
    <row r="19624" spans="19:20" x14ac:dyDescent="0.3">
      <c r="S19624" s="142"/>
      <c r="T19624" s="142"/>
    </row>
    <row r="19625" spans="19:20" x14ac:dyDescent="0.3">
      <c r="S19625" s="142"/>
      <c r="T19625" s="142"/>
    </row>
    <row r="19626" spans="19:20" x14ac:dyDescent="0.3">
      <c r="S19626" s="142"/>
      <c r="T19626" s="142"/>
    </row>
    <row r="19627" spans="19:20" x14ac:dyDescent="0.3">
      <c r="S19627" s="142"/>
      <c r="T19627" s="142"/>
    </row>
    <row r="19628" spans="19:20" x14ac:dyDescent="0.3">
      <c r="S19628" s="142"/>
      <c r="T19628" s="142"/>
    </row>
    <row r="19629" spans="19:20" x14ac:dyDescent="0.3">
      <c r="S19629" s="142"/>
      <c r="T19629" s="142"/>
    </row>
    <row r="19630" spans="19:20" x14ac:dyDescent="0.3">
      <c r="S19630" s="142"/>
      <c r="T19630" s="142"/>
    </row>
    <row r="19631" spans="19:20" x14ac:dyDescent="0.3">
      <c r="S19631" s="142"/>
      <c r="T19631" s="142"/>
    </row>
    <row r="19632" spans="19:20" x14ac:dyDescent="0.3">
      <c r="S19632" s="142"/>
      <c r="T19632" s="142"/>
    </row>
    <row r="19633" spans="19:20" x14ac:dyDescent="0.3">
      <c r="S19633" s="142"/>
      <c r="T19633" s="142"/>
    </row>
    <row r="19634" spans="19:20" x14ac:dyDescent="0.3">
      <c r="S19634" s="142"/>
      <c r="T19634" s="142"/>
    </row>
    <row r="19635" spans="19:20" x14ac:dyDescent="0.3">
      <c r="S19635" s="142"/>
      <c r="T19635" s="142"/>
    </row>
    <row r="19636" spans="19:20" x14ac:dyDescent="0.3">
      <c r="S19636" s="142"/>
      <c r="T19636" s="142"/>
    </row>
    <row r="19637" spans="19:20" x14ac:dyDescent="0.3">
      <c r="S19637" s="142"/>
      <c r="T19637" s="142"/>
    </row>
    <row r="19638" spans="19:20" x14ac:dyDescent="0.3">
      <c r="S19638" s="142"/>
      <c r="T19638" s="142"/>
    </row>
    <row r="19639" spans="19:20" x14ac:dyDescent="0.3">
      <c r="S19639" s="142"/>
      <c r="T19639" s="142"/>
    </row>
    <row r="19640" spans="19:20" x14ac:dyDescent="0.3">
      <c r="S19640" s="142"/>
      <c r="T19640" s="142"/>
    </row>
    <row r="19641" spans="19:20" x14ac:dyDescent="0.3">
      <c r="S19641" s="142"/>
      <c r="T19641" s="142"/>
    </row>
    <row r="19642" spans="19:20" x14ac:dyDescent="0.3">
      <c r="S19642" s="142"/>
      <c r="T19642" s="142"/>
    </row>
    <row r="19643" spans="19:20" x14ac:dyDescent="0.3">
      <c r="S19643" s="142"/>
      <c r="T19643" s="142"/>
    </row>
    <row r="19644" spans="19:20" x14ac:dyDescent="0.3">
      <c r="S19644" s="142"/>
      <c r="T19644" s="142"/>
    </row>
    <row r="19645" spans="19:20" x14ac:dyDescent="0.3">
      <c r="S19645" s="142"/>
      <c r="T19645" s="142"/>
    </row>
    <row r="19646" spans="19:20" x14ac:dyDescent="0.3">
      <c r="S19646" s="142"/>
      <c r="T19646" s="142"/>
    </row>
    <row r="19647" spans="19:20" x14ac:dyDescent="0.3">
      <c r="S19647" s="142"/>
      <c r="T19647" s="142"/>
    </row>
    <row r="19648" spans="19:20" x14ac:dyDescent="0.3">
      <c r="S19648" s="142"/>
      <c r="T19648" s="142"/>
    </row>
    <row r="19649" spans="19:20" x14ac:dyDescent="0.3">
      <c r="S19649" s="142"/>
      <c r="T19649" s="142"/>
    </row>
    <row r="19650" spans="19:20" x14ac:dyDescent="0.3">
      <c r="S19650" s="142"/>
      <c r="T19650" s="142"/>
    </row>
    <row r="19651" spans="19:20" x14ac:dyDescent="0.3">
      <c r="S19651" s="142"/>
      <c r="T19651" s="142"/>
    </row>
    <row r="19652" spans="19:20" x14ac:dyDescent="0.3">
      <c r="S19652" s="142"/>
      <c r="T19652" s="142"/>
    </row>
    <row r="19653" spans="19:20" x14ac:dyDescent="0.3">
      <c r="S19653" s="142"/>
      <c r="T19653" s="142"/>
    </row>
    <row r="19654" spans="19:20" x14ac:dyDescent="0.3">
      <c r="S19654" s="142"/>
      <c r="T19654" s="142"/>
    </row>
    <row r="19655" spans="19:20" x14ac:dyDescent="0.3">
      <c r="S19655" s="142"/>
      <c r="T19655" s="142"/>
    </row>
    <row r="19656" spans="19:20" x14ac:dyDescent="0.3">
      <c r="S19656" s="142"/>
      <c r="T19656" s="142"/>
    </row>
    <row r="19657" spans="19:20" x14ac:dyDescent="0.3">
      <c r="S19657" s="142"/>
      <c r="T19657" s="142"/>
    </row>
    <row r="19658" spans="19:20" x14ac:dyDescent="0.3">
      <c r="S19658" s="142"/>
      <c r="T19658" s="142"/>
    </row>
    <row r="19659" spans="19:20" x14ac:dyDescent="0.3">
      <c r="S19659" s="142"/>
      <c r="T19659" s="142"/>
    </row>
    <row r="19660" spans="19:20" x14ac:dyDescent="0.3">
      <c r="S19660" s="142"/>
      <c r="T19660" s="142"/>
    </row>
    <row r="19661" spans="19:20" x14ac:dyDescent="0.3">
      <c r="S19661" s="142"/>
      <c r="T19661" s="142"/>
    </row>
    <row r="19662" spans="19:20" x14ac:dyDescent="0.3">
      <c r="S19662" s="142"/>
      <c r="T19662" s="142"/>
    </row>
    <row r="19663" spans="19:20" x14ac:dyDescent="0.3">
      <c r="S19663" s="142"/>
      <c r="T19663" s="142"/>
    </row>
    <row r="19664" spans="19:20" x14ac:dyDescent="0.3">
      <c r="S19664" s="142"/>
      <c r="T19664" s="142"/>
    </row>
    <row r="19665" spans="19:20" x14ac:dyDescent="0.3">
      <c r="S19665" s="142"/>
      <c r="T19665" s="142"/>
    </row>
    <row r="19666" spans="19:20" x14ac:dyDescent="0.3">
      <c r="S19666" s="142"/>
      <c r="T19666" s="142"/>
    </row>
    <row r="19667" spans="19:20" x14ac:dyDescent="0.3">
      <c r="S19667" s="142"/>
      <c r="T19667" s="142"/>
    </row>
    <row r="19668" spans="19:20" x14ac:dyDescent="0.3">
      <c r="S19668" s="142"/>
      <c r="T19668" s="142"/>
    </row>
    <row r="19669" spans="19:20" x14ac:dyDescent="0.3">
      <c r="S19669" s="142"/>
      <c r="T19669" s="142"/>
    </row>
    <row r="19670" spans="19:20" x14ac:dyDescent="0.3">
      <c r="S19670" s="142"/>
      <c r="T19670" s="142"/>
    </row>
    <row r="19671" spans="19:20" x14ac:dyDescent="0.3">
      <c r="S19671" s="142"/>
      <c r="T19671" s="142"/>
    </row>
    <row r="19672" spans="19:20" x14ac:dyDescent="0.3">
      <c r="S19672" s="142"/>
      <c r="T19672" s="142"/>
    </row>
    <row r="19673" spans="19:20" x14ac:dyDescent="0.3">
      <c r="S19673" s="142"/>
      <c r="T19673" s="142"/>
    </row>
    <row r="19674" spans="19:20" x14ac:dyDescent="0.3">
      <c r="S19674" s="142"/>
      <c r="T19674" s="142"/>
    </row>
    <row r="19675" spans="19:20" x14ac:dyDescent="0.3">
      <c r="S19675" s="142"/>
      <c r="T19675" s="142"/>
    </row>
    <row r="19676" spans="19:20" x14ac:dyDescent="0.3">
      <c r="S19676" s="142"/>
      <c r="T19676" s="142"/>
    </row>
    <row r="19677" spans="19:20" x14ac:dyDescent="0.3">
      <c r="S19677" s="142"/>
      <c r="T19677" s="142"/>
    </row>
    <row r="19678" spans="19:20" x14ac:dyDescent="0.3">
      <c r="S19678" s="142"/>
      <c r="T19678" s="142"/>
    </row>
    <row r="19679" spans="19:20" x14ac:dyDescent="0.3">
      <c r="S19679" s="142"/>
      <c r="T19679" s="142"/>
    </row>
    <row r="19680" spans="19:20" x14ac:dyDescent="0.3">
      <c r="S19680" s="142"/>
      <c r="T19680" s="142"/>
    </row>
    <row r="19681" spans="19:20" x14ac:dyDescent="0.3">
      <c r="S19681" s="142"/>
      <c r="T19681" s="142"/>
    </row>
    <row r="19682" spans="19:20" x14ac:dyDescent="0.3">
      <c r="S19682" s="142"/>
      <c r="T19682" s="142"/>
    </row>
    <row r="19683" spans="19:20" x14ac:dyDescent="0.3">
      <c r="S19683" s="142"/>
      <c r="T19683" s="142"/>
    </row>
    <row r="19684" spans="19:20" x14ac:dyDescent="0.3">
      <c r="S19684" s="142"/>
      <c r="T19684" s="142"/>
    </row>
    <row r="19685" spans="19:20" x14ac:dyDescent="0.3">
      <c r="S19685" s="142"/>
      <c r="T19685" s="142"/>
    </row>
    <row r="19686" spans="19:20" x14ac:dyDescent="0.3">
      <c r="S19686" s="142"/>
      <c r="T19686" s="142"/>
    </row>
    <row r="19687" spans="19:20" x14ac:dyDescent="0.3">
      <c r="S19687" s="142"/>
      <c r="T19687" s="142"/>
    </row>
    <row r="19688" spans="19:20" x14ac:dyDescent="0.3">
      <c r="S19688" s="142"/>
      <c r="T19688" s="142"/>
    </row>
    <row r="19689" spans="19:20" x14ac:dyDescent="0.3">
      <c r="S19689" s="142"/>
      <c r="T19689" s="142"/>
    </row>
    <row r="19690" spans="19:20" x14ac:dyDescent="0.3">
      <c r="S19690" s="142"/>
      <c r="T19690" s="142"/>
    </row>
    <row r="19691" spans="19:20" x14ac:dyDescent="0.3">
      <c r="S19691" s="142"/>
      <c r="T19691" s="142"/>
    </row>
    <row r="19692" spans="19:20" x14ac:dyDescent="0.3">
      <c r="S19692" s="142"/>
      <c r="T19692" s="142"/>
    </row>
    <row r="19693" spans="19:20" x14ac:dyDescent="0.3">
      <c r="S19693" s="142"/>
      <c r="T19693" s="142"/>
    </row>
    <row r="19694" spans="19:20" x14ac:dyDescent="0.3">
      <c r="S19694" s="142"/>
      <c r="T19694" s="142"/>
    </row>
    <row r="19695" spans="19:20" x14ac:dyDescent="0.3">
      <c r="S19695" s="142"/>
      <c r="T19695" s="142"/>
    </row>
    <row r="19696" spans="19:20" x14ac:dyDescent="0.3">
      <c r="S19696" s="142"/>
      <c r="T19696" s="142"/>
    </row>
    <row r="19697" spans="19:20" x14ac:dyDescent="0.3">
      <c r="S19697" s="142"/>
      <c r="T19697" s="142"/>
    </row>
    <row r="19698" spans="19:20" x14ac:dyDescent="0.3">
      <c r="S19698" s="142"/>
      <c r="T19698" s="142"/>
    </row>
    <row r="19699" spans="19:20" x14ac:dyDescent="0.3">
      <c r="S19699" s="142"/>
      <c r="T19699" s="142"/>
    </row>
    <row r="19700" spans="19:20" x14ac:dyDescent="0.3">
      <c r="S19700" s="142"/>
      <c r="T19700" s="142"/>
    </row>
    <row r="19701" spans="19:20" x14ac:dyDescent="0.3">
      <c r="S19701" s="142"/>
      <c r="T19701" s="142"/>
    </row>
    <row r="19702" spans="19:20" x14ac:dyDescent="0.3">
      <c r="S19702" s="142"/>
      <c r="T19702" s="142"/>
    </row>
    <row r="19703" spans="19:20" x14ac:dyDescent="0.3">
      <c r="S19703" s="142"/>
      <c r="T19703" s="142"/>
    </row>
    <row r="19704" spans="19:20" x14ac:dyDescent="0.3">
      <c r="S19704" s="142"/>
      <c r="T19704" s="142"/>
    </row>
    <row r="19705" spans="19:20" x14ac:dyDescent="0.3">
      <c r="S19705" s="142"/>
      <c r="T19705" s="142"/>
    </row>
    <row r="19706" spans="19:20" x14ac:dyDescent="0.3">
      <c r="S19706" s="142"/>
      <c r="T19706" s="142"/>
    </row>
    <row r="19707" spans="19:20" x14ac:dyDescent="0.3">
      <c r="S19707" s="142"/>
      <c r="T19707" s="142"/>
    </row>
    <row r="19708" spans="19:20" x14ac:dyDescent="0.3">
      <c r="S19708" s="142"/>
      <c r="T19708" s="142"/>
    </row>
    <row r="19709" spans="19:20" x14ac:dyDescent="0.3">
      <c r="S19709" s="142"/>
      <c r="T19709" s="142"/>
    </row>
    <row r="19710" spans="19:20" x14ac:dyDescent="0.3">
      <c r="S19710" s="142"/>
      <c r="T19710" s="142"/>
    </row>
    <row r="19711" spans="19:20" x14ac:dyDescent="0.3">
      <c r="S19711" s="142"/>
      <c r="T19711" s="142"/>
    </row>
    <row r="19712" spans="19:20" x14ac:dyDescent="0.3">
      <c r="S19712" s="142"/>
      <c r="T19712" s="142"/>
    </row>
    <row r="19713" spans="19:20" x14ac:dyDescent="0.3">
      <c r="S19713" s="142"/>
      <c r="T19713" s="142"/>
    </row>
    <row r="19714" spans="19:20" x14ac:dyDescent="0.3">
      <c r="S19714" s="142"/>
      <c r="T19714" s="142"/>
    </row>
    <row r="19715" spans="19:20" x14ac:dyDescent="0.3">
      <c r="S19715" s="142"/>
      <c r="T19715" s="142"/>
    </row>
    <row r="19716" spans="19:20" x14ac:dyDescent="0.3">
      <c r="S19716" s="142"/>
      <c r="T19716" s="142"/>
    </row>
    <row r="19717" spans="19:20" x14ac:dyDescent="0.3">
      <c r="S19717" s="142"/>
      <c r="T19717" s="142"/>
    </row>
    <row r="19718" spans="19:20" x14ac:dyDescent="0.3">
      <c r="S19718" s="142"/>
      <c r="T19718" s="142"/>
    </row>
    <row r="19719" spans="19:20" x14ac:dyDescent="0.3">
      <c r="S19719" s="142"/>
      <c r="T19719" s="142"/>
    </row>
    <row r="19720" spans="19:20" x14ac:dyDescent="0.3">
      <c r="S19720" s="142"/>
      <c r="T19720" s="142"/>
    </row>
    <row r="19721" spans="19:20" x14ac:dyDescent="0.3">
      <c r="S19721" s="142"/>
      <c r="T19721" s="142"/>
    </row>
    <row r="19722" spans="19:20" x14ac:dyDescent="0.3">
      <c r="S19722" s="142"/>
      <c r="T19722" s="142"/>
    </row>
    <row r="19723" spans="19:20" x14ac:dyDescent="0.3">
      <c r="S19723" s="142"/>
      <c r="T19723" s="142"/>
    </row>
    <row r="19724" spans="19:20" x14ac:dyDescent="0.3">
      <c r="S19724" s="142"/>
      <c r="T19724" s="142"/>
    </row>
    <row r="19725" spans="19:20" x14ac:dyDescent="0.3">
      <c r="S19725" s="142"/>
      <c r="T19725" s="142"/>
    </row>
    <row r="19726" spans="19:20" x14ac:dyDescent="0.3">
      <c r="S19726" s="142"/>
      <c r="T19726" s="142"/>
    </row>
    <row r="19727" spans="19:20" x14ac:dyDescent="0.3">
      <c r="S19727" s="142"/>
      <c r="T19727" s="142"/>
    </row>
    <row r="19728" spans="19:20" x14ac:dyDescent="0.3">
      <c r="S19728" s="142"/>
      <c r="T19728" s="142"/>
    </row>
    <row r="19729" spans="19:20" x14ac:dyDescent="0.3">
      <c r="S19729" s="142"/>
      <c r="T19729" s="142"/>
    </row>
    <row r="19730" spans="19:20" x14ac:dyDescent="0.3">
      <c r="S19730" s="142"/>
      <c r="T19730" s="142"/>
    </row>
    <row r="19731" spans="19:20" x14ac:dyDescent="0.3">
      <c r="S19731" s="142"/>
      <c r="T19731" s="142"/>
    </row>
    <row r="19732" spans="19:20" x14ac:dyDescent="0.3">
      <c r="S19732" s="142"/>
      <c r="T19732" s="142"/>
    </row>
    <row r="19733" spans="19:20" x14ac:dyDescent="0.3">
      <c r="S19733" s="142"/>
      <c r="T19733" s="142"/>
    </row>
    <row r="19734" spans="19:20" x14ac:dyDescent="0.3">
      <c r="S19734" s="142"/>
      <c r="T19734" s="142"/>
    </row>
    <row r="19735" spans="19:20" x14ac:dyDescent="0.3">
      <c r="S19735" s="142"/>
      <c r="T19735" s="142"/>
    </row>
    <row r="19736" spans="19:20" x14ac:dyDescent="0.3">
      <c r="S19736" s="142"/>
      <c r="T19736" s="142"/>
    </row>
    <row r="19737" spans="19:20" x14ac:dyDescent="0.3">
      <c r="S19737" s="142"/>
      <c r="T19737" s="142"/>
    </row>
    <row r="19738" spans="19:20" x14ac:dyDescent="0.3">
      <c r="S19738" s="142"/>
      <c r="T19738" s="142"/>
    </row>
    <row r="19739" spans="19:20" x14ac:dyDescent="0.3">
      <c r="S19739" s="142"/>
      <c r="T19739" s="142"/>
    </row>
    <row r="19740" spans="19:20" x14ac:dyDescent="0.3">
      <c r="S19740" s="142"/>
      <c r="T19740" s="142"/>
    </row>
    <row r="19741" spans="19:20" x14ac:dyDescent="0.3">
      <c r="S19741" s="142"/>
      <c r="T19741" s="142"/>
    </row>
    <row r="19742" spans="19:20" x14ac:dyDescent="0.3">
      <c r="S19742" s="142"/>
      <c r="T19742" s="142"/>
    </row>
    <row r="19743" spans="19:20" x14ac:dyDescent="0.3">
      <c r="S19743" s="142"/>
      <c r="T19743" s="142"/>
    </row>
    <row r="19744" spans="19:20" x14ac:dyDescent="0.3">
      <c r="S19744" s="142"/>
      <c r="T19744" s="142"/>
    </row>
    <row r="19745" spans="19:20" x14ac:dyDescent="0.3">
      <c r="S19745" s="142"/>
      <c r="T19745" s="142"/>
    </row>
    <row r="19746" spans="19:20" x14ac:dyDescent="0.3">
      <c r="S19746" s="142"/>
      <c r="T19746" s="142"/>
    </row>
    <row r="19747" spans="19:20" x14ac:dyDescent="0.3">
      <c r="S19747" s="142"/>
      <c r="T19747" s="142"/>
    </row>
    <row r="19748" spans="19:20" x14ac:dyDescent="0.3">
      <c r="S19748" s="142"/>
      <c r="T19748" s="142"/>
    </row>
    <row r="19749" spans="19:20" x14ac:dyDescent="0.3">
      <c r="S19749" s="142"/>
      <c r="T19749" s="142"/>
    </row>
    <row r="19750" spans="19:20" x14ac:dyDescent="0.3">
      <c r="S19750" s="142"/>
      <c r="T19750" s="142"/>
    </row>
    <row r="19751" spans="19:20" x14ac:dyDescent="0.3">
      <c r="S19751" s="142"/>
      <c r="T19751" s="142"/>
    </row>
    <row r="19752" spans="19:20" x14ac:dyDescent="0.3">
      <c r="S19752" s="142"/>
      <c r="T19752" s="142"/>
    </row>
    <row r="19753" spans="19:20" x14ac:dyDescent="0.3">
      <c r="S19753" s="142"/>
      <c r="T19753" s="142"/>
    </row>
    <row r="19754" spans="19:20" x14ac:dyDescent="0.3">
      <c r="S19754" s="142"/>
      <c r="T19754" s="142"/>
    </row>
    <row r="19755" spans="19:20" x14ac:dyDescent="0.3">
      <c r="S19755" s="142"/>
      <c r="T19755" s="142"/>
    </row>
    <row r="19756" spans="19:20" x14ac:dyDescent="0.3">
      <c r="S19756" s="142"/>
      <c r="T19756" s="142"/>
    </row>
    <row r="19757" spans="19:20" x14ac:dyDescent="0.3">
      <c r="S19757" s="142"/>
      <c r="T19757" s="142"/>
    </row>
    <row r="19758" spans="19:20" x14ac:dyDescent="0.3">
      <c r="S19758" s="142"/>
      <c r="T19758" s="142"/>
    </row>
    <row r="19759" spans="19:20" x14ac:dyDescent="0.3">
      <c r="S19759" s="142"/>
      <c r="T19759" s="142"/>
    </row>
    <row r="19760" spans="19:20" x14ac:dyDescent="0.3">
      <c r="S19760" s="142"/>
      <c r="T19760" s="142"/>
    </row>
    <row r="19761" spans="19:20" x14ac:dyDescent="0.3">
      <c r="S19761" s="142"/>
      <c r="T19761" s="142"/>
    </row>
    <row r="19762" spans="19:20" x14ac:dyDescent="0.3">
      <c r="S19762" s="142"/>
      <c r="T19762" s="142"/>
    </row>
    <row r="19763" spans="19:20" x14ac:dyDescent="0.3">
      <c r="S19763" s="142"/>
      <c r="T19763" s="142"/>
    </row>
    <row r="19764" spans="19:20" x14ac:dyDescent="0.3">
      <c r="S19764" s="142"/>
      <c r="T19764" s="142"/>
    </row>
    <row r="19765" spans="19:20" x14ac:dyDescent="0.3">
      <c r="S19765" s="142"/>
      <c r="T19765" s="142"/>
    </row>
    <row r="19766" spans="19:20" x14ac:dyDescent="0.3">
      <c r="S19766" s="142"/>
      <c r="T19766" s="142"/>
    </row>
    <row r="19767" spans="19:20" x14ac:dyDescent="0.3">
      <c r="S19767" s="142"/>
      <c r="T19767" s="142"/>
    </row>
    <row r="19768" spans="19:20" x14ac:dyDescent="0.3">
      <c r="S19768" s="142"/>
      <c r="T19768" s="142"/>
    </row>
    <row r="19769" spans="19:20" x14ac:dyDescent="0.3">
      <c r="S19769" s="142"/>
      <c r="T19769" s="142"/>
    </row>
    <row r="19770" spans="19:20" x14ac:dyDescent="0.3">
      <c r="S19770" s="142"/>
      <c r="T19770" s="142"/>
    </row>
    <row r="19771" spans="19:20" x14ac:dyDescent="0.3">
      <c r="S19771" s="142"/>
      <c r="T19771" s="142"/>
    </row>
    <row r="19772" spans="19:20" x14ac:dyDescent="0.3">
      <c r="S19772" s="142"/>
      <c r="T19772" s="142"/>
    </row>
    <row r="19773" spans="19:20" x14ac:dyDescent="0.3">
      <c r="S19773" s="142"/>
      <c r="T19773" s="142"/>
    </row>
    <row r="19774" spans="19:20" x14ac:dyDescent="0.3">
      <c r="S19774" s="142"/>
      <c r="T19774" s="142"/>
    </row>
    <row r="19775" spans="19:20" x14ac:dyDescent="0.3">
      <c r="S19775" s="142"/>
      <c r="T19775" s="142"/>
    </row>
    <row r="19776" spans="19:20" x14ac:dyDescent="0.3">
      <c r="S19776" s="142"/>
      <c r="T19776" s="142"/>
    </row>
    <row r="19777" spans="19:20" x14ac:dyDescent="0.3">
      <c r="S19777" s="142"/>
      <c r="T19777" s="142"/>
    </row>
    <row r="19778" spans="19:20" x14ac:dyDescent="0.3">
      <c r="S19778" s="142"/>
      <c r="T19778" s="142"/>
    </row>
    <row r="19779" spans="19:20" x14ac:dyDescent="0.3">
      <c r="S19779" s="142"/>
      <c r="T19779" s="142"/>
    </row>
    <row r="19780" spans="19:20" x14ac:dyDescent="0.3">
      <c r="S19780" s="142"/>
      <c r="T19780" s="142"/>
    </row>
    <row r="19781" spans="19:20" x14ac:dyDescent="0.3">
      <c r="S19781" s="142"/>
      <c r="T19781" s="142"/>
    </row>
    <row r="19782" spans="19:20" x14ac:dyDescent="0.3">
      <c r="S19782" s="142"/>
      <c r="T19782" s="142"/>
    </row>
    <row r="19783" spans="19:20" x14ac:dyDescent="0.3">
      <c r="S19783" s="142"/>
      <c r="T19783" s="142"/>
    </row>
    <row r="19784" spans="19:20" x14ac:dyDescent="0.3">
      <c r="S19784" s="142"/>
      <c r="T19784" s="142"/>
    </row>
    <row r="19785" spans="19:20" x14ac:dyDescent="0.3">
      <c r="S19785" s="142"/>
      <c r="T19785" s="142"/>
    </row>
    <row r="19786" spans="19:20" x14ac:dyDescent="0.3">
      <c r="S19786" s="142"/>
      <c r="T19786" s="142"/>
    </row>
    <row r="19787" spans="19:20" x14ac:dyDescent="0.3">
      <c r="S19787" s="142"/>
      <c r="T19787" s="142"/>
    </row>
    <row r="19788" spans="19:20" x14ac:dyDescent="0.3">
      <c r="S19788" s="142"/>
      <c r="T19788" s="142"/>
    </row>
    <row r="19789" spans="19:20" x14ac:dyDescent="0.3">
      <c r="S19789" s="142"/>
      <c r="T19789" s="142"/>
    </row>
    <row r="19790" spans="19:20" x14ac:dyDescent="0.3">
      <c r="S19790" s="142"/>
      <c r="T19790" s="142"/>
    </row>
    <row r="19791" spans="19:20" x14ac:dyDescent="0.3">
      <c r="S19791" s="142"/>
      <c r="T19791" s="142"/>
    </row>
    <row r="19792" spans="19:20" x14ac:dyDescent="0.3">
      <c r="S19792" s="142"/>
      <c r="T19792" s="142"/>
    </row>
    <row r="19793" spans="19:20" x14ac:dyDescent="0.3">
      <c r="S19793" s="142"/>
      <c r="T19793" s="142"/>
    </row>
    <row r="19794" spans="19:20" x14ac:dyDescent="0.3">
      <c r="S19794" s="142"/>
      <c r="T19794" s="142"/>
    </row>
    <row r="19795" spans="19:20" x14ac:dyDescent="0.3">
      <c r="S19795" s="142"/>
      <c r="T19795" s="142"/>
    </row>
    <row r="19796" spans="19:20" x14ac:dyDescent="0.3">
      <c r="S19796" s="142"/>
      <c r="T19796" s="142"/>
    </row>
    <row r="19797" spans="19:20" x14ac:dyDescent="0.3">
      <c r="S19797" s="142"/>
      <c r="T19797" s="142"/>
    </row>
    <row r="19798" spans="19:20" x14ac:dyDescent="0.3">
      <c r="S19798" s="142"/>
      <c r="T19798" s="142"/>
    </row>
    <row r="19799" spans="19:20" x14ac:dyDescent="0.3">
      <c r="S19799" s="142"/>
      <c r="T19799" s="142"/>
    </row>
    <row r="19800" spans="19:20" x14ac:dyDescent="0.3">
      <c r="S19800" s="142"/>
      <c r="T19800" s="142"/>
    </row>
    <row r="19801" spans="19:20" x14ac:dyDescent="0.3">
      <c r="S19801" s="142"/>
      <c r="T19801" s="142"/>
    </row>
    <row r="19802" spans="19:20" x14ac:dyDescent="0.3">
      <c r="S19802" s="142"/>
      <c r="T19802" s="142"/>
    </row>
    <row r="19803" spans="19:20" x14ac:dyDescent="0.3">
      <c r="S19803" s="142"/>
      <c r="T19803" s="142"/>
    </row>
    <row r="19804" spans="19:20" x14ac:dyDescent="0.3">
      <c r="S19804" s="142"/>
      <c r="T19804" s="142"/>
    </row>
    <row r="19805" spans="19:20" x14ac:dyDescent="0.3">
      <c r="S19805" s="142"/>
      <c r="T19805" s="142"/>
    </row>
    <row r="19806" spans="19:20" x14ac:dyDescent="0.3">
      <c r="S19806" s="142"/>
      <c r="T19806" s="142"/>
    </row>
    <row r="19807" spans="19:20" x14ac:dyDescent="0.3">
      <c r="S19807" s="142"/>
      <c r="T19807" s="142"/>
    </row>
    <row r="19808" spans="19:20" x14ac:dyDescent="0.3">
      <c r="S19808" s="142"/>
      <c r="T19808" s="142"/>
    </row>
    <row r="19809" spans="19:20" x14ac:dyDescent="0.3">
      <c r="S19809" s="142"/>
      <c r="T19809" s="142"/>
    </row>
    <row r="19810" spans="19:20" x14ac:dyDescent="0.3">
      <c r="S19810" s="142"/>
      <c r="T19810" s="142"/>
    </row>
    <row r="19811" spans="19:20" x14ac:dyDescent="0.3">
      <c r="S19811" s="142"/>
      <c r="T19811" s="142"/>
    </row>
    <row r="19812" spans="19:20" x14ac:dyDescent="0.3">
      <c r="S19812" s="142"/>
      <c r="T19812" s="142"/>
    </row>
    <row r="19813" spans="19:20" x14ac:dyDescent="0.3">
      <c r="S19813" s="142"/>
      <c r="T19813" s="142"/>
    </row>
    <row r="19814" spans="19:20" x14ac:dyDescent="0.3">
      <c r="S19814" s="142"/>
      <c r="T19814" s="142"/>
    </row>
    <row r="19815" spans="19:20" x14ac:dyDescent="0.3">
      <c r="S19815" s="142"/>
      <c r="T19815" s="142"/>
    </row>
    <row r="19816" spans="19:20" x14ac:dyDescent="0.3">
      <c r="S19816" s="142"/>
      <c r="T19816" s="142"/>
    </row>
    <row r="19817" spans="19:20" x14ac:dyDescent="0.3">
      <c r="S19817" s="142"/>
      <c r="T19817" s="142"/>
    </row>
    <row r="19818" spans="19:20" x14ac:dyDescent="0.3">
      <c r="S19818" s="142"/>
      <c r="T19818" s="142"/>
    </row>
    <row r="19819" spans="19:20" x14ac:dyDescent="0.3">
      <c r="S19819" s="142"/>
      <c r="T19819" s="142"/>
    </row>
    <row r="19820" spans="19:20" x14ac:dyDescent="0.3">
      <c r="S19820" s="142"/>
      <c r="T19820" s="142"/>
    </row>
    <row r="19821" spans="19:20" x14ac:dyDescent="0.3">
      <c r="S19821" s="142"/>
      <c r="T19821" s="142"/>
    </row>
    <row r="19822" spans="19:20" x14ac:dyDescent="0.3">
      <c r="S19822" s="142"/>
      <c r="T19822" s="142"/>
    </row>
    <row r="19823" spans="19:20" x14ac:dyDescent="0.3">
      <c r="S19823" s="142"/>
      <c r="T19823" s="142"/>
    </row>
    <row r="19824" spans="19:20" x14ac:dyDescent="0.3">
      <c r="S19824" s="142"/>
      <c r="T19824" s="142"/>
    </row>
    <row r="19825" spans="19:20" x14ac:dyDescent="0.3">
      <c r="S19825" s="142"/>
      <c r="T19825" s="142"/>
    </row>
    <row r="19826" spans="19:20" x14ac:dyDescent="0.3">
      <c r="S19826" s="142"/>
      <c r="T19826" s="142"/>
    </row>
    <row r="19827" spans="19:20" x14ac:dyDescent="0.3">
      <c r="S19827" s="142"/>
      <c r="T19827" s="142"/>
    </row>
    <row r="19828" spans="19:20" x14ac:dyDescent="0.3">
      <c r="S19828" s="142"/>
      <c r="T19828" s="142"/>
    </row>
    <row r="19829" spans="19:20" x14ac:dyDescent="0.3">
      <c r="S19829" s="142"/>
      <c r="T19829" s="142"/>
    </row>
    <row r="19830" spans="19:20" x14ac:dyDescent="0.3">
      <c r="S19830" s="142"/>
      <c r="T19830" s="142"/>
    </row>
    <row r="19831" spans="19:20" x14ac:dyDescent="0.3">
      <c r="S19831" s="142"/>
      <c r="T19831" s="142"/>
    </row>
    <row r="19832" spans="19:20" x14ac:dyDescent="0.3">
      <c r="S19832" s="142"/>
      <c r="T19832" s="142"/>
    </row>
    <row r="19833" spans="19:20" x14ac:dyDescent="0.3">
      <c r="S19833" s="142"/>
      <c r="T19833" s="142"/>
    </row>
    <row r="19834" spans="19:20" x14ac:dyDescent="0.3">
      <c r="S19834" s="142"/>
      <c r="T19834" s="142"/>
    </row>
    <row r="19835" spans="19:20" x14ac:dyDescent="0.3">
      <c r="S19835" s="142"/>
      <c r="T19835" s="142"/>
    </row>
    <row r="19836" spans="19:20" x14ac:dyDescent="0.3">
      <c r="S19836" s="142"/>
      <c r="T19836" s="142"/>
    </row>
    <row r="19837" spans="19:20" x14ac:dyDescent="0.3">
      <c r="S19837" s="142"/>
      <c r="T19837" s="142"/>
    </row>
    <row r="19838" spans="19:20" x14ac:dyDescent="0.3">
      <c r="S19838" s="142"/>
      <c r="T19838" s="142"/>
    </row>
    <row r="19839" spans="19:20" x14ac:dyDescent="0.3">
      <c r="S19839" s="142"/>
      <c r="T19839" s="142"/>
    </row>
    <row r="19840" spans="19:20" x14ac:dyDescent="0.3">
      <c r="S19840" s="142"/>
      <c r="T19840" s="142"/>
    </row>
    <row r="19841" spans="19:20" x14ac:dyDescent="0.3">
      <c r="S19841" s="142"/>
      <c r="T19841" s="142"/>
    </row>
    <row r="19842" spans="19:20" x14ac:dyDescent="0.3">
      <c r="S19842" s="142"/>
      <c r="T19842" s="142"/>
    </row>
    <row r="19843" spans="19:20" x14ac:dyDescent="0.3">
      <c r="S19843" s="142"/>
      <c r="T19843" s="142"/>
    </row>
    <row r="19844" spans="19:20" x14ac:dyDescent="0.3">
      <c r="S19844" s="142"/>
      <c r="T19844" s="142"/>
    </row>
    <row r="19845" spans="19:20" x14ac:dyDescent="0.3">
      <c r="S19845" s="142"/>
      <c r="T19845" s="142"/>
    </row>
    <row r="19846" spans="19:20" x14ac:dyDescent="0.3">
      <c r="S19846" s="142"/>
      <c r="T19846" s="142"/>
    </row>
    <row r="19847" spans="19:20" x14ac:dyDescent="0.3">
      <c r="S19847" s="142"/>
      <c r="T19847" s="142"/>
    </row>
    <row r="19848" spans="19:20" x14ac:dyDescent="0.3">
      <c r="S19848" s="142"/>
      <c r="T19848" s="142"/>
    </row>
    <row r="19849" spans="19:20" x14ac:dyDescent="0.3">
      <c r="S19849" s="142"/>
      <c r="T19849" s="142"/>
    </row>
    <row r="19850" spans="19:20" x14ac:dyDescent="0.3">
      <c r="S19850" s="142"/>
      <c r="T19850" s="142"/>
    </row>
    <row r="19851" spans="19:20" x14ac:dyDescent="0.3">
      <c r="S19851" s="142"/>
      <c r="T19851" s="142"/>
    </row>
    <row r="19852" spans="19:20" x14ac:dyDescent="0.3">
      <c r="S19852" s="142"/>
      <c r="T19852" s="142"/>
    </row>
    <row r="19853" spans="19:20" x14ac:dyDescent="0.3">
      <c r="S19853" s="142"/>
      <c r="T19853" s="142"/>
    </row>
    <row r="19854" spans="19:20" x14ac:dyDescent="0.3">
      <c r="S19854" s="142"/>
      <c r="T19854" s="142"/>
    </row>
    <row r="19855" spans="19:20" x14ac:dyDescent="0.3">
      <c r="S19855" s="142"/>
      <c r="T19855" s="142"/>
    </row>
    <row r="19856" spans="19:20" x14ac:dyDescent="0.3">
      <c r="S19856" s="142"/>
      <c r="T19856" s="142"/>
    </row>
    <row r="19857" spans="19:20" x14ac:dyDescent="0.3">
      <c r="S19857" s="142"/>
      <c r="T19857" s="142"/>
    </row>
    <row r="19858" spans="19:20" x14ac:dyDescent="0.3">
      <c r="S19858" s="142"/>
      <c r="T19858" s="142"/>
    </row>
    <row r="19859" spans="19:20" x14ac:dyDescent="0.3">
      <c r="S19859" s="142"/>
      <c r="T19859" s="142"/>
    </row>
    <row r="19860" spans="19:20" x14ac:dyDescent="0.3">
      <c r="S19860" s="142"/>
      <c r="T19860" s="142"/>
    </row>
    <row r="19861" spans="19:20" x14ac:dyDescent="0.3">
      <c r="S19861" s="142"/>
      <c r="T19861" s="142"/>
    </row>
    <row r="19862" spans="19:20" x14ac:dyDescent="0.3">
      <c r="S19862" s="142"/>
      <c r="T19862" s="142"/>
    </row>
    <row r="19863" spans="19:20" x14ac:dyDescent="0.3">
      <c r="S19863" s="142"/>
      <c r="T19863" s="142"/>
    </row>
    <row r="19864" spans="19:20" x14ac:dyDescent="0.3">
      <c r="S19864" s="142"/>
      <c r="T19864" s="142"/>
    </row>
    <row r="19865" spans="19:20" x14ac:dyDescent="0.3">
      <c r="S19865" s="142"/>
      <c r="T19865" s="142"/>
    </row>
    <row r="19866" spans="19:20" x14ac:dyDescent="0.3">
      <c r="S19866" s="142"/>
      <c r="T19866" s="142"/>
    </row>
    <row r="19867" spans="19:20" x14ac:dyDescent="0.3">
      <c r="S19867" s="142"/>
      <c r="T19867" s="142"/>
    </row>
    <row r="19868" spans="19:20" x14ac:dyDescent="0.3">
      <c r="S19868" s="142"/>
      <c r="T19868" s="142"/>
    </row>
    <row r="19869" spans="19:20" x14ac:dyDescent="0.3">
      <c r="S19869" s="142"/>
      <c r="T19869" s="142"/>
    </row>
    <row r="19870" spans="19:20" x14ac:dyDescent="0.3">
      <c r="S19870" s="142"/>
      <c r="T19870" s="142"/>
    </row>
    <row r="19871" spans="19:20" x14ac:dyDescent="0.3">
      <c r="S19871" s="142"/>
      <c r="T19871" s="142"/>
    </row>
    <row r="19872" spans="19:20" x14ac:dyDescent="0.3">
      <c r="S19872" s="142"/>
      <c r="T19872" s="142"/>
    </row>
    <row r="19873" spans="19:20" x14ac:dyDescent="0.3">
      <c r="S19873" s="142"/>
      <c r="T19873" s="142"/>
    </row>
    <row r="19874" spans="19:20" x14ac:dyDescent="0.3">
      <c r="S19874" s="142"/>
      <c r="T19874" s="142"/>
    </row>
    <row r="19875" spans="19:20" x14ac:dyDescent="0.3">
      <c r="S19875" s="142"/>
      <c r="T19875" s="142"/>
    </row>
    <row r="19876" spans="19:20" x14ac:dyDescent="0.3">
      <c r="S19876" s="142"/>
      <c r="T19876" s="142"/>
    </row>
    <row r="19877" spans="19:20" x14ac:dyDescent="0.3">
      <c r="S19877" s="142"/>
      <c r="T19877" s="142"/>
    </row>
    <row r="19878" spans="19:20" x14ac:dyDescent="0.3">
      <c r="S19878" s="142"/>
      <c r="T19878" s="142"/>
    </row>
    <row r="19879" spans="19:20" x14ac:dyDescent="0.3">
      <c r="S19879" s="142"/>
      <c r="T19879" s="142"/>
    </row>
    <row r="19880" spans="19:20" x14ac:dyDescent="0.3">
      <c r="S19880" s="142"/>
      <c r="T19880" s="142"/>
    </row>
    <row r="19881" spans="19:20" x14ac:dyDescent="0.3">
      <c r="S19881" s="142"/>
      <c r="T19881" s="142"/>
    </row>
    <row r="19882" spans="19:20" x14ac:dyDescent="0.3">
      <c r="S19882" s="142"/>
      <c r="T19882" s="142"/>
    </row>
    <row r="19883" spans="19:20" x14ac:dyDescent="0.3">
      <c r="S19883" s="142"/>
      <c r="T19883" s="142"/>
    </row>
    <row r="19884" spans="19:20" x14ac:dyDescent="0.3">
      <c r="S19884" s="142"/>
      <c r="T19884" s="142"/>
    </row>
    <row r="19885" spans="19:20" x14ac:dyDescent="0.3">
      <c r="S19885" s="142"/>
      <c r="T19885" s="142"/>
    </row>
    <row r="19886" spans="19:20" x14ac:dyDescent="0.3">
      <c r="S19886" s="142"/>
      <c r="T19886" s="142"/>
    </row>
    <row r="19887" spans="19:20" x14ac:dyDescent="0.3">
      <c r="S19887" s="142"/>
      <c r="T19887" s="142"/>
    </row>
    <row r="19888" spans="19:20" x14ac:dyDescent="0.3">
      <c r="S19888" s="142"/>
      <c r="T19888" s="142"/>
    </row>
    <row r="19889" spans="19:20" x14ac:dyDescent="0.3">
      <c r="S19889" s="142"/>
      <c r="T19889" s="142"/>
    </row>
    <row r="19890" spans="19:20" x14ac:dyDescent="0.3">
      <c r="S19890" s="142"/>
      <c r="T19890" s="142"/>
    </row>
    <row r="19891" spans="19:20" x14ac:dyDescent="0.3">
      <c r="S19891" s="142"/>
      <c r="T19891" s="142"/>
    </row>
    <row r="19892" spans="19:20" x14ac:dyDescent="0.3">
      <c r="S19892" s="142"/>
      <c r="T19892" s="142"/>
    </row>
    <row r="19893" spans="19:20" x14ac:dyDescent="0.3">
      <c r="S19893" s="142"/>
      <c r="T19893" s="142"/>
    </row>
    <row r="19894" spans="19:20" x14ac:dyDescent="0.3">
      <c r="S19894" s="142"/>
      <c r="T19894" s="142"/>
    </row>
    <row r="19895" spans="19:20" x14ac:dyDescent="0.3">
      <c r="S19895" s="142"/>
      <c r="T19895" s="142"/>
    </row>
    <row r="19896" spans="19:20" x14ac:dyDescent="0.3">
      <c r="S19896" s="142"/>
      <c r="T19896" s="142"/>
    </row>
    <row r="19897" spans="19:20" x14ac:dyDescent="0.3">
      <c r="S19897" s="142"/>
      <c r="T19897" s="142"/>
    </row>
    <row r="19898" spans="19:20" x14ac:dyDescent="0.3">
      <c r="S19898" s="142"/>
      <c r="T19898" s="142"/>
    </row>
    <row r="19899" spans="19:20" x14ac:dyDescent="0.3">
      <c r="S19899" s="142"/>
      <c r="T19899" s="142"/>
    </row>
    <row r="19900" spans="19:20" x14ac:dyDescent="0.3">
      <c r="S19900" s="142"/>
      <c r="T19900" s="142"/>
    </row>
    <row r="19901" spans="19:20" x14ac:dyDescent="0.3">
      <c r="S19901" s="142"/>
      <c r="T19901" s="142"/>
    </row>
    <row r="19902" spans="19:20" x14ac:dyDescent="0.3">
      <c r="S19902" s="142"/>
      <c r="T19902" s="142"/>
    </row>
    <row r="19903" spans="19:20" x14ac:dyDescent="0.3">
      <c r="S19903" s="142"/>
      <c r="T19903" s="142"/>
    </row>
    <row r="19904" spans="19:20" x14ac:dyDescent="0.3">
      <c r="S19904" s="142"/>
      <c r="T19904" s="142"/>
    </row>
    <row r="19905" spans="19:20" x14ac:dyDescent="0.3">
      <c r="S19905" s="142"/>
      <c r="T19905" s="142"/>
    </row>
    <row r="19906" spans="19:20" x14ac:dyDescent="0.3">
      <c r="S19906" s="142"/>
      <c r="T19906" s="142"/>
    </row>
    <row r="19907" spans="19:20" x14ac:dyDescent="0.3">
      <c r="S19907" s="142"/>
      <c r="T19907" s="142"/>
    </row>
    <row r="19908" spans="19:20" x14ac:dyDescent="0.3">
      <c r="S19908" s="142"/>
      <c r="T19908" s="142"/>
    </row>
    <row r="19909" spans="19:20" x14ac:dyDescent="0.3">
      <c r="S19909" s="142"/>
      <c r="T19909" s="142"/>
    </row>
    <row r="19910" spans="19:20" x14ac:dyDescent="0.3">
      <c r="S19910" s="142"/>
      <c r="T19910" s="142"/>
    </row>
    <row r="19911" spans="19:20" x14ac:dyDescent="0.3">
      <c r="S19911" s="142"/>
      <c r="T19911" s="142"/>
    </row>
    <row r="19912" spans="19:20" x14ac:dyDescent="0.3">
      <c r="S19912" s="142"/>
      <c r="T19912" s="142"/>
    </row>
    <row r="19913" spans="19:20" x14ac:dyDescent="0.3">
      <c r="S19913" s="142"/>
      <c r="T19913" s="142"/>
    </row>
    <row r="19914" spans="19:20" x14ac:dyDescent="0.3">
      <c r="S19914" s="142"/>
      <c r="T19914" s="142"/>
    </row>
    <row r="19915" spans="19:20" x14ac:dyDescent="0.3">
      <c r="S19915" s="142"/>
      <c r="T19915" s="142"/>
    </row>
    <row r="19916" spans="19:20" x14ac:dyDescent="0.3">
      <c r="S19916" s="142"/>
      <c r="T19916" s="142"/>
    </row>
    <row r="19917" spans="19:20" x14ac:dyDescent="0.3">
      <c r="S19917" s="142"/>
      <c r="T19917" s="142"/>
    </row>
    <row r="19918" spans="19:20" x14ac:dyDescent="0.3">
      <c r="S19918" s="142"/>
      <c r="T19918" s="142"/>
    </row>
    <row r="19919" spans="19:20" x14ac:dyDescent="0.3">
      <c r="S19919" s="142"/>
      <c r="T19919" s="142"/>
    </row>
    <row r="19920" spans="19:20" x14ac:dyDescent="0.3">
      <c r="S19920" s="142"/>
      <c r="T19920" s="142"/>
    </row>
    <row r="19921" spans="19:20" x14ac:dyDescent="0.3">
      <c r="S19921" s="142"/>
      <c r="T19921" s="142"/>
    </row>
    <row r="19922" spans="19:20" x14ac:dyDescent="0.3">
      <c r="S19922" s="142"/>
      <c r="T19922" s="142"/>
    </row>
    <row r="19923" spans="19:20" x14ac:dyDescent="0.3">
      <c r="S19923" s="142"/>
      <c r="T19923" s="142"/>
    </row>
    <row r="19924" spans="19:20" x14ac:dyDescent="0.3">
      <c r="S19924" s="142"/>
      <c r="T19924" s="142"/>
    </row>
    <row r="19925" spans="19:20" x14ac:dyDescent="0.3">
      <c r="S19925" s="142"/>
      <c r="T19925" s="142"/>
    </row>
    <row r="19926" spans="19:20" x14ac:dyDescent="0.3">
      <c r="S19926" s="142"/>
      <c r="T19926" s="142"/>
    </row>
    <row r="19927" spans="19:20" x14ac:dyDescent="0.3">
      <c r="S19927" s="142"/>
      <c r="T19927" s="142"/>
    </row>
    <row r="19928" spans="19:20" x14ac:dyDescent="0.3">
      <c r="S19928" s="142"/>
      <c r="T19928" s="142"/>
    </row>
    <row r="19929" spans="19:20" x14ac:dyDescent="0.3">
      <c r="S19929" s="142"/>
      <c r="T19929" s="142"/>
    </row>
    <row r="19930" spans="19:20" x14ac:dyDescent="0.3">
      <c r="S19930" s="142"/>
      <c r="T19930" s="142"/>
    </row>
    <row r="19931" spans="19:20" x14ac:dyDescent="0.3">
      <c r="S19931" s="142"/>
      <c r="T19931" s="142"/>
    </row>
    <row r="19932" spans="19:20" x14ac:dyDescent="0.3">
      <c r="S19932" s="142"/>
      <c r="T19932" s="142"/>
    </row>
    <row r="19933" spans="19:20" x14ac:dyDescent="0.3">
      <c r="S19933" s="142"/>
      <c r="T19933" s="142"/>
    </row>
    <row r="19934" spans="19:20" x14ac:dyDescent="0.3">
      <c r="S19934" s="142"/>
      <c r="T19934" s="142"/>
    </row>
    <row r="19935" spans="19:20" x14ac:dyDescent="0.3">
      <c r="S19935" s="142"/>
      <c r="T19935" s="142"/>
    </row>
    <row r="19936" spans="19:20" x14ac:dyDescent="0.3">
      <c r="S19936" s="142"/>
      <c r="T19936" s="142"/>
    </row>
    <row r="19937" spans="19:20" x14ac:dyDescent="0.3">
      <c r="S19937" s="142"/>
      <c r="T19937" s="142"/>
    </row>
    <row r="19938" spans="19:20" x14ac:dyDescent="0.3">
      <c r="S19938" s="142"/>
      <c r="T19938" s="142"/>
    </row>
    <row r="19939" spans="19:20" x14ac:dyDescent="0.3">
      <c r="S19939" s="142"/>
      <c r="T19939" s="142"/>
    </row>
    <row r="19940" spans="19:20" x14ac:dyDescent="0.3">
      <c r="S19940" s="142"/>
      <c r="T19940" s="142"/>
    </row>
    <row r="19941" spans="19:20" x14ac:dyDescent="0.3">
      <c r="S19941" s="142"/>
      <c r="T19941" s="142"/>
    </row>
    <row r="19942" spans="19:20" x14ac:dyDescent="0.3">
      <c r="S19942" s="142"/>
      <c r="T19942" s="142"/>
    </row>
    <row r="19943" spans="19:20" x14ac:dyDescent="0.3">
      <c r="S19943" s="142"/>
      <c r="T19943" s="142"/>
    </row>
    <row r="19944" spans="19:20" x14ac:dyDescent="0.3">
      <c r="S19944" s="142"/>
      <c r="T19944" s="142"/>
    </row>
    <row r="19945" spans="19:20" x14ac:dyDescent="0.3">
      <c r="S19945" s="142"/>
      <c r="T19945" s="142"/>
    </row>
    <row r="19946" spans="19:20" x14ac:dyDescent="0.3">
      <c r="S19946" s="142"/>
      <c r="T19946" s="142"/>
    </row>
    <row r="19947" spans="19:20" x14ac:dyDescent="0.3">
      <c r="S19947" s="142"/>
      <c r="T19947" s="142"/>
    </row>
    <row r="19948" spans="19:20" x14ac:dyDescent="0.3">
      <c r="S19948" s="142"/>
      <c r="T19948" s="142"/>
    </row>
    <row r="19949" spans="19:20" x14ac:dyDescent="0.3">
      <c r="S19949" s="142"/>
      <c r="T19949" s="142"/>
    </row>
    <row r="19950" spans="19:20" x14ac:dyDescent="0.3">
      <c r="S19950" s="142"/>
      <c r="T19950" s="142"/>
    </row>
    <row r="19951" spans="19:20" x14ac:dyDescent="0.3">
      <c r="S19951" s="142"/>
      <c r="T19951" s="142"/>
    </row>
    <row r="19952" spans="19:20" x14ac:dyDescent="0.3">
      <c r="S19952" s="142"/>
      <c r="T19952" s="142"/>
    </row>
  </sheetData>
  <phoneticPr fontId="2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AT75"/>
  <sheetViews>
    <sheetView topLeftCell="J40" zoomScale="85" zoomScaleNormal="85" workbookViewId="0">
      <selection activeCell="E36" sqref="E36:F36"/>
    </sheetView>
  </sheetViews>
  <sheetFormatPr defaultColWidth="9.33203125" defaultRowHeight="14.4" x14ac:dyDescent="0.3"/>
  <cols>
    <col min="1" max="1" width="35.5546875" style="23" bestFit="1" customWidth="1"/>
    <col min="2" max="2" width="35.5546875" style="23" customWidth="1"/>
    <col min="3" max="3" width="8.33203125" style="23" bestFit="1" customWidth="1"/>
    <col min="4" max="5" width="95.6640625" style="23" customWidth="1"/>
    <col min="6" max="7" width="9.6640625" style="23" bestFit="1" customWidth="1"/>
    <col min="8" max="8" width="5.6640625" style="23" bestFit="1" customWidth="1"/>
    <col min="9" max="9" width="8.33203125" style="23" customWidth="1"/>
    <col min="10" max="10" width="50.44140625" style="23" bestFit="1" customWidth="1"/>
    <col min="11" max="11" width="50.44140625" style="23" customWidth="1"/>
    <col min="12" max="12" width="5.6640625" style="23" bestFit="1" customWidth="1"/>
    <col min="13" max="13" width="39.109375" style="23" customWidth="1"/>
    <col min="14" max="14" width="58.109375" style="23" customWidth="1"/>
    <col min="15" max="15" width="5" style="23" bestFit="1" customWidth="1"/>
    <col min="16" max="17" width="15.5546875" style="23" customWidth="1"/>
    <col min="18" max="20" width="22.33203125" style="23" customWidth="1"/>
    <col min="21" max="21" width="55.33203125" style="23" bestFit="1" customWidth="1"/>
    <col min="22" max="22" width="55.33203125" style="23" customWidth="1"/>
    <col min="23" max="23" width="4.6640625" style="23" bestFit="1" customWidth="1"/>
    <col min="24" max="24" width="83" style="23" bestFit="1" customWidth="1"/>
    <col min="25" max="25" width="83" style="23" customWidth="1"/>
    <col min="26" max="26" width="4.5546875" style="23" bestFit="1" customWidth="1"/>
    <col min="27" max="16384" width="9.33203125" style="23"/>
  </cols>
  <sheetData>
    <row r="1" spans="1:46" ht="30" thickTop="1" thickBot="1" x14ac:dyDescent="0.35">
      <c r="A1" s="54" t="s">
        <v>223</v>
      </c>
      <c r="B1" s="55" t="s">
        <v>265</v>
      </c>
      <c r="C1" s="56" t="s">
        <v>94</v>
      </c>
      <c r="D1" s="54" t="s">
        <v>266</v>
      </c>
      <c r="E1" s="55" t="s">
        <v>175</v>
      </c>
      <c r="F1" s="55" t="s">
        <v>267</v>
      </c>
      <c r="G1" s="55" t="s">
        <v>268</v>
      </c>
      <c r="H1" s="55" t="s">
        <v>269</v>
      </c>
      <c r="I1" s="57" t="s">
        <v>270</v>
      </c>
      <c r="J1" s="54" t="s">
        <v>271</v>
      </c>
      <c r="K1" s="55" t="s">
        <v>176</v>
      </c>
      <c r="L1" s="56" t="s">
        <v>97</v>
      </c>
      <c r="M1" s="54" t="s">
        <v>272</v>
      </c>
      <c r="N1" s="55" t="s">
        <v>273</v>
      </c>
      <c r="O1" s="57" t="s">
        <v>98</v>
      </c>
      <c r="P1" s="307" t="s">
        <v>664</v>
      </c>
      <c r="Q1" s="307" t="s">
        <v>665</v>
      </c>
      <c r="R1" s="307" t="s">
        <v>666</v>
      </c>
      <c r="S1" s="307" t="s">
        <v>667</v>
      </c>
      <c r="T1" s="307" t="s">
        <v>668</v>
      </c>
      <c r="U1" s="54" t="s">
        <v>274</v>
      </c>
      <c r="V1" s="55" t="s">
        <v>275</v>
      </c>
      <c r="W1" s="56" t="s">
        <v>18</v>
      </c>
      <c r="X1" s="54" t="s">
        <v>276</v>
      </c>
      <c r="Y1" s="55" t="s">
        <v>277</v>
      </c>
      <c r="Z1" s="57" t="s">
        <v>30</v>
      </c>
      <c r="AA1" s="99"/>
      <c r="AB1" s="101" t="s">
        <v>278</v>
      </c>
      <c r="AC1" s="101" t="s">
        <v>279</v>
      </c>
      <c r="AD1" s="102" t="s">
        <v>280</v>
      </c>
      <c r="AE1" s="102" t="s">
        <v>281</v>
      </c>
      <c r="AF1" s="102" t="s">
        <v>282</v>
      </c>
      <c r="AG1" s="102" t="s">
        <v>283</v>
      </c>
      <c r="AH1" s="102" t="s">
        <v>284</v>
      </c>
      <c r="AI1" s="102" t="s">
        <v>285</v>
      </c>
      <c r="AJ1" s="102" t="s">
        <v>286</v>
      </c>
      <c r="AK1" s="102" t="s">
        <v>287</v>
      </c>
      <c r="AL1" s="102" t="s">
        <v>288</v>
      </c>
      <c r="AM1" s="102" t="s">
        <v>289</v>
      </c>
      <c r="AN1" s="102" t="s">
        <v>290</v>
      </c>
      <c r="AO1" s="102" t="s">
        <v>291</v>
      </c>
      <c r="AP1" s="103" t="s">
        <v>292</v>
      </c>
      <c r="AQ1" s="103" t="s">
        <v>293</v>
      </c>
      <c r="AR1" s="103" t="s">
        <v>294</v>
      </c>
      <c r="AS1" s="103" t="s">
        <v>295</v>
      </c>
    </row>
    <row r="2" spans="1:46" ht="15.6" thickTop="1" thickBot="1" x14ac:dyDescent="0.35">
      <c r="A2" s="46" t="s">
        <v>296</v>
      </c>
      <c r="B2" s="61" t="s">
        <v>100</v>
      </c>
      <c r="C2" s="48" t="s">
        <v>297</v>
      </c>
      <c r="D2" s="49" t="s">
        <v>298</v>
      </c>
      <c r="E2" s="59" t="s">
        <v>149</v>
      </c>
      <c r="F2" s="50" t="s">
        <v>278</v>
      </c>
      <c r="G2" s="50" t="s">
        <v>299</v>
      </c>
      <c r="H2" s="47" t="s">
        <v>300</v>
      </c>
      <c r="I2" s="64" t="s">
        <v>301</v>
      </c>
      <c r="J2" s="62" t="s">
        <v>302</v>
      </c>
      <c r="K2" s="59" t="s">
        <v>180</v>
      </c>
      <c r="L2" s="51" t="s">
        <v>297</v>
      </c>
      <c r="M2" s="46" t="s">
        <v>303</v>
      </c>
      <c r="N2" s="61" t="s">
        <v>304</v>
      </c>
      <c r="O2" s="52" t="s">
        <v>297</v>
      </c>
      <c r="P2" s="304"/>
      <c r="Q2" s="304"/>
      <c r="R2" s="304"/>
      <c r="S2" s="304"/>
      <c r="T2" s="304"/>
      <c r="U2" s="49" t="s">
        <v>305</v>
      </c>
      <c r="V2" s="58" t="s">
        <v>306</v>
      </c>
      <c r="W2" s="51" t="s">
        <v>297</v>
      </c>
      <c r="X2" s="49" t="s">
        <v>307</v>
      </c>
      <c r="Y2" s="59" t="s">
        <v>308</v>
      </c>
      <c r="Z2" s="53" t="s">
        <v>297</v>
      </c>
      <c r="AA2" s="99"/>
      <c r="AB2" s="104" t="s">
        <v>309</v>
      </c>
      <c r="AC2" s="104" t="s">
        <v>309</v>
      </c>
      <c r="AD2" s="105" t="s">
        <v>309</v>
      </c>
      <c r="AE2" s="105" t="s">
        <v>309</v>
      </c>
      <c r="AF2" s="106" t="s">
        <v>302</v>
      </c>
      <c r="AG2" s="106" t="s">
        <v>302</v>
      </c>
      <c r="AH2" s="59" t="s">
        <v>302</v>
      </c>
      <c r="AI2" s="59" t="s">
        <v>302</v>
      </c>
      <c r="AJ2" s="106" t="s">
        <v>310</v>
      </c>
      <c r="AK2" s="106" t="s">
        <v>310</v>
      </c>
      <c r="AL2" s="105" t="s">
        <v>309</v>
      </c>
      <c r="AM2" s="105" t="s">
        <v>309</v>
      </c>
      <c r="AN2" s="105" t="s">
        <v>309</v>
      </c>
      <c r="AO2" s="105" t="s">
        <v>309</v>
      </c>
      <c r="AP2" s="107" t="s">
        <v>309</v>
      </c>
      <c r="AQ2" s="107" t="s">
        <v>309</v>
      </c>
      <c r="AR2" s="107" t="s">
        <v>309</v>
      </c>
      <c r="AS2" s="107" t="s">
        <v>309</v>
      </c>
      <c r="AT2" s="23" t="s">
        <v>311</v>
      </c>
    </row>
    <row r="3" spans="1:46" ht="15" thickTop="1" x14ac:dyDescent="0.3">
      <c r="A3" s="25" t="s">
        <v>312</v>
      </c>
      <c r="B3" s="26" t="s">
        <v>101</v>
      </c>
      <c r="C3" s="30" t="s">
        <v>313</v>
      </c>
      <c r="D3" s="49" t="s">
        <v>314</v>
      </c>
      <c r="E3" s="58" t="s">
        <v>315</v>
      </c>
      <c r="F3" s="50" t="s">
        <v>279</v>
      </c>
      <c r="G3" s="50" t="s">
        <v>316</v>
      </c>
      <c r="H3" s="47" t="s">
        <v>300</v>
      </c>
      <c r="I3" s="245" t="s">
        <v>301</v>
      </c>
      <c r="J3" s="63" t="s">
        <v>317</v>
      </c>
      <c r="K3" s="36" t="s">
        <v>318</v>
      </c>
      <c r="L3" s="44" t="s">
        <v>313</v>
      </c>
      <c r="M3" s="25" t="s">
        <v>319</v>
      </c>
      <c r="N3" s="26" t="s">
        <v>320</v>
      </c>
      <c r="O3" s="27" t="s">
        <v>313</v>
      </c>
      <c r="P3" s="305"/>
      <c r="Q3" s="305"/>
      <c r="R3" s="305"/>
      <c r="S3" s="305"/>
      <c r="T3" s="305"/>
      <c r="U3" s="35" t="s">
        <v>321</v>
      </c>
      <c r="V3" s="36" t="s">
        <v>322</v>
      </c>
      <c r="W3" s="44" t="s">
        <v>313</v>
      </c>
      <c r="X3" s="25" t="s">
        <v>323</v>
      </c>
      <c r="Y3" s="26" t="s">
        <v>324</v>
      </c>
      <c r="Z3" s="27" t="s">
        <v>313</v>
      </c>
      <c r="AA3" s="34"/>
      <c r="AB3" s="24"/>
      <c r="AC3" s="24"/>
      <c r="AD3" s="24"/>
      <c r="AE3" s="24"/>
      <c r="AF3" s="24"/>
      <c r="AG3" s="32"/>
      <c r="AH3" s="35" t="s">
        <v>317</v>
      </c>
      <c r="AI3" s="65" t="s">
        <v>317</v>
      </c>
      <c r="AJ3" s="41" t="s">
        <v>311</v>
      </c>
      <c r="AK3" s="24"/>
      <c r="AL3" s="24"/>
      <c r="AM3" s="24"/>
      <c r="AN3" s="24"/>
      <c r="AO3" s="24"/>
      <c r="AP3" s="24"/>
    </row>
    <row r="4" spans="1:46" ht="15" thickBot="1" x14ac:dyDescent="0.35">
      <c r="A4" s="25" t="s">
        <v>325</v>
      </c>
      <c r="B4" s="36" t="s">
        <v>326</v>
      </c>
      <c r="C4" s="30" t="s">
        <v>327</v>
      </c>
      <c r="D4" s="35" t="s">
        <v>328</v>
      </c>
      <c r="E4" s="36" t="s">
        <v>177</v>
      </c>
      <c r="F4" s="37" t="s">
        <v>280</v>
      </c>
      <c r="G4" s="37" t="s">
        <v>329</v>
      </c>
      <c r="H4" s="26" t="s">
        <v>300</v>
      </c>
      <c r="I4" s="245" t="s">
        <v>301</v>
      </c>
      <c r="J4" s="35" t="s">
        <v>310</v>
      </c>
      <c r="K4" s="36" t="s">
        <v>186</v>
      </c>
      <c r="L4" s="42" t="s">
        <v>327</v>
      </c>
      <c r="M4" s="25" t="s">
        <v>330</v>
      </c>
      <c r="N4" s="26" t="s">
        <v>331</v>
      </c>
      <c r="O4" s="27" t="s">
        <v>327</v>
      </c>
      <c r="P4" s="305"/>
      <c r="Q4" s="305"/>
      <c r="R4" s="305"/>
      <c r="S4" s="305"/>
      <c r="T4" s="305"/>
      <c r="U4" s="35" t="s">
        <v>332</v>
      </c>
      <c r="V4" s="36" t="s">
        <v>333</v>
      </c>
      <c r="W4" s="44" t="s">
        <v>327</v>
      </c>
      <c r="X4" s="25" t="s">
        <v>334</v>
      </c>
      <c r="Y4" s="26" t="s">
        <v>335</v>
      </c>
      <c r="Z4" s="42" t="s">
        <v>327</v>
      </c>
      <c r="AA4" s="34"/>
      <c r="AG4" s="33"/>
      <c r="AH4" s="38" t="s">
        <v>310</v>
      </c>
      <c r="AI4" s="66" t="s">
        <v>310</v>
      </c>
      <c r="AJ4" s="34" t="s">
        <v>311</v>
      </c>
    </row>
    <row r="5" spans="1:46" ht="15.6" thickTop="1" thickBot="1" x14ac:dyDescent="0.35">
      <c r="A5" s="25" t="s">
        <v>336</v>
      </c>
      <c r="B5" s="26" t="s">
        <v>103</v>
      </c>
      <c r="C5" s="30" t="s">
        <v>337</v>
      </c>
      <c r="D5" s="35" t="s">
        <v>338</v>
      </c>
      <c r="E5" s="36" t="s">
        <v>178</v>
      </c>
      <c r="F5" s="50" t="s">
        <v>281</v>
      </c>
      <c r="G5" s="50" t="s">
        <v>339</v>
      </c>
      <c r="H5" s="26" t="s">
        <v>300</v>
      </c>
      <c r="I5" s="245" t="s">
        <v>301</v>
      </c>
      <c r="J5" s="28" t="s">
        <v>309</v>
      </c>
      <c r="K5" s="60" t="s">
        <v>150</v>
      </c>
      <c r="L5" s="43" t="s">
        <v>337</v>
      </c>
      <c r="M5" s="25" t="s">
        <v>340</v>
      </c>
      <c r="N5" s="26" t="s">
        <v>341</v>
      </c>
      <c r="O5" s="27" t="s">
        <v>337</v>
      </c>
      <c r="P5" s="305"/>
      <c r="Q5" s="305"/>
      <c r="R5" s="305"/>
      <c r="S5" s="305"/>
      <c r="T5" s="305"/>
      <c r="U5" s="35" t="s">
        <v>342</v>
      </c>
      <c r="V5" s="36" t="s">
        <v>343</v>
      </c>
      <c r="W5" s="44" t="s">
        <v>337</v>
      </c>
      <c r="X5" s="25" t="s">
        <v>344</v>
      </c>
      <c r="Y5" s="26" t="s">
        <v>345</v>
      </c>
      <c r="Z5" s="27" t="s">
        <v>337</v>
      </c>
      <c r="AA5" s="34"/>
      <c r="AH5" s="24"/>
      <c r="AI5" s="24"/>
    </row>
    <row r="6" spans="1:46" ht="15.6" thickTop="1" thickBot="1" x14ac:dyDescent="0.35">
      <c r="A6" s="25" t="s">
        <v>346</v>
      </c>
      <c r="B6" s="26" t="s">
        <v>104</v>
      </c>
      <c r="C6" s="30" t="s">
        <v>347</v>
      </c>
      <c r="D6" s="35" t="s">
        <v>348</v>
      </c>
      <c r="E6" s="36" t="s">
        <v>179</v>
      </c>
      <c r="F6" s="37" t="s">
        <v>282</v>
      </c>
      <c r="G6" s="37" t="s">
        <v>349</v>
      </c>
      <c r="H6" s="26" t="s">
        <v>300</v>
      </c>
      <c r="I6" s="245" t="s">
        <v>301</v>
      </c>
      <c r="J6" s="41"/>
      <c r="K6" s="24"/>
      <c r="L6" s="32"/>
      <c r="M6" s="25" t="s">
        <v>350</v>
      </c>
      <c r="N6" s="26" t="s">
        <v>351</v>
      </c>
      <c r="O6" s="27" t="s">
        <v>347</v>
      </c>
      <c r="P6" s="305"/>
      <c r="Q6" s="305"/>
      <c r="R6" s="305"/>
      <c r="S6" s="305"/>
      <c r="T6" s="305"/>
      <c r="U6" s="35" t="s">
        <v>352</v>
      </c>
      <c r="V6" s="36" t="s">
        <v>353</v>
      </c>
      <c r="W6" s="44" t="s">
        <v>347</v>
      </c>
      <c r="X6" s="25" t="s">
        <v>354</v>
      </c>
      <c r="Y6" s="26" t="s">
        <v>355</v>
      </c>
      <c r="Z6" s="42" t="s">
        <v>347</v>
      </c>
      <c r="AA6" s="34"/>
      <c r="AB6" s="100"/>
      <c r="AC6" s="100"/>
      <c r="AD6" s="100"/>
      <c r="AE6" s="100"/>
      <c r="AF6" s="100"/>
      <c r="AG6" s="100"/>
      <c r="AH6" s="100"/>
      <c r="AI6" s="100"/>
      <c r="AJ6" s="100"/>
      <c r="AK6" s="100"/>
      <c r="AL6" s="100"/>
      <c r="AM6" s="100"/>
      <c r="AN6" s="100"/>
      <c r="AO6" s="100"/>
      <c r="AP6" s="100"/>
    </row>
    <row r="7" spans="1:46" ht="15.6" thickTop="1" thickBot="1" x14ac:dyDescent="0.35">
      <c r="A7" s="25" t="s">
        <v>356</v>
      </c>
      <c r="B7" s="26" t="s">
        <v>105</v>
      </c>
      <c r="C7" s="30" t="s">
        <v>357</v>
      </c>
      <c r="D7" s="35" t="s">
        <v>358</v>
      </c>
      <c r="E7" s="36" t="s">
        <v>181</v>
      </c>
      <c r="F7" s="50" t="s">
        <v>283</v>
      </c>
      <c r="G7" s="50" t="s">
        <v>359</v>
      </c>
      <c r="H7" s="26" t="s">
        <v>300</v>
      </c>
      <c r="I7" s="245" t="s">
        <v>301</v>
      </c>
      <c r="J7" s="34"/>
      <c r="L7" s="33"/>
      <c r="M7" s="25" t="s">
        <v>360</v>
      </c>
      <c r="N7" s="26" t="s">
        <v>361</v>
      </c>
      <c r="O7" s="27" t="s">
        <v>357</v>
      </c>
      <c r="P7" s="305"/>
      <c r="Q7" s="305"/>
      <c r="R7" s="305"/>
      <c r="S7" s="305"/>
      <c r="T7" s="305"/>
      <c r="U7" s="35" t="s">
        <v>362</v>
      </c>
      <c r="V7" s="36" t="s">
        <v>363</v>
      </c>
      <c r="W7" s="44" t="s">
        <v>357</v>
      </c>
      <c r="X7" s="25" t="s">
        <v>364</v>
      </c>
      <c r="Y7" s="26" t="s">
        <v>365</v>
      </c>
      <c r="Z7" s="27" t="s">
        <v>357</v>
      </c>
      <c r="AA7" s="99"/>
      <c r="AB7" s="101" t="s">
        <v>299</v>
      </c>
      <c r="AC7" s="101" t="s">
        <v>316</v>
      </c>
      <c r="AD7" s="102" t="s">
        <v>329</v>
      </c>
      <c r="AE7" s="102" t="s">
        <v>339</v>
      </c>
      <c r="AF7" s="102" t="s">
        <v>349</v>
      </c>
      <c r="AG7" s="102" t="s">
        <v>359</v>
      </c>
      <c r="AH7" s="102" t="s">
        <v>366</v>
      </c>
      <c r="AI7" s="102" t="s">
        <v>367</v>
      </c>
      <c r="AJ7" s="102" t="s">
        <v>368</v>
      </c>
      <c r="AK7" s="102" t="s">
        <v>369</v>
      </c>
      <c r="AL7" s="102" t="s">
        <v>370</v>
      </c>
      <c r="AM7" s="102" t="s">
        <v>371</v>
      </c>
      <c r="AN7" s="102" t="s">
        <v>372</v>
      </c>
      <c r="AO7" s="102" t="s">
        <v>373</v>
      </c>
      <c r="AP7" s="103" t="s">
        <v>374</v>
      </c>
      <c r="AQ7" s="103" t="s">
        <v>375</v>
      </c>
      <c r="AR7" s="103" t="s">
        <v>376</v>
      </c>
      <c r="AS7" s="103" t="s">
        <v>377</v>
      </c>
    </row>
    <row r="8" spans="1:46" ht="15.6" thickTop="1" thickBot="1" x14ac:dyDescent="0.35">
      <c r="A8" s="25" t="s">
        <v>378</v>
      </c>
      <c r="B8" s="26" t="s">
        <v>106</v>
      </c>
      <c r="C8" s="30" t="s">
        <v>379</v>
      </c>
      <c r="D8" s="35" t="s">
        <v>380</v>
      </c>
      <c r="E8" s="36" t="s">
        <v>182</v>
      </c>
      <c r="F8" s="37" t="s">
        <v>284</v>
      </c>
      <c r="G8" s="37" t="s">
        <v>366</v>
      </c>
      <c r="H8" s="26" t="s">
        <v>300</v>
      </c>
      <c r="I8" s="245" t="s">
        <v>301</v>
      </c>
      <c r="J8" s="34"/>
      <c r="L8" s="33"/>
      <c r="M8" s="25" t="s">
        <v>381</v>
      </c>
      <c r="N8" s="26" t="s">
        <v>153</v>
      </c>
      <c r="O8" s="27" t="s">
        <v>379</v>
      </c>
      <c r="P8" s="305"/>
      <c r="Q8" s="305"/>
      <c r="R8" s="305"/>
      <c r="S8" s="305"/>
      <c r="T8" s="305"/>
      <c r="U8" s="35" t="s">
        <v>382</v>
      </c>
      <c r="V8" s="36" t="s">
        <v>383</v>
      </c>
      <c r="W8" s="44" t="s">
        <v>379</v>
      </c>
      <c r="X8" s="25" t="s">
        <v>384</v>
      </c>
      <c r="Y8" s="26" t="s">
        <v>385</v>
      </c>
      <c r="Z8" s="42" t="s">
        <v>379</v>
      </c>
      <c r="AA8" s="99"/>
      <c r="AB8" s="104" t="s">
        <v>150</v>
      </c>
      <c r="AC8" s="104" t="s">
        <v>150</v>
      </c>
      <c r="AD8" s="105" t="s">
        <v>150</v>
      </c>
      <c r="AE8" s="105" t="s">
        <v>150</v>
      </c>
      <c r="AF8" s="106" t="s">
        <v>180</v>
      </c>
      <c r="AG8" s="106" t="s">
        <v>180</v>
      </c>
      <c r="AH8" s="59" t="s">
        <v>180</v>
      </c>
      <c r="AI8" s="59" t="s">
        <v>180</v>
      </c>
      <c r="AJ8" s="106" t="s">
        <v>186</v>
      </c>
      <c r="AK8" s="106" t="s">
        <v>186</v>
      </c>
      <c r="AL8" s="105" t="s">
        <v>150</v>
      </c>
      <c r="AM8" s="105" t="s">
        <v>150</v>
      </c>
      <c r="AN8" s="105" t="s">
        <v>150</v>
      </c>
      <c r="AO8" s="105" t="s">
        <v>150</v>
      </c>
      <c r="AP8" s="107" t="s">
        <v>150</v>
      </c>
      <c r="AQ8" s="107" t="s">
        <v>150</v>
      </c>
      <c r="AR8" s="107" t="s">
        <v>150</v>
      </c>
      <c r="AS8" s="107" t="s">
        <v>150</v>
      </c>
      <c r="AT8" s="23" t="s">
        <v>311</v>
      </c>
    </row>
    <row r="9" spans="1:46" ht="15.6" thickTop="1" thickBot="1" x14ac:dyDescent="0.35">
      <c r="A9" s="25" t="s">
        <v>386</v>
      </c>
      <c r="B9" s="26" t="s">
        <v>107</v>
      </c>
      <c r="C9" s="30" t="s">
        <v>387</v>
      </c>
      <c r="D9" s="35" t="s">
        <v>388</v>
      </c>
      <c r="E9" s="36" t="s">
        <v>184</v>
      </c>
      <c r="F9" s="50" t="s">
        <v>285</v>
      </c>
      <c r="G9" s="50" t="s">
        <v>367</v>
      </c>
      <c r="H9" s="26" t="s">
        <v>300</v>
      </c>
      <c r="I9" s="245" t="s">
        <v>301</v>
      </c>
      <c r="J9" s="34"/>
      <c r="L9" s="33"/>
      <c r="M9" s="25" t="s">
        <v>389</v>
      </c>
      <c r="N9" s="26" t="s">
        <v>390</v>
      </c>
      <c r="O9" s="27" t="s">
        <v>387</v>
      </c>
      <c r="P9" s="305"/>
      <c r="Q9" s="305"/>
      <c r="R9" s="305"/>
      <c r="S9" s="305"/>
      <c r="T9" s="305"/>
      <c r="U9" s="38" t="s">
        <v>391</v>
      </c>
      <c r="V9" s="39" t="s">
        <v>392</v>
      </c>
      <c r="W9" s="45" t="s">
        <v>387</v>
      </c>
      <c r="X9" s="25" t="s">
        <v>393</v>
      </c>
      <c r="Y9" s="26" t="s">
        <v>394</v>
      </c>
      <c r="Z9" s="27" t="s">
        <v>387</v>
      </c>
      <c r="AA9" s="34"/>
      <c r="AB9" s="24"/>
      <c r="AC9" s="24"/>
      <c r="AD9" s="24"/>
      <c r="AE9" s="24"/>
      <c r="AF9" s="24"/>
      <c r="AG9" s="32"/>
      <c r="AH9" s="35" t="s">
        <v>318</v>
      </c>
      <c r="AI9" s="65" t="s">
        <v>318</v>
      </c>
      <c r="AJ9" s="41" t="s">
        <v>311</v>
      </c>
      <c r="AK9" s="24"/>
      <c r="AL9" s="24"/>
      <c r="AM9" s="24"/>
      <c r="AN9" s="24"/>
      <c r="AO9" s="24"/>
      <c r="AP9" s="24"/>
    </row>
    <row r="10" spans="1:46" ht="15.6" thickTop="1" thickBot="1" x14ac:dyDescent="0.35">
      <c r="A10" s="25" t="s">
        <v>395</v>
      </c>
      <c r="B10" s="26" t="s">
        <v>108</v>
      </c>
      <c r="C10" s="30" t="s">
        <v>396</v>
      </c>
      <c r="D10" s="35" t="s">
        <v>397</v>
      </c>
      <c r="E10" s="36" t="s">
        <v>398</v>
      </c>
      <c r="F10" s="37" t="s">
        <v>286</v>
      </c>
      <c r="G10" s="37" t="s">
        <v>368</v>
      </c>
      <c r="H10" s="26" t="s">
        <v>300</v>
      </c>
      <c r="I10" s="245" t="s">
        <v>301</v>
      </c>
      <c r="J10" s="34"/>
      <c r="L10" s="33"/>
      <c r="M10" s="25" t="s">
        <v>399</v>
      </c>
      <c r="N10" s="26" t="s">
        <v>400</v>
      </c>
      <c r="O10" s="27" t="s">
        <v>396</v>
      </c>
      <c r="P10" s="305"/>
      <c r="Q10" s="305"/>
      <c r="R10" s="305"/>
      <c r="S10" s="305"/>
      <c r="T10" s="305"/>
      <c r="U10" s="41"/>
      <c r="V10" s="24"/>
      <c r="W10" s="32"/>
      <c r="X10" s="28" t="s">
        <v>391</v>
      </c>
      <c r="Y10" s="60" t="s">
        <v>392</v>
      </c>
      <c r="Z10" s="43" t="s">
        <v>396</v>
      </c>
      <c r="AA10" s="34"/>
      <c r="AG10" s="33"/>
      <c r="AH10" s="38" t="s">
        <v>186</v>
      </c>
      <c r="AI10" s="66" t="s">
        <v>186</v>
      </c>
      <c r="AJ10" s="34" t="s">
        <v>311</v>
      </c>
    </row>
    <row r="11" spans="1:46" ht="15.6" thickTop="1" thickBot="1" x14ac:dyDescent="0.35">
      <c r="A11" s="28" t="s">
        <v>401</v>
      </c>
      <c r="B11" s="60" t="s">
        <v>402</v>
      </c>
      <c r="C11" s="31" t="s">
        <v>403</v>
      </c>
      <c r="D11" s="35" t="s">
        <v>404</v>
      </c>
      <c r="E11" s="36" t="s">
        <v>405</v>
      </c>
      <c r="F11" s="50" t="s">
        <v>287</v>
      </c>
      <c r="G11" s="50" t="s">
        <v>369</v>
      </c>
      <c r="H11" s="26" t="s">
        <v>300</v>
      </c>
      <c r="I11" s="245" t="s">
        <v>301</v>
      </c>
      <c r="J11" s="34"/>
      <c r="L11" s="33"/>
      <c r="M11" s="25" t="s">
        <v>406</v>
      </c>
      <c r="N11" s="26" t="s">
        <v>407</v>
      </c>
      <c r="O11" s="27" t="s">
        <v>403</v>
      </c>
      <c r="P11" s="305"/>
      <c r="Q11" s="305"/>
      <c r="R11" s="305"/>
      <c r="S11" s="305"/>
      <c r="T11" s="305"/>
      <c r="U11" s="34"/>
      <c r="X11" s="24"/>
      <c r="Y11" s="24"/>
      <c r="Z11" s="24"/>
      <c r="AH11" s="24"/>
      <c r="AI11" s="24"/>
    </row>
    <row r="12" spans="1:46" ht="15" thickTop="1" x14ac:dyDescent="0.3">
      <c r="A12" s="24"/>
      <c r="B12" s="24"/>
      <c r="C12" s="32"/>
      <c r="D12" s="35" t="s">
        <v>408</v>
      </c>
      <c r="E12" s="36" t="s">
        <v>188</v>
      </c>
      <c r="F12" s="37" t="s">
        <v>288</v>
      </c>
      <c r="G12" s="37" t="s">
        <v>370</v>
      </c>
      <c r="H12" s="26" t="s">
        <v>300</v>
      </c>
      <c r="I12" s="245" t="s">
        <v>301</v>
      </c>
      <c r="J12" s="34"/>
      <c r="L12" s="33"/>
      <c r="M12" s="25" t="s">
        <v>409</v>
      </c>
      <c r="N12" s="26" t="s">
        <v>410</v>
      </c>
      <c r="O12" s="27" t="s">
        <v>411</v>
      </c>
      <c r="P12" s="305"/>
      <c r="Q12" s="305"/>
      <c r="R12" s="305"/>
      <c r="S12" s="305"/>
      <c r="T12" s="305"/>
      <c r="U12" s="34"/>
    </row>
    <row r="13" spans="1:46" x14ac:dyDescent="0.3">
      <c r="C13" s="33"/>
      <c r="D13" s="35" t="s">
        <v>412</v>
      </c>
      <c r="E13" s="36" t="s">
        <v>189</v>
      </c>
      <c r="F13" s="50" t="s">
        <v>289</v>
      </c>
      <c r="G13" s="50" t="s">
        <v>371</v>
      </c>
      <c r="H13" s="26" t="s">
        <v>300</v>
      </c>
      <c r="I13" s="245" t="s">
        <v>301</v>
      </c>
      <c r="J13" s="34"/>
      <c r="L13" s="33"/>
      <c r="M13" s="25" t="s">
        <v>413</v>
      </c>
      <c r="N13" s="26" t="s">
        <v>414</v>
      </c>
      <c r="O13" s="27" t="s">
        <v>415</v>
      </c>
      <c r="P13" s="305"/>
      <c r="Q13" s="305"/>
      <c r="R13" s="305"/>
      <c r="S13" s="305"/>
      <c r="T13" s="305"/>
      <c r="U13" s="34"/>
    </row>
    <row r="14" spans="1:46" x14ac:dyDescent="0.3">
      <c r="C14" s="33"/>
      <c r="D14" s="35" t="s">
        <v>416</v>
      </c>
      <c r="E14" s="36" t="s">
        <v>190</v>
      </c>
      <c r="F14" s="37" t="s">
        <v>290</v>
      </c>
      <c r="G14" s="37" t="s">
        <v>372</v>
      </c>
      <c r="H14" s="36" t="s">
        <v>417</v>
      </c>
      <c r="I14" s="65" t="s">
        <v>417</v>
      </c>
      <c r="J14" s="34"/>
      <c r="L14" s="33"/>
      <c r="M14" s="25" t="s">
        <v>418</v>
      </c>
      <c r="N14" s="26" t="s">
        <v>419</v>
      </c>
      <c r="O14" s="27" t="s">
        <v>420</v>
      </c>
      <c r="P14" s="305"/>
      <c r="Q14" s="305"/>
      <c r="R14" s="305"/>
      <c r="S14" s="305"/>
      <c r="T14" s="305"/>
      <c r="U14" s="34"/>
    </row>
    <row r="15" spans="1:46" x14ac:dyDescent="0.3">
      <c r="C15" s="33"/>
      <c r="D15" s="35" t="s">
        <v>421</v>
      </c>
      <c r="E15" s="36" t="s">
        <v>191</v>
      </c>
      <c r="F15" s="50" t="s">
        <v>291</v>
      </c>
      <c r="G15" s="50" t="s">
        <v>373</v>
      </c>
      <c r="H15" s="36" t="s">
        <v>417</v>
      </c>
      <c r="I15" s="65" t="s">
        <v>417</v>
      </c>
      <c r="J15" s="34"/>
      <c r="L15" s="33"/>
      <c r="M15" s="25" t="s">
        <v>422</v>
      </c>
      <c r="N15" s="26" t="s">
        <v>423</v>
      </c>
      <c r="O15" s="27" t="s">
        <v>424</v>
      </c>
      <c r="P15" s="305"/>
      <c r="Q15" s="305" t="s">
        <v>635</v>
      </c>
      <c r="R15" s="305"/>
      <c r="S15" s="305"/>
      <c r="T15" s="305"/>
      <c r="U15" s="34"/>
    </row>
    <row r="16" spans="1:46" x14ac:dyDescent="0.3">
      <c r="C16" s="33"/>
      <c r="D16" s="35" t="s">
        <v>425</v>
      </c>
      <c r="E16" s="36" t="s">
        <v>192</v>
      </c>
      <c r="F16" s="37" t="s">
        <v>292</v>
      </c>
      <c r="G16" s="37" t="s">
        <v>374</v>
      </c>
      <c r="H16" s="246" t="s">
        <v>417</v>
      </c>
      <c r="I16" s="247" t="s">
        <v>417</v>
      </c>
      <c r="J16" s="34"/>
      <c r="L16" s="33"/>
      <c r="M16" s="25" t="s">
        <v>426</v>
      </c>
      <c r="N16" s="26" t="s">
        <v>427</v>
      </c>
      <c r="O16" s="27" t="s">
        <v>428</v>
      </c>
      <c r="P16" s="305"/>
      <c r="Q16" s="305"/>
      <c r="R16" s="305"/>
      <c r="S16" s="305"/>
      <c r="T16" s="305"/>
      <c r="U16" s="34"/>
    </row>
    <row r="17" spans="3:21" x14ac:dyDescent="0.3">
      <c r="C17" s="33"/>
      <c r="D17" s="35" t="s">
        <v>429</v>
      </c>
      <c r="E17" s="254" t="s">
        <v>193</v>
      </c>
      <c r="F17" s="37" t="s">
        <v>293</v>
      </c>
      <c r="G17" s="37" t="s">
        <v>375</v>
      </c>
      <c r="H17" s="246" t="s">
        <v>300</v>
      </c>
      <c r="I17" s="247" t="s">
        <v>301</v>
      </c>
      <c r="J17" s="34"/>
      <c r="L17" s="33"/>
      <c r="M17" s="25" t="s">
        <v>430</v>
      </c>
      <c r="N17" s="26" t="s">
        <v>431</v>
      </c>
      <c r="O17" s="27" t="s">
        <v>432</v>
      </c>
      <c r="P17" s="305"/>
      <c r="Q17" s="305"/>
      <c r="R17" s="305"/>
      <c r="S17" s="305"/>
      <c r="T17" s="305"/>
      <c r="U17" s="34"/>
    </row>
    <row r="18" spans="3:21" ht="15" thickBot="1" x14ac:dyDescent="0.35">
      <c r="C18" s="33"/>
      <c r="D18" s="38" t="s">
        <v>433</v>
      </c>
      <c r="E18" s="252" t="s">
        <v>194</v>
      </c>
      <c r="F18" s="253" t="s">
        <v>294</v>
      </c>
      <c r="G18" s="253" t="s">
        <v>376</v>
      </c>
      <c r="H18" s="39" t="s">
        <v>434</v>
      </c>
      <c r="I18" s="66" t="s">
        <v>435</v>
      </c>
      <c r="J18" s="34"/>
      <c r="L18" s="33"/>
      <c r="M18" s="25" t="s">
        <v>436</v>
      </c>
      <c r="N18" s="26" t="s">
        <v>437</v>
      </c>
      <c r="O18" s="27" t="s">
        <v>438</v>
      </c>
      <c r="P18" s="305"/>
      <c r="Q18" s="305"/>
      <c r="R18" s="305"/>
      <c r="S18" s="305"/>
      <c r="T18" s="305"/>
      <c r="U18" s="34"/>
    </row>
    <row r="19" spans="3:21" ht="15" thickTop="1" x14ac:dyDescent="0.3">
      <c r="D19" s="24"/>
      <c r="E19" s="24"/>
      <c r="F19" s="24"/>
      <c r="G19" s="24"/>
      <c r="H19" s="24"/>
      <c r="I19" s="24"/>
      <c r="L19" s="33"/>
      <c r="M19" s="25" t="s">
        <v>439</v>
      </c>
      <c r="N19" s="26" t="s">
        <v>440</v>
      </c>
      <c r="O19" s="27" t="s">
        <v>441</v>
      </c>
      <c r="P19" s="305"/>
      <c r="Q19" s="305"/>
      <c r="R19" s="305"/>
      <c r="S19" s="305"/>
      <c r="T19" s="305"/>
      <c r="U19" s="34"/>
    </row>
    <row r="20" spans="3:21" x14ac:dyDescent="0.3">
      <c r="L20" s="33"/>
      <c r="M20" s="25" t="s">
        <v>442</v>
      </c>
      <c r="N20" s="26" t="s">
        <v>443</v>
      </c>
      <c r="O20" s="27" t="s">
        <v>444</v>
      </c>
      <c r="P20" s="305"/>
      <c r="Q20" s="305"/>
      <c r="R20" s="305"/>
      <c r="S20" s="305"/>
      <c r="T20" s="305"/>
      <c r="U20" s="34"/>
    </row>
    <row r="21" spans="3:21" x14ac:dyDescent="0.3">
      <c r="L21" s="33"/>
      <c r="M21" s="25" t="s">
        <v>445</v>
      </c>
      <c r="N21" s="26" t="s">
        <v>446</v>
      </c>
      <c r="O21" s="27" t="s">
        <v>447</v>
      </c>
      <c r="P21" s="305"/>
      <c r="Q21" s="305"/>
      <c r="R21" s="305"/>
      <c r="S21" s="305"/>
      <c r="T21" s="305"/>
      <c r="U21" s="34"/>
    </row>
    <row r="22" spans="3:21" x14ac:dyDescent="0.3">
      <c r="L22" s="33"/>
      <c r="M22" s="25" t="s">
        <v>448</v>
      </c>
      <c r="N22" s="26" t="s">
        <v>449</v>
      </c>
      <c r="O22" s="27" t="s">
        <v>450</v>
      </c>
      <c r="P22" s="305"/>
      <c r="Q22" s="305"/>
      <c r="R22" s="305"/>
      <c r="S22" s="305"/>
      <c r="T22" s="305"/>
      <c r="U22" s="34"/>
    </row>
    <row r="23" spans="3:21" x14ac:dyDescent="0.3">
      <c r="L23" s="33"/>
      <c r="M23" s="25" t="s">
        <v>451</v>
      </c>
      <c r="N23" s="26" t="s">
        <v>452</v>
      </c>
      <c r="O23" s="27" t="s">
        <v>453</v>
      </c>
      <c r="P23" s="305"/>
      <c r="Q23" s="305"/>
      <c r="R23" s="305"/>
      <c r="S23" s="305"/>
      <c r="T23" s="305"/>
      <c r="U23" s="34"/>
    </row>
    <row r="24" spans="3:21" x14ac:dyDescent="0.3">
      <c r="L24" s="33"/>
      <c r="M24" s="25" t="s">
        <v>454</v>
      </c>
      <c r="N24" s="26" t="s">
        <v>455</v>
      </c>
      <c r="O24" s="27" t="s">
        <v>456</v>
      </c>
      <c r="P24" s="305"/>
      <c r="Q24" s="305"/>
      <c r="R24" s="305"/>
      <c r="S24" s="305"/>
      <c r="T24" s="305"/>
      <c r="U24" s="34"/>
    </row>
    <row r="25" spans="3:21" x14ac:dyDescent="0.3">
      <c r="L25" s="33"/>
      <c r="M25" s="25" t="s">
        <v>457</v>
      </c>
      <c r="N25" s="26" t="s">
        <v>458</v>
      </c>
      <c r="O25" s="27" t="s">
        <v>459</v>
      </c>
      <c r="P25" s="305"/>
      <c r="Q25" s="305"/>
      <c r="R25" s="305"/>
      <c r="S25" s="305"/>
      <c r="T25" s="305"/>
      <c r="U25" s="34"/>
    </row>
    <row r="26" spans="3:21" x14ac:dyDescent="0.3">
      <c r="L26" s="33"/>
      <c r="M26" s="25" t="s">
        <v>460</v>
      </c>
      <c r="N26" s="26" t="s">
        <v>461</v>
      </c>
      <c r="O26" s="27" t="s">
        <v>462</v>
      </c>
      <c r="P26" s="305"/>
      <c r="Q26" s="305"/>
      <c r="R26" s="305"/>
      <c r="S26" s="305"/>
      <c r="T26" s="305"/>
      <c r="U26" s="34"/>
    </row>
    <row r="27" spans="3:21" x14ac:dyDescent="0.3">
      <c r="L27" s="33"/>
      <c r="M27" s="25" t="s">
        <v>463</v>
      </c>
      <c r="N27" s="26" t="s">
        <v>464</v>
      </c>
      <c r="O27" s="27" t="s">
        <v>465</v>
      </c>
      <c r="P27" s="305"/>
      <c r="Q27" s="305"/>
      <c r="R27" s="305"/>
      <c r="S27" s="305"/>
      <c r="T27" s="305"/>
      <c r="U27" s="34"/>
    </row>
    <row r="28" spans="3:21" x14ac:dyDescent="0.3">
      <c r="L28" s="33"/>
      <c r="M28" s="25" t="s">
        <v>466</v>
      </c>
      <c r="N28" s="26" t="s">
        <v>467</v>
      </c>
      <c r="O28" s="27" t="s">
        <v>468</v>
      </c>
      <c r="P28" s="305"/>
      <c r="Q28" s="305"/>
      <c r="R28" s="305"/>
      <c r="S28" s="305"/>
      <c r="T28" s="305"/>
      <c r="U28" s="34"/>
    </row>
    <row r="29" spans="3:21" x14ac:dyDescent="0.3">
      <c r="L29" s="33"/>
      <c r="M29" s="25" t="s">
        <v>469</v>
      </c>
      <c r="N29" s="26" t="s">
        <v>154</v>
      </c>
      <c r="O29" s="27" t="s">
        <v>470</v>
      </c>
      <c r="P29" s="305"/>
      <c r="Q29" s="305"/>
      <c r="R29" s="305"/>
      <c r="S29" s="305"/>
      <c r="T29" s="305"/>
      <c r="U29" s="34"/>
    </row>
    <row r="30" spans="3:21" x14ac:dyDescent="0.3">
      <c r="L30" s="33"/>
      <c r="M30" s="25" t="s">
        <v>471</v>
      </c>
      <c r="N30" s="26" t="s">
        <v>472</v>
      </c>
      <c r="O30" s="27" t="s">
        <v>473</v>
      </c>
      <c r="P30" s="305"/>
      <c r="Q30" s="305"/>
      <c r="R30" s="305"/>
      <c r="S30" s="305"/>
      <c r="T30" s="305"/>
      <c r="U30" s="34"/>
    </row>
    <row r="31" spans="3:21" x14ac:dyDescent="0.3">
      <c r="L31" s="33"/>
      <c r="M31" s="25" t="s">
        <v>474</v>
      </c>
      <c r="N31" s="26" t="s">
        <v>475</v>
      </c>
      <c r="O31" s="27" t="s">
        <v>476</v>
      </c>
      <c r="P31" s="305"/>
      <c r="Q31" s="305"/>
      <c r="R31" s="305"/>
      <c r="S31" s="305"/>
      <c r="T31" s="305"/>
      <c r="U31" s="34"/>
    </row>
    <row r="32" spans="3:21" x14ac:dyDescent="0.3">
      <c r="L32" s="33"/>
      <c r="M32" s="25" t="s">
        <v>477</v>
      </c>
      <c r="N32" s="26" t="s">
        <v>478</v>
      </c>
      <c r="O32" s="27" t="s">
        <v>479</v>
      </c>
      <c r="P32" s="305" t="s">
        <v>635</v>
      </c>
      <c r="Q32" s="305"/>
      <c r="R32" s="305"/>
      <c r="S32" s="305"/>
      <c r="T32" s="305"/>
      <c r="U32" s="34"/>
    </row>
    <row r="33" spans="12:21" x14ac:dyDescent="0.3">
      <c r="L33" s="33"/>
      <c r="M33" s="25" t="s">
        <v>480</v>
      </c>
      <c r="N33" s="26" t="s">
        <v>481</v>
      </c>
      <c r="O33" s="27" t="s">
        <v>482</v>
      </c>
      <c r="P33" s="305"/>
      <c r="Q33" s="305"/>
      <c r="R33" s="305"/>
      <c r="S33" s="305"/>
      <c r="T33" s="305"/>
      <c r="U33" s="34"/>
    </row>
    <row r="34" spans="12:21" x14ac:dyDescent="0.3">
      <c r="L34" s="33"/>
      <c r="M34" s="25" t="s">
        <v>483</v>
      </c>
      <c r="N34" s="26" t="s">
        <v>484</v>
      </c>
      <c r="O34" s="27" t="s">
        <v>485</v>
      </c>
      <c r="P34" s="305"/>
      <c r="Q34" s="305" t="s">
        <v>635</v>
      </c>
      <c r="R34" s="305"/>
      <c r="S34" s="305"/>
      <c r="T34" s="305"/>
      <c r="U34" s="34"/>
    </row>
    <row r="35" spans="12:21" x14ac:dyDescent="0.3">
      <c r="L35" s="33"/>
      <c r="M35" s="25" t="s">
        <v>486</v>
      </c>
      <c r="N35" s="26" t="s">
        <v>487</v>
      </c>
      <c r="O35" s="27" t="s">
        <v>488</v>
      </c>
      <c r="P35" s="305" t="s">
        <v>635</v>
      </c>
      <c r="Q35" s="305"/>
      <c r="R35" s="305"/>
      <c r="S35" s="305"/>
      <c r="T35" s="305"/>
      <c r="U35" s="34"/>
    </row>
    <row r="36" spans="12:21" x14ac:dyDescent="0.3">
      <c r="L36" s="33"/>
      <c r="M36" s="25" t="s">
        <v>489</v>
      </c>
      <c r="N36" s="26" t="s">
        <v>490</v>
      </c>
      <c r="O36" s="27" t="s">
        <v>491</v>
      </c>
      <c r="P36" s="305" t="s">
        <v>635</v>
      </c>
      <c r="Q36" s="305"/>
      <c r="R36" s="305"/>
      <c r="S36" s="305"/>
      <c r="T36" s="305"/>
      <c r="U36" s="34"/>
    </row>
    <row r="37" spans="12:21" x14ac:dyDescent="0.3">
      <c r="L37" s="33"/>
      <c r="M37" s="25" t="s">
        <v>492</v>
      </c>
      <c r="N37" s="26" t="s">
        <v>493</v>
      </c>
      <c r="O37" s="27" t="s">
        <v>494</v>
      </c>
      <c r="P37" s="305"/>
      <c r="Q37" s="305"/>
      <c r="R37" s="305"/>
      <c r="S37" s="305"/>
      <c r="T37" s="305"/>
      <c r="U37" s="34"/>
    </row>
    <row r="38" spans="12:21" x14ac:dyDescent="0.3">
      <c r="L38" s="33"/>
      <c r="M38" s="25" t="s">
        <v>495</v>
      </c>
      <c r="N38" s="26" t="s">
        <v>496</v>
      </c>
      <c r="O38" s="27" t="s">
        <v>497</v>
      </c>
      <c r="P38" s="305"/>
      <c r="Q38" s="305" t="s">
        <v>635</v>
      </c>
      <c r="R38" s="305"/>
      <c r="S38" s="305"/>
      <c r="T38" s="305"/>
      <c r="U38" s="34"/>
    </row>
    <row r="39" spans="12:21" x14ac:dyDescent="0.3">
      <c r="L39" s="33"/>
      <c r="M39" s="25" t="s">
        <v>498</v>
      </c>
      <c r="N39" s="26" t="s">
        <v>499</v>
      </c>
      <c r="O39" s="27" t="s">
        <v>500</v>
      </c>
      <c r="P39" s="305"/>
      <c r="Q39" s="305"/>
      <c r="R39" s="305"/>
      <c r="S39" s="305"/>
      <c r="T39" s="305"/>
      <c r="U39" s="34"/>
    </row>
    <row r="40" spans="12:21" x14ac:dyDescent="0.3">
      <c r="L40" s="33"/>
      <c r="M40" s="25" t="s">
        <v>501</v>
      </c>
      <c r="N40" s="26" t="s">
        <v>502</v>
      </c>
      <c r="O40" s="27" t="s">
        <v>503</v>
      </c>
      <c r="P40" s="305"/>
      <c r="Q40" s="305" t="s">
        <v>635</v>
      </c>
      <c r="R40" s="305"/>
      <c r="S40" s="305"/>
      <c r="T40" s="305"/>
      <c r="U40" s="34"/>
    </row>
    <row r="41" spans="12:21" x14ac:dyDescent="0.3">
      <c r="L41" s="33"/>
      <c r="M41" s="25" t="s">
        <v>504</v>
      </c>
      <c r="N41" s="26" t="s">
        <v>505</v>
      </c>
      <c r="O41" s="27" t="s">
        <v>506</v>
      </c>
      <c r="P41" s="305"/>
      <c r="Q41" s="305" t="s">
        <v>635</v>
      </c>
      <c r="R41" s="305"/>
      <c r="S41" s="305"/>
      <c r="T41" s="305"/>
      <c r="U41" s="34"/>
    </row>
    <row r="42" spans="12:21" x14ac:dyDescent="0.3">
      <c r="L42" s="33"/>
      <c r="M42" s="25" t="s">
        <v>507</v>
      </c>
      <c r="N42" s="26" t="s">
        <v>508</v>
      </c>
      <c r="O42" s="27" t="s">
        <v>509</v>
      </c>
      <c r="P42" s="305"/>
      <c r="Q42" s="305" t="s">
        <v>635</v>
      </c>
      <c r="R42" s="305"/>
      <c r="S42" s="305"/>
      <c r="T42" s="305"/>
      <c r="U42" s="34"/>
    </row>
    <row r="43" spans="12:21" x14ac:dyDescent="0.3">
      <c r="L43" s="33"/>
      <c r="M43" s="25" t="s">
        <v>510</v>
      </c>
      <c r="N43" s="26" t="s">
        <v>511</v>
      </c>
      <c r="O43" s="27" t="s">
        <v>512</v>
      </c>
      <c r="P43" s="305"/>
      <c r="Q43" s="305" t="s">
        <v>635</v>
      </c>
      <c r="R43" s="305"/>
      <c r="S43" s="305"/>
      <c r="T43" s="305"/>
      <c r="U43" s="34"/>
    </row>
    <row r="44" spans="12:21" x14ac:dyDescent="0.3">
      <c r="L44" s="33"/>
      <c r="M44" s="25" t="s">
        <v>513</v>
      </c>
      <c r="N44" s="26" t="s">
        <v>514</v>
      </c>
      <c r="O44" s="27" t="s">
        <v>515</v>
      </c>
      <c r="P44" s="305" t="s">
        <v>635</v>
      </c>
      <c r="Q44" s="305"/>
      <c r="R44" s="305"/>
      <c r="S44" s="305"/>
      <c r="T44" s="305"/>
      <c r="U44" s="34"/>
    </row>
    <row r="45" spans="12:21" x14ac:dyDescent="0.3">
      <c r="L45" s="33"/>
      <c r="M45" s="25" t="s">
        <v>516</v>
      </c>
      <c r="N45" s="26" t="s">
        <v>517</v>
      </c>
      <c r="O45" s="27" t="s">
        <v>518</v>
      </c>
      <c r="P45" s="305" t="s">
        <v>635</v>
      </c>
      <c r="Q45" s="305"/>
      <c r="R45" s="305"/>
      <c r="S45" s="305"/>
      <c r="T45" s="305"/>
      <c r="U45" s="34"/>
    </row>
    <row r="46" spans="12:21" x14ac:dyDescent="0.3">
      <c r="L46" s="33"/>
      <c r="M46" s="25" t="s">
        <v>519</v>
      </c>
      <c r="N46" s="26" t="s">
        <v>520</v>
      </c>
      <c r="O46" s="27" t="s">
        <v>521</v>
      </c>
      <c r="P46" s="305"/>
      <c r="Q46" s="305" t="s">
        <v>635</v>
      </c>
      <c r="R46" s="305"/>
      <c r="S46" s="305"/>
      <c r="T46" s="305"/>
      <c r="U46" s="34"/>
    </row>
    <row r="47" spans="12:21" x14ac:dyDescent="0.3">
      <c r="L47" s="33"/>
      <c r="M47" s="25" t="s">
        <v>522</v>
      </c>
      <c r="N47" s="26" t="s">
        <v>523</v>
      </c>
      <c r="O47" s="27" t="s">
        <v>524</v>
      </c>
      <c r="P47" s="305" t="s">
        <v>635</v>
      </c>
      <c r="Q47" s="305"/>
      <c r="R47" s="305"/>
      <c r="S47" s="305"/>
      <c r="T47" s="305"/>
      <c r="U47" s="34"/>
    </row>
    <row r="48" spans="12:21" x14ac:dyDescent="0.3">
      <c r="L48" s="33"/>
      <c r="M48" s="25" t="s">
        <v>525</v>
      </c>
      <c r="N48" s="26" t="s">
        <v>526</v>
      </c>
      <c r="O48" s="27" t="s">
        <v>527</v>
      </c>
      <c r="P48" s="305"/>
      <c r="Q48" s="305" t="s">
        <v>635</v>
      </c>
      <c r="R48" s="305"/>
      <c r="S48" s="305"/>
      <c r="T48" s="305"/>
      <c r="U48" s="34"/>
    </row>
    <row r="49" spans="12:21" x14ac:dyDescent="0.3">
      <c r="L49" s="33"/>
      <c r="M49" s="25" t="s">
        <v>528</v>
      </c>
      <c r="N49" s="26" t="s">
        <v>529</v>
      </c>
      <c r="O49" s="27" t="s">
        <v>530</v>
      </c>
      <c r="P49" s="305"/>
      <c r="Q49" s="305"/>
      <c r="R49" s="305"/>
      <c r="S49" s="305"/>
      <c r="T49" s="305"/>
      <c r="U49" s="34"/>
    </row>
    <row r="50" spans="12:21" x14ac:dyDescent="0.3">
      <c r="L50" s="33"/>
      <c r="M50" s="25" t="s">
        <v>531</v>
      </c>
      <c r="N50" s="26" t="s">
        <v>532</v>
      </c>
      <c r="O50" s="27" t="s">
        <v>533</v>
      </c>
      <c r="P50" s="306" t="s">
        <v>635</v>
      </c>
      <c r="Q50" s="306"/>
      <c r="R50" s="306"/>
      <c r="S50" s="306"/>
      <c r="T50" s="306"/>
      <c r="U50" s="34"/>
    </row>
    <row r="51" spans="12:21" x14ac:dyDescent="0.3">
      <c r="L51" s="33"/>
      <c r="M51" s="25" t="s">
        <v>534</v>
      </c>
      <c r="N51" s="26" t="s">
        <v>535</v>
      </c>
      <c r="O51" s="27" t="s">
        <v>536</v>
      </c>
      <c r="P51" s="305" t="s">
        <v>635</v>
      </c>
      <c r="Q51" s="305"/>
      <c r="R51" s="305"/>
      <c r="S51" s="305"/>
      <c r="T51" s="305"/>
      <c r="U51" s="34"/>
    </row>
    <row r="52" spans="12:21" x14ac:dyDescent="0.3">
      <c r="L52" s="33"/>
      <c r="M52" s="25" t="s">
        <v>537</v>
      </c>
      <c r="N52" s="26" t="s">
        <v>538</v>
      </c>
      <c r="O52" s="27" t="s">
        <v>539</v>
      </c>
      <c r="P52" s="305" t="s">
        <v>635</v>
      </c>
      <c r="Q52" s="305"/>
      <c r="R52" s="305"/>
      <c r="S52" s="305"/>
      <c r="T52" s="305"/>
      <c r="U52" s="34"/>
    </row>
    <row r="53" spans="12:21" x14ac:dyDescent="0.3">
      <c r="L53" s="33"/>
      <c r="M53" s="25" t="s">
        <v>540</v>
      </c>
      <c r="N53" s="26" t="s">
        <v>541</v>
      </c>
      <c r="O53" s="27" t="s">
        <v>542</v>
      </c>
      <c r="P53" s="305" t="s">
        <v>635</v>
      </c>
      <c r="Q53" s="305"/>
      <c r="R53" s="305"/>
      <c r="S53" s="305"/>
      <c r="T53" s="305"/>
      <c r="U53" s="34"/>
    </row>
    <row r="54" spans="12:21" x14ac:dyDescent="0.3">
      <c r="L54" s="33"/>
      <c r="M54" s="25" t="s">
        <v>543</v>
      </c>
      <c r="N54" s="26" t="s">
        <v>544</v>
      </c>
      <c r="O54" s="27" t="s">
        <v>545</v>
      </c>
      <c r="P54" s="305" t="s">
        <v>635</v>
      </c>
      <c r="Q54" s="305"/>
      <c r="R54" s="305"/>
      <c r="S54" s="305"/>
      <c r="T54" s="305"/>
      <c r="U54" s="34"/>
    </row>
    <row r="55" spans="12:21" x14ac:dyDescent="0.3">
      <c r="L55" s="33"/>
      <c r="M55" s="25" t="s">
        <v>546</v>
      </c>
      <c r="N55" s="26" t="s">
        <v>547</v>
      </c>
      <c r="O55" s="27" t="s">
        <v>548</v>
      </c>
      <c r="P55" s="305" t="s">
        <v>635</v>
      </c>
      <c r="Q55" s="305"/>
      <c r="R55" s="305"/>
      <c r="S55" s="305"/>
      <c r="T55" s="305"/>
      <c r="U55" s="34"/>
    </row>
    <row r="56" spans="12:21" x14ac:dyDescent="0.3">
      <c r="L56" s="33"/>
      <c r="M56" s="25" t="s">
        <v>549</v>
      </c>
      <c r="N56" s="26" t="s">
        <v>550</v>
      </c>
      <c r="O56" s="27" t="s">
        <v>551</v>
      </c>
      <c r="P56" s="305"/>
      <c r="Q56" s="305" t="s">
        <v>635</v>
      </c>
      <c r="R56" s="305"/>
      <c r="S56" s="305"/>
      <c r="T56" s="305"/>
      <c r="U56" s="34"/>
    </row>
    <row r="57" spans="12:21" x14ac:dyDescent="0.3">
      <c r="L57" s="33"/>
      <c r="M57" s="25" t="s">
        <v>552</v>
      </c>
      <c r="N57" s="26" t="s">
        <v>553</v>
      </c>
      <c r="O57" s="27" t="s">
        <v>554</v>
      </c>
      <c r="P57" s="305" t="s">
        <v>635</v>
      </c>
      <c r="Q57" s="305"/>
      <c r="R57" s="305"/>
      <c r="S57" s="305"/>
      <c r="T57" s="305"/>
      <c r="U57" s="34"/>
    </row>
    <row r="58" spans="12:21" x14ac:dyDescent="0.3">
      <c r="L58" s="33"/>
      <c r="M58" s="25" t="s">
        <v>555</v>
      </c>
      <c r="N58" s="26" t="s">
        <v>556</v>
      </c>
      <c r="O58" s="27" t="s">
        <v>557</v>
      </c>
      <c r="P58" s="305" t="s">
        <v>635</v>
      </c>
      <c r="Q58" s="305"/>
      <c r="R58" s="305"/>
      <c r="S58" s="305"/>
      <c r="T58" s="305"/>
      <c r="U58" s="34"/>
    </row>
    <row r="59" spans="12:21" x14ac:dyDescent="0.3">
      <c r="L59" s="33"/>
      <c r="M59" s="25" t="s">
        <v>558</v>
      </c>
      <c r="N59" s="26" t="s">
        <v>559</v>
      </c>
      <c r="O59" s="27" t="s">
        <v>560</v>
      </c>
      <c r="P59" s="305" t="s">
        <v>635</v>
      </c>
      <c r="Q59" s="305"/>
      <c r="R59" s="305"/>
      <c r="S59" s="305"/>
      <c r="T59" s="305"/>
      <c r="U59" s="34"/>
    </row>
    <row r="60" spans="12:21" x14ac:dyDescent="0.3">
      <c r="L60" s="33"/>
      <c r="M60" s="25" t="s">
        <v>561</v>
      </c>
      <c r="N60" s="26" t="s">
        <v>562</v>
      </c>
      <c r="O60" s="27" t="s">
        <v>563</v>
      </c>
      <c r="P60" s="305" t="s">
        <v>635</v>
      </c>
      <c r="Q60" s="305"/>
      <c r="R60" s="305"/>
      <c r="S60" s="305"/>
      <c r="T60" s="305"/>
      <c r="U60" s="34"/>
    </row>
    <row r="61" spans="12:21" x14ac:dyDescent="0.3">
      <c r="L61" s="33"/>
      <c r="M61" s="25" t="s">
        <v>564</v>
      </c>
      <c r="N61" s="26" t="s">
        <v>565</v>
      </c>
      <c r="O61" s="27" t="s">
        <v>566</v>
      </c>
      <c r="P61" s="305"/>
      <c r="Q61" s="305"/>
      <c r="R61" s="305" t="s">
        <v>635</v>
      </c>
      <c r="S61" s="305"/>
      <c r="T61" s="305"/>
      <c r="U61" s="34"/>
    </row>
    <row r="62" spans="12:21" x14ac:dyDescent="0.3">
      <c r="L62" s="33"/>
      <c r="M62" s="25" t="s">
        <v>567</v>
      </c>
      <c r="N62" s="26" t="s">
        <v>568</v>
      </c>
      <c r="O62" s="27" t="s">
        <v>569</v>
      </c>
      <c r="P62" s="305"/>
      <c r="Q62" s="305"/>
      <c r="R62" s="305" t="s">
        <v>635</v>
      </c>
      <c r="S62" s="305"/>
      <c r="T62" s="305"/>
      <c r="U62" s="34"/>
    </row>
    <row r="63" spans="12:21" x14ac:dyDescent="0.3">
      <c r="L63" s="33"/>
      <c r="M63" s="25" t="s">
        <v>570</v>
      </c>
      <c r="N63" s="26" t="s">
        <v>571</v>
      </c>
      <c r="O63" s="27" t="s">
        <v>572</v>
      </c>
      <c r="P63" s="305"/>
      <c r="Q63" s="305"/>
      <c r="R63" s="305"/>
      <c r="S63" s="305"/>
      <c r="T63" s="305"/>
      <c r="U63" s="34"/>
    </row>
    <row r="64" spans="12:21" x14ac:dyDescent="0.3">
      <c r="L64" s="33"/>
      <c r="M64" s="25" t="s">
        <v>573</v>
      </c>
      <c r="N64" s="26" t="s">
        <v>574</v>
      </c>
      <c r="O64" s="27" t="s">
        <v>575</v>
      </c>
      <c r="P64" s="305"/>
      <c r="Q64" s="305" t="s">
        <v>635</v>
      </c>
      <c r="R64" s="305"/>
      <c r="S64" s="305"/>
      <c r="T64" s="305"/>
      <c r="U64" s="34"/>
    </row>
    <row r="65" spans="12:21" x14ac:dyDescent="0.3">
      <c r="L65" s="33"/>
      <c r="M65" s="25" t="s">
        <v>576</v>
      </c>
      <c r="N65" s="26" t="s">
        <v>577</v>
      </c>
      <c r="O65" s="27" t="s">
        <v>578</v>
      </c>
      <c r="P65" s="305"/>
      <c r="Q65" s="305" t="s">
        <v>635</v>
      </c>
      <c r="R65" s="305"/>
      <c r="S65" s="305"/>
      <c r="T65" s="305"/>
      <c r="U65" s="34"/>
    </row>
    <row r="66" spans="12:21" x14ac:dyDescent="0.3">
      <c r="L66" s="33"/>
      <c r="M66" s="25" t="s">
        <v>579</v>
      </c>
      <c r="N66" s="26" t="s">
        <v>580</v>
      </c>
      <c r="O66" s="27" t="s">
        <v>581</v>
      </c>
      <c r="P66" s="305"/>
      <c r="Q66" s="305"/>
      <c r="R66" s="305"/>
      <c r="S66" s="305"/>
      <c r="T66" s="305"/>
      <c r="U66" s="34"/>
    </row>
    <row r="67" spans="12:21" x14ac:dyDescent="0.3">
      <c r="L67" s="33"/>
      <c r="M67" s="25" t="s">
        <v>669</v>
      </c>
      <c r="N67" s="26" t="s">
        <v>670</v>
      </c>
      <c r="O67" s="27" t="s">
        <v>671</v>
      </c>
      <c r="P67" s="305"/>
      <c r="Q67" s="305"/>
      <c r="R67" s="305"/>
      <c r="S67" s="305" t="s">
        <v>635</v>
      </c>
      <c r="T67" s="305"/>
      <c r="U67" s="34"/>
    </row>
    <row r="68" spans="12:21" x14ac:dyDescent="0.3">
      <c r="L68" s="33"/>
      <c r="M68" s="25" t="s">
        <v>672</v>
      </c>
      <c r="N68" s="26" t="s">
        <v>673</v>
      </c>
      <c r="O68" s="27" t="s">
        <v>674</v>
      </c>
      <c r="P68" s="305"/>
      <c r="Q68" s="305"/>
      <c r="R68" s="305"/>
      <c r="S68" s="305" t="s">
        <v>635</v>
      </c>
      <c r="T68" s="305"/>
      <c r="U68" s="34"/>
    </row>
    <row r="69" spans="12:21" x14ac:dyDescent="0.3">
      <c r="L69" s="33"/>
      <c r="M69" s="25" t="s">
        <v>675</v>
      </c>
      <c r="N69" s="26" t="s">
        <v>676</v>
      </c>
      <c r="O69" s="27" t="s">
        <v>677</v>
      </c>
      <c r="P69" s="305"/>
      <c r="Q69" s="305"/>
      <c r="R69" s="305"/>
      <c r="S69" s="305" t="s">
        <v>635</v>
      </c>
      <c r="T69" s="305"/>
      <c r="U69" s="34"/>
    </row>
    <row r="70" spans="12:21" x14ac:dyDescent="0.3">
      <c r="L70" s="33"/>
      <c r="M70" s="25" t="s">
        <v>678</v>
      </c>
      <c r="N70" s="26" t="s">
        <v>679</v>
      </c>
      <c r="O70" s="27" t="s">
        <v>680</v>
      </c>
      <c r="P70" s="305"/>
      <c r="Q70" s="305"/>
      <c r="R70" s="305"/>
      <c r="S70" s="305" t="s">
        <v>635</v>
      </c>
      <c r="T70" s="305"/>
      <c r="U70" s="34"/>
    </row>
    <row r="71" spans="12:21" x14ac:dyDescent="0.3">
      <c r="M71" s="25" t="s">
        <v>681</v>
      </c>
      <c r="N71" s="26" t="s">
        <v>682</v>
      </c>
      <c r="O71" s="27" t="s">
        <v>683</v>
      </c>
      <c r="P71" s="305"/>
      <c r="Q71" s="305"/>
      <c r="R71" s="305"/>
      <c r="S71" s="305"/>
      <c r="T71" s="305" t="s">
        <v>635</v>
      </c>
    </row>
    <row r="72" spans="12:21" x14ac:dyDescent="0.3">
      <c r="M72" s="25" t="s">
        <v>684</v>
      </c>
      <c r="N72" s="26" t="s">
        <v>685</v>
      </c>
      <c r="O72" s="27" t="s">
        <v>686</v>
      </c>
      <c r="P72" s="305"/>
      <c r="Q72" s="305"/>
      <c r="R72" s="305"/>
      <c r="S72" s="305"/>
      <c r="T72" s="305" t="s">
        <v>635</v>
      </c>
    </row>
    <row r="73" spans="12:21" x14ac:dyDescent="0.3">
      <c r="M73" s="25" t="s">
        <v>687</v>
      </c>
      <c r="N73" s="26" t="s">
        <v>688</v>
      </c>
      <c r="O73" s="27" t="s">
        <v>689</v>
      </c>
      <c r="P73" s="305"/>
      <c r="Q73" s="305"/>
      <c r="R73" s="305"/>
      <c r="S73" s="305"/>
      <c r="T73" s="305" t="s">
        <v>635</v>
      </c>
    </row>
    <row r="74" spans="12:21" x14ac:dyDescent="0.3">
      <c r="M74" s="25" t="s">
        <v>690</v>
      </c>
      <c r="N74" s="26" t="s">
        <v>691</v>
      </c>
      <c r="O74" s="27" t="s">
        <v>692</v>
      </c>
      <c r="P74" s="305"/>
      <c r="Q74" s="305"/>
      <c r="R74" s="305"/>
      <c r="S74" s="305"/>
      <c r="T74" s="305" t="s">
        <v>635</v>
      </c>
    </row>
    <row r="75" spans="12:21" ht="15" thickBot="1" x14ac:dyDescent="0.35">
      <c r="M75" s="28" t="s">
        <v>582</v>
      </c>
      <c r="N75" s="60" t="s">
        <v>583</v>
      </c>
      <c r="O75" s="29" t="s">
        <v>584</v>
      </c>
      <c r="P75" s="305"/>
      <c r="Q75" s="305"/>
      <c r="R75" s="305"/>
      <c r="S75" s="305"/>
      <c r="T75" s="305"/>
    </row>
  </sheetData>
  <phoneticPr fontId="22" type="noConversion"/>
  <pageMargins left="0.7" right="0.7" top="0.75" bottom="0.75" header="0.3" footer="0.3"/>
  <pageSetup paperSize="9" orientation="portrait" r:id="rId1"/>
  <ignoredErrors>
    <ignoredError sqref="L2:L5 C2:C1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8D3C0-9892-489E-AD04-1D57CD5AD6D7}">
  <sheetPr codeName="Sheet4"/>
  <dimension ref="A2:AF132"/>
  <sheetViews>
    <sheetView zoomScale="70" zoomScaleNormal="70" workbookViewId="0">
      <selection activeCell="B4" sqref="B4"/>
    </sheetView>
  </sheetViews>
  <sheetFormatPr defaultColWidth="8.6640625" defaultRowHeight="14.4" x14ac:dyDescent="0.3"/>
  <cols>
    <col min="1" max="1" width="41.33203125" customWidth="1"/>
    <col min="2" max="2" width="11.33203125" customWidth="1"/>
    <col min="3" max="3" width="146.5546875" bestFit="1" customWidth="1"/>
    <col min="4" max="4" width="19.33203125" bestFit="1" customWidth="1"/>
    <col min="5" max="5" width="17.33203125" style="177" customWidth="1"/>
    <col min="6" max="8" width="10.33203125" customWidth="1"/>
    <col min="9" max="9" width="3.5546875" bestFit="1" customWidth="1"/>
    <col min="10" max="19" width="7.33203125" customWidth="1"/>
    <col min="20" max="20" width="7.6640625" bestFit="1" customWidth="1"/>
    <col min="21" max="21" width="3.6640625" customWidth="1"/>
    <col min="22" max="32" width="17.33203125" customWidth="1"/>
  </cols>
  <sheetData>
    <row r="2" spans="1:32" ht="18" x14ac:dyDescent="0.35">
      <c r="F2" s="397" t="s">
        <v>585</v>
      </c>
      <c r="G2" s="398"/>
      <c r="H2" s="399"/>
      <c r="J2" s="394" t="s">
        <v>586</v>
      </c>
      <c r="K2" s="395"/>
      <c r="L2" s="395"/>
      <c r="M2" s="395"/>
      <c r="N2" s="395"/>
      <c r="O2" s="395"/>
      <c r="P2" s="395"/>
      <c r="Q2" s="395"/>
      <c r="R2" s="395"/>
      <c r="S2" s="395"/>
      <c r="T2" s="396"/>
      <c r="V2" s="394" t="s">
        <v>586</v>
      </c>
      <c r="W2" s="395"/>
      <c r="X2" s="395"/>
      <c r="Y2" s="395"/>
      <c r="Z2" s="395"/>
      <c r="AA2" s="395"/>
      <c r="AB2" s="395"/>
      <c r="AC2" s="395"/>
      <c r="AD2" s="395"/>
      <c r="AE2" s="395"/>
      <c r="AF2" s="396"/>
    </row>
    <row r="3" spans="1:32" x14ac:dyDescent="0.3">
      <c r="A3" s="400" t="s">
        <v>587</v>
      </c>
      <c r="B3" s="401"/>
      <c r="C3" s="188" t="s">
        <v>588</v>
      </c>
      <c r="D3" s="189" t="s">
        <v>589</v>
      </c>
      <c r="E3" s="190" t="s">
        <v>590</v>
      </c>
      <c r="F3" s="163" t="s">
        <v>591</v>
      </c>
      <c r="G3" s="164" t="s">
        <v>592</v>
      </c>
      <c r="H3" s="165" t="s">
        <v>593</v>
      </c>
      <c r="J3" s="156">
        <v>0</v>
      </c>
      <c r="K3" s="157">
        <v>50</v>
      </c>
      <c r="L3" s="157">
        <v>100</v>
      </c>
      <c r="M3" s="157">
        <v>300</v>
      </c>
      <c r="N3" s="157">
        <v>500</v>
      </c>
      <c r="O3" s="157">
        <v>1000</v>
      </c>
      <c r="P3" s="157">
        <v>3000</v>
      </c>
      <c r="Q3" s="157">
        <v>5000</v>
      </c>
      <c r="R3" s="157">
        <v>10000</v>
      </c>
      <c r="S3" s="157">
        <v>50000</v>
      </c>
      <c r="T3" s="158">
        <v>100000</v>
      </c>
      <c r="V3" s="169">
        <v>0</v>
      </c>
      <c r="W3" s="170">
        <v>50</v>
      </c>
      <c r="X3" s="170">
        <v>100</v>
      </c>
      <c r="Y3" s="170">
        <v>300</v>
      </c>
      <c r="Z3" s="170">
        <v>500</v>
      </c>
      <c r="AA3" s="170">
        <v>1000</v>
      </c>
      <c r="AB3" s="170">
        <v>3000</v>
      </c>
      <c r="AC3" s="170">
        <v>5000</v>
      </c>
      <c r="AD3" s="170">
        <v>10000</v>
      </c>
      <c r="AE3" s="170">
        <v>50000</v>
      </c>
      <c r="AF3" s="171">
        <v>100000</v>
      </c>
    </row>
    <row r="4" spans="1:32" x14ac:dyDescent="0.3">
      <c r="A4" s="167" t="s">
        <v>201</v>
      </c>
      <c r="B4" s="172" t="s">
        <v>594</v>
      </c>
      <c r="C4" s="174" t="s">
        <v>595</v>
      </c>
      <c r="D4" s="172" t="s">
        <v>278</v>
      </c>
      <c r="E4" s="179" t="s">
        <v>596</v>
      </c>
      <c r="F4" s="146">
        <v>300</v>
      </c>
      <c r="G4" s="155">
        <v>3000</v>
      </c>
      <c r="H4" s="162">
        <v>1000000</v>
      </c>
      <c r="J4" s="150" t="str">
        <f t="shared" ref="J4:T9" si="0">IF(J$3&lt;$F4,"NC",IF(J$3&lt;=$G4,"A","B"))</f>
        <v>NC</v>
      </c>
      <c r="K4" s="151" t="str">
        <f t="shared" si="0"/>
        <v>NC</v>
      </c>
      <c r="L4" s="151" t="str">
        <f t="shared" si="0"/>
        <v>NC</v>
      </c>
      <c r="M4" s="151" t="str">
        <f t="shared" si="0"/>
        <v>A</v>
      </c>
      <c r="N4" s="151" t="str">
        <f t="shared" si="0"/>
        <v>A</v>
      </c>
      <c r="O4" s="151" t="str">
        <f t="shared" si="0"/>
        <v>A</v>
      </c>
      <c r="P4" s="151" t="str">
        <f t="shared" si="0"/>
        <v>A</v>
      </c>
      <c r="Q4" s="151" t="str">
        <f t="shared" si="0"/>
        <v>B</v>
      </c>
      <c r="R4" s="151" t="str">
        <f t="shared" si="0"/>
        <v>B</v>
      </c>
      <c r="S4" s="151" t="str">
        <f t="shared" si="0"/>
        <v>B</v>
      </c>
      <c r="T4" s="152" t="str">
        <f t="shared" si="0"/>
        <v>B</v>
      </c>
      <c r="V4" s="150" t="str">
        <f>IF(J4="NC",J4, _xlfn.CONCAT($B4," ",J4))</f>
        <v>NC</v>
      </c>
      <c r="W4" s="151" t="str">
        <f t="shared" ref="W4" si="1">IF(K4="NC",K4, _xlfn.CONCAT($B4," ",K4))</f>
        <v>NC</v>
      </c>
      <c r="X4" s="151" t="str">
        <f t="shared" ref="X4" si="2">IF(L4="NC",L4, _xlfn.CONCAT($B4," ",L4))</f>
        <v>NC</v>
      </c>
      <c r="Y4" s="151" t="str">
        <f t="shared" ref="Y4" si="3">IF(M4="NC",M4, _xlfn.CONCAT($B4," ",M4))</f>
        <v>72 1° A</v>
      </c>
      <c r="Z4" s="151" t="str">
        <f t="shared" ref="Z4" si="4">IF(N4="NC",N4, _xlfn.CONCAT($B4," ",N4))</f>
        <v>72 1° A</v>
      </c>
      <c r="AA4" s="151" t="str">
        <f t="shared" ref="AA4" si="5">IF(O4="NC",O4, _xlfn.CONCAT($B4," ",O4))</f>
        <v>72 1° A</v>
      </c>
      <c r="AB4" s="151" t="str">
        <f t="shared" ref="AB4" si="6">IF(P4="NC",P4, _xlfn.CONCAT($B4," ",P4))</f>
        <v>72 1° A</v>
      </c>
      <c r="AC4" s="151" t="str">
        <f t="shared" ref="AC4" si="7">IF(Q4="NC",Q4, _xlfn.CONCAT($B4," ",Q4))</f>
        <v>72 1° B</v>
      </c>
      <c r="AD4" s="151" t="str">
        <f t="shared" ref="AD4" si="8">IF(R4="NC",R4, _xlfn.CONCAT($B4," ",R4))</f>
        <v>72 1° B</v>
      </c>
      <c r="AE4" s="151" t="str">
        <f t="shared" ref="AE4" si="9">IF(S4="NC",S4, _xlfn.CONCAT($B4," ",S4))</f>
        <v>72 1° B</v>
      </c>
      <c r="AF4" s="152" t="str">
        <f t="shared" ref="AF4" si="10">IF(T4="NC",T4, _xlfn.CONCAT($B4," ",T4))</f>
        <v>72 1° B</v>
      </c>
    </row>
    <row r="5" spans="1:32" x14ac:dyDescent="0.3">
      <c r="A5" s="175" t="s">
        <v>597</v>
      </c>
      <c r="B5" s="144" t="s">
        <v>598</v>
      </c>
      <c r="C5" s="173" t="s">
        <v>599</v>
      </c>
      <c r="D5" s="144" t="s">
        <v>279</v>
      </c>
      <c r="E5" s="195" t="s">
        <v>596</v>
      </c>
      <c r="F5" s="147">
        <v>300</v>
      </c>
      <c r="G5" s="154">
        <v>3000</v>
      </c>
      <c r="H5" s="161">
        <v>1000000</v>
      </c>
      <c r="I5" t="s">
        <v>600</v>
      </c>
      <c r="J5" s="153" t="str">
        <f t="shared" si="0"/>
        <v>NC</v>
      </c>
      <c r="K5" s="148" t="str">
        <f t="shared" si="0"/>
        <v>NC</v>
      </c>
      <c r="L5" s="148" t="str">
        <f t="shared" si="0"/>
        <v>NC</v>
      </c>
      <c r="M5" s="148" t="str">
        <f t="shared" si="0"/>
        <v>A</v>
      </c>
      <c r="N5" s="148" t="str">
        <f t="shared" si="0"/>
        <v>A</v>
      </c>
      <c r="O5" s="148" t="str">
        <f t="shared" si="0"/>
        <v>A</v>
      </c>
      <c r="P5" s="148" t="str">
        <f t="shared" si="0"/>
        <v>A</v>
      </c>
      <c r="Q5" s="148" t="str">
        <f t="shared" si="0"/>
        <v>B</v>
      </c>
      <c r="R5" s="148" t="str">
        <f t="shared" si="0"/>
        <v>B</v>
      </c>
      <c r="S5" s="148" t="str">
        <f t="shared" si="0"/>
        <v>B</v>
      </c>
      <c r="T5" s="149" t="str">
        <f t="shared" si="0"/>
        <v>B</v>
      </c>
      <c r="V5" s="153" t="str">
        <f>IF(J5="NC",J5, _xlfn.CONCAT($B5," ",J5))</f>
        <v>NC</v>
      </c>
      <c r="W5" s="148" t="str">
        <f t="shared" ref="W5:AF5" si="11">IF(K5="NC",K5, _xlfn.CONCAT($B5," ",K5))</f>
        <v>NC</v>
      </c>
      <c r="X5" s="148" t="str">
        <f t="shared" si="11"/>
        <v>NC</v>
      </c>
      <c r="Y5" s="148" t="str">
        <f t="shared" si="11"/>
        <v>72 2° A</v>
      </c>
      <c r="Z5" s="148" t="str">
        <f t="shared" si="11"/>
        <v>72 2° A</v>
      </c>
      <c r="AA5" s="148" t="str">
        <f t="shared" si="11"/>
        <v>72 2° A</v>
      </c>
      <c r="AB5" s="148" t="str">
        <f t="shared" si="11"/>
        <v>72 2° A</v>
      </c>
      <c r="AC5" s="148" t="str">
        <f t="shared" si="11"/>
        <v>72 2° B</v>
      </c>
      <c r="AD5" s="148" t="str">
        <f t="shared" si="11"/>
        <v>72 2° B</v>
      </c>
      <c r="AE5" s="148" t="str">
        <f t="shared" si="11"/>
        <v>72 2° B</v>
      </c>
      <c r="AF5" s="149" t="str">
        <f t="shared" si="11"/>
        <v>72 2° B</v>
      </c>
    </row>
    <row r="6" spans="1:32" x14ac:dyDescent="0.3">
      <c r="A6" s="167" t="s">
        <v>203</v>
      </c>
      <c r="B6" s="172" t="s">
        <v>601</v>
      </c>
      <c r="C6" s="174" t="s">
        <v>602</v>
      </c>
      <c r="D6" s="172" t="s">
        <v>280</v>
      </c>
      <c r="E6" s="179" t="s">
        <v>596</v>
      </c>
      <c r="F6" s="146">
        <v>300</v>
      </c>
      <c r="G6" s="155">
        <v>3000</v>
      </c>
      <c r="H6" s="162" t="s">
        <v>603</v>
      </c>
      <c r="I6" t="s">
        <v>600</v>
      </c>
      <c r="J6" s="150" t="str">
        <f t="shared" si="0"/>
        <v>NC</v>
      </c>
      <c r="K6" s="151" t="str">
        <f t="shared" si="0"/>
        <v>NC</v>
      </c>
      <c r="L6" s="151" t="str">
        <f t="shared" si="0"/>
        <v>NC</v>
      </c>
      <c r="M6" s="151" t="str">
        <f t="shared" si="0"/>
        <v>A</v>
      </c>
      <c r="N6" s="151" t="str">
        <f t="shared" si="0"/>
        <v>A</v>
      </c>
      <c r="O6" s="151" t="str">
        <f t="shared" si="0"/>
        <v>A</v>
      </c>
      <c r="P6" s="151" t="str">
        <f t="shared" si="0"/>
        <v>A</v>
      </c>
      <c r="Q6" s="151" t="str">
        <f t="shared" si="0"/>
        <v>B</v>
      </c>
      <c r="R6" s="151" t="str">
        <f t="shared" si="0"/>
        <v>B</v>
      </c>
      <c r="S6" s="151" t="str">
        <f t="shared" si="0"/>
        <v>B</v>
      </c>
      <c r="T6" s="152" t="str">
        <f t="shared" si="0"/>
        <v>B</v>
      </c>
      <c r="V6" s="150" t="str">
        <f t="shared" ref="V6:V19" si="12">IF(J6="NC",J6, _xlfn.CONCAT($B6," ",J6))</f>
        <v>NC</v>
      </c>
      <c r="W6" s="151" t="str">
        <f t="shared" ref="W6:W19" si="13">IF(K6="NC",K6, _xlfn.CONCAT($B6," ",K6))</f>
        <v>NC</v>
      </c>
      <c r="X6" s="151" t="str">
        <f t="shared" ref="X6:X19" si="14">IF(L6="NC",L6, _xlfn.CONCAT($B6," ",L6))</f>
        <v>NC</v>
      </c>
      <c r="Y6" s="151" t="str">
        <f t="shared" ref="Y6:Y19" si="15">IF(M6="NC",M6, _xlfn.CONCAT($B6," ",M6))</f>
        <v>74 1°  A</v>
      </c>
      <c r="Z6" s="151" t="str">
        <f t="shared" ref="Z6:Z19" si="16">IF(N6="NC",N6, _xlfn.CONCAT($B6," ",N6))</f>
        <v>74 1°  A</v>
      </c>
      <c r="AA6" s="151" t="str">
        <f t="shared" ref="AA6:AA19" si="17">IF(O6="NC",O6, _xlfn.CONCAT($B6," ",O6))</f>
        <v>74 1°  A</v>
      </c>
      <c r="AB6" s="151" t="str">
        <f t="shared" ref="AB6:AB19" si="18">IF(P6="NC",P6, _xlfn.CONCAT($B6," ",P6))</f>
        <v>74 1°  A</v>
      </c>
      <c r="AC6" s="151" t="str">
        <f t="shared" ref="AC6:AC19" si="19">IF(Q6="NC",Q6, _xlfn.CONCAT($B6," ",Q6))</f>
        <v>74 1°  B</v>
      </c>
      <c r="AD6" s="151" t="str">
        <f t="shared" ref="AD6:AD19" si="20">IF(R6="NC",R6, _xlfn.CONCAT($B6," ",R6))</f>
        <v>74 1°  B</v>
      </c>
      <c r="AE6" s="151" t="str">
        <f t="shared" ref="AE6:AE19" si="21">IF(S6="NC",S6, _xlfn.CONCAT($B6," ",S6))</f>
        <v>74 1°  B</v>
      </c>
      <c r="AF6" s="152" t="str">
        <f t="shared" ref="AF6:AF19" si="22">IF(T6="NC",T6, _xlfn.CONCAT($B6," ",T6))</f>
        <v>74 1°  B</v>
      </c>
    </row>
    <row r="7" spans="1:32" x14ac:dyDescent="0.3">
      <c r="A7" s="175" t="s">
        <v>204</v>
      </c>
      <c r="B7" s="144" t="s">
        <v>604</v>
      </c>
      <c r="C7" s="174" t="s">
        <v>605</v>
      </c>
      <c r="D7" s="144" t="s">
        <v>281</v>
      </c>
      <c r="E7" s="179" t="s">
        <v>596</v>
      </c>
      <c r="F7" s="146">
        <v>300</v>
      </c>
      <c r="G7" s="155">
        <v>3000</v>
      </c>
      <c r="H7" s="162" t="s">
        <v>603</v>
      </c>
      <c r="I7" t="s">
        <v>600</v>
      </c>
      <c r="J7" s="150" t="str">
        <f t="shared" si="0"/>
        <v>NC</v>
      </c>
      <c r="K7" s="151" t="str">
        <f t="shared" si="0"/>
        <v>NC</v>
      </c>
      <c r="L7" s="151" t="str">
        <f t="shared" si="0"/>
        <v>NC</v>
      </c>
      <c r="M7" s="151" t="str">
        <f t="shared" si="0"/>
        <v>A</v>
      </c>
      <c r="N7" s="151" t="str">
        <f t="shared" si="0"/>
        <v>A</v>
      </c>
      <c r="O7" s="151" t="str">
        <f t="shared" si="0"/>
        <v>A</v>
      </c>
      <c r="P7" s="151" t="str">
        <f t="shared" si="0"/>
        <v>A</v>
      </c>
      <c r="Q7" s="151" t="str">
        <f t="shared" si="0"/>
        <v>B</v>
      </c>
      <c r="R7" s="151" t="str">
        <f t="shared" si="0"/>
        <v>B</v>
      </c>
      <c r="S7" s="151" t="str">
        <f t="shared" si="0"/>
        <v>B</v>
      </c>
      <c r="T7" s="152" t="str">
        <f t="shared" si="0"/>
        <v>B</v>
      </c>
      <c r="V7" s="150" t="str">
        <f t="shared" si="12"/>
        <v>NC</v>
      </c>
      <c r="W7" s="151" t="str">
        <f t="shared" si="13"/>
        <v>NC</v>
      </c>
      <c r="X7" s="151" t="str">
        <f t="shared" si="14"/>
        <v>NC</v>
      </c>
      <c r="Y7" s="151" t="str">
        <f t="shared" si="15"/>
        <v>74 2°  A</v>
      </c>
      <c r="Z7" s="151" t="str">
        <f t="shared" si="16"/>
        <v>74 2°  A</v>
      </c>
      <c r="AA7" s="151" t="str">
        <f t="shared" si="17"/>
        <v>74 2°  A</v>
      </c>
      <c r="AB7" s="151" t="str">
        <f t="shared" si="18"/>
        <v>74 2°  A</v>
      </c>
      <c r="AC7" s="151" t="str">
        <f t="shared" si="19"/>
        <v>74 2°  B</v>
      </c>
      <c r="AD7" s="151" t="str">
        <f t="shared" si="20"/>
        <v>74 2°  B</v>
      </c>
      <c r="AE7" s="151" t="str">
        <f t="shared" si="21"/>
        <v>74 2°  B</v>
      </c>
      <c r="AF7" s="152" t="str">
        <f t="shared" si="22"/>
        <v>74 2°  B</v>
      </c>
    </row>
    <row r="8" spans="1:32" x14ac:dyDescent="0.3">
      <c r="A8" s="186" t="s">
        <v>205</v>
      </c>
      <c r="B8" s="172" t="s">
        <v>606</v>
      </c>
      <c r="C8" s="182" t="s">
        <v>607</v>
      </c>
      <c r="D8" s="172" t="s">
        <v>608</v>
      </c>
      <c r="E8" s="183" t="s">
        <v>297</v>
      </c>
      <c r="F8" s="193">
        <v>0</v>
      </c>
      <c r="G8" s="176">
        <v>500</v>
      </c>
      <c r="H8" s="184" t="s">
        <v>603</v>
      </c>
      <c r="I8" t="s">
        <v>600</v>
      </c>
      <c r="J8" s="185" t="str">
        <f t="shared" si="0"/>
        <v>A</v>
      </c>
      <c r="K8" s="159" t="str">
        <f t="shared" si="0"/>
        <v>A</v>
      </c>
      <c r="L8" s="159" t="str">
        <f t="shared" si="0"/>
        <v>A</v>
      </c>
      <c r="M8" s="159" t="str">
        <f t="shared" si="0"/>
        <v>A</v>
      </c>
      <c r="N8" s="159" t="str">
        <f t="shared" si="0"/>
        <v>A</v>
      </c>
      <c r="O8" s="159" t="str">
        <f t="shared" si="0"/>
        <v>B</v>
      </c>
      <c r="P8" s="159" t="str">
        <f t="shared" si="0"/>
        <v>B</v>
      </c>
      <c r="Q8" s="159" t="str">
        <f t="shared" si="0"/>
        <v>B</v>
      </c>
      <c r="R8" s="159" t="str">
        <f t="shared" si="0"/>
        <v>B</v>
      </c>
      <c r="S8" s="159" t="str">
        <f t="shared" si="0"/>
        <v>B</v>
      </c>
      <c r="T8" s="160" t="str">
        <f t="shared" si="0"/>
        <v>B</v>
      </c>
      <c r="V8" s="185" t="str">
        <f t="shared" si="12"/>
        <v>88 1°  A</v>
      </c>
      <c r="W8" s="159" t="str">
        <f t="shared" si="13"/>
        <v>88 1°  A</v>
      </c>
      <c r="X8" s="159" t="str">
        <f t="shared" si="14"/>
        <v>88 1°  A</v>
      </c>
      <c r="Y8" s="159" t="str">
        <f t="shared" si="15"/>
        <v>88 1°  A</v>
      </c>
      <c r="Z8" s="159" t="str">
        <f t="shared" si="16"/>
        <v>88 1°  A</v>
      </c>
      <c r="AA8" s="159" t="str">
        <f t="shared" si="17"/>
        <v>88 1°  B</v>
      </c>
      <c r="AB8" s="159" t="str">
        <f t="shared" si="18"/>
        <v>88 1°  B</v>
      </c>
      <c r="AC8" s="159" t="str">
        <f t="shared" si="19"/>
        <v>88 1°  B</v>
      </c>
      <c r="AD8" s="159" t="str">
        <f t="shared" si="20"/>
        <v>88 1°  B</v>
      </c>
      <c r="AE8" s="159" t="str">
        <f t="shared" si="21"/>
        <v>88 1°  B</v>
      </c>
      <c r="AF8" s="160" t="str">
        <f t="shared" si="22"/>
        <v>88 1°  B</v>
      </c>
    </row>
    <row r="9" spans="1:32" x14ac:dyDescent="0.3">
      <c r="A9" s="187" t="s">
        <v>206</v>
      </c>
      <c r="B9" s="145" t="s">
        <v>606</v>
      </c>
      <c r="C9" s="173" t="s">
        <v>609</v>
      </c>
      <c r="D9" s="145" t="s">
        <v>610</v>
      </c>
      <c r="E9" s="178" t="s">
        <v>297</v>
      </c>
      <c r="F9" s="147">
        <v>50</v>
      </c>
      <c r="G9" s="154">
        <v>500</v>
      </c>
      <c r="H9" s="161" t="s">
        <v>603</v>
      </c>
      <c r="I9" t="s">
        <v>600</v>
      </c>
      <c r="J9" s="153" t="str">
        <f t="shared" si="0"/>
        <v>NC</v>
      </c>
      <c r="K9" s="148" t="str">
        <f t="shared" si="0"/>
        <v>A</v>
      </c>
      <c r="L9" s="148" t="str">
        <f t="shared" si="0"/>
        <v>A</v>
      </c>
      <c r="M9" s="148" t="str">
        <f t="shared" si="0"/>
        <v>A</v>
      </c>
      <c r="N9" s="148" t="str">
        <f t="shared" si="0"/>
        <v>A</v>
      </c>
      <c r="O9" s="148" t="str">
        <f t="shared" si="0"/>
        <v>B</v>
      </c>
      <c r="P9" s="148" t="str">
        <f t="shared" si="0"/>
        <v>B</v>
      </c>
      <c r="Q9" s="148" t="str">
        <f t="shared" si="0"/>
        <v>B</v>
      </c>
      <c r="R9" s="148" t="str">
        <f t="shared" si="0"/>
        <v>B</v>
      </c>
      <c r="S9" s="148" t="str">
        <f t="shared" si="0"/>
        <v>B</v>
      </c>
      <c r="T9" s="149" t="str">
        <f t="shared" si="0"/>
        <v>B</v>
      </c>
      <c r="V9" s="150" t="str">
        <f t="shared" si="12"/>
        <v>NC</v>
      </c>
      <c r="W9" s="151" t="str">
        <f t="shared" si="13"/>
        <v>88 1°  A</v>
      </c>
      <c r="X9" s="151" t="str">
        <f t="shared" si="14"/>
        <v>88 1°  A</v>
      </c>
      <c r="Y9" s="151" t="str">
        <f t="shared" si="15"/>
        <v>88 1°  A</v>
      </c>
      <c r="Z9" s="151" t="str">
        <f t="shared" si="16"/>
        <v>88 1°  A</v>
      </c>
      <c r="AA9" s="151" t="str">
        <f t="shared" si="17"/>
        <v>88 1°  B</v>
      </c>
      <c r="AB9" s="151" t="str">
        <f t="shared" si="18"/>
        <v>88 1°  B</v>
      </c>
      <c r="AC9" s="151" t="str">
        <f t="shared" si="19"/>
        <v>88 1°  B</v>
      </c>
      <c r="AD9" s="151" t="str">
        <f t="shared" si="20"/>
        <v>88 1°  B</v>
      </c>
      <c r="AE9" s="151" t="str">
        <f t="shared" si="21"/>
        <v>88 1°  B</v>
      </c>
      <c r="AF9" s="152" t="str">
        <f t="shared" si="22"/>
        <v>88 1°  B</v>
      </c>
    </row>
    <row r="10" spans="1:32" x14ac:dyDescent="0.3">
      <c r="A10" s="175" t="s">
        <v>207</v>
      </c>
      <c r="B10" s="144" t="s">
        <v>611</v>
      </c>
      <c r="C10" s="174" t="s">
        <v>612</v>
      </c>
      <c r="D10" s="144" t="s">
        <v>284</v>
      </c>
      <c r="E10" s="179" t="s">
        <v>313</v>
      </c>
      <c r="F10" s="146">
        <v>0</v>
      </c>
      <c r="G10" s="155">
        <v>500</v>
      </c>
      <c r="H10" s="162">
        <v>10000</v>
      </c>
      <c r="I10" t="s">
        <v>600</v>
      </c>
      <c r="J10" s="150" t="str">
        <f t="shared" ref="J10:T19" si="23">IF(J$3&lt;=$F10,"NC",IF(J$3&lt;=$G10,"A",IF(J$3&lt;=$H10,"B","C")))</f>
        <v>NC</v>
      </c>
      <c r="K10" s="151" t="str">
        <f t="shared" si="23"/>
        <v>A</v>
      </c>
      <c r="L10" s="151" t="str">
        <f t="shared" si="23"/>
        <v>A</v>
      </c>
      <c r="M10" s="151" t="str">
        <f t="shared" si="23"/>
        <v>A</v>
      </c>
      <c r="N10" s="151" t="str">
        <f t="shared" si="23"/>
        <v>A</v>
      </c>
      <c r="O10" s="151" t="str">
        <f t="shared" si="23"/>
        <v>B</v>
      </c>
      <c r="P10" s="151" t="str">
        <f t="shared" si="23"/>
        <v>B</v>
      </c>
      <c r="Q10" s="151" t="str">
        <f t="shared" si="23"/>
        <v>B</v>
      </c>
      <c r="R10" s="151" t="str">
        <f t="shared" si="23"/>
        <v>B</v>
      </c>
      <c r="S10" s="151" t="str">
        <f t="shared" si="23"/>
        <v>C</v>
      </c>
      <c r="T10" s="152" t="str">
        <f t="shared" si="23"/>
        <v>C</v>
      </c>
      <c r="V10" s="150" t="str">
        <f t="shared" si="12"/>
        <v>NC</v>
      </c>
      <c r="W10" s="151" t="str">
        <f t="shared" si="13"/>
        <v>88 2°  A</v>
      </c>
      <c r="X10" s="151" t="str">
        <f t="shared" si="14"/>
        <v>88 2°  A</v>
      </c>
      <c r="Y10" s="151" t="str">
        <f t="shared" si="15"/>
        <v>88 2°  A</v>
      </c>
      <c r="Z10" s="151" t="str">
        <f t="shared" si="16"/>
        <v>88 2°  A</v>
      </c>
      <c r="AA10" s="151" t="str">
        <f t="shared" si="17"/>
        <v>88 2°  B</v>
      </c>
      <c r="AB10" s="151" t="str">
        <f t="shared" si="18"/>
        <v>88 2°  B</v>
      </c>
      <c r="AC10" s="151" t="str">
        <f t="shared" si="19"/>
        <v>88 2°  B</v>
      </c>
      <c r="AD10" s="151" t="str">
        <f t="shared" si="20"/>
        <v>88 2°  B</v>
      </c>
      <c r="AE10" s="151" t="str">
        <f t="shared" si="21"/>
        <v>88 2°  C</v>
      </c>
      <c r="AF10" s="152" t="str">
        <f t="shared" si="22"/>
        <v>88 2°  C</v>
      </c>
    </row>
    <row r="11" spans="1:32" x14ac:dyDescent="0.3">
      <c r="A11" s="168" t="s">
        <v>208</v>
      </c>
      <c r="B11" s="145" t="s">
        <v>611</v>
      </c>
      <c r="C11" s="173" t="s">
        <v>613</v>
      </c>
      <c r="D11" s="145" t="s">
        <v>285</v>
      </c>
      <c r="E11" s="178" t="s">
        <v>313</v>
      </c>
      <c r="F11" s="147">
        <v>100</v>
      </c>
      <c r="G11" s="154">
        <v>500</v>
      </c>
      <c r="H11" s="161">
        <v>10000</v>
      </c>
      <c r="I11" t="s">
        <v>600</v>
      </c>
      <c r="J11" s="153" t="str">
        <f t="shared" si="23"/>
        <v>NC</v>
      </c>
      <c r="K11" s="148" t="str">
        <f t="shared" si="23"/>
        <v>NC</v>
      </c>
      <c r="L11" s="148" t="str">
        <f t="shared" si="23"/>
        <v>NC</v>
      </c>
      <c r="M11" s="148" t="str">
        <f t="shared" si="23"/>
        <v>A</v>
      </c>
      <c r="N11" s="148" t="str">
        <f t="shared" si="23"/>
        <v>A</v>
      </c>
      <c r="O11" s="148" t="str">
        <f t="shared" si="23"/>
        <v>B</v>
      </c>
      <c r="P11" s="148" t="str">
        <f t="shared" si="23"/>
        <v>B</v>
      </c>
      <c r="Q11" s="148" t="str">
        <f t="shared" si="23"/>
        <v>B</v>
      </c>
      <c r="R11" s="148" t="str">
        <f t="shared" si="23"/>
        <v>B</v>
      </c>
      <c r="S11" s="148" t="str">
        <f t="shared" si="23"/>
        <v>C</v>
      </c>
      <c r="T11" s="149" t="str">
        <f t="shared" si="23"/>
        <v>C</v>
      </c>
      <c r="V11" s="153" t="str">
        <f t="shared" si="12"/>
        <v>NC</v>
      </c>
      <c r="W11" s="148" t="str">
        <f t="shared" si="13"/>
        <v>NC</v>
      </c>
      <c r="X11" s="148" t="str">
        <f t="shared" si="14"/>
        <v>NC</v>
      </c>
      <c r="Y11" s="148" t="str">
        <f t="shared" si="15"/>
        <v>88 2°  A</v>
      </c>
      <c r="Z11" s="148" t="str">
        <f t="shared" si="16"/>
        <v>88 2°  A</v>
      </c>
      <c r="AA11" s="148" t="str">
        <f t="shared" si="17"/>
        <v>88 2°  B</v>
      </c>
      <c r="AB11" s="148" t="str">
        <f t="shared" si="18"/>
        <v>88 2°  B</v>
      </c>
      <c r="AC11" s="148" t="str">
        <f t="shared" si="19"/>
        <v>88 2°  B</v>
      </c>
      <c r="AD11" s="148" t="str">
        <f t="shared" si="20"/>
        <v>88 2°  B</v>
      </c>
      <c r="AE11" s="148" t="str">
        <f t="shared" si="21"/>
        <v>88 2°  C</v>
      </c>
      <c r="AF11" s="149" t="str">
        <f t="shared" si="22"/>
        <v>88 2°  C</v>
      </c>
    </row>
    <row r="12" spans="1:32" x14ac:dyDescent="0.3">
      <c r="A12" s="167" t="s">
        <v>209</v>
      </c>
      <c r="B12" s="172" t="s">
        <v>614</v>
      </c>
      <c r="C12" s="174" t="s">
        <v>615</v>
      </c>
      <c r="D12" s="172" t="s">
        <v>616</v>
      </c>
      <c r="E12" s="179" t="s">
        <v>327</v>
      </c>
      <c r="F12" s="146">
        <v>0</v>
      </c>
      <c r="G12" s="155">
        <v>1000</v>
      </c>
      <c r="H12" s="162">
        <v>50000</v>
      </c>
      <c r="I12" t="s">
        <v>600</v>
      </c>
      <c r="J12" s="150" t="str">
        <f t="shared" si="23"/>
        <v>NC</v>
      </c>
      <c r="K12" s="151" t="str">
        <f t="shared" si="23"/>
        <v>A</v>
      </c>
      <c r="L12" s="151" t="str">
        <f t="shared" si="23"/>
        <v>A</v>
      </c>
      <c r="M12" s="151" t="str">
        <f t="shared" si="23"/>
        <v>A</v>
      </c>
      <c r="N12" s="151" t="str">
        <f t="shared" si="23"/>
        <v>A</v>
      </c>
      <c r="O12" s="151" t="str">
        <f t="shared" si="23"/>
        <v>A</v>
      </c>
      <c r="P12" s="151" t="str">
        <f t="shared" si="23"/>
        <v>B</v>
      </c>
      <c r="Q12" s="151" t="str">
        <f t="shared" si="23"/>
        <v>B</v>
      </c>
      <c r="R12" s="151" t="str">
        <f t="shared" si="23"/>
        <v>B</v>
      </c>
      <c r="S12" s="151" t="str">
        <f t="shared" si="23"/>
        <v>B</v>
      </c>
      <c r="T12" s="152" t="str">
        <f t="shared" si="23"/>
        <v>C</v>
      </c>
      <c r="V12" s="150" t="str">
        <f t="shared" si="12"/>
        <v>NC</v>
      </c>
      <c r="W12" s="151" t="str">
        <f t="shared" si="13"/>
        <v>88 3°  A</v>
      </c>
      <c r="X12" s="151" t="str">
        <f t="shared" si="14"/>
        <v>88 3°  A</v>
      </c>
      <c r="Y12" s="151" t="str">
        <f t="shared" si="15"/>
        <v>88 3°  A</v>
      </c>
      <c r="Z12" s="151" t="str">
        <f t="shared" si="16"/>
        <v>88 3°  A</v>
      </c>
      <c r="AA12" s="151" t="str">
        <f t="shared" si="17"/>
        <v>88 3°  A</v>
      </c>
      <c r="AB12" s="151" t="str">
        <f t="shared" si="18"/>
        <v>88 3°  B</v>
      </c>
      <c r="AC12" s="151" t="str">
        <f t="shared" si="19"/>
        <v>88 3°  B</v>
      </c>
      <c r="AD12" s="151" t="str">
        <f t="shared" si="20"/>
        <v>88 3°  B</v>
      </c>
      <c r="AE12" s="151" t="str">
        <f t="shared" si="21"/>
        <v>88 3°  B</v>
      </c>
      <c r="AF12" s="152" t="str">
        <f t="shared" si="22"/>
        <v>88 3°  C</v>
      </c>
    </row>
    <row r="13" spans="1:32" x14ac:dyDescent="0.3">
      <c r="A13" s="168" t="s">
        <v>210</v>
      </c>
      <c r="B13" s="145" t="s">
        <v>614</v>
      </c>
      <c r="C13" s="173" t="s">
        <v>617</v>
      </c>
      <c r="D13" s="145" t="s">
        <v>618</v>
      </c>
      <c r="E13" s="178" t="s">
        <v>327</v>
      </c>
      <c r="F13" s="147">
        <v>3000</v>
      </c>
      <c r="G13" s="154">
        <v>1000</v>
      </c>
      <c r="H13" s="161">
        <v>50000</v>
      </c>
      <c r="I13" t="s">
        <v>600</v>
      </c>
      <c r="J13" s="153" t="str">
        <f t="shared" si="23"/>
        <v>NC</v>
      </c>
      <c r="K13" s="148" t="str">
        <f t="shared" si="23"/>
        <v>NC</v>
      </c>
      <c r="L13" s="148" t="str">
        <f t="shared" si="23"/>
        <v>NC</v>
      </c>
      <c r="M13" s="148" t="str">
        <f t="shared" si="23"/>
        <v>NC</v>
      </c>
      <c r="N13" s="148" t="str">
        <f t="shared" si="23"/>
        <v>NC</v>
      </c>
      <c r="O13" s="148" t="str">
        <f t="shared" si="23"/>
        <v>NC</v>
      </c>
      <c r="P13" s="148" t="str">
        <f t="shared" si="23"/>
        <v>NC</v>
      </c>
      <c r="Q13" s="148" t="str">
        <f t="shared" si="23"/>
        <v>B</v>
      </c>
      <c r="R13" s="148" t="str">
        <f t="shared" si="23"/>
        <v>B</v>
      </c>
      <c r="S13" s="148" t="str">
        <f t="shared" si="23"/>
        <v>B</v>
      </c>
      <c r="T13" s="149" t="str">
        <f t="shared" si="23"/>
        <v>C</v>
      </c>
      <c r="V13" s="153" t="str">
        <f t="shared" si="12"/>
        <v>NC</v>
      </c>
      <c r="W13" s="148" t="str">
        <f t="shared" si="13"/>
        <v>NC</v>
      </c>
      <c r="X13" s="148" t="str">
        <f t="shared" si="14"/>
        <v>NC</v>
      </c>
      <c r="Y13" s="148" t="str">
        <f t="shared" si="15"/>
        <v>NC</v>
      </c>
      <c r="Z13" s="148" t="str">
        <f t="shared" si="16"/>
        <v>NC</v>
      </c>
      <c r="AA13" s="148" t="str">
        <f t="shared" si="17"/>
        <v>NC</v>
      </c>
      <c r="AB13" s="148" t="str">
        <f t="shared" si="18"/>
        <v>NC</v>
      </c>
      <c r="AC13" s="148" t="str">
        <f t="shared" si="19"/>
        <v>88 3°  B</v>
      </c>
      <c r="AD13" s="148" t="str">
        <f t="shared" si="20"/>
        <v>88 3°  B</v>
      </c>
      <c r="AE13" s="148" t="str">
        <f t="shared" si="21"/>
        <v>88 3°  B</v>
      </c>
      <c r="AF13" s="149" t="str">
        <f t="shared" si="22"/>
        <v>88 3°  C</v>
      </c>
    </row>
    <row r="14" spans="1:32" x14ac:dyDescent="0.3">
      <c r="A14" s="167" t="s">
        <v>211</v>
      </c>
      <c r="B14" s="172" t="s">
        <v>619</v>
      </c>
      <c r="C14" s="174" t="s">
        <v>620</v>
      </c>
      <c r="D14" s="172" t="s">
        <v>288</v>
      </c>
      <c r="E14" s="194" t="s">
        <v>596</v>
      </c>
      <c r="F14" s="146">
        <v>0</v>
      </c>
      <c r="G14" s="155" t="s">
        <v>603</v>
      </c>
      <c r="H14" s="162">
        <v>10000</v>
      </c>
      <c r="I14" t="s">
        <v>600</v>
      </c>
      <c r="J14" s="150" t="str">
        <f t="shared" si="23"/>
        <v>NC</v>
      </c>
      <c r="K14" s="151" t="str">
        <f t="shared" si="23"/>
        <v>A</v>
      </c>
      <c r="L14" s="151" t="str">
        <f t="shared" si="23"/>
        <v>A</v>
      </c>
      <c r="M14" s="151" t="str">
        <f t="shared" si="23"/>
        <v>A</v>
      </c>
      <c r="N14" s="151" t="str">
        <f t="shared" si="23"/>
        <v>A</v>
      </c>
      <c r="O14" s="151" t="str">
        <f t="shared" si="23"/>
        <v>A</v>
      </c>
      <c r="P14" s="151" t="str">
        <f t="shared" si="23"/>
        <v>A</v>
      </c>
      <c r="Q14" s="151" t="str">
        <f t="shared" si="23"/>
        <v>A</v>
      </c>
      <c r="R14" s="151" t="str">
        <f t="shared" si="23"/>
        <v>A</v>
      </c>
      <c r="S14" s="151" t="str">
        <f t="shared" si="23"/>
        <v>A</v>
      </c>
      <c r="T14" s="152" t="str">
        <f t="shared" si="23"/>
        <v>A</v>
      </c>
      <c r="V14" s="150" t="str">
        <f t="shared" si="12"/>
        <v>NC</v>
      </c>
      <c r="W14" s="151" t="str">
        <f t="shared" si="13"/>
        <v>88 4°  A</v>
      </c>
      <c r="X14" s="151" t="str">
        <f t="shared" si="14"/>
        <v>88 4°  A</v>
      </c>
      <c r="Y14" s="151" t="str">
        <f t="shared" si="15"/>
        <v>88 4°  A</v>
      </c>
      <c r="Z14" s="151" t="str">
        <f t="shared" si="16"/>
        <v>88 4°  A</v>
      </c>
      <c r="AA14" s="151" t="str">
        <f t="shared" si="17"/>
        <v>88 4°  A</v>
      </c>
      <c r="AB14" s="151" t="str">
        <f t="shared" si="18"/>
        <v>88 4°  A</v>
      </c>
      <c r="AC14" s="151" t="str">
        <f t="shared" si="19"/>
        <v>88 4°  A</v>
      </c>
      <c r="AD14" s="151" t="str">
        <f t="shared" si="20"/>
        <v>88 4°  A</v>
      </c>
      <c r="AE14" s="151" t="str">
        <f t="shared" si="21"/>
        <v>88 4°  A</v>
      </c>
      <c r="AF14" s="152" t="str">
        <f t="shared" si="22"/>
        <v>88 4°  A</v>
      </c>
    </row>
    <row r="15" spans="1:32" x14ac:dyDescent="0.3">
      <c r="A15" s="168" t="s">
        <v>212</v>
      </c>
      <c r="B15" s="145" t="s">
        <v>619</v>
      </c>
      <c r="C15" s="173" t="s">
        <v>621</v>
      </c>
      <c r="D15" s="145" t="s">
        <v>289</v>
      </c>
      <c r="E15" s="195" t="s">
        <v>596</v>
      </c>
      <c r="F15" s="147">
        <v>3000</v>
      </c>
      <c r="G15" s="154">
        <v>10000</v>
      </c>
      <c r="H15" s="161">
        <v>100000</v>
      </c>
      <c r="I15" t="s">
        <v>600</v>
      </c>
      <c r="J15" s="153" t="str">
        <f t="shared" si="23"/>
        <v>NC</v>
      </c>
      <c r="K15" s="148" t="str">
        <f t="shared" si="23"/>
        <v>NC</v>
      </c>
      <c r="L15" s="148" t="str">
        <f t="shared" si="23"/>
        <v>NC</v>
      </c>
      <c r="M15" s="148" t="str">
        <f t="shared" si="23"/>
        <v>NC</v>
      </c>
      <c r="N15" s="148" t="str">
        <f t="shared" si="23"/>
        <v>NC</v>
      </c>
      <c r="O15" s="148" t="str">
        <f t="shared" si="23"/>
        <v>NC</v>
      </c>
      <c r="P15" s="148" t="str">
        <f t="shared" si="23"/>
        <v>NC</v>
      </c>
      <c r="Q15" s="148" t="str">
        <f t="shared" si="23"/>
        <v>A</v>
      </c>
      <c r="R15" s="148" t="str">
        <f t="shared" si="23"/>
        <v>A</v>
      </c>
      <c r="S15" s="148" t="str">
        <f t="shared" si="23"/>
        <v>B</v>
      </c>
      <c r="T15" s="149" t="str">
        <f t="shared" si="23"/>
        <v>B</v>
      </c>
      <c r="V15" s="153" t="str">
        <f t="shared" si="12"/>
        <v>NC</v>
      </c>
      <c r="W15" s="148" t="str">
        <f t="shared" si="13"/>
        <v>NC</v>
      </c>
      <c r="X15" s="148" t="str">
        <f t="shared" si="14"/>
        <v>NC</v>
      </c>
      <c r="Y15" s="148" t="str">
        <f t="shared" si="15"/>
        <v>NC</v>
      </c>
      <c r="Z15" s="148" t="str">
        <f t="shared" si="16"/>
        <v>NC</v>
      </c>
      <c r="AA15" s="148" t="str">
        <f t="shared" si="17"/>
        <v>NC</v>
      </c>
      <c r="AB15" s="148" t="str">
        <f t="shared" si="18"/>
        <v>NC</v>
      </c>
      <c r="AC15" s="148" t="str">
        <f t="shared" si="19"/>
        <v>88 4°  A</v>
      </c>
      <c r="AD15" s="148" t="str">
        <f t="shared" si="20"/>
        <v>88 4°  A</v>
      </c>
      <c r="AE15" s="148" t="str">
        <f t="shared" si="21"/>
        <v>88 4°  B</v>
      </c>
      <c r="AF15" s="149" t="str">
        <f t="shared" si="22"/>
        <v>88 4°  B</v>
      </c>
    </row>
    <row r="16" spans="1:32" x14ac:dyDescent="0.3">
      <c r="A16" s="167" t="s">
        <v>213</v>
      </c>
      <c r="B16" s="172">
        <v>112</v>
      </c>
      <c r="C16" s="174" t="s">
        <v>622</v>
      </c>
      <c r="D16" s="144" t="s">
        <v>290</v>
      </c>
      <c r="E16" s="179" t="s">
        <v>596</v>
      </c>
      <c r="F16" s="146">
        <v>0</v>
      </c>
      <c r="G16" s="155">
        <v>100</v>
      </c>
      <c r="H16" s="162" t="s">
        <v>596</v>
      </c>
      <c r="I16" t="s">
        <v>417</v>
      </c>
      <c r="J16" s="150" t="str">
        <f t="shared" si="23"/>
        <v>NC</v>
      </c>
      <c r="K16" s="151" t="str">
        <f t="shared" si="23"/>
        <v>A</v>
      </c>
      <c r="L16" s="151" t="str">
        <f t="shared" si="23"/>
        <v>A</v>
      </c>
      <c r="M16" s="151" t="str">
        <f t="shared" si="23"/>
        <v>B</v>
      </c>
      <c r="N16" s="151" t="str">
        <f t="shared" si="23"/>
        <v>B</v>
      </c>
      <c r="O16" s="151" t="str">
        <f t="shared" si="23"/>
        <v>B</v>
      </c>
      <c r="P16" s="151" t="str">
        <f t="shared" si="23"/>
        <v>B</v>
      </c>
      <c r="Q16" s="151" t="str">
        <f t="shared" si="23"/>
        <v>B</v>
      </c>
      <c r="R16" s="151" t="str">
        <f t="shared" si="23"/>
        <v>B</v>
      </c>
      <c r="S16" s="151" t="str">
        <f t="shared" si="23"/>
        <v>B</v>
      </c>
      <c r="T16" s="152" t="str">
        <f t="shared" si="23"/>
        <v>B</v>
      </c>
      <c r="V16" s="150" t="str">
        <f t="shared" si="12"/>
        <v>NC</v>
      </c>
      <c r="W16" s="151" t="str">
        <f t="shared" si="13"/>
        <v>112 A</v>
      </c>
      <c r="X16" s="151" t="str">
        <f t="shared" si="14"/>
        <v>112 A</v>
      </c>
      <c r="Y16" s="151" t="str">
        <f t="shared" si="15"/>
        <v>112 B</v>
      </c>
      <c r="Z16" s="151" t="str">
        <f t="shared" si="16"/>
        <v>112 B</v>
      </c>
      <c r="AA16" s="151" t="str">
        <f t="shared" si="17"/>
        <v>112 B</v>
      </c>
      <c r="AB16" s="151" t="str">
        <f t="shared" si="18"/>
        <v>112 B</v>
      </c>
      <c r="AC16" s="151" t="str">
        <f t="shared" si="19"/>
        <v>112 B</v>
      </c>
      <c r="AD16" s="151" t="str">
        <f t="shared" si="20"/>
        <v>112 B</v>
      </c>
      <c r="AE16" s="151" t="str">
        <f t="shared" si="21"/>
        <v>112 B</v>
      </c>
      <c r="AF16" s="152" t="str">
        <f t="shared" si="22"/>
        <v>112 B</v>
      </c>
    </row>
    <row r="17" spans="1:32" x14ac:dyDescent="0.3">
      <c r="A17" s="168" t="s">
        <v>214</v>
      </c>
      <c r="B17" s="145">
        <v>112</v>
      </c>
      <c r="C17" s="173" t="s">
        <v>623</v>
      </c>
      <c r="D17" s="145" t="s">
        <v>291</v>
      </c>
      <c r="E17" s="178" t="s">
        <v>596</v>
      </c>
      <c r="F17" s="147">
        <v>100</v>
      </c>
      <c r="G17" s="154">
        <v>1000</v>
      </c>
      <c r="H17" s="161" t="s">
        <v>596</v>
      </c>
      <c r="I17" t="s">
        <v>417</v>
      </c>
      <c r="J17" s="153" t="str">
        <f t="shared" si="23"/>
        <v>NC</v>
      </c>
      <c r="K17" s="148" t="str">
        <f t="shared" si="23"/>
        <v>NC</v>
      </c>
      <c r="L17" s="148" t="str">
        <f t="shared" si="23"/>
        <v>NC</v>
      </c>
      <c r="M17" s="148" t="str">
        <f t="shared" si="23"/>
        <v>A</v>
      </c>
      <c r="N17" s="148" t="str">
        <f t="shared" si="23"/>
        <v>A</v>
      </c>
      <c r="O17" s="148" t="str">
        <f t="shared" si="23"/>
        <v>A</v>
      </c>
      <c r="P17" s="148" t="str">
        <f t="shared" si="23"/>
        <v>B</v>
      </c>
      <c r="Q17" s="148" t="str">
        <f t="shared" si="23"/>
        <v>B</v>
      </c>
      <c r="R17" s="148" t="str">
        <f t="shared" si="23"/>
        <v>B</v>
      </c>
      <c r="S17" s="148" t="str">
        <f t="shared" si="23"/>
        <v>B</v>
      </c>
      <c r="T17" s="149" t="str">
        <f t="shared" si="23"/>
        <v>B</v>
      </c>
      <c r="V17" s="153" t="str">
        <f t="shared" si="12"/>
        <v>NC</v>
      </c>
      <c r="W17" s="148" t="str">
        <f t="shared" si="13"/>
        <v>NC</v>
      </c>
      <c r="X17" s="148" t="str">
        <f t="shared" si="14"/>
        <v>NC</v>
      </c>
      <c r="Y17" s="148" t="str">
        <f t="shared" si="15"/>
        <v>112 A</v>
      </c>
      <c r="Z17" s="148" t="str">
        <f t="shared" si="16"/>
        <v>112 A</v>
      </c>
      <c r="AA17" s="148" t="str">
        <f t="shared" si="17"/>
        <v>112 A</v>
      </c>
      <c r="AB17" s="148" t="str">
        <f t="shared" si="18"/>
        <v>112 B</v>
      </c>
      <c r="AC17" s="148" t="str">
        <f t="shared" si="19"/>
        <v>112 B</v>
      </c>
      <c r="AD17" s="148" t="str">
        <f t="shared" si="20"/>
        <v>112 B</v>
      </c>
      <c r="AE17" s="148" t="str">
        <f t="shared" si="21"/>
        <v>112 B</v>
      </c>
      <c r="AF17" s="149" t="str">
        <f t="shared" si="22"/>
        <v>112 B</v>
      </c>
    </row>
    <row r="18" spans="1:32" x14ac:dyDescent="0.3">
      <c r="A18" s="167" t="s">
        <v>215</v>
      </c>
      <c r="B18" s="172">
        <v>121</v>
      </c>
      <c r="C18" s="174" t="s">
        <v>624</v>
      </c>
      <c r="D18" s="172" t="s">
        <v>292</v>
      </c>
      <c r="E18" s="179" t="s">
        <v>596</v>
      </c>
      <c r="F18" s="146">
        <v>300</v>
      </c>
      <c r="G18" s="155">
        <v>1000</v>
      </c>
      <c r="H18" s="162">
        <v>5000</v>
      </c>
      <c r="I18" t="s">
        <v>417</v>
      </c>
      <c r="J18" s="150" t="str">
        <f t="shared" si="23"/>
        <v>NC</v>
      </c>
      <c r="K18" s="151" t="str">
        <f t="shared" si="23"/>
        <v>NC</v>
      </c>
      <c r="L18" s="151" t="str">
        <f t="shared" si="23"/>
        <v>NC</v>
      </c>
      <c r="M18" s="151" t="str">
        <f t="shared" si="23"/>
        <v>NC</v>
      </c>
      <c r="N18" s="151" t="str">
        <f t="shared" si="23"/>
        <v>A</v>
      </c>
      <c r="O18" s="151" t="str">
        <f t="shared" si="23"/>
        <v>A</v>
      </c>
      <c r="P18" s="151" t="str">
        <f t="shared" si="23"/>
        <v>B</v>
      </c>
      <c r="Q18" s="151" t="str">
        <f t="shared" si="23"/>
        <v>B</v>
      </c>
      <c r="R18" s="151" t="str">
        <f t="shared" si="23"/>
        <v>C</v>
      </c>
      <c r="S18" s="151" t="str">
        <f t="shared" si="23"/>
        <v>C</v>
      </c>
      <c r="T18" s="152" t="str">
        <f t="shared" si="23"/>
        <v>C</v>
      </c>
      <c r="V18" s="150" t="str">
        <f t="shared" si="12"/>
        <v>NC</v>
      </c>
      <c r="W18" s="151" t="str">
        <f t="shared" si="13"/>
        <v>NC</v>
      </c>
      <c r="X18" s="151" t="str">
        <f t="shared" si="14"/>
        <v>NC</v>
      </c>
      <c r="Y18" s="151" t="str">
        <f t="shared" si="15"/>
        <v>NC</v>
      </c>
      <c r="Z18" s="151" t="str">
        <f t="shared" si="16"/>
        <v>121 A</v>
      </c>
      <c r="AA18" s="151" t="str">
        <f t="shared" si="17"/>
        <v>121 A</v>
      </c>
      <c r="AB18" s="151" t="str">
        <f t="shared" si="18"/>
        <v>121 B</v>
      </c>
      <c r="AC18" s="151" t="str">
        <f t="shared" si="19"/>
        <v>121 B</v>
      </c>
      <c r="AD18" s="151" t="str">
        <f t="shared" si="20"/>
        <v>121 C</v>
      </c>
      <c r="AE18" s="151" t="str">
        <f t="shared" si="21"/>
        <v>121 C</v>
      </c>
      <c r="AF18" s="152" t="str">
        <f t="shared" si="22"/>
        <v>121 C</v>
      </c>
    </row>
    <row r="19" spans="1:32" x14ac:dyDescent="0.3">
      <c r="A19" s="168" t="s">
        <v>216</v>
      </c>
      <c r="B19" s="145">
        <v>121</v>
      </c>
      <c r="C19" s="173" t="s">
        <v>625</v>
      </c>
      <c r="D19" s="145" t="s">
        <v>292</v>
      </c>
      <c r="E19" s="178" t="s">
        <v>596</v>
      </c>
      <c r="F19" s="147">
        <v>100</v>
      </c>
      <c r="G19" s="154">
        <v>300</v>
      </c>
      <c r="H19" s="161">
        <v>1000</v>
      </c>
      <c r="I19" t="s">
        <v>417</v>
      </c>
      <c r="J19" s="153" t="str">
        <f t="shared" si="23"/>
        <v>NC</v>
      </c>
      <c r="K19" s="148" t="str">
        <f t="shared" si="23"/>
        <v>NC</v>
      </c>
      <c r="L19" s="148" t="str">
        <f t="shared" si="23"/>
        <v>NC</v>
      </c>
      <c r="M19" s="148" t="str">
        <f t="shared" si="23"/>
        <v>A</v>
      </c>
      <c r="N19" s="148" t="str">
        <f t="shared" si="23"/>
        <v>B</v>
      </c>
      <c r="O19" s="148" t="str">
        <f t="shared" si="23"/>
        <v>B</v>
      </c>
      <c r="P19" s="148" t="str">
        <f t="shared" si="23"/>
        <v>C</v>
      </c>
      <c r="Q19" s="148" t="str">
        <f t="shared" si="23"/>
        <v>C</v>
      </c>
      <c r="R19" s="148" t="str">
        <f t="shared" si="23"/>
        <v>C</v>
      </c>
      <c r="S19" s="148" t="str">
        <f t="shared" si="23"/>
        <v>C</v>
      </c>
      <c r="T19" s="149" t="str">
        <f t="shared" si="23"/>
        <v>C</v>
      </c>
      <c r="V19" s="153" t="str">
        <f t="shared" si="12"/>
        <v>NC</v>
      </c>
      <c r="W19" s="148" t="str">
        <f t="shared" si="13"/>
        <v>NC</v>
      </c>
      <c r="X19" s="148" t="str">
        <f t="shared" si="14"/>
        <v>NC</v>
      </c>
      <c r="Y19" s="148" t="str">
        <f t="shared" si="15"/>
        <v>121 A</v>
      </c>
      <c r="Z19" s="148" t="str">
        <f t="shared" si="16"/>
        <v>121 B</v>
      </c>
      <c r="AA19" s="148" t="str">
        <f t="shared" si="17"/>
        <v>121 B</v>
      </c>
      <c r="AB19" s="148" t="str">
        <f t="shared" si="18"/>
        <v>121 C</v>
      </c>
      <c r="AC19" s="148" t="str">
        <f t="shared" si="19"/>
        <v>121 C</v>
      </c>
      <c r="AD19" s="148" t="str">
        <f t="shared" si="20"/>
        <v>121 C</v>
      </c>
      <c r="AE19" s="148" t="str">
        <f t="shared" si="21"/>
        <v>121 C</v>
      </c>
      <c r="AF19" s="149" t="str">
        <f t="shared" si="22"/>
        <v>121 C</v>
      </c>
    </row>
    <row r="22" spans="1:32" x14ac:dyDescent="0.3">
      <c r="A22" s="166" t="s">
        <v>626</v>
      </c>
      <c r="B22" s="166"/>
      <c r="C22" s="166"/>
      <c r="D22" s="166"/>
      <c r="E22" s="180"/>
    </row>
    <row r="23" spans="1:32" x14ac:dyDescent="0.3">
      <c r="A23" s="166" t="s">
        <v>627</v>
      </c>
      <c r="B23" s="166"/>
      <c r="C23" s="166"/>
      <c r="D23" s="166"/>
      <c r="E23" s="180"/>
    </row>
    <row r="26" spans="1:32" ht="15" thickBot="1" x14ac:dyDescent="0.35"/>
    <row r="27" spans="1:32" ht="15.6" thickTop="1" thickBot="1" x14ac:dyDescent="0.35">
      <c r="C27" s="54" t="s">
        <v>628</v>
      </c>
      <c r="D27" s="55" t="s">
        <v>267</v>
      </c>
      <c r="E27" s="54" t="s">
        <v>629</v>
      </c>
    </row>
    <row r="28" spans="1:32" ht="15" thickTop="1" x14ac:dyDescent="0.3">
      <c r="C28" s="49" t="s">
        <v>298</v>
      </c>
      <c r="D28" s="50" t="s">
        <v>278</v>
      </c>
      <c r="E28" s="49" t="s">
        <v>630</v>
      </c>
    </row>
    <row r="29" spans="1:32" x14ac:dyDescent="0.3">
      <c r="C29" s="35" t="s">
        <v>328</v>
      </c>
      <c r="D29" s="37" t="s">
        <v>280</v>
      </c>
      <c r="E29" s="35" t="s">
        <v>630</v>
      </c>
    </row>
    <row r="30" spans="1:32" x14ac:dyDescent="0.3">
      <c r="C30" s="35" t="s">
        <v>338</v>
      </c>
      <c r="D30" s="50" t="s">
        <v>281</v>
      </c>
      <c r="E30" s="35" t="s">
        <v>630</v>
      </c>
    </row>
    <row r="31" spans="1:32" x14ac:dyDescent="0.3">
      <c r="C31" s="35" t="s">
        <v>348</v>
      </c>
      <c r="D31" s="37" t="s">
        <v>282</v>
      </c>
      <c r="E31" s="35" t="s">
        <v>630</v>
      </c>
    </row>
    <row r="32" spans="1:32" x14ac:dyDescent="0.3">
      <c r="C32" s="35" t="s">
        <v>358</v>
      </c>
      <c r="D32" s="50" t="s">
        <v>283</v>
      </c>
      <c r="E32" s="35" t="s">
        <v>630</v>
      </c>
    </row>
    <row r="33" spans="3:5" x14ac:dyDescent="0.3">
      <c r="C33" s="35" t="s">
        <v>380</v>
      </c>
      <c r="D33" s="37" t="s">
        <v>284</v>
      </c>
      <c r="E33" s="35" t="s">
        <v>630</v>
      </c>
    </row>
    <row r="34" spans="3:5" x14ac:dyDescent="0.3">
      <c r="C34" s="35" t="s">
        <v>388</v>
      </c>
      <c r="D34" s="50" t="s">
        <v>285</v>
      </c>
      <c r="E34" s="35" t="s">
        <v>630</v>
      </c>
    </row>
    <row r="35" spans="3:5" x14ac:dyDescent="0.3">
      <c r="C35" s="35" t="s">
        <v>397</v>
      </c>
      <c r="D35" s="37" t="s">
        <v>286</v>
      </c>
      <c r="E35" s="35" t="s">
        <v>630</v>
      </c>
    </row>
    <row r="36" spans="3:5" x14ac:dyDescent="0.3">
      <c r="C36" s="35" t="s">
        <v>404</v>
      </c>
      <c r="D36" s="50" t="s">
        <v>287</v>
      </c>
      <c r="E36" s="35" t="s">
        <v>630</v>
      </c>
    </row>
    <row r="37" spans="3:5" x14ac:dyDescent="0.3">
      <c r="C37" s="35" t="s">
        <v>408</v>
      </c>
      <c r="D37" s="37" t="s">
        <v>288</v>
      </c>
      <c r="E37" s="35" t="s">
        <v>630</v>
      </c>
    </row>
    <row r="38" spans="3:5" x14ac:dyDescent="0.3">
      <c r="C38" s="35" t="s">
        <v>412</v>
      </c>
      <c r="D38" s="50" t="s">
        <v>289</v>
      </c>
      <c r="E38" s="35" t="s">
        <v>630</v>
      </c>
    </row>
    <row r="39" spans="3:5" x14ac:dyDescent="0.3">
      <c r="C39" s="35" t="s">
        <v>416</v>
      </c>
      <c r="D39" s="37" t="s">
        <v>290</v>
      </c>
      <c r="E39" s="35" t="s">
        <v>417</v>
      </c>
    </row>
    <row r="40" spans="3:5" x14ac:dyDescent="0.3">
      <c r="C40" s="35" t="s">
        <v>631</v>
      </c>
      <c r="D40" s="50" t="s">
        <v>291</v>
      </c>
      <c r="E40" s="35" t="s">
        <v>417</v>
      </c>
    </row>
    <row r="41" spans="3:5" ht="15" thickBot="1" x14ac:dyDescent="0.35">
      <c r="C41" s="38" t="s">
        <v>433</v>
      </c>
      <c r="D41" s="40" t="s">
        <v>292</v>
      </c>
      <c r="E41" s="38" t="s">
        <v>417</v>
      </c>
    </row>
    <row r="42" spans="3:5" ht="15.6" thickTop="1" thickBot="1" x14ac:dyDescent="0.35">
      <c r="E42" s="181"/>
    </row>
    <row r="43" spans="3:5" ht="15.6" thickTop="1" thickBot="1" x14ac:dyDescent="0.35">
      <c r="C43" s="54" t="s">
        <v>271</v>
      </c>
      <c r="D43" s="55" t="s">
        <v>97</v>
      </c>
      <c r="E43"/>
    </row>
    <row r="44" spans="3:5" ht="15" thickTop="1" x14ac:dyDescent="0.3">
      <c r="C44" s="49" t="s">
        <v>302</v>
      </c>
      <c r="D44" s="42" t="s">
        <v>297</v>
      </c>
    </row>
    <row r="45" spans="3:5" x14ac:dyDescent="0.3">
      <c r="C45" s="35" t="s">
        <v>317</v>
      </c>
      <c r="D45" s="42" t="s">
        <v>313</v>
      </c>
      <c r="E45" s="181"/>
    </row>
    <row r="46" spans="3:5" x14ac:dyDescent="0.3">
      <c r="C46" s="35" t="s">
        <v>310</v>
      </c>
      <c r="D46" s="42" t="s">
        <v>327</v>
      </c>
      <c r="E46" s="181"/>
    </row>
    <row r="47" spans="3:5" ht="15" thickBot="1" x14ac:dyDescent="0.35">
      <c r="C47" s="28" t="s">
        <v>309</v>
      </c>
      <c r="D47" s="43" t="s">
        <v>337</v>
      </c>
      <c r="E47" s="181"/>
    </row>
    <row r="48" spans="3:5" ht="15.6" thickTop="1" thickBot="1" x14ac:dyDescent="0.35"/>
    <row r="49" spans="3:5" ht="15.6" thickTop="1" thickBot="1" x14ac:dyDescent="0.35">
      <c r="C49" s="54" t="s">
        <v>272</v>
      </c>
      <c r="D49" s="57" t="s">
        <v>98</v>
      </c>
      <c r="E49" s="57" t="s">
        <v>632</v>
      </c>
    </row>
    <row r="50" spans="3:5" ht="15" thickTop="1" x14ac:dyDescent="0.3">
      <c r="C50" s="46" t="s">
        <v>303</v>
      </c>
      <c r="D50" s="52" t="s">
        <v>297</v>
      </c>
      <c r="E50" s="52"/>
    </row>
    <row r="51" spans="3:5" x14ac:dyDescent="0.3">
      <c r="C51" s="25" t="s">
        <v>319</v>
      </c>
      <c r="D51" s="27" t="s">
        <v>313</v>
      </c>
      <c r="E51" s="27"/>
    </row>
    <row r="52" spans="3:5" x14ac:dyDescent="0.3">
      <c r="C52" s="25" t="s">
        <v>330</v>
      </c>
      <c r="D52" s="27" t="s">
        <v>327</v>
      </c>
      <c r="E52" s="27"/>
    </row>
    <row r="53" spans="3:5" x14ac:dyDescent="0.3">
      <c r="C53" s="25" t="s">
        <v>340</v>
      </c>
      <c r="D53" s="27" t="s">
        <v>337</v>
      </c>
      <c r="E53" s="27"/>
    </row>
    <row r="54" spans="3:5" x14ac:dyDescent="0.3">
      <c r="C54" s="25" t="s">
        <v>350</v>
      </c>
      <c r="D54" s="27" t="s">
        <v>347</v>
      </c>
      <c r="E54" s="27"/>
    </row>
    <row r="55" spans="3:5" x14ac:dyDescent="0.3">
      <c r="C55" s="25" t="s">
        <v>360</v>
      </c>
      <c r="D55" s="27" t="s">
        <v>357</v>
      </c>
      <c r="E55" s="27"/>
    </row>
    <row r="56" spans="3:5" x14ac:dyDescent="0.3">
      <c r="C56" s="25" t="s">
        <v>381</v>
      </c>
      <c r="D56" s="27" t="s">
        <v>379</v>
      </c>
      <c r="E56" s="27"/>
    </row>
    <row r="57" spans="3:5" x14ac:dyDescent="0.3">
      <c r="C57" s="25" t="s">
        <v>389</v>
      </c>
      <c r="D57" s="27" t="s">
        <v>387</v>
      </c>
      <c r="E57" s="27"/>
    </row>
    <row r="58" spans="3:5" x14ac:dyDescent="0.3">
      <c r="C58" s="25" t="s">
        <v>399</v>
      </c>
      <c r="D58" s="27" t="s">
        <v>396</v>
      </c>
      <c r="E58" s="27"/>
    </row>
    <row r="59" spans="3:5" x14ac:dyDescent="0.3">
      <c r="C59" s="25" t="s">
        <v>406</v>
      </c>
      <c r="D59" s="27" t="s">
        <v>403</v>
      </c>
      <c r="E59" s="27"/>
    </row>
    <row r="60" spans="3:5" x14ac:dyDescent="0.3">
      <c r="C60" s="25" t="s">
        <v>409</v>
      </c>
      <c r="D60" s="27" t="s">
        <v>411</v>
      </c>
      <c r="E60" s="27"/>
    </row>
    <row r="61" spans="3:5" x14ac:dyDescent="0.3">
      <c r="C61" s="25" t="s">
        <v>413</v>
      </c>
      <c r="D61" s="27" t="s">
        <v>415</v>
      </c>
      <c r="E61" s="27"/>
    </row>
    <row r="62" spans="3:5" x14ac:dyDescent="0.3">
      <c r="C62" s="25" t="s">
        <v>418</v>
      </c>
      <c r="D62" s="27" t="s">
        <v>420</v>
      </c>
      <c r="E62" s="27"/>
    </row>
    <row r="63" spans="3:5" x14ac:dyDescent="0.3">
      <c r="C63" s="25" t="s">
        <v>422</v>
      </c>
      <c r="D63" s="27" t="s">
        <v>424</v>
      </c>
      <c r="E63" s="27"/>
    </row>
    <row r="64" spans="3:5" x14ac:dyDescent="0.3">
      <c r="C64" s="25" t="s">
        <v>426</v>
      </c>
      <c r="D64" s="27" t="s">
        <v>428</v>
      </c>
      <c r="E64" s="27"/>
    </row>
    <row r="65" spans="3:5" x14ac:dyDescent="0.3">
      <c r="C65" s="25" t="s">
        <v>430</v>
      </c>
      <c r="D65" s="27" t="s">
        <v>432</v>
      </c>
      <c r="E65" s="27"/>
    </row>
    <row r="66" spans="3:5" x14ac:dyDescent="0.3">
      <c r="C66" s="25" t="s">
        <v>436</v>
      </c>
      <c r="D66" s="27" t="s">
        <v>438</v>
      </c>
      <c r="E66" s="27"/>
    </row>
    <row r="67" spans="3:5" x14ac:dyDescent="0.3">
      <c r="C67" s="25" t="s">
        <v>633</v>
      </c>
      <c r="D67" s="27" t="s">
        <v>634</v>
      </c>
      <c r="E67" s="27"/>
    </row>
    <row r="68" spans="3:5" x14ac:dyDescent="0.3">
      <c r="C68" s="25" t="s">
        <v>439</v>
      </c>
      <c r="D68" s="27" t="s">
        <v>441</v>
      </c>
      <c r="E68" s="27"/>
    </row>
    <row r="69" spans="3:5" x14ac:dyDescent="0.3">
      <c r="C69" s="25" t="s">
        <v>442</v>
      </c>
      <c r="D69" s="27" t="s">
        <v>444</v>
      </c>
      <c r="E69" s="27"/>
    </row>
    <row r="70" spans="3:5" x14ac:dyDescent="0.3">
      <c r="C70" s="25" t="s">
        <v>445</v>
      </c>
      <c r="D70" s="27" t="s">
        <v>447</v>
      </c>
      <c r="E70" s="27"/>
    </row>
    <row r="71" spans="3:5" x14ac:dyDescent="0.3">
      <c r="C71" s="25" t="s">
        <v>448</v>
      </c>
      <c r="D71" s="27" t="s">
        <v>450</v>
      </c>
      <c r="E71" s="27"/>
    </row>
    <row r="72" spans="3:5" x14ac:dyDescent="0.3">
      <c r="C72" s="25" t="s">
        <v>451</v>
      </c>
      <c r="D72" s="27" t="s">
        <v>453</v>
      </c>
      <c r="E72" s="27"/>
    </row>
    <row r="73" spans="3:5" x14ac:dyDescent="0.3">
      <c r="C73" s="25" t="s">
        <v>454</v>
      </c>
      <c r="D73" s="27" t="s">
        <v>456</v>
      </c>
      <c r="E73" s="27"/>
    </row>
    <row r="74" spans="3:5" x14ac:dyDescent="0.3">
      <c r="C74" s="25" t="s">
        <v>457</v>
      </c>
      <c r="D74" s="27" t="s">
        <v>459</v>
      </c>
      <c r="E74" s="27"/>
    </row>
    <row r="75" spans="3:5" x14ac:dyDescent="0.3">
      <c r="C75" s="25" t="s">
        <v>460</v>
      </c>
      <c r="D75" s="27" t="s">
        <v>462</v>
      </c>
      <c r="E75" s="27"/>
    </row>
    <row r="76" spans="3:5" x14ac:dyDescent="0.3">
      <c r="C76" s="25" t="s">
        <v>463</v>
      </c>
      <c r="D76" s="27" t="s">
        <v>465</v>
      </c>
      <c r="E76" s="27"/>
    </row>
    <row r="77" spans="3:5" x14ac:dyDescent="0.3">
      <c r="C77" s="25" t="s">
        <v>466</v>
      </c>
      <c r="D77" s="27" t="s">
        <v>468</v>
      </c>
      <c r="E77" s="27"/>
    </row>
    <row r="78" spans="3:5" x14ac:dyDescent="0.3">
      <c r="C78" s="25" t="s">
        <v>469</v>
      </c>
      <c r="D78" s="27" t="s">
        <v>470</v>
      </c>
      <c r="E78" s="27"/>
    </row>
    <row r="79" spans="3:5" x14ac:dyDescent="0.3">
      <c r="C79" s="25" t="s">
        <v>471</v>
      </c>
      <c r="D79" s="27" t="s">
        <v>473</v>
      </c>
      <c r="E79" s="27"/>
    </row>
    <row r="80" spans="3:5" x14ac:dyDescent="0.3">
      <c r="C80" s="25" t="s">
        <v>474</v>
      </c>
      <c r="D80" s="27" t="s">
        <v>476</v>
      </c>
      <c r="E80" s="27"/>
    </row>
    <row r="81" spans="3:5" x14ac:dyDescent="0.3">
      <c r="C81" s="25" t="s">
        <v>477</v>
      </c>
      <c r="D81" s="27" t="s">
        <v>479</v>
      </c>
      <c r="E81" s="27"/>
    </row>
    <row r="82" spans="3:5" x14ac:dyDescent="0.3">
      <c r="C82" s="25" t="s">
        <v>480</v>
      </c>
      <c r="D82" s="27" t="s">
        <v>482</v>
      </c>
      <c r="E82" s="27"/>
    </row>
    <row r="83" spans="3:5" x14ac:dyDescent="0.3">
      <c r="C83" s="192" t="s">
        <v>483</v>
      </c>
      <c r="D83" s="191" t="s">
        <v>485</v>
      </c>
      <c r="E83" s="191" t="s">
        <v>635</v>
      </c>
    </row>
    <row r="84" spans="3:5" x14ac:dyDescent="0.3">
      <c r="C84" s="192" t="s">
        <v>486</v>
      </c>
      <c r="D84" s="191" t="s">
        <v>488</v>
      </c>
      <c r="E84" s="191" t="s">
        <v>635</v>
      </c>
    </row>
    <row r="85" spans="3:5" x14ac:dyDescent="0.3">
      <c r="C85" s="25" t="s">
        <v>489</v>
      </c>
      <c r="D85" s="27" t="s">
        <v>491</v>
      </c>
      <c r="E85" s="27"/>
    </row>
    <row r="86" spans="3:5" x14ac:dyDescent="0.3">
      <c r="C86" s="25" t="s">
        <v>492</v>
      </c>
      <c r="D86" s="27" t="s">
        <v>494</v>
      </c>
      <c r="E86" s="27"/>
    </row>
    <row r="87" spans="3:5" x14ac:dyDescent="0.3">
      <c r="C87" s="192" t="s">
        <v>495</v>
      </c>
      <c r="D87" s="191" t="s">
        <v>497</v>
      </c>
      <c r="E87" s="191" t="s">
        <v>635</v>
      </c>
    </row>
    <row r="88" spans="3:5" x14ac:dyDescent="0.3">
      <c r="C88" s="25" t="s">
        <v>498</v>
      </c>
      <c r="D88" s="27" t="s">
        <v>500</v>
      </c>
      <c r="E88" s="27"/>
    </row>
    <row r="89" spans="3:5" x14ac:dyDescent="0.3">
      <c r="C89" s="192" t="s">
        <v>501</v>
      </c>
      <c r="D89" s="191" t="s">
        <v>503</v>
      </c>
      <c r="E89" s="191" t="s">
        <v>635</v>
      </c>
    </row>
    <row r="90" spans="3:5" x14ac:dyDescent="0.3">
      <c r="C90" s="192" t="s">
        <v>504</v>
      </c>
      <c r="D90" s="191" t="s">
        <v>506</v>
      </c>
      <c r="E90" s="191" t="s">
        <v>635</v>
      </c>
    </row>
    <row r="91" spans="3:5" x14ac:dyDescent="0.3">
      <c r="C91" s="192" t="s">
        <v>507</v>
      </c>
      <c r="D91" s="191" t="s">
        <v>509</v>
      </c>
      <c r="E91" s="191" t="s">
        <v>635</v>
      </c>
    </row>
    <row r="92" spans="3:5" x14ac:dyDescent="0.3">
      <c r="C92" s="192" t="s">
        <v>510</v>
      </c>
      <c r="D92" s="191" t="s">
        <v>512</v>
      </c>
      <c r="E92" s="191" t="s">
        <v>635</v>
      </c>
    </row>
    <row r="93" spans="3:5" x14ac:dyDescent="0.3">
      <c r="C93" s="25" t="s">
        <v>513</v>
      </c>
      <c r="D93" s="27" t="s">
        <v>515</v>
      </c>
      <c r="E93" s="27"/>
    </row>
    <row r="94" spans="3:5" x14ac:dyDescent="0.3">
      <c r="C94" s="25" t="s">
        <v>516</v>
      </c>
      <c r="D94" s="27" t="s">
        <v>518</v>
      </c>
      <c r="E94" s="27"/>
    </row>
    <row r="95" spans="3:5" x14ac:dyDescent="0.3">
      <c r="C95" s="192" t="s">
        <v>519</v>
      </c>
      <c r="D95" s="191" t="s">
        <v>521</v>
      </c>
      <c r="E95" s="191" t="s">
        <v>635</v>
      </c>
    </row>
    <row r="96" spans="3:5" x14ac:dyDescent="0.3">
      <c r="C96" s="192" t="s">
        <v>522</v>
      </c>
      <c r="D96" s="191" t="s">
        <v>524</v>
      </c>
      <c r="E96" s="191" t="s">
        <v>635</v>
      </c>
    </row>
    <row r="97" spans="3:5" x14ac:dyDescent="0.3">
      <c r="C97" s="192" t="s">
        <v>525</v>
      </c>
      <c r="D97" s="191" t="s">
        <v>527</v>
      </c>
      <c r="E97" s="191" t="s">
        <v>635</v>
      </c>
    </row>
    <row r="98" spans="3:5" x14ac:dyDescent="0.3">
      <c r="C98" s="25" t="s">
        <v>528</v>
      </c>
      <c r="D98" s="27" t="s">
        <v>530</v>
      </c>
      <c r="E98" s="27"/>
    </row>
    <row r="99" spans="3:5" x14ac:dyDescent="0.3">
      <c r="C99" s="25" t="s">
        <v>531</v>
      </c>
      <c r="D99" s="27" t="s">
        <v>533</v>
      </c>
      <c r="E99" s="27"/>
    </row>
    <row r="100" spans="3:5" x14ac:dyDescent="0.3">
      <c r="C100" s="25" t="s">
        <v>534</v>
      </c>
      <c r="D100" s="27" t="s">
        <v>536</v>
      </c>
      <c r="E100" s="27"/>
    </row>
    <row r="101" spans="3:5" x14ac:dyDescent="0.3">
      <c r="C101" s="25" t="s">
        <v>537</v>
      </c>
      <c r="D101" s="27" t="s">
        <v>539</v>
      </c>
      <c r="E101" s="27"/>
    </row>
    <row r="102" spans="3:5" x14ac:dyDescent="0.3">
      <c r="C102" s="192" t="s">
        <v>540</v>
      </c>
      <c r="D102" s="191" t="s">
        <v>542</v>
      </c>
      <c r="E102" s="191" t="s">
        <v>635</v>
      </c>
    </row>
    <row r="103" spans="3:5" x14ac:dyDescent="0.3">
      <c r="C103" s="25" t="s">
        <v>543</v>
      </c>
      <c r="D103" s="27" t="s">
        <v>545</v>
      </c>
      <c r="E103" s="27"/>
    </row>
    <row r="104" spans="3:5" x14ac:dyDescent="0.3">
      <c r="C104" s="192" t="s">
        <v>546</v>
      </c>
      <c r="D104" s="191" t="s">
        <v>548</v>
      </c>
      <c r="E104" s="191" t="s">
        <v>635</v>
      </c>
    </row>
    <row r="105" spans="3:5" x14ac:dyDescent="0.3">
      <c r="C105" s="25" t="s">
        <v>549</v>
      </c>
      <c r="D105" s="27" t="s">
        <v>551</v>
      </c>
      <c r="E105" s="27"/>
    </row>
    <row r="106" spans="3:5" x14ac:dyDescent="0.3">
      <c r="C106" s="25" t="s">
        <v>552</v>
      </c>
      <c r="D106" s="27" t="s">
        <v>554</v>
      </c>
      <c r="E106" s="27"/>
    </row>
    <row r="107" spans="3:5" x14ac:dyDescent="0.3">
      <c r="C107" s="192" t="s">
        <v>555</v>
      </c>
      <c r="D107" s="191" t="s">
        <v>557</v>
      </c>
      <c r="E107" s="191" t="s">
        <v>635</v>
      </c>
    </row>
    <row r="108" spans="3:5" x14ac:dyDescent="0.3">
      <c r="C108" s="25" t="s">
        <v>558</v>
      </c>
      <c r="D108" s="27" t="s">
        <v>560</v>
      </c>
      <c r="E108" s="27"/>
    </row>
    <row r="109" spans="3:5" x14ac:dyDescent="0.3">
      <c r="C109" s="25" t="s">
        <v>561</v>
      </c>
      <c r="D109" s="27" t="s">
        <v>563</v>
      </c>
      <c r="E109" s="27"/>
    </row>
    <row r="110" spans="3:5" x14ac:dyDescent="0.3">
      <c r="C110" s="25" t="s">
        <v>564</v>
      </c>
      <c r="D110" s="27" t="s">
        <v>566</v>
      </c>
      <c r="E110" s="27"/>
    </row>
    <row r="111" spans="3:5" x14ac:dyDescent="0.3">
      <c r="C111" s="25" t="s">
        <v>567</v>
      </c>
      <c r="D111" s="27" t="s">
        <v>569</v>
      </c>
      <c r="E111" s="27"/>
    </row>
    <row r="112" spans="3:5" x14ac:dyDescent="0.3">
      <c r="C112" s="25" t="s">
        <v>570</v>
      </c>
      <c r="D112" s="27" t="s">
        <v>572</v>
      </c>
      <c r="E112" s="27"/>
    </row>
    <row r="113" spans="2:5" x14ac:dyDescent="0.3">
      <c r="C113" s="25" t="s">
        <v>573</v>
      </c>
      <c r="D113" s="27" t="s">
        <v>575</v>
      </c>
      <c r="E113" s="27"/>
    </row>
    <row r="114" spans="2:5" x14ac:dyDescent="0.3">
      <c r="C114" s="25" t="s">
        <v>576</v>
      </c>
      <c r="D114" s="27" t="s">
        <v>578</v>
      </c>
      <c r="E114" s="27"/>
    </row>
    <row r="115" spans="2:5" x14ac:dyDescent="0.3">
      <c r="C115" s="25" t="s">
        <v>579</v>
      </c>
      <c r="D115" s="27" t="s">
        <v>581</v>
      </c>
      <c r="E115" s="27"/>
    </row>
    <row r="116" spans="2:5" ht="15" thickBot="1" x14ac:dyDescent="0.35">
      <c r="C116" s="28" t="s">
        <v>582</v>
      </c>
      <c r="D116" s="29" t="s">
        <v>584</v>
      </c>
      <c r="E116" s="29"/>
    </row>
    <row r="117" spans="2:5" ht="15" thickTop="1" x14ac:dyDescent="0.3"/>
    <row r="119" spans="2:5" x14ac:dyDescent="0.3">
      <c r="B119" t="s">
        <v>278</v>
      </c>
      <c r="C119" t="s">
        <v>309</v>
      </c>
      <c r="E119"/>
    </row>
    <row r="120" spans="2:5" x14ac:dyDescent="0.3">
      <c r="B120" t="s">
        <v>280</v>
      </c>
      <c r="C120" t="s">
        <v>309</v>
      </c>
      <c r="E120"/>
    </row>
    <row r="121" spans="2:5" x14ac:dyDescent="0.3">
      <c r="B121" t="s">
        <v>281</v>
      </c>
      <c r="C121" t="s">
        <v>309</v>
      </c>
      <c r="E121"/>
    </row>
    <row r="122" spans="2:5" x14ac:dyDescent="0.3">
      <c r="B122" s="177" t="s">
        <v>282</v>
      </c>
      <c r="C122" s="177" t="s">
        <v>297</v>
      </c>
      <c r="D122" s="177"/>
    </row>
    <row r="123" spans="2:5" x14ac:dyDescent="0.3">
      <c r="B123" t="s">
        <v>283</v>
      </c>
      <c r="C123" s="177" t="s">
        <v>297</v>
      </c>
      <c r="D123" s="177"/>
    </row>
    <row r="124" spans="2:5" x14ac:dyDescent="0.3">
      <c r="B124" t="s">
        <v>284</v>
      </c>
      <c r="C124" s="177" t="s">
        <v>297</v>
      </c>
      <c r="D124" s="177">
        <v>2</v>
      </c>
      <c r="E124" s="177">
        <v>3</v>
      </c>
    </row>
    <row r="125" spans="2:5" x14ac:dyDescent="0.3">
      <c r="B125" t="s">
        <v>285</v>
      </c>
      <c r="C125" s="177" t="s">
        <v>297</v>
      </c>
      <c r="D125" s="177">
        <v>2</v>
      </c>
      <c r="E125" s="177">
        <v>3</v>
      </c>
    </row>
    <row r="126" spans="2:5" x14ac:dyDescent="0.3">
      <c r="B126" t="s">
        <v>286</v>
      </c>
      <c r="C126" s="177">
        <v>3</v>
      </c>
      <c r="D126" s="177"/>
    </row>
    <row r="127" spans="2:5" x14ac:dyDescent="0.3">
      <c r="B127" t="s">
        <v>287</v>
      </c>
      <c r="C127" s="177">
        <v>3</v>
      </c>
      <c r="D127" s="177"/>
    </row>
    <row r="128" spans="2:5" x14ac:dyDescent="0.3">
      <c r="B128" t="s">
        <v>288</v>
      </c>
      <c r="C128" t="s">
        <v>309</v>
      </c>
      <c r="E128"/>
    </row>
    <row r="129" spans="2:5" x14ac:dyDescent="0.3">
      <c r="B129" t="s">
        <v>289</v>
      </c>
      <c r="C129" t="s">
        <v>309</v>
      </c>
      <c r="E129"/>
    </row>
    <row r="130" spans="2:5" x14ac:dyDescent="0.3">
      <c r="B130" t="s">
        <v>290</v>
      </c>
      <c r="C130" t="s">
        <v>309</v>
      </c>
      <c r="E130"/>
    </row>
    <row r="131" spans="2:5" x14ac:dyDescent="0.3">
      <c r="B131" t="s">
        <v>291</v>
      </c>
      <c r="C131" t="s">
        <v>309</v>
      </c>
      <c r="E131"/>
    </row>
    <row r="132" spans="2:5" x14ac:dyDescent="0.3">
      <c r="B132" t="s">
        <v>292</v>
      </c>
      <c r="C132" t="s">
        <v>309</v>
      </c>
      <c r="E132"/>
    </row>
  </sheetData>
  <mergeCells count="4">
    <mergeCell ref="J2:T2"/>
    <mergeCell ref="F2:H2"/>
    <mergeCell ref="V2:AF2"/>
    <mergeCell ref="A3:B3"/>
  </mergeCells>
  <phoneticPr fontId="22" type="noConversion"/>
  <conditionalFormatting sqref="F3:H3">
    <cfRule type="containsText" dxfId="7" priority="13" operator="containsText" text="A">
      <formula>NOT(ISERROR(SEARCH("A",F3)))</formula>
    </cfRule>
    <cfRule type="containsText" dxfId="6" priority="14" operator="containsText" text="NC">
      <formula>NOT(ISERROR(SEARCH("NC",F3)))</formula>
    </cfRule>
    <cfRule type="containsText" dxfId="5" priority="15" operator="containsText" text="B">
      <formula>NOT(ISERROR(SEARCH("B",F3)))</formula>
    </cfRule>
    <cfRule type="containsText" dxfId="4" priority="16" operator="containsText" text="C">
      <formula>NOT(ISERROR(SEARCH("C",F3)))</formula>
    </cfRule>
  </conditionalFormatting>
  <conditionalFormatting sqref="J4:T19 V4:AF19">
    <cfRule type="containsText" dxfId="3" priority="21" operator="containsText" text="A">
      <formula>NOT(ISERROR(SEARCH("A",J4)))</formula>
    </cfRule>
    <cfRule type="containsText" dxfId="2" priority="22" operator="containsText" text="NC">
      <formula>NOT(ISERROR(SEARCH("NC",J4)))</formula>
    </cfRule>
    <cfRule type="containsText" dxfId="1" priority="23" operator="containsText" text="B">
      <formula>NOT(ISERROR(SEARCH("B",J4)))</formula>
    </cfRule>
    <cfRule type="containsText" dxfId="0" priority="24" operator="containsText" text="C">
      <formula>NOT(ISERROR(SEARCH("C",J4)))</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ea6a32f-74ee-42d7-bc95-892a32a5f7bb">
      <Terms xmlns="http://schemas.microsoft.com/office/infopath/2007/PartnerControls"/>
    </lcf76f155ced4ddcb4097134ff3c332f>
    <TaxCatchAll xmlns="9b1a2740-db1e-4d72-9b3d-0a7d999a789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1249EAE6D1DEF49B18D590B72C5C1D3" ma:contentTypeVersion="14" ma:contentTypeDescription="Crée un document." ma:contentTypeScope="" ma:versionID="4645107edc82decbad7115d68f1e998c">
  <xsd:schema xmlns:xsd="http://www.w3.org/2001/XMLSchema" xmlns:xs="http://www.w3.org/2001/XMLSchema" xmlns:p="http://schemas.microsoft.com/office/2006/metadata/properties" xmlns:ns2="8ea6a32f-74ee-42d7-bc95-892a32a5f7bb" xmlns:ns3="9b1a2740-db1e-4d72-9b3d-0a7d999a7890" targetNamespace="http://schemas.microsoft.com/office/2006/metadata/properties" ma:root="true" ma:fieldsID="5639aa4630425e00fdf2d4a6fa99c12c" ns2:_="" ns3:_="">
    <xsd:import namespace="8ea6a32f-74ee-42d7-bc95-892a32a5f7bb"/>
    <xsd:import namespace="9b1a2740-db1e-4d72-9b3d-0a7d999a789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a6a32f-74ee-42d7-bc95-892a32a5f7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728ebab7-5141-49b7-a835-37ad4c0caec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1a2740-db1e-4d72-9b3d-0a7d999a7890"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4" nillable="true" ma:displayName="Taxonomy Catch All Column" ma:hidden="true" ma:list="{9e3b3b06-a30c-4fcb-a783-c991d8d27e21}" ma:internalName="TaxCatchAll" ma:showField="CatchAllData" ma:web="9b1a2740-db1e-4d72-9b3d-0a7d999a78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9B6581-7B19-461D-ABA7-4253C696CC3C}">
  <ds:schemaRefs>
    <ds:schemaRef ds:uri="http://schemas.microsoft.com/office/2006/metadata/properties"/>
    <ds:schemaRef ds:uri="http://schemas.microsoft.com/office/infopath/2007/PartnerControls"/>
    <ds:schemaRef ds:uri="8ea6a32f-74ee-42d7-bc95-892a32a5f7bb"/>
    <ds:schemaRef ds:uri="9b1a2740-db1e-4d72-9b3d-0a7d999a7890"/>
  </ds:schemaRefs>
</ds:datastoreItem>
</file>

<file path=customXml/itemProps2.xml><?xml version="1.0" encoding="utf-8"?>
<ds:datastoreItem xmlns:ds="http://schemas.openxmlformats.org/officeDocument/2006/customXml" ds:itemID="{7C049A2F-1475-4B28-842D-BF50D07A59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a6a32f-74ee-42d7-bc95-892a32a5f7bb"/>
    <ds:schemaRef ds:uri="9b1a2740-db1e-4d72-9b3d-0a7d999a78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A6BF83-BD70-4BA5-8FBD-5415B388F2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39</vt:i4>
      </vt:variant>
    </vt:vector>
  </HeadingPairs>
  <TitlesOfParts>
    <vt:vector size="50" baseType="lpstr">
      <vt:lpstr>0. Gebruikaanwijzing</vt:lpstr>
      <vt:lpstr>Conditionnement</vt:lpstr>
      <vt:lpstr>1. Locaties en Conditioneringen</vt:lpstr>
      <vt:lpstr>2. Inventaris</vt:lpstr>
      <vt:lpstr>3. Zorgwekkende Producten</vt:lpstr>
      <vt:lpstr>4. Fouten</vt:lpstr>
      <vt:lpstr>5. Résultats (old)</vt:lpstr>
      <vt:lpstr>5. Resultaten</vt:lpstr>
      <vt:lpstr>InventaireSignalitique</vt:lpstr>
      <vt:lpstr>ComboValue</vt:lpstr>
      <vt:lpstr>Seuils</vt:lpstr>
      <vt:lpstr>C_01</vt:lpstr>
      <vt:lpstr>C_01b</vt:lpstr>
      <vt:lpstr>C_02</vt:lpstr>
      <vt:lpstr>C_03</vt:lpstr>
      <vt:lpstr>C_04</vt:lpstr>
      <vt:lpstr>C_05</vt:lpstr>
      <vt:lpstr>C_06</vt:lpstr>
      <vt:lpstr>C_07</vt:lpstr>
      <vt:lpstr>C_08</vt:lpstr>
      <vt:lpstr>C_09</vt:lpstr>
      <vt:lpstr>C_10</vt:lpstr>
      <vt:lpstr>C_11</vt:lpstr>
      <vt:lpstr>C_12</vt:lpstr>
      <vt:lpstr>C_13</vt:lpstr>
      <vt:lpstr>C_14</vt:lpstr>
      <vt:lpstr>C_15</vt:lpstr>
      <vt:lpstr>C_16</vt:lpstr>
      <vt:lpstr>C_17</vt:lpstr>
      <vt:lpstr>D_01</vt:lpstr>
      <vt:lpstr>D_01b</vt:lpstr>
      <vt:lpstr>D_02</vt:lpstr>
      <vt:lpstr>D_03</vt:lpstr>
      <vt:lpstr>D_04</vt:lpstr>
      <vt:lpstr>D_05</vt:lpstr>
      <vt:lpstr>D_06</vt:lpstr>
      <vt:lpstr>D_07</vt:lpstr>
      <vt:lpstr>D_08</vt:lpstr>
      <vt:lpstr>D_09</vt:lpstr>
      <vt:lpstr>D_10</vt:lpstr>
      <vt:lpstr>D_11</vt:lpstr>
      <vt:lpstr>D_12</vt:lpstr>
      <vt:lpstr>D_13</vt:lpstr>
      <vt:lpstr>D_14</vt:lpstr>
      <vt:lpstr>D_15</vt:lpstr>
      <vt:lpstr>D_16</vt:lpstr>
      <vt:lpstr>Gaz_Fr</vt:lpstr>
      <vt:lpstr>Gaz_Nl</vt:lpstr>
      <vt:lpstr>Tous_Fr</vt:lpstr>
      <vt:lpstr>Tous_Nl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2026-08-05T13:59:43Z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0x01010091249EAE6D1DEF49B18D590B72C5C1D3</vt:lpwstr>
  </property>
  <property fmtid="{D5CDD505-2E9C-101B-9397-08002B2CF9AE}" pid="3" name="MediaServiceImageTags">
    <vt:lpwstr/>
  </property>
</Properties>
</file>